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Procedures" sheetId="21" r:id="rId1"/>
    <sheet name="Oct 24" sheetId="84" r:id="rId2"/>
    <sheet name="Oct 15" sheetId="83" r:id="rId3"/>
    <sheet name="Oct 8" sheetId="82" r:id="rId4"/>
    <sheet name="Oct 03" sheetId="81" r:id="rId5"/>
    <sheet name="Sept 24" sheetId="80" r:id="rId6"/>
    <sheet name="Sept 17" sheetId="77" r:id="rId7"/>
    <sheet name="Sept 10" sheetId="76" r:id="rId8"/>
    <sheet name="Sept 3" sheetId="75" r:id="rId9"/>
    <sheet name="Aug 27" sheetId="74" r:id="rId10"/>
    <sheet name="Aug 21" sheetId="73" r:id="rId11"/>
    <sheet name="Aug 13" sheetId="72" r:id="rId12"/>
    <sheet name="Aug 6" sheetId="71" r:id="rId13"/>
    <sheet name="Aug 2" sheetId="70" r:id="rId14"/>
    <sheet name="July 30" sheetId="69" r:id="rId15"/>
    <sheet name="July 23" sheetId="68" r:id="rId16"/>
    <sheet name="July 16" sheetId="66" r:id="rId17"/>
    <sheet name="July 10" sheetId="64" r:id="rId18"/>
    <sheet name="July 2" sheetId="67" r:id="rId19"/>
    <sheet name="June 25" sheetId="63" r:id="rId20"/>
    <sheet name="June 18 " sheetId="62" r:id="rId21"/>
    <sheet name="June 11" sheetId="59" r:id="rId22"/>
    <sheet name="June 4" sheetId="58" r:id="rId23"/>
    <sheet name="May 29" sheetId="57" r:id="rId24"/>
    <sheet name="May 21" sheetId="56" r:id="rId25"/>
    <sheet name="May 15" sheetId="54" r:id="rId26"/>
    <sheet name="May 7" sheetId="55" r:id="rId27"/>
    <sheet name="May 4" sheetId="53" r:id="rId28"/>
    <sheet name="April 30" sheetId="52" r:id="rId29"/>
    <sheet name="April 23" sheetId="51" r:id="rId30"/>
    <sheet name="April 16" sheetId="50" r:id="rId31"/>
    <sheet name="April 9" sheetId="49" r:id="rId32"/>
    <sheet name="April 2" sheetId="48" r:id="rId33"/>
    <sheet name="March 26" sheetId="47" r:id="rId34"/>
    <sheet name="March 19" sheetId="46" r:id="rId35"/>
    <sheet name="March 12" sheetId="45" r:id="rId36"/>
    <sheet name="March 5" sheetId="44" r:id="rId37"/>
    <sheet name="March 2" sheetId="43" r:id="rId38"/>
    <sheet name="Feb 26" sheetId="42" r:id="rId39"/>
    <sheet name="Feb 20" sheetId="41" r:id="rId40"/>
    <sheet name="Feb 12" sheetId="40" r:id="rId41"/>
    <sheet name="Jan 31" sheetId="39" r:id="rId42"/>
    <sheet name="Jan 29" sheetId="38" r:id="rId43"/>
    <sheet name="Jan 22" sheetId="37" r:id="rId44"/>
    <sheet name="Jan 16" sheetId="36" r:id="rId45"/>
    <sheet name="Jan 8" sheetId="35" r:id="rId46"/>
    <sheet name=" Jan 2" sheetId="34" r:id="rId47"/>
  </sheets>
  <definedNames>
    <definedName name="_xlnm.Print_Titles" localSheetId="46">' Jan 2'!$1:$3</definedName>
    <definedName name="_xlnm.Print_Titles" localSheetId="30">'April 16'!$1:$3</definedName>
    <definedName name="_xlnm.Print_Titles" localSheetId="32">'April 2'!$1:$3</definedName>
    <definedName name="_xlnm.Print_Titles" localSheetId="29">'April 23'!$1:$3</definedName>
    <definedName name="_xlnm.Print_Titles" localSheetId="28">'April 30'!$1:$3</definedName>
    <definedName name="_xlnm.Print_Titles" localSheetId="31">'April 9'!$1:$3</definedName>
    <definedName name="_xlnm.Print_Titles" localSheetId="40">'Feb 12'!$1:$3</definedName>
    <definedName name="_xlnm.Print_Titles" localSheetId="39">'Feb 20'!$1:$3</definedName>
    <definedName name="_xlnm.Print_Titles" localSheetId="38">'Feb 26'!$1:$3</definedName>
    <definedName name="_xlnm.Print_Titles" localSheetId="44">'Jan 16'!$1:$3</definedName>
    <definedName name="_xlnm.Print_Titles" localSheetId="43">'Jan 22'!$1:$3</definedName>
    <definedName name="_xlnm.Print_Titles" localSheetId="42">'Jan 29'!$1:$3</definedName>
    <definedName name="_xlnm.Print_Titles" localSheetId="41">'Jan 31'!$1:$3</definedName>
    <definedName name="_xlnm.Print_Titles" localSheetId="45">'Jan 8'!$1:$3</definedName>
    <definedName name="_xlnm.Print_Titles" localSheetId="17">'July 10'!$1:$3</definedName>
    <definedName name="_xlnm.Print_Titles" localSheetId="18">'July 2'!$1:$3</definedName>
    <definedName name="_xlnm.Print_Titles" localSheetId="21">'June 11'!$1:$3</definedName>
    <definedName name="_xlnm.Print_Titles" localSheetId="20">'June 18 '!$1:$3</definedName>
    <definedName name="_xlnm.Print_Titles" localSheetId="19">'June 25'!$1:$3</definedName>
    <definedName name="_xlnm.Print_Titles" localSheetId="22">'June 4'!$1:$3</definedName>
    <definedName name="_xlnm.Print_Titles" localSheetId="35">'March 12'!$1:$3</definedName>
    <definedName name="_xlnm.Print_Titles" localSheetId="34">'March 19'!$1:$3</definedName>
    <definedName name="_xlnm.Print_Titles" localSheetId="37">'March 2'!$1:$3</definedName>
    <definedName name="_xlnm.Print_Titles" localSheetId="33">'March 26'!$1:$3</definedName>
    <definedName name="_xlnm.Print_Titles" localSheetId="36">'March 5'!$1:$3</definedName>
    <definedName name="_xlnm.Print_Titles" localSheetId="25">'May 15'!$1:$3</definedName>
    <definedName name="_xlnm.Print_Titles" localSheetId="24">'May 21'!$1:$3</definedName>
    <definedName name="_xlnm.Print_Titles" localSheetId="23">'May 29'!$1:$3</definedName>
    <definedName name="_xlnm.Print_Titles" localSheetId="27">'May 4'!$1:$3</definedName>
    <definedName name="_xlnm.Print_Titles" localSheetId="26">'May 7'!$1:$3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I6" i="34" l="1"/>
  <c r="Q6" i="34"/>
  <c r="S6" i="34"/>
  <c r="U6" i="34"/>
  <c r="I7" i="34"/>
  <c r="Q7" i="34"/>
  <c r="S7" i="34"/>
  <c r="U7" i="34"/>
  <c r="I8" i="34"/>
  <c r="Q8" i="34"/>
  <c r="S8" i="34"/>
  <c r="U8" i="34"/>
  <c r="I9" i="34"/>
  <c r="Q9" i="34"/>
  <c r="S9" i="34"/>
  <c r="U9" i="34"/>
  <c r="I10" i="34"/>
  <c r="Q10" i="34"/>
  <c r="S10" i="34"/>
  <c r="U10" i="34"/>
  <c r="I11" i="34"/>
  <c r="Q11" i="34"/>
  <c r="S11" i="34"/>
  <c r="U11" i="34"/>
  <c r="I12" i="34"/>
  <c r="Q12" i="34"/>
  <c r="S12" i="34"/>
  <c r="U12" i="34"/>
  <c r="I13" i="34"/>
  <c r="Q13" i="34"/>
  <c r="S13" i="34"/>
  <c r="U13" i="34"/>
  <c r="I14" i="34"/>
  <c r="Q14" i="34"/>
  <c r="S14" i="34"/>
  <c r="U14" i="34"/>
  <c r="I15" i="34"/>
  <c r="Q15" i="34"/>
  <c r="S15" i="34"/>
  <c r="U15" i="34"/>
  <c r="I16" i="34"/>
  <c r="Q16" i="34"/>
  <c r="S16" i="34"/>
  <c r="U16" i="34"/>
  <c r="I17" i="34"/>
  <c r="Q17" i="34"/>
  <c r="S17" i="34"/>
  <c r="U17" i="34"/>
  <c r="K19" i="34"/>
  <c r="M19" i="34"/>
  <c r="O19" i="34"/>
  <c r="I23" i="34"/>
  <c r="I27" i="34" s="1"/>
  <c r="I28" i="34" s="1"/>
  <c r="I29" i="34" s="1"/>
  <c r="I30" i="34" s="1"/>
  <c r="I31" i="34" s="1"/>
  <c r="I32" i="34" s="1"/>
  <c r="I38" i="34" s="1"/>
  <c r="I39" i="34" s="1"/>
  <c r="I40" i="34" s="1"/>
  <c r="I41" i="34" s="1"/>
  <c r="I42" i="34" s="1"/>
  <c r="Q23" i="34"/>
  <c r="S23" i="34"/>
  <c r="U23" i="34"/>
  <c r="Q27" i="34"/>
  <c r="S27" i="34"/>
  <c r="U27" i="34"/>
  <c r="Q28" i="34"/>
  <c r="S28" i="34"/>
  <c r="U28" i="34"/>
  <c r="Q29" i="34"/>
  <c r="S29" i="34"/>
  <c r="U29" i="34"/>
  <c r="Q30" i="34"/>
  <c r="S30" i="34"/>
  <c r="U30" i="34"/>
  <c r="Q31" i="34"/>
  <c r="S31" i="34"/>
  <c r="U31" i="34"/>
  <c r="Q32" i="34"/>
  <c r="S32" i="34"/>
  <c r="U32" i="34"/>
  <c r="K34" i="34"/>
  <c r="K47" i="34" s="1"/>
  <c r="M34" i="34"/>
  <c r="O34" i="34"/>
  <c r="S34" i="34"/>
  <c r="U34" i="34"/>
  <c r="Q38" i="34"/>
  <c r="S38" i="34"/>
  <c r="U38" i="34"/>
  <c r="Q39" i="34"/>
  <c r="S39" i="34"/>
  <c r="U39" i="34"/>
  <c r="U44" i="34" s="1"/>
  <c r="Q40" i="34"/>
  <c r="S40" i="34"/>
  <c r="U40" i="34"/>
  <c r="Q41" i="34"/>
  <c r="S41" i="34"/>
  <c r="U41" i="34"/>
  <c r="Q42" i="34"/>
  <c r="S42" i="34"/>
  <c r="U42" i="34"/>
  <c r="K44" i="34"/>
  <c r="M44" i="34"/>
  <c r="O44" i="34"/>
  <c r="O47" i="34" s="1"/>
  <c r="H47" i="34"/>
  <c r="I54" i="34"/>
  <c r="Q54" i="34"/>
  <c r="S54" i="34"/>
  <c r="U54" i="34"/>
  <c r="U57" i="34" s="1"/>
  <c r="U59" i="34" s="1"/>
  <c r="K57" i="34"/>
  <c r="M57" i="34"/>
  <c r="O57" i="34"/>
  <c r="Q57" i="34"/>
  <c r="S57" i="34"/>
  <c r="S59" i="34"/>
  <c r="S61" i="34"/>
  <c r="U61" i="34"/>
  <c r="I68" i="34"/>
  <c r="Q68" i="34"/>
  <c r="S68" i="34"/>
  <c r="S71" i="34" s="1"/>
  <c r="U68" i="34"/>
  <c r="U71" i="34" s="1"/>
  <c r="I69" i="34"/>
  <c r="Q69" i="34"/>
  <c r="S69" i="34"/>
  <c r="U69" i="34"/>
  <c r="K71" i="34"/>
  <c r="M71" i="34"/>
  <c r="O71" i="34"/>
  <c r="Q71" i="34"/>
  <c r="I6" i="50"/>
  <c r="Q6" i="50"/>
  <c r="S6" i="50"/>
  <c r="U6" i="50"/>
  <c r="I7" i="50"/>
  <c r="Q7" i="50"/>
  <c r="S7" i="50"/>
  <c r="U7" i="50"/>
  <c r="I8" i="50"/>
  <c r="Q8" i="50"/>
  <c r="S8" i="50"/>
  <c r="U8" i="50"/>
  <c r="I9" i="50"/>
  <c r="Q9" i="50"/>
  <c r="S9" i="50"/>
  <c r="U9" i="50"/>
  <c r="I10" i="50"/>
  <c r="Q10" i="50"/>
  <c r="S10" i="50"/>
  <c r="U10" i="50"/>
  <c r="I11" i="50"/>
  <c r="Q11" i="50"/>
  <c r="S11" i="50"/>
  <c r="U11" i="50"/>
  <c r="I12" i="50"/>
  <c r="Q12" i="50"/>
  <c r="S12" i="50"/>
  <c r="U12" i="50"/>
  <c r="I13" i="50"/>
  <c r="Q13" i="50"/>
  <c r="S13" i="50"/>
  <c r="U13" i="50"/>
  <c r="I14" i="50"/>
  <c r="Q14" i="50"/>
  <c r="S14" i="50"/>
  <c r="U14" i="50"/>
  <c r="I15" i="50"/>
  <c r="Q15" i="50"/>
  <c r="S15" i="50"/>
  <c r="U15" i="50"/>
  <c r="I16" i="50"/>
  <c r="Q16" i="50"/>
  <c r="S16" i="50"/>
  <c r="U16" i="50"/>
  <c r="I17" i="50"/>
  <c r="Q17" i="50"/>
  <c r="S17" i="50"/>
  <c r="U17" i="50"/>
  <c r="K19" i="50"/>
  <c r="M19" i="50"/>
  <c r="O19" i="50"/>
  <c r="O47" i="50" s="1"/>
  <c r="Q19" i="50"/>
  <c r="I23" i="50"/>
  <c r="Q23" i="50"/>
  <c r="S23" i="50"/>
  <c r="U23" i="50"/>
  <c r="I27" i="50"/>
  <c r="I28" i="50" s="1"/>
  <c r="I29" i="50" s="1"/>
  <c r="I30" i="50" s="1"/>
  <c r="I31" i="50" s="1"/>
  <c r="I32" i="50" s="1"/>
  <c r="I38" i="50" s="1"/>
  <c r="I39" i="50" s="1"/>
  <c r="I40" i="50" s="1"/>
  <c r="I41" i="50" s="1"/>
  <c r="I42" i="50" s="1"/>
  <c r="Q27" i="50"/>
  <c r="Q34" i="50" s="1"/>
  <c r="S27" i="50"/>
  <c r="S34" i="50" s="1"/>
  <c r="U27" i="50"/>
  <c r="Q28" i="50"/>
  <c r="S28" i="50"/>
  <c r="U28" i="50"/>
  <c r="Q29" i="50"/>
  <c r="S29" i="50"/>
  <c r="U29" i="50"/>
  <c r="Q30" i="50"/>
  <c r="S30" i="50"/>
  <c r="U30" i="50"/>
  <c r="Q31" i="50"/>
  <c r="S31" i="50"/>
  <c r="U31" i="50"/>
  <c r="Q32" i="50"/>
  <c r="S32" i="50"/>
  <c r="U32" i="50"/>
  <c r="K34" i="50"/>
  <c r="M34" i="50"/>
  <c r="M47" i="50" s="1"/>
  <c r="O34" i="50"/>
  <c r="U34" i="50"/>
  <c r="Q38" i="50"/>
  <c r="S38" i="50"/>
  <c r="U38" i="50"/>
  <c r="Q39" i="50"/>
  <c r="S39" i="50"/>
  <c r="U39" i="50"/>
  <c r="Q40" i="50"/>
  <c r="S40" i="50"/>
  <c r="U40" i="50"/>
  <c r="Q41" i="50"/>
  <c r="S41" i="50"/>
  <c r="U41" i="50"/>
  <c r="Q42" i="50"/>
  <c r="S42" i="50"/>
  <c r="U42" i="50"/>
  <c r="K44" i="50"/>
  <c r="K47" i="50" s="1"/>
  <c r="M44" i="50"/>
  <c r="O44" i="50"/>
  <c r="Q44" i="50"/>
  <c r="H47" i="50"/>
  <c r="I54" i="50"/>
  <c r="Q54" i="50"/>
  <c r="S54" i="50"/>
  <c r="U54" i="50"/>
  <c r="U57" i="50" s="1"/>
  <c r="U61" i="50" s="1"/>
  <c r="K57" i="50"/>
  <c r="M57" i="50"/>
  <c r="O57" i="50"/>
  <c r="Q57" i="50"/>
  <c r="Q59" i="50" s="1"/>
  <c r="S57" i="50"/>
  <c r="S61" i="50" s="1"/>
  <c r="S59" i="50"/>
  <c r="U59" i="50"/>
  <c r="Q61" i="50"/>
  <c r="I68" i="50"/>
  <c r="Q68" i="50"/>
  <c r="S68" i="50"/>
  <c r="U68" i="50"/>
  <c r="I69" i="50"/>
  <c r="Q69" i="50"/>
  <c r="Q71" i="50" s="1"/>
  <c r="S69" i="50"/>
  <c r="U69" i="50"/>
  <c r="K71" i="50"/>
  <c r="M71" i="50"/>
  <c r="O71" i="50"/>
  <c r="S71" i="50"/>
  <c r="U71" i="50"/>
  <c r="U76" i="50" s="1"/>
  <c r="U74" i="50"/>
  <c r="I6" i="48"/>
  <c r="Q6" i="48"/>
  <c r="S6" i="48"/>
  <c r="U6" i="48"/>
  <c r="I7" i="48"/>
  <c r="Q7" i="48"/>
  <c r="S7" i="48"/>
  <c r="U7" i="48"/>
  <c r="I8" i="48"/>
  <c r="Q8" i="48"/>
  <c r="S8" i="48"/>
  <c r="U8" i="48"/>
  <c r="I9" i="48"/>
  <c r="Q9" i="48"/>
  <c r="S9" i="48"/>
  <c r="U9" i="48"/>
  <c r="I10" i="48"/>
  <c r="Q10" i="48"/>
  <c r="S10" i="48"/>
  <c r="U10" i="48"/>
  <c r="I11" i="48"/>
  <c r="Q11" i="48"/>
  <c r="S11" i="48"/>
  <c r="U11" i="48"/>
  <c r="I12" i="48"/>
  <c r="Q12" i="48"/>
  <c r="S12" i="48"/>
  <c r="U12" i="48"/>
  <c r="I13" i="48"/>
  <c r="Q13" i="48"/>
  <c r="S13" i="48"/>
  <c r="U13" i="48"/>
  <c r="I14" i="48"/>
  <c r="Q14" i="48"/>
  <c r="S14" i="48"/>
  <c r="U14" i="48"/>
  <c r="I15" i="48"/>
  <c r="Q15" i="48"/>
  <c r="S15" i="48"/>
  <c r="U15" i="48"/>
  <c r="I16" i="48"/>
  <c r="Q16" i="48"/>
  <c r="S16" i="48"/>
  <c r="U16" i="48"/>
  <c r="I17" i="48"/>
  <c r="Q17" i="48"/>
  <c r="S17" i="48"/>
  <c r="U17" i="48"/>
  <c r="K19" i="48"/>
  <c r="K47" i="48" s="1"/>
  <c r="M19" i="48"/>
  <c r="M47" i="48" s="1"/>
  <c r="O19" i="48"/>
  <c r="S19" i="48"/>
  <c r="I23" i="48"/>
  <c r="Q23" i="48"/>
  <c r="S23" i="48"/>
  <c r="U23" i="48"/>
  <c r="I27" i="48"/>
  <c r="I28" i="48" s="1"/>
  <c r="I29" i="48" s="1"/>
  <c r="I30" i="48" s="1"/>
  <c r="I31" i="48" s="1"/>
  <c r="I32" i="48" s="1"/>
  <c r="Q27" i="48"/>
  <c r="S27" i="48"/>
  <c r="U27" i="48"/>
  <c r="Q28" i="48"/>
  <c r="S28" i="48"/>
  <c r="U28" i="48"/>
  <c r="Q29" i="48"/>
  <c r="S29" i="48"/>
  <c r="U29" i="48"/>
  <c r="Q30" i="48"/>
  <c r="S30" i="48"/>
  <c r="U30" i="48"/>
  <c r="Q31" i="48"/>
  <c r="S31" i="48"/>
  <c r="U31" i="48"/>
  <c r="Q32" i="48"/>
  <c r="S32" i="48"/>
  <c r="U32" i="48"/>
  <c r="K34" i="48"/>
  <c r="M34" i="48"/>
  <c r="O34" i="48"/>
  <c r="O47" i="48" s="1"/>
  <c r="U34" i="48"/>
  <c r="I38" i="48"/>
  <c r="I39" i="48" s="1"/>
  <c r="Q38" i="48"/>
  <c r="S38" i="48"/>
  <c r="U38" i="48"/>
  <c r="Q39" i="48"/>
  <c r="S39" i="48"/>
  <c r="U39" i="48"/>
  <c r="I40" i="48"/>
  <c r="I41" i="48" s="1"/>
  <c r="Q40" i="48"/>
  <c r="S40" i="48"/>
  <c r="U40" i="48"/>
  <c r="Q41" i="48"/>
  <c r="S41" i="48"/>
  <c r="U41" i="48"/>
  <c r="I42" i="48"/>
  <c r="Q42" i="48"/>
  <c r="S42" i="48"/>
  <c r="U42" i="48"/>
  <c r="K44" i="48"/>
  <c r="M44" i="48"/>
  <c r="O44" i="48"/>
  <c r="S44" i="48"/>
  <c r="U44" i="48"/>
  <c r="H47" i="48"/>
  <c r="I54" i="48"/>
  <c r="Q54" i="48"/>
  <c r="Q57" i="48" s="1"/>
  <c r="S54" i="48"/>
  <c r="S57" i="48" s="1"/>
  <c r="U54" i="48"/>
  <c r="K57" i="48"/>
  <c r="M57" i="48"/>
  <c r="O57" i="48"/>
  <c r="U57" i="48"/>
  <c r="Q59" i="48"/>
  <c r="Q61" i="48"/>
  <c r="I68" i="48"/>
  <c r="Q68" i="48"/>
  <c r="S68" i="48"/>
  <c r="S71" i="48" s="1"/>
  <c r="S74" i="48" s="1"/>
  <c r="U68" i="48"/>
  <c r="I69" i="48"/>
  <c r="Q69" i="48"/>
  <c r="S69" i="48"/>
  <c r="U69" i="48"/>
  <c r="K71" i="48"/>
  <c r="M71" i="48"/>
  <c r="O71" i="48"/>
  <c r="U71" i="48"/>
  <c r="U76" i="48" s="1"/>
  <c r="U74" i="48"/>
  <c r="S76" i="48"/>
  <c r="I6" i="51"/>
  <c r="Q6" i="51"/>
  <c r="S6" i="51"/>
  <c r="U6" i="51"/>
  <c r="I7" i="51"/>
  <c r="Q7" i="51"/>
  <c r="S7" i="51"/>
  <c r="U7" i="51"/>
  <c r="I8" i="51"/>
  <c r="Q8" i="51"/>
  <c r="S8" i="51"/>
  <c r="U8" i="51"/>
  <c r="I9" i="51"/>
  <c r="Q9" i="51"/>
  <c r="S9" i="51"/>
  <c r="U9" i="51"/>
  <c r="I10" i="51"/>
  <c r="Q10" i="51"/>
  <c r="S10" i="51"/>
  <c r="U10" i="51"/>
  <c r="I11" i="51"/>
  <c r="Q11" i="51"/>
  <c r="S11" i="51"/>
  <c r="U11" i="51"/>
  <c r="I12" i="51"/>
  <c r="Q12" i="51"/>
  <c r="S12" i="51"/>
  <c r="U12" i="51"/>
  <c r="I13" i="51"/>
  <c r="Q13" i="51"/>
  <c r="S13" i="51"/>
  <c r="U13" i="51"/>
  <c r="I14" i="51"/>
  <c r="Q14" i="51"/>
  <c r="S14" i="51"/>
  <c r="U14" i="51"/>
  <c r="I15" i="51"/>
  <c r="Q15" i="51"/>
  <c r="S15" i="51"/>
  <c r="U15" i="51"/>
  <c r="I16" i="51"/>
  <c r="Q16" i="51"/>
  <c r="S16" i="51"/>
  <c r="U16" i="51"/>
  <c r="I17" i="51"/>
  <c r="Q17" i="51"/>
  <c r="S17" i="51"/>
  <c r="U17" i="51"/>
  <c r="K19" i="51"/>
  <c r="M19" i="51"/>
  <c r="O19" i="51"/>
  <c r="U19" i="51"/>
  <c r="I23" i="51"/>
  <c r="I27" i="51" s="1"/>
  <c r="Q23" i="51"/>
  <c r="S23" i="51"/>
  <c r="U23" i="51"/>
  <c r="Q27" i="51"/>
  <c r="S27" i="51"/>
  <c r="U27" i="51"/>
  <c r="I28" i="51"/>
  <c r="I29" i="51" s="1"/>
  <c r="I30" i="51" s="1"/>
  <c r="I31" i="51" s="1"/>
  <c r="I32" i="51" s="1"/>
  <c r="I38" i="51" s="1"/>
  <c r="I39" i="51" s="1"/>
  <c r="I40" i="51" s="1"/>
  <c r="I41" i="51" s="1"/>
  <c r="I42" i="51" s="1"/>
  <c r="Q28" i="51"/>
  <c r="S28" i="51"/>
  <c r="U28" i="51"/>
  <c r="Q29" i="51"/>
  <c r="S29" i="51"/>
  <c r="U29" i="51"/>
  <c r="Q30" i="51"/>
  <c r="S30" i="51"/>
  <c r="U30" i="51"/>
  <c r="Q31" i="51"/>
  <c r="S31" i="51"/>
  <c r="S34" i="51" s="1"/>
  <c r="U31" i="51"/>
  <c r="Q32" i="51"/>
  <c r="S32" i="51"/>
  <c r="U32" i="51"/>
  <c r="K34" i="51"/>
  <c r="M34" i="51"/>
  <c r="O34" i="51"/>
  <c r="Q34" i="51"/>
  <c r="Q38" i="51"/>
  <c r="S38" i="51"/>
  <c r="U38" i="51"/>
  <c r="Q39" i="51"/>
  <c r="S39" i="51"/>
  <c r="U39" i="51"/>
  <c r="Q40" i="51"/>
  <c r="S40" i="51"/>
  <c r="U40" i="51"/>
  <c r="Q41" i="51"/>
  <c r="S41" i="51"/>
  <c r="U41" i="51"/>
  <c r="Q42" i="51"/>
  <c r="S42" i="51"/>
  <c r="U42" i="51"/>
  <c r="K44" i="51"/>
  <c r="M44" i="51"/>
  <c r="M47" i="51" s="1"/>
  <c r="O44" i="51"/>
  <c r="U44" i="51"/>
  <c r="H47" i="51"/>
  <c r="I54" i="51"/>
  <c r="Q54" i="51"/>
  <c r="S54" i="51"/>
  <c r="S57" i="51" s="1"/>
  <c r="S59" i="51" s="1"/>
  <c r="U54" i="51"/>
  <c r="K57" i="51"/>
  <c r="M57" i="51"/>
  <c r="O57" i="51"/>
  <c r="Q57" i="51"/>
  <c r="U57" i="51"/>
  <c r="U59" i="51" s="1"/>
  <c r="U61" i="51"/>
  <c r="I68" i="51"/>
  <c r="Q68" i="51"/>
  <c r="Q71" i="51" s="1"/>
  <c r="S68" i="51"/>
  <c r="S71" i="51" s="1"/>
  <c r="U68" i="51"/>
  <c r="I69" i="51"/>
  <c r="Q69" i="51"/>
  <c r="S69" i="51"/>
  <c r="U69" i="51"/>
  <c r="U71" i="51" s="1"/>
  <c r="K71" i="51"/>
  <c r="M71" i="51"/>
  <c r="O71" i="51"/>
  <c r="I6" i="52"/>
  <c r="Q6" i="52"/>
  <c r="S6" i="52"/>
  <c r="U6" i="52"/>
  <c r="I7" i="52"/>
  <c r="Q7" i="52"/>
  <c r="S7" i="52"/>
  <c r="U7" i="52"/>
  <c r="I8" i="52"/>
  <c r="Q8" i="52"/>
  <c r="S8" i="52"/>
  <c r="U8" i="52"/>
  <c r="I9" i="52"/>
  <c r="Q9" i="52"/>
  <c r="S9" i="52"/>
  <c r="U9" i="52"/>
  <c r="I10" i="52"/>
  <c r="Q10" i="52"/>
  <c r="S10" i="52"/>
  <c r="U10" i="52"/>
  <c r="I11" i="52"/>
  <c r="Q11" i="52"/>
  <c r="S11" i="52"/>
  <c r="U11" i="52"/>
  <c r="I12" i="52"/>
  <c r="Q12" i="52"/>
  <c r="S12" i="52"/>
  <c r="U12" i="52"/>
  <c r="I13" i="52"/>
  <c r="Q13" i="52"/>
  <c r="S13" i="52"/>
  <c r="U13" i="52"/>
  <c r="I14" i="52"/>
  <c r="Q14" i="52"/>
  <c r="S14" i="52"/>
  <c r="U14" i="52"/>
  <c r="I15" i="52"/>
  <c r="Q15" i="52"/>
  <c r="S15" i="52"/>
  <c r="U15" i="52"/>
  <c r="I16" i="52"/>
  <c r="Q16" i="52"/>
  <c r="S16" i="52"/>
  <c r="U16" i="52"/>
  <c r="I17" i="52"/>
  <c r="Q17" i="52"/>
  <c r="S17" i="52"/>
  <c r="U17" i="52"/>
  <c r="K19" i="52"/>
  <c r="M19" i="52"/>
  <c r="M47" i="52" s="1"/>
  <c r="O19" i="52"/>
  <c r="O47" i="52" s="1"/>
  <c r="Q19" i="52"/>
  <c r="Q47" i="52" s="1"/>
  <c r="I23" i="52"/>
  <c r="I27" i="52" s="1"/>
  <c r="Q23" i="52"/>
  <c r="S23" i="52"/>
  <c r="U23" i="52"/>
  <c r="Q27" i="52"/>
  <c r="Q34" i="52" s="1"/>
  <c r="S27" i="52"/>
  <c r="U27" i="52"/>
  <c r="U34" i="52" s="1"/>
  <c r="I28" i="52"/>
  <c r="I29" i="52" s="1"/>
  <c r="I30" i="52" s="1"/>
  <c r="I31" i="52" s="1"/>
  <c r="I32" i="52" s="1"/>
  <c r="I38" i="52" s="1"/>
  <c r="I39" i="52" s="1"/>
  <c r="I40" i="52" s="1"/>
  <c r="I41" i="52" s="1"/>
  <c r="I42" i="52" s="1"/>
  <c r="Q28" i="52"/>
  <c r="S28" i="52"/>
  <c r="U28" i="52"/>
  <c r="Q29" i="52"/>
  <c r="S29" i="52"/>
  <c r="U29" i="52"/>
  <c r="Q30" i="52"/>
  <c r="S30" i="52"/>
  <c r="U30" i="52"/>
  <c r="Q31" i="52"/>
  <c r="S31" i="52"/>
  <c r="U31" i="52"/>
  <c r="Q32" i="52"/>
  <c r="S32" i="52"/>
  <c r="U32" i="52"/>
  <c r="K34" i="52"/>
  <c r="M34" i="52"/>
  <c r="O34" i="52"/>
  <c r="S34" i="52"/>
  <c r="Q38" i="52"/>
  <c r="Q44" i="52" s="1"/>
  <c r="S38" i="52"/>
  <c r="U38" i="52"/>
  <c r="Q39" i="52"/>
  <c r="S39" i="52"/>
  <c r="U39" i="52"/>
  <c r="Q40" i="52"/>
  <c r="S40" i="52"/>
  <c r="U40" i="52"/>
  <c r="U44" i="52" s="1"/>
  <c r="Q41" i="52"/>
  <c r="S41" i="52"/>
  <c r="U41" i="52"/>
  <c r="Q42" i="52"/>
  <c r="S42" i="52"/>
  <c r="U42" i="52"/>
  <c r="K44" i="52"/>
  <c r="M44" i="52"/>
  <c r="O44" i="52"/>
  <c r="H47" i="52"/>
  <c r="K47" i="52"/>
  <c r="I54" i="52"/>
  <c r="Q54" i="52"/>
  <c r="S54" i="52"/>
  <c r="S57" i="52" s="1"/>
  <c r="U54" i="52"/>
  <c r="U57" i="52" s="1"/>
  <c r="K57" i="52"/>
  <c r="M57" i="52"/>
  <c r="O57" i="52"/>
  <c r="Q57" i="52"/>
  <c r="Q61" i="52" s="1"/>
  <c r="Q59" i="52"/>
  <c r="I68" i="52"/>
  <c r="Q68" i="52"/>
  <c r="S68" i="52"/>
  <c r="S71" i="52" s="1"/>
  <c r="U68" i="52"/>
  <c r="I69" i="52"/>
  <c r="Q69" i="52"/>
  <c r="S69" i="52"/>
  <c r="U69" i="52"/>
  <c r="K71" i="52"/>
  <c r="M71" i="52"/>
  <c r="O71" i="52"/>
  <c r="Q71" i="52"/>
  <c r="I6" i="49"/>
  <c r="Q6" i="49"/>
  <c r="S6" i="49"/>
  <c r="U6" i="49"/>
  <c r="I7" i="49"/>
  <c r="Q7" i="49"/>
  <c r="S7" i="49"/>
  <c r="U7" i="49"/>
  <c r="I8" i="49"/>
  <c r="Q8" i="49"/>
  <c r="S8" i="49"/>
  <c r="U8" i="49"/>
  <c r="I9" i="49"/>
  <c r="Q9" i="49"/>
  <c r="S9" i="49"/>
  <c r="U9" i="49"/>
  <c r="I10" i="49"/>
  <c r="Q10" i="49"/>
  <c r="S10" i="49"/>
  <c r="U10" i="49"/>
  <c r="I11" i="49"/>
  <c r="Q11" i="49"/>
  <c r="S11" i="49"/>
  <c r="U11" i="49"/>
  <c r="I12" i="49"/>
  <c r="Q12" i="49"/>
  <c r="S12" i="49"/>
  <c r="U12" i="49"/>
  <c r="I13" i="49"/>
  <c r="Q13" i="49"/>
  <c r="S13" i="49"/>
  <c r="U13" i="49"/>
  <c r="I14" i="49"/>
  <c r="Q14" i="49"/>
  <c r="S14" i="49"/>
  <c r="U14" i="49"/>
  <c r="I15" i="49"/>
  <c r="Q15" i="49"/>
  <c r="S15" i="49"/>
  <c r="U15" i="49"/>
  <c r="I16" i="49"/>
  <c r="Q16" i="49"/>
  <c r="S16" i="49"/>
  <c r="U16" i="49"/>
  <c r="I17" i="49"/>
  <c r="Q17" i="49"/>
  <c r="S17" i="49"/>
  <c r="U17" i="49"/>
  <c r="K19" i="49"/>
  <c r="M19" i="49"/>
  <c r="O19" i="49"/>
  <c r="Q19" i="49"/>
  <c r="I23" i="49"/>
  <c r="I27" i="49" s="1"/>
  <c r="I28" i="49" s="1"/>
  <c r="I29" i="49" s="1"/>
  <c r="I30" i="49" s="1"/>
  <c r="I31" i="49" s="1"/>
  <c r="I32" i="49" s="1"/>
  <c r="I38" i="49" s="1"/>
  <c r="I39" i="49" s="1"/>
  <c r="I40" i="49" s="1"/>
  <c r="I41" i="49" s="1"/>
  <c r="Q23" i="49"/>
  <c r="S23" i="49"/>
  <c r="U23" i="49"/>
  <c r="Q27" i="49"/>
  <c r="S27" i="49"/>
  <c r="U27" i="49"/>
  <c r="Q28" i="49"/>
  <c r="S28" i="49"/>
  <c r="U28" i="49"/>
  <c r="Q29" i="49"/>
  <c r="S29" i="49"/>
  <c r="U29" i="49"/>
  <c r="Q30" i="49"/>
  <c r="S30" i="49"/>
  <c r="U30" i="49"/>
  <c r="Q31" i="49"/>
  <c r="S31" i="49"/>
  <c r="U31" i="49"/>
  <c r="Q32" i="49"/>
  <c r="S32" i="49"/>
  <c r="U32" i="49"/>
  <c r="K34" i="49"/>
  <c r="M34" i="49"/>
  <c r="M47" i="49" s="1"/>
  <c r="O34" i="49"/>
  <c r="S34" i="49"/>
  <c r="U34" i="49"/>
  <c r="Q38" i="49"/>
  <c r="S38" i="49"/>
  <c r="U38" i="49"/>
  <c r="Q39" i="49"/>
  <c r="S39" i="49"/>
  <c r="U39" i="49"/>
  <c r="Q40" i="49"/>
  <c r="S40" i="49"/>
  <c r="U40" i="49"/>
  <c r="Q41" i="49"/>
  <c r="S41" i="49"/>
  <c r="U41" i="49"/>
  <c r="I42" i="49"/>
  <c r="Q42" i="49"/>
  <c r="S42" i="49"/>
  <c r="U42" i="49"/>
  <c r="K44" i="49"/>
  <c r="M44" i="49"/>
  <c r="O44" i="49"/>
  <c r="O47" i="49" s="1"/>
  <c r="Q44" i="49"/>
  <c r="S44" i="49"/>
  <c r="H47" i="49"/>
  <c r="K47" i="49"/>
  <c r="I54" i="49"/>
  <c r="Q54" i="49"/>
  <c r="Q57" i="49" s="1"/>
  <c r="S54" i="49"/>
  <c r="U54" i="49"/>
  <c r="K57" i="49"/>
  <c r="M57" i="49"/>
  <c r="O57" i="49"/>
  <c r="S57" i="49"/>
  <c r="U57" i="49"/>
  <c r="U61" i="49" s="1"/>
  <c r="U59" i="49"/>
  <c r="I68" i="49"/>
  <c r="Q68" i="49"/>
  <c r="Q71" i="49" s="1"/>
  <c r="Q74" i="49" s="1"/>
  <c r="S68" i="49"/>
  <c r="U68" i="49"/>
  <c r="I69" i="49"/>
  <c r="Q69" i="49"/>
  <c r="S69" i="49"/>
  <c r="U69" i="49"/>
  <c r="U71" i="49" s="1"/>
  <c r="U76" i="49" s="1"/>
  <c r="K71" i="49"/>
  <c r="M71" i="49"/>
  <c r="O71" i="49"/>
  <c r="S71" i="49"/>
  <c r="U74" i="49"/>
  <c r="Q76" i="49"/>
  <c r="I6" i="72"/>
  <c r="Q6" i="72"/>
  <c r="S6" i="72"/>
  <c r="U6" i="72"/>
  <c r="U19" i="72" s="1"/>
  <c r="I7" i="72"/>
  <c r="Q7" i="72"/>
  <c r="S7" i="72"/>
  <c r="U7" i="72"/>
  <c r="I8" i="72"/>
  <c r="Q8" i="72"/>
  <c r="S8" i="72"/>
  <c r="U8" i="72"/>
  <c r="I9" i="72"/>
  <c r="Q9" i="72"/>
  <c r="S9" i="72"/>
  <c r="U9" i="72"/>
  <c r="I10" i="72"/>
  <c r="Q10" i="72"/>
  <c r="S10" i="72"/>
  <c r="U10" i="72"/>
  <c r="I11" i="72"/>
  <c r="Q11" i="72"/>
  <c r="S11" i="72"/>
  <c r="U11" i="72"/>
  <c r="I12" i="72"/>
  <c r="Q12" i="72"/>
  <c r="S12" i="72"/>
  <c r="U12" i="72"/>
  <c r="I13" i="72"/>
  <c r="Q13" i="72"/>
  <c r="S13" i="72"/>
  <c r="U13" i="72"/>
  <c r="I14" i="72"/>
  <c r="Q14" i="72"/>
  <c r="S14" i="72"/>
  <c r="U14" i="72"/>
  <c r="I15" i="72"/>
  <c r="Q15" i="72"/>
  <c r="S15" i="72"/>
  <c r="U15" i="72"/>
  <c r="I16" i="72"/>
  <c r="Q16" i="72"/>
  <c r="S16" i="72"/>
  <c r="U16" i="72"/>
  <c r="I17" i="72"/>
  <c r="Q17" i="72"/>
  <c r="S17" i="72"/>
  <c r="U17" i="72"/>
  <c r="K19" i="72"/>
  <c r="M19" i="72"/>
  <c r="O19" i="72"/>
  <c r="Q19" i="72"/>
  <c r="S19" i="72"/>
  <c r="I23" i="72"/>
  <c r="I27" i="72" s="1"/>
  <c r="I28" i="72" s="1"/>
  <c r="I29" i="72" s="1"/>
  <c r="I30" i="72" s="1"/>
  <c r="I31" i="72" s="1"/>
  <c r="I32" i="72" s="1"/>
  <c r="I38" i="72" s="1"/>
  <c r="I39" i="72" s="1"/>
  <c r="I40" i="72" s="1"/>
  <c r="I41" i="72" s="1"/>
  <c r="I42" i="72" s="1"/>
  <c r="I48" i="72" s="1"/>
  <c r="I54" i="72" s="1"/>
  <c r="I55" i="72" s="1"/>
  <c r="I61" i="72" s="1"/>
  <c r="I67" i="72" s="1"/>
  <c r="Q23" i="72"/>
  <c r="S23" i="72"/>
  <c r="U23" i="72"/>
  <c r="Q27" i="72"/>
  <c r="S27" i="72"/>
  <c r="U27" i="72"/>
  <c r="U34" i="72" s="1"/>
  <c r="Q28" i="72"/>
  <c r="S28" i="72"/>
  <c r="U28" i="72"/>
  <c r="Q29" i="72"/>
  <c r="S29" i="72"/>
  <c r="U29" i="72"/>
  <c r="Q30" i="72"/>
  <c r="S30" i="72"/>
  <c r="U30" i="72"/>
  <c r="Q31" i="72"/>
  <c r="Q34" i="72" s="1"/>
  <c r="S31" i="72"/>
  <c r="U31" i="72"/>
  <c r="Q32" i="72"/>
  <c r="S32" i="72"/>
  <c r="U32" i="72"/>
  <c r="K34" i="72"/>
  <c r="M34" i="72"/>
  <c r="O34" i="72"/>
  <c r="O72" i="72" s="1"/>
  <c r="Q38" i="72"/>
  <c r="S38" i="72"/>
  <c r="U38" i="72"/>
  <c r="Q39" i="72"/>
  <c r="Q44" i="72" s="1"/>
  <c r="S39" i="72"/>
  <c r="U39" i="72"/>
  <c r="Q40" i="72"/>
  <c r="S40" i="72"/>
  <c r="U40" i="72"/>
  <c r="Q41" i="72"/>
  <c r="S41" i="72"/>
  <c r="U41" i="72"/>
  <c r="Q42" i="72"/>
  <c r="S42" i="72"/>
  <c r="U42" i="72"/>
  <c r="K44" i="72"/>
  <c r="M44" i="72"/>
  <c r="O44" i="72"/>
  <c r="S44" i="72"/>
  <c r="Q48" i="72"/>
  <c r="Q50" i="72" s="1"/>
  <c r="S48" i="72"/>
  <c r="S50" i="72" s="1"/>
  <c r="U48" i="72"/>
  <c r="K50" i="72"/>
  <c r="M50" i="72"/>
  <c r="O50" i="72"/>
  <c r="U50" i="72"/>
  <c r="Q54" i="72"/>
  <c r="Q57" i="72" s="1"/>
  <c r="S54" i="72"/>
  <c r="U54" i="72"/>
  <c r="Q55" i="72"/>
  <c r="S55" i="72"/>
  <c r="U55" i="72"/>
  <c r="U57" i="72" s="1"/>
  <c r="K57" i="72"/>
  <c r="M57" i="72"/>
  <c r="O57" i="72"/>
  <c r="S57" i="72"/>
  <c r="Q61" i="72"/>
  <c r="Q63" i="72" s="1"/>
  <c r="S61" i="72"/>
  <c r="S63" i="72" s="1"/>
  <c r="U61" i="72"/>
  <c r="U63" i="72" s="1"/>
  <c r="K63" i="72"/>
  <c r="M63" i="72"/>
  <c r="O63" i="72"/>
  <c r="Q67" i="72"/>
  <c r="Q69" i="72" s="1"/>
  <c r="S67" i="72"/>
  <c r="U67" i="72"/>
  <c r="K69" i="72"/>
  <c r="M69" i="72"/>
  <c r="O69" i="72"/>
  <c r="S69" i="72"/>
  <c r="U69" i="72"/>
  <c r="H72" i="72"/>
  <c r="M72" i="72"/>
  <c r="I79" i="72"/>
  <c r="Q79" i="72"/>
  <c r="Q82" i="72" s="1"/>
  <c r="Q84" i="72" s="1"/>
  <c r="S79" i="72"/>
  <c r="S82" i="72" s="1"/>
  <c r="U79" i="72"/>
  <c r="K82" i="72"/>
  <c r="M82" i="72"/>
  <c r="O82" i="72"/>
  <c r="U82" i="72"/>
  <c r="Q86" i="72"/>
  <c r="I93" i="72"/>
  <c r="Q93" i="72"/>
  <c r="Q96" i="72" s="1"/>
  <c r="S93" i="72"/>
  <c r="S96" i="72" s="1"/>
  <c r="U93" i="72"/>
  <c r="I94" i="72"/>
  <c r="Q94" i="72"/>
  <c r="S94" i="72"/>
  <c r="U94" i="72"/>
  <c r="K96" i="72"/>
  <c r="M96" i="72"/>
  <c r="O96" i="72"/>
  <c r="U96" i="72"/>
  <c r="U101" i="72" s="1"/>
  <c r="U99" i="72"/>
  <c r="I107" i="72"/>
  <c r="I113" i="72" s="1"/>
  <c r="Q107" i="72"/>
  <c r="Q109" i="72" s="1"/>
  <c r="S107" i="72"/>
  <c r="U107" i="72"/>
  <c r="K109" i="72"/>
  <c r="M109" i="72"/>
  <c r="O109" i="72"/>
  <c r="S109" i="72"/>
  <c r="U109" i="72"/>
  <c r="Q113" i="72"/>
  <c r="S113" i="72"/>
  <c r="S115" i="72" s="1"/>
  <c r="U113" i="72"/>
  <c r="U115" i="72" s="1"/>
  <c r="K115" i="72"/>
  <c r="M115" i="72"/>
  <c r="O115" i="72"/>
  <c r="Q115" i="72"/>
  <c r="I119" i="72"/>
  <c r="I131" i="72" s="1"/>
  <c r="Q119" i="72"/>
  <c r="Q121" i="72" s="1"/>
  <c r="S119" i="72"/>
  <c r="U119" i="72"/>
  <c r="K121" i="72"/>
  <c r="M121" i="72"/>
  <c r="O121" i="72"/>
  <c r="S121" i="72"/>
  <c r="U121" i="72"/>
  <c r="U127" i="72" s="1"/>
  <c r="I125" i="72"/>
  <c r="Q125" i="72"/>
  <c r="S125" i="72"/>
  <c r="U125" i="72"/>
  <c r="K127" i="72"/>
  <c r="M127" i="72"/>
  <c r="O127" i="72"/>
  <c r="Q131" i="72"/>
  <c r="S131" i="72"/>
  <c r="U131" i="72"/>
  <c r="K133" i="72"/>
  <c r="M133" i="72"/>
  <c r="O133" i="72"/>
  <c r="U133" i="72"/>
  <c r="H136" i="72"/>
  <c r="M136" i="72"/>
  <c r="I6" i="70"/>
  <c r="Q6" i="70"/>
  <c r="S6" i="70"/>
  <c r="U6" i="70"/>
  <c r="I7" i="70"/>
  <c r="Q7" i="70"/>
  <c r="S7" i="70"/>
  <c r="U7" i="70"/>
  <c r="I8" i="70"/>
  <c r="Q8" i="70"/>
  <c r="S8" i="70"/>
  <c r="U8" i="70"/>
  <c r="I9" i="70"/>
  <c r="Q9" i="70"/>
  <c r="S9" i="70"/>
  <c r="U9" i="70"/>
  <c r="I10" i="70"/>
  <c r="Q10" i="70"/>
  <c r="S10" i="70"/>
  <c r="U10" i="70"/>
  <c r="I11" i="70"/>
  <c r="Q11" i="70"/>
  <c r="S11" i="70"/>
  <c r="U11" i="70"/>
  <c r="I12" i="70"/>
  <c r="Q12" i="70"/>
  <c r="S12" i="70"/>
  <c r="U12" i="70"/>
  <c r="I13" i="70"/>
  <c r="Q13" i="70"/>
  <c r="S13" i="70"/>
  <c r="U13" i="70"/>
  <c r="I14" i="70"/>
  <c r="Q14" i="70"/>
  <c r="S14" i="70"/>
  <c r="U14" i="70"/>
  <c r="I15" i="70"/>
  <c r="Q15" i="70"/>
  <c r="S15" i="70"/>
  <c r="U15" i="70"/>
  <c r="I16" i="70"/>
  <c r="Q16" i="70"/>
  <c r="S16" i="70"/>
  <c r="U16" i="70"/>
  <c r="I17" i="70"/>
  <c r="Q17" i="70"/>
  <c r="S17" i="70"/>
  <c r="U17" i="70"/>
  <c r="K19" i="70"/>
  <c r="M19" i="70"/>
  <c r="O19" i="70"/>
  <c r="I23" i="70"/>
  <c r="Q23" i="70"/>
  <c r="S23" i="70"/>
  <c r="U23" i="70"/>
  <c r="I27" i="70"/>
  <c r="I28" i="70" s="1"/>
  <c r="I29" i="70" s="1"/>
  <c r="I30" i="70" s="1"/>
  <c r="I31" i="70" s="1"/>
  <c r="I32" i="70" s="1"/>
  <c r="I38" i="70" s="1"/>
  <c r="I39" i="70" s="1"/>
  <c r="I40" i="70" s="1"/>
  <c r="I41" i="70" s="1"/>
  <c r="I42" i="70" s="1"/>
  <c r="I48" i="70" s="1"/>
  <c r="I54" i="70" s="1"/>
  <c r="I55" i="70" s="1"/>
  <c r="I61" i="70" s="1"/>
  <c r="I67" i="70" s="1"/>
  <c r="Q27" i="70"/>
  <c r="S27" i="70"/>
  <c r="U27" i="70"/>
  <c r="Q28" i="70"/>
  <c r="Q34" i="70" s="1"/>
  <c r="S28" i="70"/>
  <c r="U28" i="70"/>
  <c r="Q29" i="70"/>
  <c r="S29" i="70"/>
  <c r="U29" i="70"/>
  <c r="Q30" i="70"/>
  <c r="S30" i="70"/>
  <c r="U30" i="70"/>
  <c r="Q31" i="70"/>
  <c r="S31" i="70"/>
  <c r="U31" i="70"/>
  <c r="Q32" i="70"/>
  <c r="S32" i="70"/>
  <c r="U32" i="70"/>
  <c r="K34" i="70"/>
  <c r="K72" i="70" s="1"/>
  <c r="M34" i="70"/>
  <c r="O34" i="70"/>
  <c r="S34" i="70"/>
  <c r="U34" i="70"/>
  <c r="Q38" i="70"/>
  <c r="S38" i="70"/>
  <c r="U38" i="70"/>
  <c r="Q39" i="70"/>
  <c r="Q44" i="70" s="1"/>
  <c r="S39" i="70"/>
  <c r="U39" i="70"/>
  <c r="Q40" i="70"/>
  <c r="S40" i="70"/>
  <c r="U40" i="70"/>
  <c r="Q41" i="70"/>
  <c r="S41" i="70"/>
  <c r="U41" i="70"/>
  <c r="Q42" i="70"/>
  <c r="S42" i="70"/>
  <c r="U42" i="70"/>
  <c r="K44" i="70"/>
  <c r="M44" i="70"/>
  <c r="M72" i="70" s="1"/>
  <c r="O44" i="70"/>
  <c r="Q48" i="70"/>
  <c r="S48" i="70"/>
  <c r="U48" i="70"/>
  <c r="U50" i="70" s="1"/>
  <c r="K50" i="70"/>
  <c r="M50" i="70"/>
  <c r="O50" i="70"/>
  <c r="Q50" i="70"/>
  <c r="S50" i="70"/>
  <c r="Q54" i="70"/>
  <c r="Q57" i="70" s="1"/>
  <c r="S54" i="70"/>
  <c r="U54" i="70"/>
  <c r="U57" i="70" s="1"/>
  <c r="Q55" i="70"/>
  <c r="S55" i="70"/>
  <c r="U55" i="70"/>
  <c r="K57" i="70"/>
  <c r="M57" i="70"/>
  <c r="O57" i="70"/>
  <c r="Q61" i="70"/>
  <c r="S61" i="70"/>
  <c r="U61" i="70"/>
  <c r="U63" i="70" s="1"/>
  <c r="K63" i="70"/>
  <c r="M63" i="70"/>
  <c r="O63" i="70"/>
  <c r="Q63" i="70"/>
  <c r="S63" i="70"/>
  <c r="Q67" i="70"/>
  <c r="Q69" i="70" s="1"/>
  <c r="S67" i="70"/>
  <c r="S69" i="70" s="1"/>
  <c r="U67" i="70"/>
  <c r="U69" i="70" s="1"/>
  <c r="K69" i="70"/>
  <c r="M69" i="70"/>
  <c r="O69" i="70"/>
  <c r="H72" i="70"/>
  <c r="I79" i="70"/>
  <c r="Q79" i="70"/>
  <c r="S79" i="70"/>
  <c r="S82" i="70" s="1"/>
  <c r="S86" i="70" s="1"/>
  <c r="U79" i="70"/>
  <c r="U82" i="70" s="1"/>
  <c r="U84" i="70" s="1"/>
  <c r="K82" i="70"/>
  <c r="M82" i="70"/>
  <c r="O82" i="70"/>
  <c r="Q82" i="70"/>
  <c r="S84" i="70"/>
  <c r="U86" i="70"/>
  <c r="I93" i="70"/>
  <c r="Q93" i="70"/>
  <c r="S93" i="70"/>
  <c r="S96" i="70" s="1"/>
  <c r="U93" i="70"/>
  <c r="U96" i="70" s="1"/>
  <c r="I94" i="70"/>
  <c r="Q94" i="70"/>
  <c r="S94" i="70"/>
  <c r="U94" i="70"/>
  <c r="K96" i="70"/>
  <c r="M96" i="70"/>
  <c r="O96" i="70"/>
  <c r="Q96" i="70"/>
  <c r="I107" i="70"/>
  <c r="Q107" i="70"/>
  <c r="S107" i="70"/>
  <c r="U107" i="70"/>
  <c r="U109" i="70" s="1"/>
  <c r="K109" i="70"/>
  <c r="M109" i="70"/>
  <c r="O109" i="70"/>
  <c r="Q109" i="70"/>
  <c r="S109" i="70"/>
  <c r="Q113" i="70"/>
  <c r="Q115" i="70" s="1"/>
  <c r="S113" i="70"/>
  <c r="U113" i="70"/>
  <c r="K115" i="70"/>
  <c r="M115" i="70"/>
  <c r="O115" i="70"/>
  <c r="S115" i="70"/>
  <c r="U115" i="70"/>
  <c r="Q119" i="70"/>
  <c r="S119" i="70"/>
  <c r="S121" i="70" s="1"/>
  <c r="U119" i="70"/>
  <c r="K121" i="70"/>
  <c r="M121" i="70"/>
  <c r="O121" i="70"/>
  <c r="Q121" i="70"/>
  <c r="Q127" i="70" s="1"/>
  <c r="I125" i="70"/>
  <c r="Q125" i="70"/>
  <c r="S125" i="70"/>
  <c r="S133" i="70" s="1"/>
  <c r="U125" i="70"/>
  <c r="K127" i="70"/>
  <c r="M127" i="70"/>
  <c r="O127" i="70"/>
  <c r="S127" i="70"/>
  <c r="Q131" i="70"/>
  <c r="S131" i="70"/>
  <c r="U131" i="70"/>
  <c r="K133" i="70"/>
  <c r="M133" i="70"/>
  <c r="O133" i="70"/>
  <c r="Q133" i="70"/>
  <c r="H136" i="70"/>
  <c r="K136" i="70"/>
  <c r="I6" i="73"/>
  <c r="Q6" i="73"/>
  <c r="S6" i="73"/>
  <c r="U6" i="73"/>
  <c r="I7" i="73"/>
  <c r="Q7" i="73"/>
  <c r="S7" i="73"/>
  <c r="U7" i="73"/>
  <c r="I8" i="73"/>
  <c r="Q8" i="73"/>
  <c r="S8" i="73"/>
  <c r="U8" i="73"/>
  <c r="I9" i="73"/>
  <c r="Q9" i="73"/>
  <c r="S9" i="73"/>
  <c r="U9" i="73"/>
  <c r="I10" i="73"/>
  <c r="Q10" i="73"/>
  <c r="S10" i="73"/>
  <c r="U10" i="73"/>
  <c r="I11" i="73"/>
  <c r="Q11" i="73"/>
  <c r="S11" i="73"/>
  <c r="U11" i="73"/>
  <c r="I12" i="73"/>
  <c r="Q12" i="73"/>
  <c r="S12" i="73"/>
  <c r="U12" i="73"/>
  <c r="I13" i="73"/>
  <c r="Q13" i="73"/>
  <c r="S13" i="73"/>
  <c r="U13" i="73"/>
  <c r="I14" i="73"/>
  <c r="Q14" i="73"/>
  <c r="S14" i="73"/>
  <c r="U14" i="73"/>
  <c r="I15" i="73"/>
  <c r="Q15" i="73"/>
  <c r="S15" i="73"/>
  <c r="U15" i="73"/>
  <c r="I16" i="73"/>
  <c r="Q16" i="73"/>
  <c r="S16" i="73"/>
  <c r="U16" i="73"/>
  <c r="I17" i="73"/>
  <c r="Q17" i="73"/>
  <c r="S17" i="73"/>
  <c r="U17" i="73"/>
  <c r="K19" i="73"/>
  <c r="K72" i="73" s="1"/>
  <c r="M19" i="73"/>
  <c r="O19" i="73"/>
  <c r="S19" i="73"/>
  <c r="I23" i="73"/>
  <c r="Q23" i="73"/>
  <c r="S23" i="73"/>
  <c r="U23" i="73"/>
  <c r="I27" i="73"/>
  <c r="I28" i="73" s="1"/>
  <c r="I29" i="73" s="1"/>
  <c r="I30" i="73" s="1"/>
  <c r="I31" i="73" s="1"/>
  <c r="I32" i="73" s="1"/>
  <c r="I38" i="73" s="1"/>
  <c r="I39" i="73" s="1"/>
  <c r="I40" i="73" s="1"/>
  <c r="I41" i="73" s="1"/>
  <c r="I42" i="73" s="1"/>
  <c r="I48" i="73" s="1"/>
  <c r="I54" i="73" s="1"/>
  <c r="I55" i="73" s="1"/>
  <c r="I61" i="73" s="1"/>
  <c r="I67" i="73" s="1"/>
  <c r="Q27" i="73"/>
  <c r="S27" i="73"/>
  <c r="U27" i="73"/>
  <c r="Q28" i="73"/>
  <c r="S28" i="73"/>
  <c r="U28" i="73"/>
  <c r="Q29" i="73"/>
  <c r="S29" i="73"/>
  <c r="U29" i="73"/>
  <c r="Q30" i="73"/>
  <c r="S30" i="73"/>
  <c r="U30" i="73"/>
  <c r="Q31" i="73"/>
  <c r="S31" i="73"/>
  <c r="U31" i="73"/>
  <c r="Q32" i="73"/>
  <c r="S32" i="73"/>
  <c r="U32" i="73"/>
  <c r="K34" i="73"/>
  <c r="M34" i="73"/>
  <c r="O34" i="73"/>
  <c r="U34" i="73"/>
  <c r="Q38" i="73"/>
  <c r="Q44" i="73" s="1"/>
  <c r="S38" i="73"/>
  <c r="U38" i="73"/>
  <c r="Q39" i="73"/>
  <c r="S39" i="73"/>
  <c r="U39" i="73"/>
  <c r="Q40" i="73"/>
  <c r="S40" i="73"/>
  <c r="U40" i="73"/>
  <c r="Q41" i="73"/>
  <c r="S41" i="73"/>
  <c r="U41" i="73"/>
  <c r="Q42" i="73"/>
  <c r="S42" i="73"/>
  <c r="U42" i="73"/>
  <c r="K44" i="73"/>
  <c r="M44" i="73"/>
  <c r="O44" i="73"/>
  <c r="S44" i="73"/>
  <c r="U44" i="73"/>
  <c r="Q48" i="73"/>
  <c r="S48" i="73"/>
  <c r="S50" i="73" s="1"/>
  <c r="U48" i="73"/>
  <c r="K50" i="73"/>
  <c r="M50" i="73"/>
  <c r="O50" i="73"/>
  <c r="Q50" i="73"/>
  <c r="U50" i="73"/>
  <c r="Q54" i="73"/>
  <c r="S54" i="73"/>
  <c r="U54" i="73"/>
  <c r="Q55" i="73"/>
  <c r="S55" i="73"/>
  <c r="U55" i="73"/>
  <c r="K57" i="73"/>
  <c r="M57" i="73"/>
  <c r="O57" i="73"/>
  <c r="Q57" i="73"/>
  <c r="S57" i="73"/>
  <c r="U57" i="73"/>
  <c r="Q61" i="73"/>
  <c r="S61" i="73"/>
  <c r="S63" i="73" s="1"/>
  <c r="U61" i="73"/>
  <c r="K63" i="73"/>
  <c r="M63" i="73"/>
  <c r="O63" i="73"/>
  <c r="Q63" i="73"/>
  <c r="U63" i="73"/>
  <c r="Q67" i="73"/>
  <c r="S67" i="73"/>
  <c r="U67" i="73"/>
  <c r="U69" i="73" s="1"/>
  <c r="K69" i="73"/>
  <c r="M69" i="73"/>
  <c r="M72" i="73" s="1"/>
  <c r="O69" i="73"/>
  <c r="Q69" i="73"/>
  <c r="S69" i="73"/>
  <c r="H72" i="73"/>
  <c r="I79" i="73"/>
  <c r="Q79" i="73"/>
  <c r="Q82" i="73" s="1"/>
  <c r="S79" i="73"/>
  <c r="U79" i="73"/>
  <c r="K82" i="73"/>
  <c r="M82" i="73"/>
  <c r="O82" i="73"/>
  <c r="S82" i="73"/>
  <c r="S84" i="73" s="1"/>
  <c r="U82" i="73"/>
  <c r="U86" i="73" s="1"/>
  <c r="U84" i="73"/>
  <c r="S86" i="73"/>
  <c r="I93" i="73"/>
  <c r="Q93" i="73"/>
  <c r="S93" i="73"/>
  <c r="U93" i="73"/>
  <c r="I94" i="73"/>
  <c r="Q94" i="73"/>
  <c r="S94" i="73"/>
  <c r="U94" i="73"/>
  <c r="K96" i="73"/>
  <c r="M96" i="73"/>
  <c r="O96" i="73"/>
  <c r="S96" i="73"/>
  <c r="U96" i="73"/>
  <c r="I107" i="73"/>
  <c r="Q107" i="73"/>
  <c r="Q109" i="73" s="1"/>
  <c r="S107" i="73"/>
  <c r="U107" i="73"/>
  <c r="K109" i="73"/>
  <c r="M109" i="73"/>
  <c r="O109" i="73"/>
  <c r="S109" i="73"/>
  <c r="U109" i="73"/>
  <c r="I113" i="73"/>
  <c r="Q113" i="73"/>
  <c r="S113" i="73"/>
  <c r="U113" i="73"/>
  <c r="U115" i="73" s="1"/>
  <c r="K115" i="73"/>
  <c r="M115" i="73"/>
  <c r="O115" i="73"/>
  <c r="Q115" i="73"/>
  <c r="S115" i="73"/>
  <c r="Q119" i="73"/>
  <c r="Q121" i="73" s="1"/>
  <c r="S119" i="73"/>
  <c r="U119" i="73"/>
  <c r="K121" i="73"/>
  <c r="M121" i="73"/>
  <c r="O121" i="73"/>
  <c r="S121" i="73"/>
  <c r="U121" i="73"/>
  <c r="U127" i="73" s="1"/>
  <c r="Q125" i="73"/>
  <c r="S125" i="73"/>
  <c r="U125" i="73"/>
  <c r="U133" i="73" s="1"/>
  <c r="U136" i="73" s="1"/>
  <c r="K127" i="73"/>
  <c r="M127" i="73"/>
  <c r="O127" i="73"/>
  <c r="Q131" i="73"/>
  <c r="S131" i="73"/>
  <c r="U131" i="73"/>
  <c r="K133" i="73"/>
  <c r="M133" i="73"/>
  <c r="O133" i="73"/>
  <c r="H136" i="73"/>
  <c r="O136" i="73"/>
  <c r="I6" i="74"/>
  <c r="Q6" i="74"/>
  <c r="S6" i="74"/>
  <c r="U6" i="74"/>
  <c r="I7" i="74"/>
  <c r="Q7" i="74"/>
  <c r="S7" i="74"/>
  <c r="U7" i="74"/>
  <c r="I8" i="74"/>
  <c r="Q8" i="74"/>
  <c r="S8" i="74"/>
  <c r="U8" i="74"/>
  <c r="I9" i="74"/>
  <c r="Q9" i="74"/>
  <c r="S9" i="74"/>
  <c r="U9" i="74"/>
  <c r="I10" i="74"/>
  <c r="Q10" i="74"/>
  <c r="S10" i="74"/>
  <c r="U10" i="74"/>
  <c r="I11" i="74"/>
  <c r="Q11" i="74"/>
  <c r="S11" i="74"/>
  <c r="U11" i="74"/>
  <c r="I12" i="74"/>
  <c r="Q12" i="74"/>
  <c r="S12" i="74"/>
  <c r="U12" i="74"/>
  <c r="I13" i="74"/>
  <c r="Q13" i="74"/>
  <c r="S13" i="74"/>
  <c r="U13" i="74"/>
  <c r="I14" i="74"/>
  <c r="Q14" i="74"/>
  <c r="S14" i="74"/>
  <c r="U14" i="74"/>
  <c r="I15" i="74"/>
  <c r="Q15" i="74"/>
  <c r="S15" i="74"/>
  <c r="U15" i="74"/>
  <c r="I16" i="74"/>
  <c r="Q16" i="74"/>
  <c r="S16" i="74"/>
  <c r="U16" i="74"/>
  <c r="I17" i="74"/>
  <c r="Q17" i="74"/>
  <c r="S17" i="74"/>
  <c r="U17" i="74"/>
  <c r="K19" i="74"/>
  <c r="M19" i="74"/>
  <c r="O19" i="74"/>
  <c r="Q19" i="74"/>
  <c r="I23" i="74"/>
  <c r="I27" i="74" s="1"/>
  <c r="Q23" i="74"/>
  <c r="S23" i="74"/>
  <c r="U23" i="74"/>
  <c r="Q27" i="74"/>
  <c r="Q34" i="74" s="1"/>
  <c r="S27" i="74"/>
  <c r="U27" i="74"/>
  <c r="I28" i="74"/>
  <c r="I29" i="74" s="1"/>
  <c r="I30" i="74" s="1"/>
  <c r="I31" i="74" s="1"/>
  <c r="I32" i="74" s="1"/>
  <c r="I38" i="74" s="1"/>
  <c r="Q28" i="74"/>
  <c r="S28" i="74"/>
  <c r="U28" i="74"/>
  <c r="Q29" i="74"/>
  <c r="S29" i="74"/>
  <c r="U29" i="74"/>
  <c r="Q30" i="74"/>
  <c r="S30" i="74"/>
  <c r="U30" i="74"/>
  <c r="Q31" i="74"/>
  <c r="S31" i="74"/>
  <c r="U31" i="74"/>
  <c r="Q32" i="74"/>
  <c r="S32" i="74"/>
  <c r="U32" i="74"/>
  <c r="K34" i="74"/>
  <c r="M34" i="74"/>
  <c r="O34" i="74"/>
  <c r="S34" i="74"/>
  <c r="Q38" i="74"/>
  <c r="S38" i="74"/>
  <c r="S44" i="74" s="1"/>
  <c r="U38" i="74"/>
  <c r="U44" i="74" s="1"/>
  <c r="I39" i="74"/>
  <c r="I40" i="74" s="1"/>
  <c r="I41" i="74" s="1"/>
  <c r="I42" i="74" s="1"/>
  <c r="I48" i="74" s="1"/>
  <c r="I54" i="74" s="1"/>
  <c r="I55" i="74" s="1"/>
  <c r="I61" i="74" s="1"/>
  <c r="I67" i="74" s="1"/>
  <c r="Q39" i="74"/>
  <c r="S39" i="74"/>
  <c r="U39" i="74"/>
  <c r="Q40" i="74"/>
  <c r="S40" i="74"/>
  <c r="U40" i="74"/>
  <c r="Q41" i="74"/>
  <c r="S41" i="74"/>
  <c r="U41" i="74"/>
  <c r="Q42" i="74"/>
  <c r="S42" i="74"/>
  <c r="U42" i="74"/>
  <c r="K44" i="74"/>
  <c r="M44" i="74"/>
  <c r="M72" i="74" s="1"/>
  <c r="O44" i="74"/>
  <c r="O72" i="74" s="1"/>
  <c r="Q48" i="74"/>
  <c r="Q50" i="74" s="1"/>
  <c r="S48" i="74"/>
  <c r="U48" i="74"/>
  <c r="U50" i="74" s="1"/>
  <c r="K50" i="74"/>
  <c r="M50" i="74"/>
  <c r="O50" i="74"/>
  <c r="S50" i="74"/>
  <c r="Q54" i="74"/>
  <c r="Q57" i="74" s="1"/>
  <c r="S54" i="74"/>
  <c r="S57" i="74" s="1"/>
  <c r="U54" i="74"/>
  <c r="Q55" i="74"/>
  <c r="S55" i="74"/>
  <c r="U55" i="74"/>
  <c r="U57" i="74" s="1"/>
  <c r="K57" i="74"/>
  <c r="M57" i="74"/>
  <c r="O57" i="74"/>
  <c r="Q61" i="74"/>
  <c r="S61" i="74"/>
  <c r="U61" i="74"/>
  <c r="U63" i="74" s="1"/>
  <c r="K63" i="74"/>
  <c r="M63" i="74"/>
  <c r="O63" i="74"/>
  <c r="Q63" i="74"/>
  <c r="S63" i="74"/>
  <c r="Q67" i="74"/>
  <c r="S67" i="74"/>
  <c r="S69" i="74" s="1"/>
  <c r="U67" i="74"/>
  <c r="U69" i="74" s="1"/>
  <c r="K69" i="74"/>
  <c r="M69" i="74"/>
  <c r="O69" i="74"/>
  <c r="Q69" i="74"/>
  <c r="H72" i="74"/>
  <c r="I79" i="74"/>
  <c r="Q79" i="74"/>
  <c r="S79" i="74"/>
  <c r="U79" i="74"/>
  <c r="U82" i="74" s="1"/>
  <c r="K82" i="74"/>
  <c r="M82" i="74"/>
  <c r="O82" i="74"/>
  <c r="Q82" i="74"/>
  <c r="S82" i="74"/>
  <c r="I93" i="74"/>
  <c r="Q93" i="74"/>
  <c r="S93" i="74"/>
  <c r="S96" i="74" s="1"/>
  <c r="U93" i="74"/>
  <c r="I94" i="74"/>
  <c r="Q94" i="74"/>
  <c r="Q96" i="74" s="1"/>
  <c r="Q101" i="74" s="1"/>
  <c r="S94" i="74"/>
  <c r="U94" i="74"/>
  <c r="U96" i="74" s="1"/>
  <c r="U101" i="74" s="1"/>
  <c r="K96" i="74"/>
  <c r="M96" i="74"/>
  <c r="O96" i="74"/>
  <c r="Q99" i="74"/>
  <c r="U99" i="74"/>
  <c r="I107" i="74"/>
  <c r="I119" i="74" s="1"/>
  <c r="Q107" i="74"/>
  <c r="Q109" i="74" s="1"/>
  <c r="S107" i="74"/>
  <c r="U107" i="74"/>
  <c r="K109" i="74"/>
  <c r="K136" i="74" s="1"/>
  <c r="M109" i="74"/>
  <c r="O109" i="74"/>
  <c r="O136" i="74" s="1"/>
  <c r="S109" i="74"/>
  <c r="U109" i="74"/>
  <c r="I113" i="74"/>
  <c r="Q113" i="74"/>
  <c r="S113" i="74"/>
  <c r="U113" i="74"/>
  <c r="K115" i="74"/>
  <c r="M115" i="74"/>
  <c r="O115" i="74"/>
  <c r="Q115" i="74"/>
  <c r="S115" i="74"/>
  <c r="U115" i="74"/>
  <c r="Q119" i="74"/>
  <c r="S119" i="74"/>
  <c r="U119" i="74"/>
  <c r="U121" i="74" s="1"/>
  <c r="U127" i="74" s="1"/>
  <c r="K121" i="74"/>
  <c r="M121" i="74"/>
  <c r="O121" i="74"/>
  <c r="Q121" i="74"/>
  <c r="Q127" i="74" s="1"/>
  <c r="Q133" i="74" s="1"/>
  <c r="S121" i="74"/>
  <c r="I125" i="74"/>
  <c r="Q125" i="74"/>
  <c r="S125" i="74"/>
  <c r="U125" i="74"/>
  <c r="K127" i="74"/>
  <c r="M127" i="74"/>
  <c r="O127" i="74"/>
  <c r="I131" i="74"/>
  <c r="Q131" i="74"/>
  <c r="S131" i="74"/>
  <c r="U131" i="74"/>
  <c r="K133" i="74"/>
  <c r="M133" i="74"/>
  <c r="O133" i="74"/>
  <c r="H136" i="74"/>
  <c r="M136" i="74"/>
  <c r="Q136" i="74"/>
  <c r="I6" i="71"/>
  <c r="Q6" i="71"/>
  <c r="S6" i="71"/>
  <c r="U6" i="71"/>
  <c r="I7" i="71"/>
  <c r="Q7" i="71"/>
  <c r="S7" i="71"/>
  <c r="U7" i="71"/>
  <c r="I8" i="71"/>
  <c r="Q8" i="71"/>
  <c r="S8" i="71"/>
  <c r="U8" i="71"/>
  <c r="I9" i="71"/>
  <c r="Q9" i="71"/>
  <c r="S9" i="71"/>
  <c r="U9" i="71"/>
  <c r="I10" i="71"/>
  <c r="Q10" i="71"/>
  <c r="S10" i="71"/>
  <c r="U10" i="71"/>
  <c r="I11" i="71"/>
  <c r="Q11" i="71"/>
  <c r="S11" i="71"/>
  <c r="U11" i="71"/>
  <c r="I12" i="71"/>
  <c r="Q12" i="71"/>
  <c r="S12" i="71"/>
  <c r="U12" i="71"/>
  <c r="I13" i="71"/>
  <c r="Q13" i="71"/>
  <c r="S13" i="71"/>
  <c r="U13" i="71"/>
  <c r="I14" i="71"/>
  <c r="Q14" i="71"/>
  <c r="S14" i="71"/>
  <c r="U14" i="71"/>
  <c r="I15" i="71"/>
  <c r="Q15" i="71"/>
  <c r="S15" i="71"/>
  <c r="U15" i="71"/>
  <c r="I16" i="71"/>
  <c r="Q16" i="71"/>
  <c r="S16" i="71"/>
  <c r="U16" i="71"/>
  <c r="I17" i="71"/>
  <c r="Q17" i="71"/>
  <c r="S17" i="71"/>
  <c r="U17" i="71"/>
  <c r="K19" i="71"/>
  <c r="M19" i="71"/>
  <c r="O19" i="71"/>
  <c r="U19" i="71"/>
  <c r="I23" i="71"/>
  <c r="Q23" i="71"/>
  <c r="S23" i="71"/>
  <c r="U23" i="71"/>
  <c r="I27" i="71"/>
  <c r="I28" i="71" s="1"/>
  <c r="I29" i="71" s="1"/>
  <c r="I30" i="71" s="1"/>
  <c r="I31" i="71" s="1"/>
  <c r="I32" i="71" s="1"/>
  <c r="I38" i="71" s="1"/>
  <c r="I39" i="71" s="1"/>
  <c r="I40" i="71" s="1"/>
  <c r="I41" i="71" s="1"/>
  <c r="I42" i="71" s="1"/>
  <c r="I48" i="71" s="1"/>
  <c r="I54" i="71" s="1"/>
  <c r="I55" i="71" s="1"/>
  <c r="I61" i="71" s="1"/>
  <c r="I67" i="71" s="1"/>
  <c r="Q27" i="71"/>
  <c r="S27" i="71"/>
  <c r="U27" i="71"/>
  <c r="Q28" i="71"/>
  <c r="S28" i="71"/>
  <c r="U28" i="71"/>
  <c r="Q29" i="71"/>
  <c r="S29" i="71"/>
  <c r="U29" i="71"/>
  <c r="Q30" i="71"/>
  <c r="Q34" i="71" s="1"/>
  <c r="S30" i="71"/>
  <c r="U30" i="71"/>
  <c r="Q31" i="71"/>
  <c r="S31" i="71"/>
  <c r="U31" i="71"/>
  <c r="Q32" i="71"/>
  <c r="S32" i="71"/>
  <c r="U32" i="71"/>
  <c r="K34" i="71"/>
  <c r="M34" i="71"/>
  <c r="O34" i="71"/>
  <c r="Q38" i="71"/>
  <c r="S38" i="71"/>
  <c r="S44" i="71" s="1"/>
  <c r="U38" i="71"/>
  <c r="Q39" i="71"/>
  <c r="S39" i="71"/>
  <c r="U39" i="71"/>
  <c r="Q40" i="71"/>
  <c r="S40" i="71"/>
  <c r="U40" i="71"/>
  <c r="U44" i="71" s="1"/>
  <c r="Q41" i="71"/>
  <c r="Q44" i="71" s="1"/>
  <c r="S41" i="71"/>
  <c r="U41" i="71"/>
  <c r="Q42" i="71"/>
  <c r="S42" i="71"/>
  <c r="U42" i="71"/>
  <c r="K44" i="71"/>
  <c r="K72" i="71" s="1"/>
  <c r="M44" i="71"/>
  <c r="O44" i="71"/>
  <c r="Q48" i="71"/>
  <c r="S48" i="71"/>
  <c r="U48" i="71"/>
  <c r="U50" i="71" s="1"/>
  <c r="K50" i="71"/>
  <c r="M50" i="71"/>
  <c r="O50" i="71"/>
  <c r="Q50" i="71"/>
  <c r="S50" i="71"/>
  <c r="Q54" i="71"/>
  <c r="S54" i="71"/>
  <c r="U54" i="71"/>
  <c r="Q55" i="71"/>
  <c r="S55" i="71"/>
  <c r="S57" i="71" s="1"/>
  <c r="U55" i="71"/>
  <c r="K57" i="71"/>
  <c r="M57" i="71"/>
  <c r="O57" i="71"/>
  <c r="Q61" i="71"/>
  <c r="Q63" i="71" s="1"/>
  <c r="S61" i="71"/>
  <c r="S63" i="71" s="1"/>
  <c r="U61" i="71"/>
  <c r="K63" i="71"/>
  <c r="M63" i="71"/>
  <c r="O63" i="71"/>
  <c r="U63" i="71"/>
  <c r="Q67" i="71"/>
  <c r="S67" i="71"/>
  <c r="U67" i="71"/>
  <c r="U69" i="71" s="1"/>
  <c r="K69" i="71"/>
  <c r="M69" i="71"/>
  <c r="O69" i="71"/>
  <c r="Q69" i="71"/>
  <c r="S69" i="71"/>
  <c r="H72" i="71"/>
  <c r="I79" i="71"/>
  <c r="Q79" i="71"/>
  <c r="S79" i="71"/>
  <c r="S82" i="71" s="1"/>
  <c r="U79" i="71"/>
  <c r="K82" i="71"/>
  <c r="M82" i="71"/>
  <c r="O82" i="71"/>
  <c r="Q82" i="71"/>
  <c r="U82" i="71"/>
  <c r="U86" i="71" s="1"/>
  <c r="U84" i="71"/>
  <c r="I93" i="71"/>
  <c r="Q93" i="71"/>
  <c r="Q96" i="71" s="1"/>
  <c r="Q101" i="71" s="1"/>
  <c r="S93" i="71"/>
  <c r="U93" i="71"/>
  <c r="I94" i="71"/>
  <c r="Q94" i="71"/>
  <c r="S94" i="71"/>
  <c r="U94" i="71"/>
  <c r="U96" i="71" s="1"/>
  <c r="U101" i="71" s="1"/>
  <c r="K96" i="71"/>
  <c r="M96" i="71"/>
  <c r="O96" i="71"/>
  <c r="S96" i="71"/>
  <c r="Q99" i="71"/>
  <c r="U99" i="71"/>
  <c r="I107" i="71"/>
  <c r="I119" i="71" s="1"/>
  <c r="Q107" i="71"/>
  <c r="Q109" i="71" s="1"/>
  <c r="S107" i="71"/>
  <c r="S109" i="71" s="1"/>
  <c r="U107" i="71"/>
  <c r="U109" i="71" s="1"/>
  <c r="U136" i="71" s="1"/>
  <c r="U139" i="71" s="1"/>
  <c r="K109" i="71"/>
  <c r="K136" i="71" s="1"/>
  <c r="M109" i="71"/>
  <c r="M136" i="71" s="1"/>
  <c r="O109" i="71"/>
  <c r="I113" i="71"/>
  <c r="Q113" i="71"/>
  <c r="Q115" i="71" s="1"/>
  <c r="S113" i="71"/>
  <c r="S115" i="71" s="1"/>
  <c r="U113" i="71"/>
  <c r="K115" i="71"/>
  <c r="M115" i="71"/>
  <c r="O115" i="71"/>
  <c r="O136" i="71" s="1"/>
  <c r="U115" i="71"/>
  <c r="Q119" i="71"/>
  <c r="S119" i="71"/>
  <c r="S121" i="71" s="1"/>
  <c r="U119" i="71"/>
  <c r="K121" i="71"/>
  <c r="M121" i="71"/>
  <c r="O121" i="71"/>
  <c r="Q121" i="71"/>
  <c r="U121" i="71"/>
  <c r="U127" i="71" s="1"/>
  <c r="U133" i="71" s="1"/>
  <c r="I125" i="71"/>
  <c r="Q125" i="71"/>
  <c r="S125" i="71"/>
  <c r="U125" i="71"/>
  <c r="K127" i="71"/>
  <c r="M127" i="71"/>
  <c r="O127" i="71"/>
  <c r="S127" i="71"/>
  <c r="I131" i="71"/>
  <c r="Q131" i="71"/>
  <c r="S131" i="71"/>
  <c r="U131" i="71"/>
  <c r="K133" i="71"/>
  <c r="M133" i="71"/>
  <c r="O133" i="71"/>
  <c r="S133" i="71"/>
  <c r="H136" i="71"/>
  <c r="U137" i="71"/>
  <c r="I6" i="40"/>
  <c r="Q6" i="40"/>
  <c r="S6" i="40"/>
  <c r="U6" i="40"/>
  <c r="I7" i="40"/>
  <c r="Q7" i="40"/>
  <c r="S7" i="40"/>
  <c r="U7" i="40"/>
  <c r="I8" i="40"/>
  <c r="Q8" i="40"/>
  <c r="S8" i="40"/>
  <c r="U8" i="40"/>
  <c r="I9" i="40"/>
  <c r="Q9" i="40"/>
  <c r="S9" i="40"/>
  <c r="U9" i="40"/>
  <c r="I10" i="40"/>
  <c r="Q10" i="40"/>
  <c r="S10" i="40"/>
  <c r="U10" i="40"/>
  <c r="I11" i="40"/>
  <c r="Q11" i="40"/>
  <c r="S11" i="40"/>
  <c r="U11" i="40"/>
  <c r="I12" i="40"/>
  <c r="Q12" i="40"/>
  <c r="S12" i="40"/>
  <c r="U12" i="40"/>
  <c r="I13" i="40"/>
  <c r="Q13" i="40"/>
  <c r="S13" i="40"/>
  <c r="U13" i="40"/>
  <c r="I14" i="40"/>
  <c r="Q14" i="40"/>
  <c r="S14" i="40"/>
  <c r="U14" i="40"/>
  <c r="I15" i="40"/>
  <c r="Q15" i="40"/>
  <c r="S15" i="40"/>
  <c r="U15" i="40"/>
  <c r="I16" i="40"/>
  <c r="Q16" i="40"/>
  <c r="S16" i="40"/>
  <c r="U16" i="40"/>
  <c r="I17" i="40"/>
  <c r="Q17" i="40"/>
  <c r="S17" i="40"/>
  <c r="U17" i="40"/>
  <c r="K19" i="40"/>
  <c r="M19" i="40"/>
  <c r="O19" i="40"/>
  <c r="U19" i="40"/>
  <c r="I23" i="40"/>
  <c r="I27" i="40" s="1"/>
  <c r="I28" i="40" s="1"/>
  <c r="I29" i="40" s="1"/>
  <c r="Q23" i="40"/>
  <c r="S23" i="40"/>
  <c r="U23" i="40"/>
  <c r="Q27" i="40"/>
  <c r="S27" i="40"/>
  <c r="S34" i="40" s="1"/>
  <c r="U27" i="40"/>
  <c r="U34" i="40" s="1"/>
  <c r="Q28" i="40"/>
  <c r="Q34" i="40" s="1"/>
  <c r="S28" i="40"/>
  <c r="U28" i="40"/>
  <c r="Q29" i="40"/>
  <c r="S29" i="40"/>
  <c r="U29" i="40"/>
  <c r="I30" i="40"/>
  <c r="I31" i="40" s="1"/>
  <c r="I32" i="40" s="1"/>
  <c r="I38" i="40" s="1"/>
  <c r="I39" i="40" s="1"/>
  <c r="I40" i="40" s="1"/>
  <c r="I41" i="40" s="1"/>
  <c r="I42" i="40" s="1"/>
  <c r="Q30" i="40"/>
  <c r="S30" i="40"/>
  <c r="U30" i="40"/>
  <c r="Q31" i="40"/>
  <c r="S31" i="40"/>
  <c r="U31" i="40"/>
  <c r="Q32" i="40"/>
  <c r="S32" i="40"/>
  <c r="U32" i="40"/>
  <c r="K34" i="40"/>
  <c r="M34" i="40"/>
  <c r="O34" i="40"/>
  <c r="O47" i="40" s="1"/>
  <c r="Q38" i="40"/>
  <c r="S38" i="40"/>
  <c r="U38" i="40"/>
  <c r="Q39" i="40"/>
  <c r="S39" i="40"/>
  <c r="U39" i="40"/>
  <c r="Q40" i="40"/>
  <c r="S40" i="40"/>
  <c r="U40" i="40"/>
  <c r="Q41" i="40"/>
  <c r="S41" i="40"/>
  <c r="U41" i="40"/>
  <c r="Q42" i="40"/>
  <c r="S42" i="40"/>
  <c r="U42" i="40"/>
  <c r="K44" i="40"/>
  <c r="M44" i="40"/>
  <c r="O44" i="40"/>
  <c r="H47" i="40"/>
  <c r="K47" i="40"/>
  <c r="M47" i="40"/>
  <c r="I54" i="40"/>
  <c r="Q54" i="40"/>
  <c r="S54" i="40"/>
  <c r="U54" i="40"/>
  <c r="U57" i="40" s="1"/>
  <c r="U59" i="40" s="1"/>
  <c r="K57" i="40"/>
  <c r="M57" i="40"/>
  <c r="O57" i="40"/>
  <c r="Q57" i="40"/>
  <c r="S57" i="40"/>
  <c r="U61" i="40"/>
  <c r="I68" i="40"/>
  <c r="Q68" i="40"/>
  <c r="S68" i="40"/>
  <c r="S71" i="40" s="1"/>
  <c r="U68" i="40"/>
  <c r="I69" i="40"/>
  <c r="Q69" i="40"/>
  <c r="Q71" i="40" s="1"/>
  <c r="Q76" i="40" s="1"/>
  <c r="S69" i="40"/>
  <c r="U69" i="40"/>
  <c r="K71" i="40"/>
  <c r="M71" i="40"/>
  <c r="O71" i="40"/>
  <c r="U71" i="40"/>
  <c r="Q74" i="40"/>
  <c r="I6" i="41"/>
  <c r="Q6" i="41"/>
  <c r="S6" i="41"/>
  <c r="U6" i="41"/>
  <c r="I7" i="41"/>
  <c r="Q7" i="41"/>
  <c r="S7" i="41"/>
  <c r="U7" i="41"/>
  <c r="I8" i="41"/>
  <c r="Q8" i="41"/>
  <c r="S8" i="41"/>
  <c r="U8" i="41"/>
  <c r="I9" i="41"/>
  <c r="Q9" i="41"/>
  <c r="S9" i="41"/>
  <c r="U9" i="41"/>
  <c r="I10" i="41"/>
  <c r="Q10" i="41"/>
  <c r="S10" i="41"/>
  <c r="U10" i="41"/>
  <c r="I11" i="41"/>
  <c r="Q11" i="41"/>
  <c r="S11" i="41"/>
  <c r="U11" i="41"/>
  <c r="I12" i="41"/>
  <c r="Q12" i="41"/>
  <c r="S12" i="41"/>
  <c r="U12" i="41"/>
  <c r="I13" i="41"/>
  <c r="Q13" i="41"/>
  <c r="S13" i="41"/>
  <c r="U13" i="41"/>
  <c r="I14" i="41"/>
  <c r="Q14" i="41"/>
  <c r="S14" i="41"/>
  <c r="U14" i="41"/>
  <c r="I15" i="41"/>
  <c r="Q15" i="41"/>
  <c r="S15" i="41"/>
  <c r="U15" i="41"/>
  <c r="I16" i="41"/>
  <c r="Q16" i="41"/>
  <c r="S16" i="41"/>
  <c r="U16" i="41"/>
  <c r="I17" i="41"/>
  <c r="Q17" i="41"/>
  <c r="S17" i="41"/>
  <c r="U17" i="41"/>
  <c r="K19" i="41"/>
  <c r="M19" i="41"/>
  <c r="M47" i="41" s="1"/>
  <c r="O19" i="41"/>
  <c r="Q19" i="41"/>
  <c r="S19" i="41"/>
  <c r="I23" i="41"/>
  <c r="Q23" i="41"/>
  <c r="S23" i="41"/>
  <c r="U23" i="41"/>
  <c r="I27" i="41"/>
  <c r="I28" i="41" s="1"/>
  <c r="I29" i="41" s="1"/>
  <c r="I30" i="41" s="1"/>
  <c r="I31" i="41" s="1"/>
  <c r="I32" i="41" s="1"/>
  <c r="Q27" i="41"/>
  <c r="S27" i="41"/>
  <c r="S34" i="41" s="1"/>
  <c r="U27" i="41"/>
  <c r="Q28" i="41"/>
  <c r="S28" i="41"/>
  <c r="U28" i="41"/>
  <c r="Q29" i="41"/>
  <c r="S29" i="41"/>
  <c r="U29" i="41"/>
  <c r="Q30" i="41"/>
  <c r="S30" i="41"/>
  <c r="U30" i="41"/>
  <c r="Q31" i="41"/>
  <c r="S31" i="41"/>
  <c r="U31" i="41"/>
  <c r="Q32" i="41"/>
  <c r="S32" i="41"/>
  <c r="U32" i="41"/>
  <c r="K34" i="41"/>
  <c r="M34" i="41"/>
  <c r="O34" i="41"/>
  <c r="I38" i="41"/>
  <c r="I39" i="41" s="1"/>
  <c r="I40" i="41" s="1"/>
  <c r="I41" i="41" s="1"/>
  <c r="I42" i="41" s="1"/>
  <c r="Q38" i="41"/>
  <c r="S38" i="41"/>
  <c r="U38" i="41"/>
  <c r="Q39" i="41"/>
  <c r="S39" i="41"/>
  <c r="S44" i="41" s="1"/>
  <c r="U39" i="41"/>
  <c r="Q40" i="41"/>
  <c r="S40" i="41"/>
  <c r="U40" i="41"/>
  <c r="Q41" i="41"/>
  <c r="S41" i="41"/>
  <c r="U41" i="41"/>
  <c r="Q42" i="41"/>
  <c r="S42" i="41"/>
  <c r="U42" i="41"/>
  <c r="K44" i="41"/>
  <c r="M44" i="41"/>
  <c r="O44" i="41"/>
  <c r="U44" i="41"/>
  <c r="H47" i="41"/>
  <c r="K47" i="41"/>
  <c r="I54" i="41"/>
  <c r="Q54" i="41"/>
  <c r="S54" i="41"/>
  <c r="U54" i="41"/>
  <c r="U57" i="41" s="1"/>
  <c r="K57" i="41"/>
  <c r="M57" i="41"/>
  <c r="O57" i="41"/>
  <c r="Q57" i="41"/>
  <c r="Q59" i="41" s="1"/>
  <c r="S57" i="41"/>
  <c r="S61" i="41" s="1"/>
  <c r="U59" i="41"/>
  <c r="Q61" i="41"/>
  <c r="U61" i="41"/>
  <c r="I68" i="41"/>
  <c r="Q68" i="41"/>
  <c r="Q71" i="41" s="1"/>
  <c r="S68" i="41"/>
  <c r="S71" i="41" s="1"/>
  <c r="S74" i="41" s="1"/>
  <c r="U68" i="41"/>
  <c r="I69" i="41"/>
  <c r="Q69" i="41"/>
  <c r="S69" i="41"/>
  <c r="U69" i="41"/>
  <c r="U71" i="41" s="1"/>
  <c r="K71" i="41"/>
  <c r="M71" i="41"/>
  <c r="O71" i="41"/>
  <c r="U74" i="41"/>
  <c r="S76" i="41"/>
  <c r="U76" i="41"/>
  <c r="I6" i="42"/>
  <c r="Q6" i="42"/>
  <c r="S6" i="42"/>
  <c r="U6" i="42"/>
  <c r="I7" i="42"/>
  <c r="Q7" i="42"/>
  <c r="S7" i="42"/>
  <c r="U7" i="42"/>
  <c r="I8" i="42"/>
  <c r="Q8" i="42"/>
  <c r="S8" i="42"/>
  <c r="U8" i="42"/>
  <c r="I9" i="42"/>
  <c r="Q9" i="42"/>
  <c r="S9" i="42"/>
  <c r="U9" i="42"/>
  <c r="I10" i="42"/>
  <c r="Q10" i="42"/>
  <c r="S10" i="42"/>
  <c r="U10" i="42"/>
  <c r="I11" i="42"/>
  <c r="Q11" i="42"/>
  <c r="S11" i="42"/>
  <c r="U11" i="42"/>
  <c r="I12" i="42"/>
  <c r="Q12" i="42"/>
  <c r="S12" i="42"/>
  <c r="U12" i="42"/>
  <c r="I13" i="42"/>
  <c r="Q13" i="42"/>
  <c r="S13" i="42"/>
  <c r="U13" i="42"/>
  <c r="I14" i="42"/>
  <c r="Q14" i="42"/>
  <c r="S14" i="42"/>
  <c r="U14" i="42"/>
  <c r="I15" i="42"/>
  <c r="Q15" i="42"/>
  <c r="S15" i="42"/>
  <c r="U15" i="42"/>
  <c r="I16" i="42"/>
  <c r="Q16" i="42"/>
  <c r="S16" i="42"/>
  <c r="U16" i="42"/>
  <c r="I17" i="42"/>
  <c r="Q17" i="42"/>
  <c r="S17" i="42"/>
  <c r="U17" i="42"/>
  <c r="K19" i="42"/>
  <c r="M19" i="42"/>
  <c r="O19" i="42"/>
  <c r="O47" i="42" s="1"/>
  <c r="Q19" i="42"/>
  <c r="I23" i="42"/>
  <c r="I27" i="42" s="1"/>
  <c r="I28" i="42" s="1"/>
  <c r="I29" i="42" s="1"/>
  <c r="I30" i="42" s="1"/>
  <c r="I31" i="42" s="1"/>
  <c r="Q23" i="42"/>
  <c r="S23" i="42"/>
  <c r="U23" i="42"/>
  <c r="Q27" i="42"/>
  <c r="S27" i="42"/>
  <c r="S34" i="42" s="1"/>
  <c r="U27" i="42"/>
  <c r="Q28" i="42"/>
  <c r="S28" i="42"/>
  <c r="U28" i="42"/>
  <c r="Q29" i="42"/>
  <c r="S29" i="42"/>
  <c r="U29" i="42"/>
  <c r="Q30" i="42"/>
  <c r="S30" i="42"/>
  <c r="U30" i="42"/>
  <c r="Q31" i="42"/>
  <c r="S31" i="42"/>
  <c r="U31" i="42"/>
  <c r="I32" i="42"/>
  <c r="I38" i="42" s="1"/>
  <c r="I39" i="42" s="1"/>
  <c r="I40" i="42" s="1"/>
  <c r="I41" i="42" s="1"/>
  <c r="I42" i="42" s="1"/>
  <c r="Q32" i="42"/>
  <c r="S32" i="42"/>
  <c r="U32" i="42"/>
  <c r="K34" i="42"/>
  <c r="M34" i="42"/>
  <c r="M47" i="42" s="1"/>
  <c r="O34" i="42"/>
  <c r="Q34" i="42"/>
  <c r="Q38" i="42"/>
  <c r="S38" i="42"/>
  <c r="U38" i="42"/>
  <c r="Q39" i="42"/>
  <c r="S39" i="42"/>
  <c r="U39" i="42"/>
  <c r="U44" i="42" s="1"/>
  <c r="Q40" i="42"/>
  <c r="S40" i="42"/>
  <c r="U40" i="42"/>
  <c r="Q41" i="42"/>
  <c r="S41" i="42"/>
  <c r="U41" i="42"/>
  <c r="Q42" i="42"/>
  <c r="S42" i="42"/>
  <c r="U42" i="42"/>
  <c r="K44" i="42"/>
  <c r="M44" i="42"/>
  <c r="O44" i="42"/>
  <c r="Q44" i="42"/>
  <c r="H47" i="42"/>
  <c r="K47" i="42"/>
  <c r="I54" i="42"/>
  <c r="Q54" i="42"/>
  <c r="S54" i="42"/>
  <c r="S57" i="42" s="1"/>
  <c r="S61" i="42" s="1"/>
  <c r="U54" i="42"/>
  <c r="U57" i="42" s="1"/>
  <c r="U61" i="42" s="1"/>
  <c r="K57" i="42"/>
  <c r="M57" i="42"/>
  <c r="O57" i="42"/>
  <c r="Q57" i="42"/>
  <c r="Q59" i="42"/>
  <c r="S59" i="42"/>
  <c r="U59" i="42"/>
  <c r="Q61" i="42"/>
  <c r="I68" i="42"/>
  <c r="Q68" i="42"/>
  <c r="S68" i="42"/>
  <c r="U68" i="42"/>
  <c r="I69" i="42"/>
  <c r="Q69" i="42"/>
  <c r="Q71" i="42" s="1"/>
  <c r="S69" i="42"/>
  <c r="U69" i="42"/>
  <c r="K71" i="42"/>
  <c r="M71" i="42"/>
  <c r="O71" i="42"/>
  <c r="S71" i="42"/>
  <c r="U71" i="42"/>
  <c r="I6" i="36"/>
  <c r="Q6" i="36"/>
  <c r="S6" i="36"/>
  <c r="U6" i="36"/>
  <c r="I7" i="36"/>
  <c r="Q7" i="36"/>
  <c r="S7" i="36"/>
  <c r="U7" i="36"/>
  <c r="I8" i="36"/>
  <c r="Q8" i="36"/>
  <c r="S8" i="36"/>
  <c r="U8" i="36"/>
  <c r="I9" i="36"/>
  <c r="Q9" i="36"/>
  <c r="S9" i="36"/>
  <c r="U9" i="36"/>
  <c r="I10" i="36"/>
  <c r="Q10" i="36"/>
  <c r="S10" i="36"/>
  <c r="U10" i="36"/>
  <c r="I11" i="36"/>
  <c r="Q11" i="36"/>
  <c r="S11" i="36"/>
  <c r="U11" i="36"/>
  <c r="I12" i="36"/>
  <c r="Q12" i="36"/>
  <c r="S12" i="36"/>
  <c r="U12" i="36"/>
  <c r="I13" i="36"/>
  <c r="Q13" i="36"/>
  <c r="S13" i="36"/>
  <c r="U13" i="36"/>
  <c r="I14" i="36"/>
  <c r="Q14" i="36"/>
  <c r="S14" i="36"/>
  <c r="U14" i="36"/>
  <c r="I15" i="36"/>
  <c r="Q15" i="36"/>
  <c r="S15" i="36"/>
  <c r="U15" i="36"/>
  <c r="I16" i="36"/>
  <c r="Q16" i="36"/>
  <c r="S16" i="36"/>
  <c r="U16" i="36"/>
  <c r="I17" i="36"/>
  <c r="Q17" i="36"/>
  <c r="S17" i="36"/>
  <c r="U17" i="36"/>
  <c r="K19" i="36"/>
  <c r="M19" i="36"/>
  <c r="O19" i="36"/>
  <c r="O47" i="36" s="1"/>
  <c r="Q19" i="36"/>
  <c r="I23" i="36"/>
  <c r="Q23" i="36"/>
  <c r="S23" i="36"/>
  <c r="U23" i="36"/>
  <c r="I27" i="36"/>
  <c r="I28" i="36" s="1"/>
  <c r="I29" i="36" s="1"/>
  <c r="I30" i="36" s="1"/>
  <c r="I31" i="36" s="1"/>
  <c r="I32" i="36" s="1"/>
  <c r="I38" i="36" s="1"/>
  <c r="I39" i="36" s="1"/>
  <c r="I40" i="36" s="1"/>
  <c r="I41" i="36" s="1"/>
  <c r="I42" i="36" s="1"/>
  <c r="Q27" i="36"/>
  <c r="S27" i="36"/>
  <c r="U27" i="36"/>
  <c r="Q28" i="36"/>
  <c r="S28" i="36"/>
  <c r="U28" i="36"/>
  <c r="Q29" i="36"/>
  <c r="S29" i="36"/>
  <c r="U29" i="36"/>
  <c r="Q30" i="36"/>
  <c r="S30" i="36"/>
  <c r="U30" i="36"/>
  <c r="Q31" i="36"/>
  <c r="S31" i="36"/>
  <c r="U31" i="36"/>
  <c r="Q32" i="36"/>
  <c r="S32" i="36"/>
  <c r="U32" i="36"/>
  <c r="K34" i="36"/>
  <c r="M34" i="36"/>
  <c r="O34" i="36"/>
  <c r="Q38" i="36"/>
  <c r="Q44" i="36" s="1"/>
  <c r="S38" i="36"/>
  <c r="U38" i="36"/>
  <c r="U44" i="36" s="1"/>
  <c r="Q39" i="36"/>
  <c r="S39" i="36"/>
  <c r="U39" i="36"/>
  <c r="Q40" i="36"/>
  <c r="S40" i="36"/>
  <c r="U40" i="36"/>
  <c r="Q41" i="36"/>
  <c r="S41" i="36"/>
  <c r="U41" i="36"/>
  <c r="Q42" i="36"/>
  <c r="S42" i="36"/>
  <c r="U42" i="36"/>
  <c r="K44" i="36"/>
  <c r="M44" i="36"/>
  <c r="O44" i="36"/>
  <c r="H47" i="36"/>
  <c r="M47" i="36"/>
  <c r="I54" i="36"/>
  <c r="Q54" i="36"/>
  <c r="S54" i="36"/>
  <c r="U54" i="36"/>
  <c r="K57" i="36"/>
  <c r="M57" i="36"/>
  <c r="O57" i="36"/>
  <c r="Q57" i="36"/>
  <c r="Q59" i="36" s="1"/>
  <c r="S57" i="36"/>
  <c r="U57" i="36"/>
  <c r="U59" i="36"/>
  <c r="Q61" i="36"/>
  <c r="U61" i="36"/>
  <c r="I68" i="36"/>
  <c r="Q68" i="36"/>
  <c r="Q71" i="36" s="1"/>
  <c r="S68" i="36"/>
  <c r="S71" i="36" s="1"/>
  <c r="U68" i="36"/>
  <c r="I69" i="36"/>
  <c r="Q69" i="36"/>
  <c r="S69" i="36"/>
  <c r="U69" i="36"/>
  <c r="K71" i="36"/>
  <c r="M71" i="36"/>
  <c r="O71" i="36"/>
  <c r="U71" i="36"/>
  <c r="I6" i="37"/>
  <c r="Q6" i="37"/>
  <c r="S6" i="37"/>
  <c r="U6" i="37"/>
  <c r="I7" i="37"/>
  <c r="Q7" i="37"/>
  <c r="S7" i="37"/>
  <c r="U7" i="37"/>
  <c r="I8" i="37"/>
  <c r="Q8" i="37"/>
  <c r="S8" i="37"/>
  <c r="U8" i="37"/>
  <c r="I9" i="37"/>
  <c r="Q9" i="37"/>
  <c r="S9" i="37"/>
  <c r="U9" i="37"/>
  <c r="I10" i="37"/>
  <c r="Q10" i="37"/>
  <c r="S10" i="37"/>
  <c r="U10" i="37"/>
  <c r="I11" i="37"/>
  <c r="Q11" i="37"/>
  <c r="S11" i="37"/>
  <c r="U11" i="37"/>
  <c r="I12" i="37"/>
  <c r="Q12" i="37"/>
  <c r="S12" i="37"/>
  <c r="U12" i="37"/>
  <c r="I13" i="37"/>
  <c r="Q13" i="37"/>
  <c r="S13" i="37"/>
  <c r="U13" i="37"/>
  <c r="I14" i="37"/>
  <c r="Q14" i="37"/>
  <c r="S14" i="37"/>
  <c r="U14" i="37"/>
  <c r="I15" i="37"/>
  <c r="Q15" i="37"/>
  <c r="S15" i="37"/>
  <c r="U15" i="37"/>
  <c r="I16" i="37"/>
  <c r="Q16" i="37"/>
  <c r="S16" i="37"/>
  <c r="U16" i="37"/>
  <c r="I17" i="37"/>
  <c r="Q17" i="37"/>
  <c r="S17" i="37"/>
  <c r="U17" i="37"/>
  <c r="K19" i="37"/>
  <c r="M19" i="37"/>
  <c r="O19" i="37"/>
  <c r="Q19" i="37"/>
  <c r="I23" i="37"/>
  <c r="I27" i="37" s="1"/>
  <c r="I28" i="37" s="1"/>
  <c r="I29" i="37" s="1"/>
  <c r="I30" i="37" s="1"/>
  <c r="I31" i="37" s="1"/>
  <c r="I32" i="37" s="1"/>
  <c r="I38" i="37" s="1"/>
  <c r="I39" i="37" s="1"/>
  <c r="I40" i="37" s="1"/>
  <c r="I41" i="37" s="1"/>
  <c r="Q23" i="37"/>
  <c r="S23" i="37"/>
  <c r="U23" i="37"/>
  <c r="Q27" i="37"/>
  <c r="S27" i="37"/>
  <c r="S34" i="37" s="1"/>
  <c r="U27" i="37"/>
  <c r="Q28" i="37"/>
  <c r="S28" i="37"/>
  <c r="U28" i="37"/>
  <c r="Q29" i="37"/>
  <c r="S29" i="37"/>
  <c r="U29" i="37"/>
  <c r="Q30" i="37"/>
  <c r="S30" i="37"/>
  <c r="U30" i="37"/>
  <c r="Q31" i="37"/>
  <c r="S31" i="37"/>
  <c r="U31" i="37"/>
  <c r="Q32" i="37"/>
  <c r="S32" i="37"/>
  <c r="U32" i="37"/>
  <c r="K34" i="37"/>
  <c r="M34" i="37"/>
  <c r="O34" i="37"/>
  <c r="Q38" i="37"/>
  <c r="S38" i="37"/>
  <c r="U38" i="37"/>
  <c r="Q39" i="37"/>
  <c r="S39" i="37"/>
  <c r="U39" i="37"/>
  <c r="Q40" i="37"/>
  <c r="S40" i="37"/>
  <c r="U40" i="37"/>
  <c r="Q41" i="37"/>
  <c r="S41" i="37"/>
  <c r="U41" i="37"/>
  <c r="I42" i="37"/>
  <c r="Q42" i="37"/>
  <c r="S42" i="37"/>
  <c r="U42" i="37"/>
  <c r="K44" i="37"/>
  <c r="K47" i="37" s="1"/>
  <c r="M44" i="37"/>
  <c r="M47" i="37" s="1"/>
  <c r="O44" i="37"/>
  <c r="O47" i="37" s="1"/>
  <c r="Q44" i="37"/>
  <c r="S44" i="37"/>
  <c r="H47" i="37"/>
  <c r="I54" i="37"/>
  <c r="Q54" i="37"/>
  <c r="S54" i="37"/>
  <c r="S57" i="37" s="1"/>
  <c r="U54" i="37"/>
  <c r="K57" i="37"/>
  <c r="M57" i="37"/>
  <c r="O57" i="37"/>
  <c r="Q57" i="37"/>
  <c r="Q61" i="37" s="1"/>
  <c r="U57" i="37"/>
  <c r="U61" i="37" s="1"/>
  <c r="Q59" i="37"/>
  <c r="I68" i="37"/>
  <c r="Q68" i="37"/>
  <c r="Q71" i="37" s="1"/>
  <c r="S68" i="37"/>
  <c r="U68" i="37"/>
  <c r="I69" i="37"/>
  <c r="Q69" i="37"/>
  <c r="S69" i="37"/>
  <c r="U69" i="37"/>
  <c r="K71" i="37"/>
  <c r="M71" i="37"/>
  <c r="O71" i="37"/>
  <c r="S71" i="37"/>
  <c r="U71" i="37"/>
  <c r="I6" i="38"/>
  <c r="Q6" i="38"/>
  <c r="S6" i="38"/>
  <c r="U6" i="38"/>
  <c r="U19" i="38" s="1"/>
  <c r="I7" i="38"/>
  <c r="Q7" i="38"/>
  <c r="S7" i="38"/>
  <c r="U7" i="38"/>
  <c r="I8" i="38"/>
  <c r="Q8" i="38"/>
  <c r="S8" i="38"/>
  <c r="U8" i="38"/>
  <c r="I9" i="38"/>
  <c r="Q9" i="38"/>
  <c r="S9" i="38"/>
  <c r="U9" i="38"/>
  <c r="I10" i="38"/>
  <c r="Q10" i="38"/>
  <c r="S10" i="38"/>
  <c r="U10" i="38"/>
  <c r="I11" i="38"/>
  <c r="Q11" i="38"/>
  <c r="S11" i="38"/>
  <c r="U11" i="38"/>
  <c r="I12" i="38"/>
  <c r="Q12" i="38"/>
  <c r="S12" i="38"/>
  <c r="U12" i="38"/>
  <c r="I13" i="38"/>
  <c r="Q13" i="38"/>
  <c r="S13" i="38"/>
  <c r="U13" i="38"/>
  <c r="I14" i="38"/>
  <c r="Q14" i="38"/>
  <c r="S14" i="38"/>
  <c r="U14" i="38"/>
  <c r="I15" i="38"/>
  <c r="Q15" i="38"/>
  <c r="S15" i="38"/>
  <c r="U15" i="38"/>
  <c r="I16" i="38"/>
  <c r="Q16" i="38"/>
  <c r="S16" i="38"/>
  <c r="U16" i="38"/>
  <c r="I17" i="38"/>
  <c r="Q17" i="38"/>
  <c r="S17" i="38"/>
  <c r="U17" i="38"/>
  <c r="K19" i="38"/>
  <c r="M19" i="38"/>
  <c r="M47" i="38" s="1"/>
  <c r="O19" i="38"/>
  <c r="O47" i="38" s="1"/>
  <c r="I23" i="38"/>
  <c r="Q23" i="38"/>
  <c r="S23" i="38"/>
  <c r="U23" i="38"/>
  <c r="I27" i="38"/>
  <c r="I28" i="38" s="1"/>
  <c r="Q27" i="38"/>
  <c r="Q34" i="38" s="1"/>
  <c r="S27" i="38"/>
  <c r="U27" i="38"/>
  <c r="Q28" i="38"/>
  <c r="S28" i="38"/>
  <c r="U28" i="38"/>
  <c r="I29" i="38"/>
  <c r="I30" i="38" s="1"/>
  <c r="Q29" i="38"/>
  <c r="S29" i="38"/>
  <c r="U29" i="38"/>
  <c r="Q30" i="38"/>
  <c r="S30" i="38"/>
  <c r="U30" i="38"/>
  <c r="I31" i="38"/>
  <c r="I32" i="38" s="1"/>
  <c r="I38" i="38" s="1"/>
  <c r="I39" i="38" s="1"/>
  <c r="I40" i="38" s="1"/>
  <c r="I41" i="38" s="1"/>
  <c r="I42" i="38" s="1"/>
  <c r="Q31" i="38"/>
  <c r="S31" i="38"/>
  <c r="U31" i="38"/>
  <c r="Q32" i="38"/>
  <c r="S32" i="38"/>
  <c r="U32" i="38"/>
  <c r="K34" i="38"/>
  <c r="K47" i="38" s="1"/>
  <c r="M34" i="38"/>
  <c r="O34" i="38"/>
  <c r="S34" i="38"/>
  <c r="Q38" i="38"/>
  <c r="S38" i="38"/>
  <c r="S44" i="38" s="1"/>
  <c r="U38" i="38"/>
  <c r="Q39" i="38"/>
  <c r="S39" i="38"/>
  <c r="U39" i="38"/>
  <c r="Q40" i="38"/>
  <c r="S40" i="38"/>
  <c r="U40" i="38"/>
  <c r="Q41" i="38"/>
  <c r="S41" i="38"/>
  <c r="U41" i="38"/>
  <c r="Q42" i="38"/>
  <c r="S42" i="38"/>
  <c r="U42" i="38"/>
  <c r="K44" i="38"/>
  <c r="M44" i="38"/>
  <c r="O44" i="38"/>
  <c r="U44" i="38"/>
  <c r="H47" i="38"/>
  <c r="I54" i="38"/>
  <c r="Q54" i="38"/>
  <c r="S54" i="38"/>
  <c r="S57" i="38" s="1"/>
  <c r="U54" i="38"/>
  <c r="U57" i="38" s="1"/>
  <c r="K57" i="38"/>
  <c r="M57" i="38"/>
  <c r="O57" i="38"/>
  <c r="Q57" i="38"/>
  <c r="S59" i="38"/>
  <c r="S61" i="38"/>
  <c r="I68" i="38"/>
  <c r="Q68" i="38"/>
  <c r="S68" i="38"/>
  <c r="U68" i="38"/>
  <c r="U71" i="38" s="1"/>
  <c r="I69" i="38"/>
  <c r="Q69" i="38"/>
  <c r="S69" i="38"/>
  <c r="S71" i="38" s="1"/>
  <c r="U69" i="38"/>
  <c r="K71" i="38"/>
  <c r="M71" i="38"/>
  <c r="O71" i="38"/>
  <c r="Q71" i="38"/>
  <c r="I6" i="39"/>
  <c r="Q6" i="39"/>
  <c r="S6" i="39"/>
  <c r="U6" i="39"/>
  <c r="I7" i="39"/>
  <c r="Q7" i="39"/>
  <c r="S7" i="39"/>
  <c r="U7" i="39"/>
  <c r="I8" i="39"/>
  <c r="Q8" i="39"/>
  <c r="S8" i="39"/>
  <c r="U8" i="39"/>
  <c r="I9" i="39"/>
  <c r="Q9" i="39"/>
  <c r="S9" i="39"/>
  <c r="U9" i="39"/>
  <c r="I10" i="39"/>
  <c r="Q10" i="39"/>
  <c r="S10" i="39"/>
  <c r="U10" i="39"/>
  <c r="I11" i="39"/>
  <c r="Q11" i="39"/>
  <c r="S11" i="39"/>
  <c r="U11" i="39"/>
  <c r="I12" i="39"/>
  <c r="Q12" i="39"/>
  <c r="S12" i="39"/>
  <c r="U12" i="39"/>
  <c r="I13" i="39"/>
  <c r="Q13" i="39"/>
  <c r="S13" i="39"/>
  <c r="U13" i="39"/>
  <c r="I14" i="39"/>
  <c r="Q14" i="39"/>
  <c r="S14" i="39"/>
  <c r="U14" i="39"/>
  <c r="I15" i="39"/>
  <c r="Q15" i="39"/>
  <c r="S15" i="39"/>
  <c r="U15" i="39"/>
  <c r="I16" i="39"/>
  <c r="Q16" i="39"/>
  <c r="S16" i="39"/>
  <c r="U16" i="39"/>
  <c r="I17" i="39"/>
  <c r="Q17" i="39"/>
  <c r="S17" i="39"/>
  <c r="U17" i="39"/>
  <c r="K19" i="39"/>
  <c r="M19" i="39"/>
  <c r="M47" i="39" s="1"/>
  <c r="O19" i="39"/>
  <c r="U19" i="39"/>
  <c r="I23" i="39"/>
  <c r="Q23" i="39"/>
  <c r="S23" i="39"/>
  <c r="U23" i="39"/>
  <c r="I27" i="39"/>
  <c r="I28" i="39" s="1"/>
  <c r="I29" i="39" s="1"/>
  <c r="I30" i="39" s="1"/>
  <c r="I31" i="39" s="1"/>
  <c r="I32" i="39" s="1"/>
  <c r="I38" i="39" s="1"/>
  <c r="I39" i="39" s="1"/>
  <c r="I40" i="39" s="1"/>
  <c r="I41" i="39" s="1"/>
  <c r="Q27" i="39"/>
  <c r="Q34" i="39" s="1"/>
  <c r="S27" i="39"/>
  <c r="U27" i="39"/>
  <c r="Q28" i="39"/>
  <c r="S28" i="39"/>
  <c r="U28" i="39"/>
  <c r="Q29" i="39"/>
  <c r="S29" i="39"/>
  <c r="U29" i="39"/>
  <c r="Q30" i="39"/>
  <c r="S30" i="39"/>
  <c r="U30" i="39"/>
  <c r="Q31" i="39"/>
  <c r="S31" i="39"/>
  <c r="U31" i="39"/>
  <c r="Q32" i="39"/>
  <c r="S32" i="39"/>
  <c r="U32" i="39"/>
  <c r="K34" i="39"/>
  <c r="M34" i="39"/>
  <c r="O34" i="39"/>
  <c r="S34" i="39"/>
  <c r="Q38" i="39"/>
  <c r="S38" i="39"/>
  <c r="U38" i="39"/>
  <c r="Q39" i="39"/>
  <c r="S39" i="39"/>
  <c r="U39" i="39"/>
  <c r="Q40" i="39"/>
  <c r="S40" i="39"/>
  <c r="U40" i="39"/>
  <c r="Q41" i="39"/>
  <c r="S41" i="39"/>
  <c r="S44" i="39" s="1"/>
  <c r="U41" i="39"/>
  <c r="I42" i="39"/>
  <c r="Q42" i="39"/>
  <c r="S42" i="39"/>
  <c r="U42" i="39"/>
  <c r="K44" i="39"/>
  <c r="M44" i="39"/>
  <c r="O44" i="39"/>
  <c r="O47" i="39" s="1"/>
  <c r="Q44" i="39"/>
  <c r="H47" i="39"/>
  <c r="I54" i="39"/>
  <c r="Q54" i="39"/>
  <c r="Q57" i="39" s="1"/>
  <c r="S54" i="39"/>
  <c r="U54" i="39"/>
  <c r="K57" i="39"/>
  <c r="M57" i="39"/>
  <c r="O57" i="39"/>
  <c r="S57" i="39"/>
  <c r="S61" i="39" s="1"/>
  <c r="U57" i="39"/>
  <c r="S59" i="39"/>
  <c r="I68" i="39"/>
  <c r="Q68" i="39"/>
  <c r="Q71" i="39" s="1"/>
  <c r="Q74" i="39" s="1"/>
  <c r="S68" i="39"/>
  <c r="U68" i="39"/>
  <c r="I69" i="39"/>
  <c r="Q69" i="39"/>
  <c r="S69" i="39"/>
  <c r="U69" i="39"/>
  <c r="K71" i="39"/>
  <c r="M71" i="39"/>
  <c r="O71" i="39"/>
  <c r="S71" i="39"/>
  <c r="S74" i="39" s="1"/>
  <c r="Q76" i="39"/>
  <c r="S76" i="39"/>
  <c r="I6" i="35"/>
  <c r="Q6" i="35"/>
  <c r="S6" i="35"/>
  <c r="U6" i="35"/>
  <c r="I7" i="35"/>
  <c r="Q7" i="35"/>
  <c r="S7" i="35"/>
  <c r="U7" i="35"/>
  <c r="I8" i="35"/>
  <c r="Q8" i="35"/>
  <c r="S8" i="35"/>
  <c r="U8" i="35"/>
  <c r="I9" i="35"/>
  <c r="Q9" i="35"/>
  <c r="S9" i="35"/>
  <c r="U9" i="35"/>
  <c r="I10" i="35"/>
  <c r="Q10" i="35"/>
  <c r="S10" i="35"/>
  <c r="U10" i="35"/>
  <c r="I11" i="35"/>
  <c r="Q11" i="35"/>
  <c r="S11" i="35"/>
  <c r="U11" i="35"/>
  <c r="I12" i="35"/>
  <c r="Q12" i="35"/>
  <c r="S12" i="35"/>
  <c r="U12" i="35"/>
  <c r="I13" i="35"/>
  <c r="Q13" i="35"/>
  <c r="S13" i="35"/>
  <c r="U13" i="35"/>
  <c r="I14" i="35"/>
  <c r="Q14" i="35"/>
  <c r="S14" i="35"/>
  <c r="U14" i="35"/>
  <c r="I15" i="35"/>
  <c r="Q15" i="35"/>
  <c r="S15" i="35"/>
  <c r="U15" i="35"/>
  <c r="I16" i="35"/>
  <c r="Q16" i="35"/>
  <c r="S16" i="35"/>
  <c r="U16" i="35"/>
  <c r="I17" i="35"/>
  <c r="Q17" i="35"/>
  <c r="S17" i="35"/>
  <c r="U17" i="35"/>
  <c r="K19" i="35"/>
  <c r="K47" i="35" s="1"/>
  <c r="M19" i="35"/>
  <c r="O19" i="35"/>
  <c r="I23" i="35"/>
  <c r="I27" i="35" s="1"/>
  <c r="I28" i="35" s="1"/>
  <c r="I29" i="35" s="1"/>
  <c r="I30" i="35" s="1"/>
  <c r="I31" i="35" s="1"/>
  <c r="I32" i="35" s="1"/>
  <c r="I38" i="35" s="1"/>
  <c r="I39" i="35" s="1"/>
  <c r="I40" i="35" s="1"/>
  <c r="I41" i="35" s="1"/>
  <c r="I42" i="35" s="1"/>
  <c r="Q23" i="35"/>
  <c r="S23" i="35"/>
  <c r="U23" i="35"/>
  <c r="Q27" i="35"/>
  <c r="S27" i="35"/>
  <c r="U27" i="35"/>
  <c r="Q28" i="35"/>
  <c r="S28" i="35"/>
  <c r="S34" i="35" s="1"/>
  <c r="U28" i="35"/>
  <c r="Q29" i="35"/>
  <c r="S29" i="35"/>
  <c r="U29" i="35"/>
  <c r="Q30" i="35"/>
  <c r="S30" i="35"/>
  <c r="U30" i="35"/>
  <c r="Q31" i="35"/>
  <c r="S31" i="35"/>
  <c r="U31" i="35"/>
  <c r="Q32" i="35"/>
  <c r="S32" i="35"/>
  <c r="U32" i="35"/>
  <c r="K34" i="35"/>
  <c r="M34" i="35"/>
  <c r="O34" i="35"/>
  <c r="U34" i="35"/>
  <c r="Q38" i="35"/>
  <c r="S38" i="35"/>
  <c r="U38" i="35"/>
  <c r="Q39" i="35"/>
  <c r="S39" i="35"/>
  <c r="S44" i="35" s="1"/>
  <c r="U39" i="35"/>
  <c r="Q40" i="35"/>
  <c r="S40" i="35"/>
  <c r="U40" i="35"/>
  <c r="Q41" i="35"/>
  <c r="S41" i="35"/>
  <c r="U41" i="35"/>
  <c r="Q42" i="35"/>
  <c r="S42" i="35"/>
  <c r="U42" i="35"/>
  <c r="K44" i="35"/>
  <c r="M44" i="35"/>
  <c r="M47" i="35" s="1"/>
  <c r="O44" i="35"/>
  <c r="Q44" i="35"/>
  <c r="H47" i="35"/>
  <c r="O47" i="35"/>
  <c r="I54" i="35"/>
  <c r="Q54" i="35"/>
  <c r="S54" i="35"/>
  <c r="S57" i="35" s="1"/>
  <c r="U54" i="35"/>
  <c r="K57" i="35"/>
  <c r="M57" i="35"/>
  <c r="O57" i="35"/>
  <c r="Q57" i="35"/>
  <c r="Q61" i="35" s="1"/>
  <c r="U57" i="35"/>
  <c r="U59" i="35" s="1"/>
  <c r="Q59" i="35"/>
  <c r="U61" i="35"/>
  <c r="I68" i="35"/>
  <c r="Q68" i="35"/>
  <c r="Q71" i="35" s="1"/>
  <c r="S68" i="35"/>
  <c r="S71" i="35" s="1"/>
  <c r="U68" i="35"/>
  <c r="I69" i="35"/>
  <c r="Q69" i="35"/>
  <c r="S69" i="35"/>
  <c r="U69" i="35"/>
  <c r="K71" i="35"/>
  <c r="M71" i="35"/>
  <c r="O71" i="35"/>
  <c r="I6" i="64"/>
  <c r="Q6" i="64"/>
  <c r="S6" i="64"/>
  <c r="U6" i="64"/>
  <c r="I7" i="64"/>
  <c r="Q7" i="64"/>
  <c r="S7" i="64"/>
  <c r="U7" i="64"/>
  <c r="I8" i="64"/>
  <c r="Q8" i="64"/>
  <c r="S8" i="64"/>
  <c r="U8" i="64"/>
  <c r="I9" i="64"/>
  <c r="Q9" i="64"/>
  <c r="S9" i="64"/>
  <c r="U9" i="64"/>
  <c r="I10" i="64"/>
  <c r="Q10" i="64"/>
  <c r="S10" i="64"/>
  <c r="U10" i="64"/>
  <c r="I11" i="64"/>
  <c r="Q11" i="64"/>
  <c r="S11" i="64"/>
  <c r="U11" i="64"/>
  <c r="I12" i="64"/>
  <c r="Q12" i="64"/>
  <c r="S12" i="64"/>
  <c r="U12" i="64"/>
  <c r="I13" i="64"/>
  <c r="Q13" i="64"/>
  <c r="S13" i="64"/>
  <c r="U13" i="64"/>
  <c r="I14" i="64"/>
  <c r="Q14" i="64"/>
  <c r="S14" i="64"/>
  <c r="U14" i="64"/>
  <c r="I15" i="64"/>
  <c r="Q15" i="64"/>
  <c r="S15" i="64"/>
  <c r="U15" i="64"/>
  <c r="I16" i="64"/>
  <c r="Q16" i="64"/>
  <c r="S16" i="64"/>
  <c r="U16" i="64"/>
  <c r="I17" i="64"/>
  <c r="Q17" i="64"/>
  <c r="S17" i="64"/>
  <c r="U17" i="64"/>
  <c r="K19" i="64"/>
  <c r="M19" i="64"/>
  <c r="O19" i="64"/>
  <c r="O72" i="64" s="1"/>
  <c r="U19" i="64"/>
  <c r="I23" i="64"/>
  <c r="Q23" i="64"/>
  <c r="S23" i="64"/>
  <c r="U23" i="64"/>
  <c r="I27" i="64"/>
  <c r="I28" i="64" s="1"/>
  <c r="Q27" i="64"/>
  <c r="S27" i="64"/>
  <c r="S34" i="64" s="1"/>
  <c r="U27" i="64"/>
  <c r="U34" i="64" s="1"/>
  <c r="Q28" i="64"/>
  <c r="S28" i="64"/>
  <c r="U28" i="64"/>
  <c r="I29" i="64"/>
  <c r="I30" i="64" s="1"/>
  <c r="I31" i="64" s="1"/>
  <c r="I32" i="64" s="1"/>
  <c r="I38" i="64" s="1"/>
  <c r="I39" i="64" s="1"/>
  <c r="I40" i="64" s="1"/>
  <c r="Q29" i="64"/>
  <c r="S29" i="64"/>
  <c r="U29" i="64"/>
  <c r="Q30" i="64"/>
  <c r="Q34" i="64" s="1"/>
  <c r="S30" i="64"/>
  <c r="U30" i="64"/>
  <c r="Q31" i="64"/>
  <c r="S31" i="64"/>
  <c r="U31" i="64"/>
  <c r="Q32" i="64"/>
  <c r="S32" i="64"/>
  <c r="U32" i="64"/>
  <c r="K34" i="64"/>
  <c r="M34" i="64"/>
  <c r="O34" i="64"/>
  <c r="Q38" i="64"/>
  <c r="S38" i="64"/>
  <c r="S44" i="64" s="1"/>
  <c r="U38" i="64"/>
  <c r="U44" i="64" s="1"/>
  <c r="Q39" i="64"/>
  <c r="S39" i="64"/>
  <c r="U39" i="64"/>
  <c r="Q40" i="64"/>
  <c r="S40" i="64"/>
  <c r="U40" i="64"/>
  <c r="I41" i="64"/>
  <c r="I42" i="64" s="1"/>
  <c r="I48" i="64" s="1"/>
  <c r="I54" i="64" s="1"/>
  <c r="I55" i="64" s="1"/>
  <c r="I61" i="64" s="1"/>
  <c r="I67" i="64" s="1"/>
  <c r="Q41" i="64"/>
  <c r="S41" i="64"/>
  <c r="U41" i="64"/>
  <c r="Q42" i="64"/>
  <c r="S42" i="64"/>
  <c r="U42" i="64"/>
  <c r="K44" i="64"/>
  <c r="M44" i="64"/>
  <c r="O44" i="64"/>
  <c r="Q48" i="64"/>
  <c r="S48" i="64"/>
  <c r="S50" i="64" s="1"/>
  <c r="U48" i="64"/>
  <c r="U50" i="64" s="1"/>
  <c r="K50" i="64"/>
  <c r="M50" i="64"/>
  <c r="O50" i="64"/>
  <c r="Q50" i="64"/>
  <c r="Q54" i="64"/>
  <c r="S54" i="64"/>
  <c r="S57" i="64" s="1"/>
  <c r="U54" i="64"/>
  <c r="Q55" i="64"/>
  <c r="S55" i="64"/>
  <c r="U55" i="64"/>
  <c r="K57" i="64"/>
  <c r="M57" i="64"/>
  <c r="O57" i="64"/>
  <c r="Q57" i="64"/>
  <c r="U57" i="64"/>
  <c r="Q61" i="64"/>
  <c r="Q63" i="64" s="1"/>
  <c r="S61" i="64"/>
  <c r="U61" i="64"/>
  <c r="K63" i="64"/>
  <c r="M63" i="64"/>
  <c r="O63" i="64"/>
  <c r="S63" i="64"/>
  <c r="U63" i="64"/>
  <c r="Q67" i="64"/>
  <c r="S67" i="64"/>
  <c r="S69" i="64" s="1"/>
  <c r="U67" i="64"/>
  <c r="K69" i="64"/>
  <c r="M69" i="64"/>
  <c r="O69" i="64"/>
  <c r="Q69" i="64"/>
  <c r="U69" i="64"/>
  <c r="H72" i="64"/>
  <c r="K72" i="64"/>
  <c r="I79" i="64"/>
  <c r="Q79" i="64"/>
  <c r="S79" i="64"/>
  <c r="S82" i="64" s="1"/>
  <c r="S84" i="64" s="1"/>
  <c r="U79" i="64"/>
  <c r="K82" i="64"/>
  <c r="M82" i="64"/>
  <c r="O82" i="64"/>
  <c r="Q82" i="64"/>
  <c r="U82" i="64"/>
  <c r="U84" i="64"/>
  <c r="U86" i="64"/>
  <c r="I93" i="64"/>
  <c r="Q93" i="64"/>
  <c r="S93" i="64"/>
  <c r="S96" i="64" s="1"/>
  <c r="U93" i="64"/>
  <c r="U96" i="64" s="1"/>
  <c r="I94" i="64"/>
  <c r="Q94" i="64"/>
  <c r="S94" i="64"/>
  <c r="U94" i="64"/>
  <c r="K96" i="64"/>
  <c r="M96" i="64"/>
  <c r="O96" i="64"/>
  <c r="Q96" i="64"/>
  <c r="Q101" i="64" s="1"/>
  <c r="Q99" i="64"/>
  <c r="I107" i="64"/>
  <c r="I113" i="64" s="1"/>
  <c r="Q107" i="64"/>
  <c r="S107" i="64"/>
  <c r="S109" i="64" s="1"/>
  <c r="S136" i="64" s="1"/>
  <c r="U107" i="64"/>
  <c r="U109" i="64" s="1"/>
  <c r="K109" i="64"/>
  <c r="M109" i="64"/>
  <c r="M136" i="64" s="1"/>
  <c r="O109" i="64"/>
  <c r="Q109" i="64"/>
  <c r="Q113" i="64"/>
  <c r="Q115" i="64" s="1"/>
  <c r="S113" i="64"/>
  <c r="S115" i="64" s="1"/>
  <c r="U113" i="64"/>
  <c r="U115" i="64" s="1"/>
  <c r="K115" i="64"/>
  <c r="M115" i="64"/>
  <c r="O115" i="64"/>
  <c r="I119" i="64"/>
  <c r="I131" i="64" s="1"/>
  <c r="Q119" i="64"/>
  <c r="Q121" i="64" s="1"/>
  <c r="S119" i="64"/>
  <c r="S121" i="64" s="1"/>
  <c r="U119" i="64"/>
  <c r="K121" i="64"/>
  <c r="M121" i="64"/>
  <c r="O121" i="64"/>
  <c r="U121" i="64"/>
  <c r="I125" i="64"/>
  <c r="Q125" i="64"/>
  <c r="S125" i="64"/>
  <c r="U125" i="64"/>
  <c r="K127" i="64"/>
  <c r="K133" i="64" s="1"/>
  <c r="M127" i="64"/>
  <c r="O127" i="64"/>
  <c r="Q127" i="64"/>
  <c r="Q133" i="64" s="1"/>
  <c r="S127" i="64"/>
  <c r="S133" i="64" s="1"/>
  <c r="Q131" i="64"/>
  <c r="S131" i="64"/>
  <c r="U131" i="64"/>
  <c r="M133" i="64"/>
  <c r="O133" i="64"/>
  <c r="H136" i="64"/>
  <c r="K136" i="64"/>
  <c r="O136" i="64"/>
  <c r="I6" i="66"/>
  <c r="Q6" i="66"/>
  <c r="S6" i="66"/>
  <c r="U6" i="66"/>
  <c r="I7" i="66"/>
  <c r="Q7" i="66"/>
  <c r="S7" i="66"/>
  <c r="U7" i="66"/>
  <c r="I8" i="66"/>
  <c r="Q8" i="66"/>
  <c r="S8" i="66"/>
  <c r="U8" i="66"/>
  <c r="I9" i="66"/>
  <c r="Q9" i="66"/>
  <c r="S9" i="66"/>
  <c r="U9" i="66"/>
  <c r="I10" i="66"/>
  <c r="Q10" i="66"/>
  <c r="S10" i="66"/>
  <c r="U10" i="66"/>
  <c r="I11" i="66"/>
  <c r="Q11" i="66"/>
  <c r="S11" i="66"/>
  <c r="U11" i="66"/>
  <c r="I12" i="66"/>
  <c r="Q12" i="66"/>
  <c r="S12" i="66"/>
  <c r="U12" i="66"/>
  <c r="I13" i="66"/>
  <c r="Q13" i="66"/>
  <c r="S13" i="66"/>
  <c r="U13" i="66"/>
  <c r="I14" i="66"/>
  <c r="Q14" i="66"/>
  <c r="S14" i="66"/>
  <c r="U14" i="66"/>
  <c r="I15" i="66"/>
  <c r="Q15" i="66"/>
  <c r="S15" i="66"/>
  <c r="U15" i="66"/>
  <c r="I16" i="66"/>
  <c r="Q16" i="66"/>
  <c r="S16" i="66"/>
  <c r="U16" i="66"/>
  <c r="I17" i="66"/>
  <c r="Q17" i="66"/>
  <c r="S17" i="66"/>
  <c r="U17" i="66"/>
  <c r="K19" i="66"/>
  <c r="M19" i="66"/>
  <c r="O19" i="66"/>
  <c r="S19" i="66"/>
  <c r="I23" i="66"/>
  <c r="I27" i="66" s="1"/>
  <c r="Q23" i="66"/>
  <c r="S23" i="66"/>
  <c r="U23" i="66"/>
  <c r="Q27" i="66"/>
  <c r="S27" i="66"/>
  <c r="U27" i="66"/>
  <c r="I28" i="66"/>
  <c r="I29" i="66" s="1"/>
  <c r="I30" i="66" s="1"/>
  <c r="I31" i="66" s="1"/>
  <c r="I32" i="66" s="1"/>
  <c r="Q28" i="66"/>
  <c r="S28" i="66"/>
  <c r="S34" i="66" s="1"/>
  <c r="U28" i="66"/>
  <c r="U34" i="66" s="1"/>
  <c r="Q29" i="66"/>
  <c r="S29" i="66"/>
  <c r="U29" i="66"/>
  <c r="Q30" i="66"/>
  <c r="S30" i="66"/>
  <c r="U30" i="66"/>
  <c r="Q31" i="66"/>
  <c r="Q34" i="66" s="1"/>
  <c r="S31" i="66"/>
  <c r="U31" i="66"/>
  <c r="Q32" i="66"/>
  <c r="S32" i="66"/>
  <c r="U32" i="66"/>
  <c r="K34" i="66"/>
  <c r="M34" i="66"/>
  <c r="O34" i="66"/>
  <c r="I38" i="66"/>
  <c r="I39" i="66" s="1"/>
  <c r="Q38" i="66"/>
  <c r="S38" i="66"/>
  <c r="U38" i="66"/>
  <c r="Q39" i="66"/>
  <c r="S39" i="66"/>
  <c r="U39" i="66"/>
  <c r="I40" i="66"/>
  <c r="I41" i="66" s="1"/>
  <c r="Q40" i="66"/>
  <c r="S40" i="66"/>
  <c r="U40" i="66"/>
  <c r="Q41" i="66"/>
  <c r="S41" i="66"/>
  <c r="U41" i="66"/>
  <c r="I42" i="66"/>
  <c r="I48" i="66" s="1"/>
  <c r="Q42" i="66"/>
  <c r="S42" i="66"/>
  <c r="U42" i="66"/>
  <c r="K44" i="66"/>
  <c r="M44" i="66"/>
  <c r="O44" i="66"/>
  <c r="S44" i="66"/>
  <c r="Q48" i="66"/>
  <c r="S48" i="66"/>
  <c r="S50" i="66" s="1"/>
  <c r="U48" i="66"/>
  <c r="U50" i="66" s="1"/>
  <c r="K50" i="66"/>
  <c r="M50" i="66"/>
  <c r="O50" i="66"/>
  <c r="Q50" i="66"/>
  <c r="I54" i="66"/>
  <c r="I55" i="66" s="1"/>
  <c r="I61" i="66" s="1"/>
  <c r="I67" i="66" s="1"/>
  <c r="Q54" i="66"/>
  <c r="Q57" i="66" s="1"/>
  <c r="S54" i="66"/>
  <c r="S57" i="66" s="1"/>
  <c r="U54" i="66"/>
  <c r="U57" i="66" s="1"/>
  <c r="Q55" i="66"/>
  <c r="S55" i="66"/>
  <c r="U55" i="66"/>
  <c r="K57" i="66"/>
  <c r="K72" i="66" s="1"/>
  <c r="M57" i="66"/>
  <c r="O57" i="66"/>
  <c r="Q61" i="66"/>
  <c r="Q63" i="66" s="1"/>
  <c r="S61" i="66"/>
  <c r="S63" i="66" s="1"/>
  <c r="U61" i="66"/>
  <c r="U63" i="66" s="1"/>
  <c r="K63" i="66"/>
  <c r="M63" i="66"/>
  <c r="O63" i="66"/>
  <c r="Q67" i="66"/>
  <c r="S67" i="66"/>
  <c r="U67" i="66"/>
  <c r="U69" i="66" s="1"/>
  <c r="K69" i="66"/>
  <c r="M69" i="66"/>
  <c r="O69" i="66"/>
  <c r="Q69" i="66"/>
  <c r="S69" i="66"/>
  <c r="H72" i="66"/>
  <c r="I79" i="66"/>
  <c r="Q79" i="66"/>
  <c r="S79" i="66"/>
  <c r="U79" i="66"/>
  <c r="U82" i="66" s="1"/>
  <c r="U84" i="66" s="1"/>
  <c r="K82" i="66"/>
  <c r="M82" i="66"/>
  <c r="O82" i="66"/>
  <c r="Q82" i="66"/>
  <c r="S82" i="66"/>
  <c r="S86" i="66" s="1"/>
  <c r="U86" i="66"/>
  <c r="I93" i="66"/>
  <c r="Q93" i="66"/>
  <c r="S93" i="66"/>
  <c r="S96" i="66" s="1"/>
  <c r="U93" i="66"/>
  <c r="I94" i="66"/>
  <c r="Q94" i="66"/>
  <c r="S94" i="66"/>
  <c r="U94" i="66"/>
  <c r="K96" i="66"/>
  <c r="M96" i="66"/>
  <c r="O96" i="66"/>
  <c r="Q96" i="66"/>
  <c r="U96" i="66"/>
  <c r="U99" i="66" s="1"/>
  <c r="U101" i="66"/>
  <c r="I107" i="66"/>
  <c r="Q107" i="66"/>
  <c r="Q109" i="66" s="1"/>
  <c r="S107" i="66"/>
  <c r="S109" i="66" s="1"/>
  <c r="S136" i="66" s="1"/>
  <c r="U107" i="66"/>
  <c r="K109" i="66"/>
  <c r="M109" i="66"/>
  <c r="O109" i="66"/>
  <c r="U109" i="66"/>
  <c r="I113" i="66"/>
  <c r="Q113" i="66"/>
  <c r="Q115" i="66" s="1"/>
  <c r="S113" i="66"/>
  <c r="U113" i="66"/>
  <c r="K115" i="66"/>
  <c r="M115" i="66"/>
  <c r="O115" i="66"/>
  <c r="S115" i="66"/>
  <c r="U115" i="66"/>
  <c r="I119" i="66"/>
  <c r="I131" i="66" s="1"/>
  <c r="Q119" i="66"/>
  <c r="S119" i="66"/>
  <c r="U119" i="66"/>
  <c r="U121" i="66" s="1"/>
  <c r="K121" i="66"/>
  <c r="M121" i="66"/>
  <c r="O121" i="66"/>
  <c r="Q121" i="66"/>
  <c r="Q127" i="66" s="1"/>
  <c r="Q133" i="66" s="1"/>
  <c r="S121" i="66"/>
  <c r="S127" i="66" s="1"/>
  <c r="S133" i="66" s="1"/>
  <c r="I125" i="66"/>
  <c r="Q125" i="66"/>
  <c r="S125" i="66"/>
  <c r="U125" i="66"/>
  <c r="K127" i="66"/>
  <c r="M127" i="66"/>
  <c r="M136" i="66" s="1"/>
  <c r="O127" i="66"/>
  <c r="O136" i="66" s="1"/>
  <c r="Q131" i="66"/>
  <c r="S131" i="66"/>
  <c r="U131" i="66"/>
  <c r="H136" i="66"/>
  <c r="I6" i="67"/>
  <c r="Q6" i="67"/>
  <c r="S6" i="67"/>
  <c r="S19" i="67" s="1"/>
  <c r="U6" i="67"/>
  <c r="U19" i="67" s="1"/>
  <c r="I7" i="67"/>
  <c r="Q7" i="67"/>
  <c r="S7" i="67"/>
  <c r="U7" i="67"/>
  <c r="I8" i="67"/>
  <c r="Q8" i="67"/>
  <c r="S8" i="67"/>
  <c r="U8" i="67"/>
  <c r="I9" i="67"/>
  <c r="Q9" i="67"/>
  <c r="S9" i="67"/>
  <c r="U9" i="67"/>
  <c r="I10" i="67"/>
  <c r="Q10" i="67"/>
  <c r="S10" i="67"/>
  <c r="U10" i="67"/>
  <c r="I11" i="67"/>
  <c r="Q11" i="67"/>
  <c r="S11" i="67"/>
  <c r="U11" i="67"/>
  <c r="I12" i="67"/>
  <c r="Q12" i="67"/>
  <c r="S12" i="67"/>
  <c r="U12" i="67"/>
  <c r="I13" i="67"/>
  <c r="Q13" i="67"/>
  <c r="S13" i="67"/>
  <c r="U13" i="67"/>
  <c r="I14" i="67"/>
  <c r="Q14" i="67"/>
  <c r="S14" i="67"/>
  <c r="U14" i="67"/>
  <c r="I15" i="67"/>
  <c r="Q15" i="67"/>
  <c r="S15" i="67"/>
  <c r="U15" i="67"/>
  <c r="I16" i="67"/>
  <c r="Q16" i="67"/>
  <c r="S16" i="67"/>
  <c r="U16" i="67"/>
  <c r="I17" i="67"/>
  <c r="Q17" i="67"/>
  <c r="S17" i="67"/>
  <c r="U17" i="67"/>
  <c r="K19" i="67"/>
  <c r="M19" i="67"/>
  <c r="O19" i="67"/>
  <c r="Q19" i="67"/>
  <c r="I23" i="67"/>
  <c r="I27" i="67" s="1"/>
  <c r="I28" i="67" s="1"/>
  <c r="I29" i="67" s="1"/>
  <c r="I30" i="67" s="1"/>
  <c r="I31" i="67" s="1"/>
  <c r="I32" i="67" s="1"/>
  <c r="I38" i="67" s="1"/>
  <c r="I39" i="67" s="1"/>
  <c r="I40" i="67" s="1"/>
  <c r="I41" i="67" s="1"/>
  <c r="Q23" i="67"/>
  <c r="S23" i="67"/>
  <c r="U23" i="67"/>
  <c r="Q27" i="67"/>
  <c r="Q34" i="67" s="1"/>
  <c r="S27" i="67"/>
  <c r="U27" i="67"/>
  <c r="Q28" i="67"/>
  <c r="S28" i="67"/>
  <c r="S34" i="67" s="1"/>
  <c r="U28" i="67"/>
  <c r="Q29" i="67"/>
  <c r="S29" i="67"/>
  <c r="U29" i="67"/>
  <c r="U34" i="67" s="1"/>
  <c r="Q30" i="67"/>
  <c r="S30" i="67"/>
  <c r="U30" i="67"/>
  <c r="Q31" i="67"/>
  <c r="S31" i="67"/>
  <c r="U31" i="67"/>
  <c r="Q32" i="67"/>
  <c r="S32" i="67"/>
  <c r="U32" i="67"/>
  <c r="K34" i="67"/>
  <c r="M34" i="67"/>
  <c r="O34" i="67"/>
  <c r="Q38" i="67"/>
  <c r="S38" i="67"/>
  <c r="U38" i="67"/>
  <c r="Q39" i="67"/>
  <c r="S39" i="67"/>
  <c r="U39" i="67"/>
  <c r="Q40" i="67"/>
  <c r="S40" i="67"/>
  <c r="U40" i="67"/>
  <c r="Q41" i="67"/>
  <c r="S41" i="67"/>
  <c r="U41" i="67"/>
  <c r="I42" i="67"/>
  <c r="I48" i="67" s="1"/>
  <c r="I54" i="67" s="1"/>
  <c r="I55" i="67" s="1"/>
  <c r="I61" i="67" s="1"/>
  <c r="I67" i="67" s="1"/>
  <c r="Q42" i="67"/>
  <c r="S42" i="67"/>
  <c r="U42" i="67"/>
  <c r="K44" i="67"/>
  <c r="M44" i="67"/>
  <c r="O44" i="67"/>
  <c r="Q44" i="67"/>
  <c r="S44" i="67"/>
  <c r="S72" i="67" s="1"/>
  <c r="Q48" i="67"/>
  <c r="Q50" i="67" s="1"/>
  <c r="S48" i="67"/>
  <c r="U48" i="67"/>
  <c r="K50" i="67"/>
  <c r="M50" i="67"/>
  <c r="O50" i="67"/>
  <c r="S50" i="67"/>
  <c r="U50" i="67"/>
  <c r="Q54" i="67"/>
  <c r="Q57" i="67" s="1"/>
  <c r="S54" i="67"/>
  <c r="U54" i="67"/>
  <c r="Q55" i="67"/>
  <c r="S55" i="67"/>
  <c r="U55" i="67"/>
  <c r="K57" i="67"/>
  <c r="M57" i="67"/>
  <c r="O57" i="67"/>
  <c r="S57" i="67"/>
  <c r="Q61" i="67"/>
  <c r="Q63" i="67" s="1"/>
  <c r="S61" i="67"/>
  <c r="U61" i="67"/>
  <c r="U63" i="67" s="1"/>
  <c r="K63" i="67"/>
  <c r="M63" i="67"/>
  <c r="O63" i="67"/>
  <c r="S63" i="67"/>
  <c r="Q67" i="67"/>
  <c r="Q69" i="67" s="1"/>
  <c r="S67" i="67"/>
  <c r="S69" i="67" s="1"/>
  <c r="U67" i="67"/>
  <c r="U69" i="67" s="1"/>
  <c r="K69" i="67"/>
  <c r="M69" i="67"/>
  <c r="O69" i="67"/>
  <c r="H72" i="67"/>
  <c r="M72" i="67"/>
  <c r="I79" i="67"/>
  <c r="Q79" i="67"/>
  <c r="S79" i="67"/>
  <c r="U79" i="67"/>
  <c r="U82" i="67" s="1"/>
  <c r="U86" i="67" s="1"/>
  <c r="K82" i="67"/>
  <c r="M82" i="67"/>
  <c r="O82" i="67"/>
  <c r="Q82" i="67"/>
  <c r="S82" i="67"/>
  <c r="Q84" i="67"/>
  <c r="U84" i="67"/>
  <c r="Q86" i="67"/>
  <c r="I93" i="67"/>
  <c r="Q93" i="67"/>
  <c r="S93" i="67"/>
  <c r="S96" i="67" s="1"/>
  <c r="U93" i="67"/>
  <c r="U96" i="67" s="1"/>
  <c r="I94" i="67"/>
  <c r="Q94" i="67"/>
  <c r="S94" i="67"/>
  <c r="U94" i="67"/>
  <c r="K96" i="67"/>
  <c r="M96" i="67"/>
  <c r="O96" i="67"/>
  <c r="Q96" i="67"/>
  <c r="I107" i="67"/>
  <c r="I113" i="67" s="1"/>
  <c r="Q107" i="67"/>
  <c r="Q109" i="67" s="1"/>
  <c r="S107" i="67"/>
  <c r="U107" i="67"/>
  <c r="K109" i="67"/>
  <c r="M109" i="67"/>
  <c r="O109" i="67"/>
  <c r="O136" i="67" s="1"/>
  <c r="S109" i="67"/>
  <c r="U109" i="67"/>
  <c r="Q113" i="67"/>
  <c r="S113" i="67"/>
  <c r="S115" i="67" s="1"/>
  <c r="U113" i="67"/>
  <c r="K115" i="67"/>
  <c r="M115" i="67"/>
  <c r="O115" i="67"/>
  <c r="Q115" i="67"/>
  <c r="U115" i="67"/>
  <c r="I119" i="67"/>
  <c r="I131" i="67" s="1"/>
  <c r="Q119" i="67"/>
  <c r="S119" i="67"/>
  <c r="U119" i="67"/>
  <c r="K121" i="67"/>
  <c r="K127" i="67" s="1"/>
  <c r="M121" i="67"/>
  <c r="M127" i="67" s="1"/>
  <c r="M133" i="67" s="1"/>
  <c r="O121" i="67"/>
  <c r="Q121" i="67"/>
  <c r="Q127" i="67" s="1"/>
  <c r="S121" i="67"/>
  <c r="I125" i="67"/>
  <c r="Q125" i="67"/>
  <c r="S125" i="67"/>
  <c r="U125" i="67"/>
  <c r="O127" i="67"/>
  <c r="Q131" i="67"/>
  <c r="S131" i="67"/>
  <c r="U131" i="67"/>
  <c r="K133" i="67"/>
  <c r="O133" i="67"/>
  <c r="H136" i="67"/>
  <c r="M136" i="67"/>
  <c r="I6" i="68"/>
  <c r="Q6" i="68"/>
  <c r="S6" i="68"/>
  <c r="U6" i="68"/>
  <c r="I7" i="68"/>
  <c r="Q7" i="68"/>
  <c r="S7" i="68"/>
  <c r="U7" i="68"/>
  <c r="I8" i="68"/>
  <c r="Q8" i="68"/>
  <c r="S8" i="68"/>
  <c r="U8" i="68"/>
  <c r="I9" i="68"/>
  <c r="Q9" i="68"/>
  <c r="S9" i="68"/>
  <c r="U9" i="68"/>
  <c r="I10" i="68"/>
  <c r="Q10" i="68"/>
  <c r="S10" i="68"/>
  <c r="U10" i="68"/>
  <c r="I11" i="68"/>
  <c r="Q11" i="68"/>
  <c r="S11" i="68"/>
  <c r="U11" i="68"/>
  <c r="I12" i="68"/>
  <c r="Q12" i="68"/>
  <c r="S12" i="68"/>
  <c r="U12" i="68"/>
  <c r="I13" i="68"/>
  <c r="Q13" i="68"/>
  <c r="S13" i="68"/>
  <c r="U13" i="68"/>
  <c r="I14" i="68"/>
  <c r="Q14" i="68"/>
  <c r="S14" i="68"/>
  <c r="U14" i="68"/>
  <c r="I15" i="68"/>
  <c r="Q15" i="68"/>
  <c r="S15" i="68"/>
  <c r="U15" i="68"/>
  <c r="I16" i="68"/>
  <c r="Q16" i="68"/>
  <c r="S16" i="68"/>
  <c r="U16" i="68"/>
  <c r="I17" i="68"/>
  <c r="Q17" i="68"/>
  <c r="S17" i="68"/>
  <c r="U17" i="68"/>
  <c r="K19" i="68"/>
  <c r="M19" i="68"/>
  <c r="O19" i="68"/>
  <c r="I23" i="68"/>
  <c r="Q23" i="68"/>
  <c r="S23" i="68"/>
  <c r="U23" i="68"/>
  <c r="I27" i="68"/>
  <c r="I28" i="68" s="1"/>
  <c r="I29" i="68" s="1"/>
  <c r="I30" i="68" s="1"/>
  <c r="I31" i="68" s="1"/>
  <c r="I32" i="68" s="1"/>
  <c r="I38" i="68" s="1"/>
  <c r="I39" i="68" s="1"/>
  <c r="I40" i="68" s="1"/>
  <c r="I41" i="68" s="1"/>
  <c r="I42" i="68" s="1"/>
  <c r="I48" i="68" s="1"/>
  <c r="I54" i="68" s="1"/>
  <c r="I55" i="68" s="1"/>
  <c r="I61" i="68" s="1"/>
  <c r="I67" i="68" s="1"/>
  <c r="Q27" i="68"/>
  <c r="S27" i="68"/>
  <c r="S34" i="68" s="1"/>
  <c r="U27" i="68"/>
  <c r="Q28" i="68"/>
  <c r="S28" i="68"/>
  <c r="U28" i="68"/>
  <c r="U34" i="68" s="1"/>
  <c r="Q29" i="68"/>
  <c r="S29" i="68"/>
  <c r="U29" i="68"/>
  <c r="Q30" i="68"/>
  <c r="S30" i="68"/>
  <c r="U30" i="68"/>
  <c r="Q31" i="68"/>
  <c r="S31" i="68"/>
  <c r="U31" i="68"/>
  <c r="Q32" i="68"/>
  <c r="S32" i="68"/>
  <c r="U32" i="68"/>
  <c r="K34" i="68"/>
  <c r="M34" i="68"/>
  <c r="O34" i="68"/>
  <c r="Q34" i="68"/>
  <c r="Q38" i="68"/>
  <c r="S38" i="68"/>
  <c r="U38" i="68"/>
  <c r="Q39" i="68"/>
  <c r="S39" i="68"/>
  <c r="U39" i="68"/>
  <c r="Q40" i="68"/>
  <c r="S40" i="68"/>
  <c r="U40" i="68"/>
  <c r="Q41" i="68"/>
  <c r="S41" i="68"/>
  <c r="U41" i="68"/>
  <c r="Q42" i="68"/>
  <c r="S42" i="68"/>
  <c r="U42" i="68"/>
  <c r="K44" i="68"/>
  <c r="M44" i="68"/>
  <c r="O44" i="68"/>
  <c r="Q44" i="68"/>
  <c r="S44" i="68"/>
  <c r="Q48" i="68"/>
  <c r="S48" i="68"/>
  <c r="U48" i="68"/>
  <c r="U50" i="68" s="1"/>
  <c r="K50" i="68"/>
  <c r="M50" i="68"/>
  <c r="O50" i="68"/>
  <c r="Q50" i="68"/>
  <c r="S50" i="68"/>
  <c r="Q54" i="68"/>
  <c r="S54" i="68"/>
  <c r="U54" i="68"/>
  <c r="Q55" i="68"/>
  <c r="S55" i="68"/>
  <c r="U55" i="68"/>
  <c r="K57" i="68"/>
  <c r="M57" i="68"/>
  <c r="O57" i="68"/>
  <c r="S57" i="68"/>
  <c r="U57" i="68"/>
  <c r="Q61" i="68"/>
  <c r="S61" i="68"/>
  <c r="U61" i="68"/>
  <c r="U63" i="68" s="1"/>
  <c r="K63" i="68"/>
  <c r="M63" i="68"/>
  <c r="O63" i="68"/>
  <c r="Q63" i="68"/>
  <c r="S63" i="68"/>
  <c r="Q67" i="68"/>
  <c r="Q69" i="68" s="1"/>
  <c r="S67" i="68"/>
  <c r="U67" i="68"/>
  <c r="K69" i="68"/>
  <c r="M69" i="68"/>
  <c r="O69" i="68"/>
  <c r="S69" i="68"/>
  <c r="U69" i="68"/>
  <c r="H72" i="68"/>
  <c r="K72" i="68"/>
  <c r="I79" i="68"/>
  <c r="Q79" i="68"/>
  <c r="S79" i="68"/>
  <c r="S82" i="68" s="1"/>
  <c r="S84" i="68" s="1"/>
  <c r="U79" i="68"/>
  <c r="K82" i="68"/>
  <c r="M82" i="68"/>
  <c r="O82" i="68"/>
  <c r="Q82" i="68"/>
  <c r="U82" i="68"/>
  <c r="U84" i="68"/>
  <c r="S86" i="68"/>
  <c r="U86" i="68"/>
  <c r="I93" i="68"/>
  <c r="Q93" i="68"/>
  <c r="Q96" i="68" s="1"/>
  <c r="Q101" i="68" s="1"/>
  <c r="S93" i="68"/>
  <c r="S96" i="68" s="1"/>
  <c r="S101" i="68" s="1"/>
  <c r="U93" i="68"/>
  <c r="I94" i="68"/>
  <c r="Q94" i="68"/>
  <c r="S94" i="68"/>
  <c r="U94" i="68"/>
  <c r="U96" i="68" s="1"/>
  <c r="K96" i="68"/>
  <c r="M96" i="68"/>
  <c r="O96" i="68"/>
  <c r="Q99" i="68"/>
  <c r="S99" i="68"/>
  <c r="I107" i="68"/>
  <c r="Q107" i="68"/>
  <c r="Q109" i="68" s="1"/>
  <c r="S107" i="68"/>
  <c r="U107" i="68"/>
  <c r="K109" i="68"/>
  <c r="M109" i="68"/>
  <c r="O109" i="68"/>
  <c r="O136" i="68" s="1"/>
  <c r="S109" i="68"/>
  <c r="U109" i="68"/>
  <c r="I113" i="68"/>
  <c r="Q113" i="68"/>
  <c r="S113" i="68"/>
  <c r="U113" i="68"/>
  <c r="K115" i="68"/>
  <c r="M115" i="68"/>
  <c r="O115" i="68"/>
  <c r="Q115" i="68"/>
  <c r="S115" i="68"/>
  <c r="U115" i="68"/>
  <c r="Q119" i="68"/>
  <c r="S119" i="68"/>
  <c r="S121" i="68" s="1"/>
  <c r="U119" i="68"/>
  <c r="K121" i="68"/>
  <c r="M121" i="68"/>
  <c r="O121" i="68"/>
  <c r="Q121" i="68"/>
  <c r="Q127" i="68" s="1"/>
  <c r="Q133" i="68" s="1"/>
  <c r="U121" i="68"/>
  <c r="Q125" i="68"/>
  <c r="S125" i="68"/>
  <c r="U125" i="68"/>
  <c r="K127" i="68"/>
  <c r="M127" i="68"/>
  <c r="O127" i="68"/>
  <c r="Q131" i="68"/>
  <c r="S131" i="68"/>
  <c r="U131" i="68"/>
  <c r="H136" i="68"/>
  <c r="K136" i="68"/>
  <c r="I6" i="69"/>
  <c r="Q6" i="69"/>
  <c r="S6" i="69"/>
  <c r="U6" i="69"/>
  <c r="I7" i="69"/>
  <c r="Q7" i="69"/>
  <c r="S7" i="69"/>
  <c r="U7" i="69"/>
  <c r="I8" i="69"/>
  <c r="Q8" i="69"/>
  <c r="S8" i="69"/>
  <c r="U8" i="69"/>
  <c r="I9" i="69"/>
  <c r="Q9" i="69"/>
  <c r="S9" i="69"/>
  <c r="U9" i="69"/>
  <c r="I10" i="69"/>
  <c r="Q10" i="69"/>
  <c r="S10" i="69"/>
  <c r="U10" i="69"/>
  <c r="I11" i="69"/>
  <c r="Q11" i="69"/>
  <c r="S11" i="69"/>
  <c r="U11" i="69"/>
  <c r="I12" i="69"/>
  <c r="Q12" i="69"/>
  <c r="S12" i="69"/>
  <c r="U12" i="69"/>
  <c r="I13" i="69"/>
  <c r="Q13" i="69"/>
  <c r="S13" i="69"/>
  <c r="U13" i="69"/>
  <c r="I14" i="69"/>
  <c r="Q14" i="69"/>
  <c r="S14" i="69"/>
  <c r="U14" i="69"/>
  <c r="I15" i="69"/>
  <c r="Q15" i="69"/>
  <c r="S15" i="69"/>
  <c r="U15" i="69"/>
  <c r="I16" i="69"/>
  <c r="Q16" i="69"/>
  <c r="S16" i="69"/>
  <c r="U16" i="69"/>
  <c r="I17" i="69"/>
  <c r="Q17" i="69"/>
  <c r="S17" i="69"/>
  <c r="U17" i="69"/>
  <c r="K19" i="69"/>
  <c r="M19" i="69"/>
  <c r="O19" i="69"/>
  <c r="I23" i="69"/>
  <c r="I27" i="69" s="1"/>
  <c r="I28" i="69" s="1"/>
  <c r="I29" i="69" s="1"/>
  <c r="I30" i="69" s="1"/>
  <c r="I31" i="69" s="1"/>
  <c r="Q23" i="69"/>
  <c r="S23" i="69"/>
  <c r="U23" i="69"/>
  <c r="Q27" i="69"/>
  <c r="S27" i="69"/>
  <c r="U27" i="69"/>
  <c r="Q28" i="69"/>
  <c r="S28" i="69"/>
  <c r="U28" i="69"/>
  <c r="Q29" i="69"/>
  <c r="S29" i="69"/>
  <c r="U29" i="69"/>
  <c r="U34" i="69" s="1"/>
  <c r="Q30" i="69"/>
  <c r="S30" i="69"/>
  <c r="U30" i="69"/>
  <c r="Q31" i="69"/>
  <c r="S31" i="69"/>
  <c r="U31" i="69"/>
  <c r="I32" i="69"/>
  <c r="I38" i="69" s="1"/>
  <c r="I39" i="69" s="1"/>
  <c r="I40" i="69" s="1"/>
  <c r="I41" i="69" s="1"/>
  <c r="I42" i="69" s="1"/>
  <c r="I48" i="69" s="1"/>
  <c r="I54" i="69" s="1"/>
  <c r="I55" i="69" s="1"/>
  <c r="I61" i="69" s="1"/>
  <c r="I67" i="69" s="1"/>
  <c r="Q32" i="69"/>
  <c r="S32" i="69"/>
  <c r="U32" i="69"/>
  <c r="K34" i="69"/>
  <c r="M34" i="69"/>
  <c r="O34" i="69"/>
  <c r="Q34" i="69"/>
  <c r="S34" i="69"/>
  <c r="Q38" i="69"/>
  <c r="S38" i="69"/>
  <c r="U38" i="69"/>
  <c r="Q39" i="69"/>
  <c r="Q44" i="69" s="1"/>
  <c r="S39" i="69"/>
  <c r="U39" i="69"/>
  <c r="Q40" i="69"/>
  <c r="S40" i="69"/>
  <c r="U40" i="69"/>
  <c r="Q41" i="69"/>
  <c r="S41" i="69"/>
  <c r="U41" i="69"/>
  <c r="Q42" i="69"/>
  <c r="S42" i="69"/>
  <c r="U42" i="69"/>
  <c r="K44" i="69"/>
  <c r="M44" i="69"/>
  <c r="O44" i="69"/>
  <c r="Q48" i="69"/>
  <c r="S48" i="69"/>
  <c r="U48" i="69"/>
  <c r="U50" i="69" s="1"/>
  <c r="K50" i="69"/>
  <c r="M50" i="69"/>
  <c r="O50" i="69"/>
  <c r="Q50" i="69"/>
  <c r="S50" i="69"/>
  <c r="Q54" i="69"/>
  <c r="S54" i="69"/>
  <c r="S57" i="69" s="1"/>
  <c r="U54" i="69"/>
  <c r="U57" i="69" s="1"/>
  <c r="Q55" i="69"/>
  <c r="S55" i="69"/>
  <c r="U55" i="69"/>
  <c r="K57" i="69"/>
  <c r="M57" i="69"/>
  <c r="O57" i="69"/>
  <c r="Q57" i="69"/>
  <c r="Q61" i="69"/>
  <c r="S61" i="69"/>
  <c r="U61" i="69"/>
  <c r="U63" i="69" s="1"/>
  <c r="K63" i="69"/>
  <c r="M63" i="69"/>
  <c r="O63" i="69"/>
  <c r="Q63" i="69"/>
  <c r="S63" i="69"/>
  <c r="Q67" i="69"/>
  <c r="Q69" i="69" s="1"/>
  <c r="S67" i="69"/>
  <c r="S69" i="69" s="1"/>
  <c r="U67" i="69"/>
  <c r="U69" i="69" s="1"/>
  <c r="K69" i="69"/>
  <c r="M69" i="69"/>
  <c r="O69" i="69"/>
  <c r="H72" i="69"/>
  <c r="K72" i="69"/>
  <c r="I79" i="69"/>
  <c r="Q79" i="69"/>
  <c r="Q82" i="69" s="1"/>
  <c r="Q86" i="69" s="1"/>
  <c r="S79" i="69"/>
  <c r="S82" i="69" s="1"/>
  <c r="S86" i="69" s="1"/>
  <c r="U79" i="69"/>
  <c r="U82" i="69" s="1"/>
  <c r="U84" i="69" s="1"/>
  <c r="K82" i="69"/>
  <c r="M82" i="69"/>
  <c r="O82" i="69"/>
  <c r="Q84" i="69"/>
  <c r="S84" i="69"/>
  <c r="I93" i="69"/>
  <c r="Q93" i="69"/>
  <c r="Q96" i="69" s="1"/>
  <c r="Q99" i="69" s="1"/>
  <c r="S93" i="69"/>
  <c r="U93" i="69"/>
  <c r="I94" i="69"/>
  <c r="Q94" i="69"/>
  <c r="S94" i="69"/>
  <c r="U94" i="69"/>
  <c r="K96" i="69"/>
  <c r="M96" i="69"/>
  <c r="O96" i="69"/>
  <c r="S96" i="69"/>
  <c r="S99" i="69"/>
  <c r="Q101" i="69"/>
  <c r="S101" i="69"/>
  <c r="I107" i="69"/>
  <c r="I125" i="69" s="1"/>
  <c r="Q107" i="69"/>
  <c r="S107" i="69"/>
  <c r="U107" i="69"/>
  <c r="U109" i="69" s="1"/>
  <c r="K109" i="69"/>
  <c r="M109" i="69"/>
  <c r="M136" i="69" s="1"/>
  <c r="O109" i="69"/>
  <c r="O136" i="69" s="1"/>
  <c r="Q109" i="69"/>
  <c r="S109" i="69"/>
  <c r="Q113" i="69"/>
  <c r="Q115" i="69" s="1"/>
  <c r="S113" i="69"/>
  <c r="U113" i="69"/>
  <c r="U115" i="69" s="1"/>
  <c r="K115" i="69"/>
  <c r="K136" i="69" s="1"/>
  <c r="M115" i="69"/>
  <c r="O115" i="69"/>
  <c r="S115" i="69"/>
  <c r="Q119" i="69"/>
  <c r="S119" i="69"/>
  <c r="S121" i="69" s="1"/>
  <c r="U119" i="69"/>
  <c r="K121" i="69"/>
  <c r="M121" i="69"/>
  <c r="O121" i="69"/>
  <c r="Q121" i="69"/>
  <c r="Q127" i="69" s="1"/>
  <c r="Q133" i="69" s="1"/>
  <c r="Q125" i="69"/>
  <c r="S125" i="69"/>
  <c r="U125" i="69"/>
  <c r="K127" i="69"/>
  <c r="M127" i="69"/>
  <c r="O127" i="69"/>
  <c r="Q131" i="69"/>
  <c r="S131" i="69"/>
  <c r="U131" i="69"/>
  <c r="K133" i="69"/>
  <c r="M133" i="69"/>
  <c r="O133" i="69"/>
  <c r="H136" i="69"/>
  <c r="Q136" i="69"/>
  <c r="I6" i="59"/>
  <c r="Q6" i="59"/>
  <c r="S6" i="59"/>
  <c r="U6" i="59"/>
  <c r="I7" i="59"/>
  <c r="Q7" i="59"/>
  <c r="S7" i="59"/>
  <c r="U7" i="59"/>
  <c r="I8" i="59"/>
  <c r="Q8" i="59"/>
  <c r="S8" i="59"/>
  <c r="U8" i="59"/>
  <c r="I9" i="59"/>
  <c r="Q9" i="59"/>
  <c r="S9" i="59"/>
  <c r="U9" i="59"/>
  <c r="I10" i="59"/>
  <c r="Q10" i="59"/>
  <c r="S10" i="59"/>
  <c r="U10" i="59"/>
  <c r="I11" i="59"/>
  <c r="Q11" i="59"/>
  <c r="S11" i="59"/>
  <c r="U11" i="59"/>
  <c r="I12" i="59"/>
  <c r="Q12" i="59"/>
  <c r="S12" i="59"/>
  <c r="U12" i="59"/>
  <c r="I13" i="59"/>
  <c r="Q13" i="59"/>
  <c r="S13" i="59"/>
  <c r="U13" i="59"/>
  <c r="I14" i="59"/>
  <c r="Q14" i="59"/>
  <c r="S14" i="59"/>
  <c r="U14" i="59"/>
  <c r="I15" i="59"/>
  <c r="Q15" i="59"/>
  <c r="S15" i="59"/>
  <c r="U15" i="59"/>
  <c r="I16" i="59"/>
  <c r="Q16" i="59"/>
  <c r="S16" i="59"/>
  <c r="U16" i="59"/>
  <c r="I17" i="59"/>
  <c r="Q17" i="59"/>
  <c r="S17" i="59"/>
  <c r="U17" i="59"/>
  <c r="K19" i="59"/>
  <c r="M19" i="59"/>
  <c r="M47" i="59" s="1"/>
  <c r="O19" i="59"/>
  <c r="O47" i="59" s="1"/>
  <c r="I23" i="59"/>
  <c r="I27" i="59" s="1"/>
  <c r="Q23" i="59"/>
  <c r="S23" i="59"/>
  <c r="U23" i="59"/>
  <c r="Q27" i="59"/>
  <c r="S27" i="59"/>
  <c r="S34" i="59" s="1"/>
  <c r="U27" i="59"/>
  <c r="I28" i="59"/>
  <c r="I29" i="59" s="1"/>
  <c r="Q28" i="59"/>
  <c r="S28" i="59"/>
  <c r="U28" i="59"/>
  <c r="Q29" i="59"/>
  <c r="S29" i="59"/>
  <c r="U29" i="59"/>
  <c r="I30" i="59"/>
  <c r="I31" i="59" s="1"/>
  <c r="I32" i="59" s="1"/>
  <c r="Q30" i="59"/>
  <c r="S30" i="59"/>
  <c r="U30" i="59"/>
  <c r="Q31" i="59"/>
  <c r="S31" i="59"/>
  <c r="U31" i="59"/>
  <c r="Q32" i="59"/>
  <c r="S32" i="59"/>
  <c r="U32" i="59"/>
  <c r="K34" i="59"/>
  <c r="M34" i="59"/>
  <c r="O34" i="59"/>
  <c r="U34" i="59"/>
  <c r="I38" i="59"/>
  <c r="Q38" i="59"/>
  <c r="S38" i="59"/>
  <c r="U38" i="59"/>
  <c r="I39" i="59"/>
  <c r="I40" i="59" s="1"/>
  <c r="I41" i="59" s="1"/>
  <c r="I42" i="59" s="1"/>
  <c r="Q39" i="59"/>
  <c r="S39" i="59"/>
  <c r="U39" i="59"/>
  <c r="Q40" i="59"/>
  <c r="S40" i="59"/>
  <c r="U40" i="59"/>
  <c r="Q41" i="59"/>
  <c r="S41" i="59"/>
  <c r="U41" i="59"/>
  <c r="Q42" i="59"/>
  <c r="S42" i="59"/>
  <c r="U42" i="59"/>
  <c r="K44" i="59"/>
  <c r="M44" i="59"/>
  <c r="O44" i="59"/>
  <c r="Q44" i="59"/>
  <c r="S44" i="59"/>
  <c r="H47" i="59"/>
  <c r="I54" i="59"/>
  <c r="Q54" i="59"/>
  <c r="S54" i="59"/>
  <c r="S57" i="59" s="1"/>
  <c r="U54" i="59"/>
  <c r="K57" i="59"/>
  <c r="M57" i="59"/>
  <c r="O57" i="59"/>
  <c r="Q57" i="59"/>
  <c r="U57" i="59"/>
  <c r="U59" i="59" s="1"/>
  <c r="Q59" i="59"/>
  <c r="Q61" i="59"/>
  <c r="U61" i="59"/>
  <c r="I68" i="59"/>
  <c r="Q68" i="59"/>
  <c r="S68" i="59"/>
  <c r="S71" i="59" s="1"/>
  <c r="S74" i="59" s="1"/>
  <c r="U68" i="59"/>
  <c r="I69" i="59"/>
  <c r="Q69" i="59"/>
  <c r="S69" i="59"/>
  <c r="U69" i="59"/>
  <c r="U71" i="59" s="1"/>
  <c r="K71" i="59"/>
  <c r="M71" i="59"/>
  <c r="O71" i="59"/>
  <c r="S76" i="59"/>
  <c r="I6" i="62"/>
  <c r="Q6" i="62"/>
  <c r="S6" i="62"/>
  <c r="U6" i="62"/>
  <c r="I7" i="62"/>
  <c r="Q7" i="62"/>
  <c r="S7" i="62"/>
  <c r="U7" i="62"/>
  <c r="I8" i="62"/>
  <c r="Q8" i="62"/>
  <c r="S8" i="62"/>
  <c r="U8" i="62"/>
  <c r="I9" i="62"/>
  <c r="Q9" i="62"/>
  <c r="S9" i="62"/>
  <c r="U9" i="62"/>
  <c r="I10" i="62"/>
  <c r="Q10" i="62"/>
  <c r="S10" i="62"/>
  <c r="U10" i="62"/>
  <c r="I11" i="62"/>
  <c r="Q11" i="62"/>
  <c r="S11" i="62"/>
  <c r="U11" i="62"/>
  <c r="I12" i="62"/>
  <c r="Q12" i="62"/>
  <c r="S12" i="62"/>
  <c r="U12" i="62"/>
  <c r="I13" i="62"/>
  <c r="Q13" i="62"/>
  <c r="S13" i="62"/>
  <c r="U13" i="62"/>
  <c r="I14" i="62"/>
  <c r="Q14" i="62"/>
  <c r="S14" i="62"/>
  <c r="U14" i="62"/>
  <c r="I15" i="62"/>
  <c r="Q15" i="62"/>
  <c r="S15" i="62"/>
  <c r="U15" i="62"/>
  <c r="I16" i="62"/>
  <c r="Q16" i="62"/>
  <c r="S16" i="62"/>
  <c r="U16" i="62"/>
  <c r="I17" i="62"/>
  <c r="Q17" i="62"/>
  <c r="S17" i="62"/>
  <c r="U17" i="62"/>
  <c r="K19" i="62"/>
  <c r="M19" i="62"/>
  <c r="O19" i="62"/>
  <c r="U19" i="62"/>
  <c r="I23" i="62"/>
  <c r="I27" i="62" s="1"/>
  <c r="Q23" i="62"/>
  <c r="S23" i="62"/>
  <c r="U23" i="62"/>
  <c r="Q27" i="62"/>
  <c r="S27" i="62"/>
  <c r="U27" i="62"/>
  <c r="U34" i="62" s="1"/>
  <c r="I28" i="62"/>
  <c r="I29" i="62" s="1"/>
  <c r="I30" i="62" s="1"/>
  <c r="I31" i="62" s="1"/>
  <c r="I32" i="62" s="1"/>
  <c r="I38" i="62" s="1"/>
  <c r="I39" i="62" s="1"/>
  <c r="I40" i="62" s="1"/>
  <c r="I41" i="62" s="1"/>
  <c r="I42" i="62" s="1"/>
  <c r="Q28" i="62"/>
  <c r="S28" i="62"/>
  <c r="U28" i="62"/>
  <c r="Q29" i="62"/>
  <c r="Q34" i="62" s="1"/>
  <c r="S29" i="62"/>
  <c r="U29" i="62"/>
  <c r="Q30" i="62"/>
  <c r="S30" i="62"/>
  <c r="U30" i="62"/>
  <c r="Q31" i="62"/>
  <c r="S31" i="62"/>
  <c r="U31" i="62"/>
  <c r="Q32" i="62"/>
  <c r="S32" i="62"/>
  <c r="U32" i="62"/>
  <c r="K34" i="62"/>
  <c r="M34" i="62"/>
  <c r="O34" i="62"/>
  <c r="S34" i="62"/>
  <c r="Q38" i="62"/>
  <c r="S38" i="62"/>
  <c r="U38" i="62"/>
  <c r="Q39" i="62"/>
  <c r="S39" i="62"/>
  <c r="U39" i="62"/>
  <c r="Q40" i="62"/>
  <c r="S40" i="62"/>
  <c r="U40" i="62"/>
  <c r="U44" i="62" s="1"/>
  <c r="Q41" i="62"/>
  <c r="S41" i="62"/>
  <c r="U41" i="62"/>
  <c r="Q42" i="62"/>
  <c r="S42" i="62"/>
  <c r="U42" i="62"/>
  <c r="K44" i="62"/>
  <c r="K47" i="62" s="1"/>
  <c r="M44" i="62"/>
  <c r="O44" i="62"/>
  <c r="H47" i="62"/>
  <c r="I54" i="62"/>
  <c r="Q54" i="62"/>
  <c r="S54" i="62"/>
  <c r="S57" i="62" s="1"/>
  <c r="S59" i="62" s="1"/>
  <c r="U54" i="62"/>
  <c r="K57" i="62"/>
  <c r="M57" i="62"/>
  <c r="O57" i="62"/>
  <c r="Q57" i="62"/>
  <c r="Q59" i="62" s="1"/>
  <c r="U57" i="62"/>
  <c r="U59" i="62"/>
  <c r="Q61" i="62"/>
  <c r="U61" i="62"/>
  <c r="I68" i="62"/>
  <c r="Q68" i="62"/>
  <c r="S68" i="62"/>
  <c r="U68" i="62"/>
  <c r="I69" i="62"/>
  <c r="Q69" i="62"/>
  <c r="S69" i="62"/>
  <c r="S71" i="62" s="1"/>
  <c r="U69" i="62"/>
  <c r="K71" i="62"/>
  <c r="M71" i="62"/>
  <c r="O71" i="62"/>
  <c r="U71" i="62"/>
  <c r="S74" i="62"/>
  <c r="S76" i="62"/>
  <c r="I6" i="63"/>
  <c r="Q6" i="63"/>
  <c r="Q19" i="63" s="1"/>
  <c r="S6" i="63"/>
  <c r="U6" i="63"/>
  <c r="I7" i="63"/>
  <c r="Q7" i="63"/>
  <c r="S7" i="63"/>
  <c r="U7" i="63"/>
  <c r="I8" i="63"/>
  <c r="Q8" i="63"/>
  <c r="S8" i="63"/>
  <c r="U8" i="63"/>
  <c r="I9" i="63"/>
  <c r="Q9" i="63"/>
  <c r="S9" i="63"/>
  <c r="U9" i="63"/>
  <c r="I10" i="63"/>
  <c r="Q10" i="63"/>
  <c r="S10" i="63"/>
  <c r="U10" i="63"/>
  <c r="I11" i="63"/>
  <c r="Q11" i="63"/>
  <c r="S11" i="63"/>
  <c r="U11" i="63"/>
  <c r="I12" i="63"/>
  <c r="Q12" i="63"/>
  <c r="S12" i="63"/>
  <c r="U12" i="63"/>
  <c r="I13" i="63"/>
  <c r="Q13" i="63"/>
  <c r="S13" i="63"/>
  <c r="U13" i="63"/>
  <c r="I14" i="63"/>
  <c r="Q14" i="63"/>
  <c r="S14" i="63"/>
  <c r="U14" i="63"/>
  <c r="I15" i="63"/>
  <c r="Q15" i="63"/>
  <c r="S15" i="63"/>
  <c r="U15" i="63"/>
  <c r="I16" i="63"/>
  <c r="Q16" i="63"/>
  <c r="S16" i="63"/>
  <c r="U16" i="63"/>
  <c r="I17" i="63"/>
  <c r="Q17" i="63"/>
  <c r="S17" i="63"/>
  <c r="U17" i="63"/>
  <c r="K19" i="63"/>
  <c r="K47" i="63" s="1"/>
  <c r="M19" i="63"/>
  <c r="O19" i="63"/>
  <c r="I23" i="63"/>
  <c r="I27" i="63" s="1"/>
  <c r="I28" i="63" s="1"/>
  <c r="I29" i="63" s="1"/>
  <c r="I30" i="63" s="1"/>
  <c r="I31" i="63" s="1"/>
  <c r="I32" i="63" s="1"/>
  <c r="I38" i="63" s="1"/>
  <c r="I39" i="63" s="1"/>
  <c r="I40" i="63" s="1"/>
  <c r="I41" i="63" s="1"/>
  <c r="I42" i="63" s="1"/>
  <c r="Q23" i="63"/>
  <c r="S23" i="63"/>
  <c r="U23" i="63"/>
  <c r="Q27" i="63"/>
  <c r="S27" i="63"/>
  <c r="U27" i="63"/>
  <c r="U34" i="63" s="1"/>
  <c r="Q28" i="63"/>
  <c r="S28" i="63"/>
  <c r="U28" i="63"/>
  <c r="Q29" i="63"/>
  <c r="S29" i="63"/>
  <c r="U29" i="63"/>
  <c r="Q30" i="63"/>
  <c r="S30" i="63"/>
  <c r="U30" i="63"/>
  <c r="Q31" i="63"/>
  <c r="S31" i="63"/>
  <c r="U31" i="63"/>
  <c r="Q32" i="63"/>
  <c r="S32" i="63"/>
  <c r="U32" i="63"/>
  <c r="K34" i="63"/>
  <c r="M34" i="63"/>
  <c r="O34" i="63"/>
  <c r="S34" i="63"/>
  <c r="Q38" i="63"/>
  <c r="Q44" i="63" s="1"/>
  <c r="S38" i="63"/>
  <c r="U38" i="63"/>
  <c r="Q39" i="63"/>
  <c r="S39" i="63"/>
  <c r="U39" i="63"/>
  <c r="Q40" i="63"/>
  <c r="S40" i="63"/>
  <c r="U40" i="63"/>
  <c r="Q41" i="63"/>
  <c r="S41" i="63"/>
  <c r="U41" i="63"/>
  <c r="Q42" i="63"/>
  <c r="S42" i="63"/>
  <c r="U42" i="63"/>
  <c r="K44" i="63"/>
  <c r="M44" i="63"/>
  <c r="O44" i="63"/>
  <c r="H47" i="63"/>
  <c r="I54" i="63"/>
  <c r="Q54" i="63"/>
  <c r="Q57" i="63" s="1"/>
  <c r="Q61" i="63" s="1"/>
  <c r="S54" i="63"/>
  <c r="S57" i="63" s="1"/>
  <c r="S61" i="63" s="1"/>
  <c r="U54" i="63"/>
  <c r="U57" i="63" s="1"/>
  <c r="K57" i="63"/>
  <c r="M57" i="63"/>
  <c r="O57" i="63"/>
  <c r="S59" i="63"/>
  <c r="U59" i="63"/>
  <c r="U61" i="63"/>
  <c r="I68" i="63"/>
  <c r="Q68" i="63"/>
  <c r="Q71" i="63" s="1"/>
  <c r="Q74" i="63" s="1"/>
  <c r="S68" i="63"/>
  <c r="U68" i="63"/>
  <c r="I69" i="63"/>
  <c r="Q69" i="63"/>
  <c r="S69" i="63"/>
  <c r="U69" i="63"/>
  <c r="K71" i="63"/>
  <c r="M71" i="63"/>
  <c r="O71" i="63"/>
  <c r="S71" i="63"/>
  <c r="Q76" i="63"/>
  <c r="I6" i="58"/>
  <c r="Q6" i="58"/>
  <c r="S6" i="58"/>
  <c r="U6" i="58"/>
  <c r="I7" i="58"/>
  <c r="Q7" i="58"/>
  <c r="S7" i="58"/>
  <c r="U7" i="58"/>
  <c r="I8" i="58"/>
  <c r="Q8" i="58"/>
  <c r="S8" i="58"/>
  <c r="U8" i="58"/>
  <c r="I9" i="58"/>
  <c r="Q9" i="58"/>
  <c r="S9" i="58"/>
  <c r="U9" i="58"/>
  <c r="I10" i="58"/>
  <c r="Q10" i="58"/>
  <c r="S10" i="58"/>
  <c r="U10" i="58"/>
  <c r="I11" i="58"/>
  <c r="Q11" i="58"/>
  <c r="S11" i="58"/>
  <c r="U11" i="58"/>
  <c r="I12" i="58"/>
  <c r="Q12" i="58"/>
  <c r="S12" i="58"/>
  <c r="U12" i="58"/>
  <c r="I13" i="58"/>
  <c r="Q13" i="58"/>
  <c r="S13" i="58"/>
  <c r="U13" i="58"/>
  <c r="I14" i="58"/>
  <c r="Q14" i="58"/>
  <c r="S14" i="58"/>
  <c r="U14" i="58"/>
  <c r="I15" i="58"/>
  <c r="Q15" i="58"/>
  <c r="S15" i="58"/>
  <c r="U15" i="58"/>
  <c r="I16" i="58"/>
  <c r="Q16" i="58"/>
  <c r="S16" i="58"/>
  <c r="U16" i="58"/>
  <c r="I17" i="58"/>
  <c r="Q17" i="58"/>
  <c r="S17" i="58"/>
  <c r="U17" i="58"/>
  <c r="K19" i="58"/>
  <c r="M19" i="58"/>
  <c r="O19" i="58"/>
  <c r="Q19" i="58"/>
  <c r="U19" i="58"/>
  <c r="U47" i="58" s="1"/>
  <c r="I23" i="58"/>
  <c r="I27" i="58" s="1"/>
  <c r="Q23" i="58"/>
  <c r="S23" i="58"/>
  <c r="U23" i="58"/>
  <c r="Q27" i="58"/>
  <c r="S27" i="58"/>
  <c r="U27" i="58"/>
  <c r="U34" i="58" s="1"/>
  <c r="I28" i="58"/>
  <c r="I29" i="58" s="1"/>
  <c r="I30" i="58" s="1"/>
  <c r="I31" i="58" s="1"/>
  <c r="I32" i="58" s="1"/>
  <c r="I38" i="58" s="1"/>
  <c r="I39" i="58" s="1"/>
  <c r="I40" i="58" s="1"/>
  <c r="I41" i="58" s="1"/>
  <c r="I42" i="58" s="1"/>
  <c r="Q28" i="58"/>
  <c r="S28" i="58"/>
  <c r="U28" i="58"/>
  <c r="Q29" i="58"/>
  <c r="S29" i="58"/>
  <c r="U29" i="58"/>
  <c r="Q30" i="58"/>
  <c r="S30" i="58"/>
  <c r="U30" i="58"/>
  <c r="Q31" i="58"/>
  <c r="S31" i="58"/>
  <c r="U31" i="58"/>
  <c r="Q32" i="58"/>
  <c r="S32" i="58"/>
  <c r="U32" i="58"/>
  <c r="K34" i="58"/>
  <c r="M34" i="58"/>
  <c r="O34" i="58"/>
  <c r="Q38" i="58"/>
  <c r="S38" i="58"/>
  <c r="U38" i="58"/>
  <c r="Q39" i="58"/>
  <c r="Q44" i="58" s="1"/>
  <c r="S39" i="58"/>
  <c r="U39" i="58"/>
  <c r="Q40" i="58"/>
  <c r="S40" i="58"/>
  <c r="U40" i="58"/>
  <c r="Q41" i="58"/>
  <c r="S41" i="58"/>
  <c r="S44" i="58" s="1"/>
  <c r="U41" i="58"/>
  <c r="Q42" i="58"/>
  <c r="S42" i="58"/>
  <c r="U42" i="58"/>
  <c r="K44" i="58"/>
  <c r="M44" i="58"/>
  <c r="O44" i="58"/>
  <c r="O47" i="58" s="1"/>
  <c r="U44" i="58"/>
  <c r="H47" i="58"/>
  <c r="K47" i="58"/>
  <c r="I54" i="58"/>
  <c r="Q54" i="58"/>
  <c r="S54" i="58"/>
  <c r="U54" i="58"/>
  <c r="K57" i="58"/>
  <c r="M57" i="58"/>
  <c r="O57" i="58"/>
  <c r="Q57" i="58"/>
  <c r="S57" i="58"/>
  <c r="S59" i="58" s="1"/>
  <c r="U57" i="58"/>
  <c r="U59" i="58"/>
  <c r="S61" i="58"/>
  <c r="U61" i="58"/>
  <c r="I68" i="58"/>
  <c r="Q68" i="58"/>
  <c r="Q71" i="58" s="1"/>
  <c r="Q74" i="58" s="1"/>
  <c r="S68" i="58"/>
  <c r="U68" i="58"/>
  <c r="I69" i="58"/>
  <c r="Q69" i="58"/>
  <c r="S69" i="58"/>
  <c r="U69" i="58"/>
  <c r="K71" i="58"/>
  <c r="M71" i="58"/>
  <c r="O71" i="58"/>
  <c r="Q76" i="58"/>
  <c r="I6" i="45"/>
  <c r="Q6" i="45"/>
  <c r="S6" i="45"/>
  <c r="U6" i="45"/>
  <c r="I7" i="45"/>
  <c r="Q7" i="45"/>
  <c r="S7" i="45"/>
  <c r="U7" i="45"/>
  <c r="I8" i="45"/>
  <c r="Q8" i="45"/>
  <c r="S8" i="45"/>
  <c r="U8" i="45"/>
  <c r="I9" i="45"/>
  <c r="Q9" i="45"/>
  <c r="S9" i="45"/>
  <c r="U9" i="45"/>
  <c r="I10" i="45"/>
  <c r="Q10" i="45"/>
  <c r="S10" i="45"/>
  <c r="U10" i="45"/>
  <c r="I11" i="45"/>
  <c r="Q11" i="45"/>
  <c r="S11" i="45"/>
  <c r="U11" i="45"/>
  <c r="I12" i="45"/>
  <c r="Q12" i="45"/>
  <c r="S12" i="45"/>
  <c r="U12" i="45"/>
  <c r="I13" i="45"/>
  <c r="Q13" i="45"/>
  <c r="S13" i="45"/>
  <c r="U13" i="45"/>
  <c r="I14" i="45"/>
  <c r="Q14" i="45"/>
  <c r="S14" i="45"/>
  <c r="U14" i="45"/>
  <c r="I15" i="45"/>
  <c r="Q15" i="45"/>
  <c r="S15" i="45"/>
  <c r="U15" i="45"/>
  <c r="I16" i="45"/>
  <c r="Q16" i="45"/>
  <c r="S16" i="45"/>
  <c r="U16" i="45"/>
  <c r="I17" i="45"/>
  <c r="Q17" i="45"/>
  <c r="S17" i="45"/>
  <c r="U17" i="45"/>
  <c r="K19" i="45"/>
  <c r="M19" i="45"/>
  <c r="O19" i="45"/>
  <c r="I23" i="45"/>
  <c r="I27" i="45" s="1"/>
  <c r="Q23" i="45"/>
  <c r="S23" i="45"/>
  <c r="U23" i="45"/>
  <c r="Q27" i="45"/>
  <c r="S27" i="45"/>
  <c r="U27" i="45"/>
  <c r="I28" i="45"/>
  <c r="I29" i="45" s="1"/>
  <c r="I30" i="45" s="1"/>
  <c r="I31" i="45" s="1"/>
  <c r="I32" i="45" s="1"/>
  <c r="I38" i="45" s="1"/>
  <c r="I39" i="45" s="1"/>
  <c r="I40" i="45" s="1"/>
  <c r="I41" i="45" s="1"/>
  <c r="I42" i="45" s="1"/>
  <c r="Q28" i="45"/>
  <c r="S28" i="45"/>
  <c r="U28" i="45"/>
  <c r="Q29" i="45"/>
  <c r="S29" i="45"/>
  <c r="U29" i="45"/>
  <c r="Q30" i="45"/>
  <c r="Q34" i="45" s="1"/>
  <c r="S30" i="45"/>
  <c r="U30" i="45"/>
  <c r="Q31" i="45"/>
  <c r="S31" i="45"/>
  <c r="U31" i="45"/>
  <c r="Q32" i="45"/>
  <c r="S32" i="45"/>
  <c r="U32" i="45"/>
  <c r="K34" i="45"/>
  <c r="M34" i="45"/>
  <c r="O34" i="45"/>
  <c r="S34" i="45"/>
  <c r="U34" i="45"/>
  <c r="Q38" i="45"/>
  <c r="S38" i="45"/>
  <c r="U38" i="45"/>
  <c r="Q39" i="45"/>
  <c r="S39" i="45"/>
  <c r="U39" i="45"/>
  <c r="Q40" i="45"/>
  <c r="S40" i="45"/>
  <c r="U40" i="45"/>
  <c r="Q41" i="45"/>
  <c r="S41" i="45"/>
  <c r="U41" i="45"/>
  <c r="Q42" i="45"/>
  <c r="S42" i="45"/>
  <c r="U42" i="45"/>
  <c r="K44" i="45"/>
  <c r="M44" i="45"/>
  <c r="O44" i="45"/>
  <c r="Q44" i="45"/>
  <c r="H47" i="45"/>
  <c r="K47" i="45"/>
  <c r="M47" i="45"/>
  <c r="O47" i="45"/>
  <c r="I54" i="45"/>
  <c r="Q54" i="45"/>
  <c r="Q57" i="45" s="1"/>
  <c r="S54" i="45"/>
  <c r="U54" i="45"/>
  <c r="K57" i="45"/>
  <c r="M57" i="45"/>
  <c r="O57" i="45"/>
  <c r="S57" i="45"/>
  <c r="S61" i="45" s="1"/>
  <c r="U57" i="45"/>
  <c r="S59" i="45"/>
  <c r="I68" i="45"/>
  <c r="Q68" i="45"/>
  <c r="S68" i="45"/>
  <c r="U68" i="45"/>
  <c r="U71" i="45" s="1"/>
  <c r="I69" i="45"/>
  <c r="Q69" i="45"/>
  <c r="S69" i="45"/>
  <c r="S71" i="45" s="1"/>
  <c r="S76" i="45" s="1"/>
  <c r="U69" i="45"/>
  <c r="K71" i="45"/>
  <c r="M71" i="45"/>
  <c r="O71" i="45"/>
  <c r="Q71" i="45"/>
  <c r="Q76" i="45" s="1"/>
  <c r="S74" i="45"/>
  <c r="I6" i="46"/>
  <c r="Q6" i="46"/>
  <c r="S6" i="46"/>
  <c r="U6" i="46"/>
  <c r="I7" i="46"/>
  <c r="Q7" i="46"/>
  <c r="S7" i="46"/>
  <c r="U7" i="46"/>
  <c r="I8" i="46"/>
  <c r="Q8" i="46"/>
  <c r="S8" i="46"/>
  <c r="U8" i="46"/>
  <c r="I9" i="46"/>
  <c r="Q9" i="46"/>
  <c r="S9" i="46"/>
  <c r="U9" i="46"/>
  <c r="I10" i="46"/>
  <c r="Q10" i="46"/>
  <c r="S10" i="46"/>
  <c r="U10" i="46"/>
  <c r="I11" i="46"/>
  <c r="Q11" i="46"/>
  <c r="S11" i="46"/>
  <c r="U11" i="46"/>
  <c r="I12" i="46"/>
  <c r="Q12" i="46"/>
  <c r="S12" i="46"/>
  <c r="U12" i="46"/>
  <c r="I13" i="46"/>
  <c r="Q13" i="46"/>
  <c r="S13" i="46"/>
  <c r="U13" i="46"/>
  <c r="I14" i="46"/>
  <c r="Q14" i="46"/>
  <c r="S14" i="46"/>
  <c r="U14" i="46"/>
  <c r="I15" i="46"/>
  <c r="Q15" i="46"/>
  <c r="S15" i="46"/>
  <c r="U15" i="46"/>
  <c r="I16" i="46"/>
  <c r="Q16" i="46"/>
  <c r="S16" i="46"/>
  <c r="U16" i="46"/>
  <c r="I17" i="46"/>
  <c r="Q17" i="46"/>
  <c r="S17" i="46"/>
  <c r="U17" i="46"/>
  <c r="K19" i="46"/>
  <c r="K47" i="46" s="1"/>
  <c r="M19" i="46"/>
  <c r="O19" i="46"/>
  <c r="O47" i="46" s="1"/>
  <c r="Q19" i="46"/>
  <c r="S19" i="46"/>
  <c r="I23" i="46"/>
  <c r="Q23" i="46"/>
  <c r="S23" i="46"/>
  <c r="U23" i="46"/>
  <c r="I27" i="46"/>
  <c r="I28" i="46" s="1"/>
  <c r="I29" i="46" s="1"/>
  <c r="I30" i="46" s="1"/>
  <c r="I31" i="46" s="1"/>
  <c r="I32" i="46" s="1"/>
  <c r="I38" i="46" s="1"/>
  <c r="I39" i="46" s="1"/>
  <c r="I40" i="46" s="1"/>
  <c r="I41" i="46" s="1"/>
  <c r="I42" i="46" s="1"/>
  <c r="Q27" i="46"/>
  <c r="S27" i="46"/>
  <c r="U27" i="46"/>
  <c r="Q28" i="46"/>
  <c r="S28" i="46"/>
  <c r="U28" i="46"/>
  <c r="Q29" i="46"/>
  <c r="S29" i="46"/>
  <c r="U29" i="46"/>
  <c r="Q30" i="46"/>
  <c r="S30" i="46"/>
  <c r="U30" i="46"/>
  <c r="Q31" i="46"/>
  <c r="S31" i="46"/>
  <c r="U31" i="46"/>
  <c r="U34" i="46" s="1"/>
  <c r="Q32" i="46"/>
  <c r="S32" i="46"/>
  <c r="U32" i="46"/>
  <c r="K34" i="46"/>
  <c r="M34" i="46"/>
  <c r="M47" i="46" s="1"/>
  <c r="O34" i="46"/>
  <c r="Q38" i="46"/>
  <c r="Q44" i="46" s="1"/>
  <c r="S38" i="46"/>
  <c r="S44" i="46" s="1"/>
  <c r="U38" i="46"/>
  <c r="Q39" i="46"/>
  <c r="S39" i="46"/>
  <c r="U39" i="46"/>
  <c r="Q40" i="46"/>
  <c r="S40" i="46"/>
  <c r="U40" i="46"/>
  <c r="Q41" i="46"/>
  <c r="S41" i="46"/>
  <c r="U41" i="46"/>
  <c r="Q42" i="46"/>
  <c r="S42" i="46"/>
  <c r="U42" i="46"/>
  <c r="K44" i="46"/>
  <c r="M44" i="46"/>
  <c r="O44" i="46"/>
  <c r="U44" i="46"/>
  <c r="H47" i="46"/>
  <c r="I54" i="46"/>
  <c r="Q54" i="46"/>
  <c r="Q57" i="46" s="1"/>
  <c r="S54" i="46"/>
  <c r="U54" i="46"/>
  <c r="U57" i="46" s="1"/>
  <c r="K57" i="46"/>
  <c r="M57" i="46"/>
  <c r="O57" i="46"/>
  <c r="S57" i="46"/>
  <c r="S59" i="46" s="1"/>
  <c r="Q59" i="46"/>
  <c r="Q61" i="46"/>
  <c r="S61" i="46"/>
  <c r="I68" i="46"/>
  <c r="Q68" i="46"/>
  <c r="Q71" i="46" s="1"/>
  <c r="Q74" i="46" s="1"/>
  <c r="S68" i="46"/>
  <c r="U68" i="46"/>
  <c r="I69" i="46"/>
  <c r="Q69" i="46"/>
  <c r="S69" i="46"/>
  <c r="S71" i="46" s="1"/>
  <c r="S74" i="46" s="1"/>
  <c r="U69" i="46"/>
  <c r="K71" i="46"/>
  <c r="M71" i="46"/>
  <c r="O71" i="46"/>
  <c r="U71" i="46"/>
  <c r="U76" i="46" s="1"/>
  <c r="U74" i="46"/>
  <c r="S76" i="46"/>
  <c r="I6" i="43"/>
  <c r="Q6" i="43"/>
  <c r="S6" i="43"/>
  <c r="S19" i="43" s="1"/>
  <c r="U6" i="43"/>
  <c r="I7" i="43"/>
  <c r="Q7" i="43"/>
  <c r="S7" i="43"/>
  <c r="U7" i="43"/>
  <c r="I8" i="43"/>
  <c r="Q8" i="43"/>
  <c r="S8" i="43"/>
  <c r="U8" i="43"/>
  <c r="I9" i="43"/>
  <c r="Q9" i="43"/>
  <c r="S9" i="43"/>
  <c r="U9" i="43"/>
  <c r="I10" i="43"/>
  <c r="Q10" i="43"/>
  <c r="S10" i="43"/>
  <c r="U10" i="43"/>
  <c r="I11" i="43"/>
  <c r="Q11" i="43"/>
  <c r="S11" i="43"/>
  <c r="U11" i="43"/>
  <c r="I12" i="43"/>
  <c r="Q12" i="43"/>
  <c r="S12" i="43"/>
  <c r="U12" i="43"/>
  <c r="I13" i="43"/>
  <c r="Q13" i="43"/>
  <c r="S13" i="43"/>
  <c r="U13" i="43"/>
  <c r="I14" i="43"/>
  <c r="Q14" i="43"/>
  <c r="S14" i="43"/>
  <c r="U14" i="43"/>
  <c r="I15" i="43"/>
  <c r="Q15" i="43"/>
  <c r="S15" i="43"/>
  <c r="U15" i="43"/>
  <c r="I16" i="43"/>
  <c r="Q16" i="43"/>
  <c r="S16" i="43"/>
  <c r="U16" i="43"/>
  <c r="I17" i="43"/>
  <c r="Q17" i="43"/>
  <c r="S17" i="43"/>
  <c r="U17" i="43"/>
  <c r="K19" i="43"/>
  <c r="M19" i="43"/>
  <c r="M47" i="43" s="1"/>
  <c r="O19" i="43"/>
  <c r="U19" i="43"/>
  <c r="I23" i="43"/>
  <c r="Q23" i="43"/>
  <c r="S23" i="43"/>
  <c r="U23" i="43"/>
  <c r="I27" i="43"/>
  <c r="I28" i="43" s="1"/>
  <c r="Q27" i="43"/>
  <c r="S27" i="43"/>
  <c r="U27" i="43"/>
  <c r="Q28" i="43"/>
  <c r="S28" i="43"/>
  <c r="U28" i="43"/>
  <c r="I29" i="43"/>
  <c r="I30" i="43" s="1"/>
  <c r="I31" i="43" s="1"/>
  <c r="I32" i="43" s="1"/>
  <c r="I38" i="43" s="1"/>
  <c r="I39" i="43" s="1"/>
  <c r="I40" i="43" s="1"/>
  <c r="I41" i="43" s="1"/>
  <c r="I42" i="43" s="1"/>
  <c r="Q29" i="43"/>
  <c r="S29" i="43"/>
  <c r="U29" i="43"/>
  <c r="Q30" i="43"/>
  <c r="S30" i="43"/>
  <c r="U30" i="43"/>
  <c r="Q31" i="43"/>
  <c r="S31" i="43"/>
  <c r="U31" i="43"/>
  <c r="Q32" i="43"/>
  <c r="S32" i="43"/>
  <c r="U32" i="43"/>
  <c r="K34" i="43"/>
  <c r="M34" i="43"/>
  <c r="O34" i="43"/>
  <c r="S34" i="43"/>
  <c r="U34" i="43"/>
  <c r="Q38" i="43"/>
  <c r="S38" i="43"/>
  <c r="U38" i="43"/>
  <c r="Q39" i="43"/>
  <c r="S39" i="43"/>
  <c r="U39" i="43"/>
  <c r="U44" i="43" s="1"/>
  <c r="Q40" i="43"/>
  <c r="S40" i="43"/>
  <c r="U40" i="43"/>
  <c r="Q41" i="43"/>
  <c r="Q44" i="43" s="1"/>
  <c r="S41" i="43"/>
  <c r="U41" i="43"/>
  <c r="Q42" i="43"/>
  <c r="S42" i="43"/>
  <c r="U42" i="43"/>
  <c r="K44" i="43"/>
  <c r="M44" i="43"/>
  <c r="O44" i="43"/>
  <c r="H47" i="43"/>
  <c r="O47" i="43"/>
  <c r="U47" i="43"/>
  <c r="I54" i="43"/>
  <c r="Q54" i="43"/>
  <c r="Q57" i="43" s="1"/>
  <c r="Q61" i="43" s="1"/>
  <c r="S54" i="43"/>
  <c r="S57" i="43" s="1"/>
  <c r="S59" i="43" s="1"/>
  <c r="U54" i="43"/>
  <c r="K57" i="43"/>
  <c r="M57" i="43"/>
  <c r="O57" i="43"/>
  <c r="U57" i="43"/>
  <c r="U59" i="43" s="1"/>
  <c r="Q59" i="43"/>
  <c r="U61" i="43"/>
  <c r="I68" i="43"/>
  <c r="Q68" i="43"/>
  <c r="S68" i="43"/>
  <c r="U68" i="43"/>
  <c r="I69" i="43"/>
  <c r="Q69" i="43"/>
  <c r="Q71" i="43" s="1"/>
  <c r="Q74" i="43" s="1"/>
  <c r="S69" i="43"/>
  <c r="U69" i="43"/>
  <c r="K71" i="43"/>
  <c r="M71" i="43"/>
  <c r="O71" i="43"/>
  <c r="Q76" i="43"/>
  <c r="I6" i="47"/>
  <c r="Q6" i="47"/>
  <c r="S6" i="47"/>
  <c r="S19" i="47" s="1"/>
  <c r="U6" i="47"/>
  <c r="I7" i="47"/>
  <c r="Q7" i="47"/>
  <c r="Q19" i="47" s="1"/>
  <c r="S7" i="47"/>
  <c r="U7" i="47"/>
  <c r="I8" i="47"/>
  <c r="Q8" i="47"/>
  <c r="S8" i="47"/>
  <c r="U8" i="47"/>
  <c r="I9" i="47"/>
  <c r="Q9" i="47"/>
  <c r="S9" i="47"/>
  <c r="U9" i="47"/>
  <c r="I10" i="47"/>
  <c r="Q10" i="47"/>
  <c r="S10" i="47"/>
  <c r="U10" i="47"/>
  <c r="I11" i="47"/>
  <c r="Q11" i="47"/>
  <c r="S11" i="47"/>
  <c r="U11" i="47"/>
  <c r="I12" i="47"/>
  <c r="Q12" i="47"/>
  <c r="S12" i="47"/>
  <c r="U12" i="47"/>
  <c r="I13" i="47"/>
  <c r="Q13" i="47"/>
  <c r="S13" i="47"/>
  <c r="U13" i="47"/>
  <c r="I14" i="47"/>
  <c r="Q14" i="47"/>
  <c r="S14" i="47"/>
  <c r="U14" i="47"/>
  <c r="I15" i="47"/>
  <c r="Q15" i="47"/>
  <c r="S15" i="47"/>
  <c r="U15" i="47"/>
  <c r="I16" i="47"/>
  <c r="Q16" i="47"/>
  <c r="S16" i="47"/>
  <c r="U16" i="47"/>
  <c r="I17" i="47"/>
  <c r="Q17" i="47"/>
  <c r="S17" i="47"/>
  <c r="U17" i="47"/>
  <c r="K19" i="47"/>
  <c r="M19" i="47"/>
  <c r="O19" i="47"/>
  <c r="U19" i="47"/>
  <c r="I23" i="47"/>
  <c r="Q23" i="47"/>
  <c r="S23" i="47"/>
  <c r="U23" i="47"/>
  <c r="I27" i="47"/>
  <c r="I28" i="47" s="1"/>
  <c r="I29" i="47" s="1"/>
  <c r="I30" i="47" s="1"/>
  <c r="I31" i="47" s="1"/>
  <c r="I32" i="47" s="1"/>
  <c r="I38" i="47" s="1"/>
  <c r="Q27" i="47"/>
  <c r="Q34" i="47" s="1"/>
  <c r="S27" i="47"/>
  <c r="U27" i="47"/>
  <c r="U34" i="47" s="1"/>
  <c r="Q28" i="47"/>
  <c r="S28" i="47"/>
  <c r="U28" i="47"/>
  <c r="Q29" i="47"/>
  <c r="S29" i="47"/>
  <c r="U29" i="47"/>
  <c r="Q30" i="47"/>
  <c r="S30" i="47"/>
  <c r="U30" i="47"/>
  <c r="Q31" i="47"/>
  <c r="S31" i="47"/>
  <c r="U31" i="47"/>
  <c r="Q32" i="47"/>
  <c r="S32" i="47"/>
  <c r="U32" i="47"/>
  <c r="K34" i="47"/>
  <c r="K47" i="47" s="1"/>
  <c r="M34" i="47"/>
  <c r="O34" i="47"/>
  <c r="Q38" i="47"/>
  <c r="S38" i="47"/>
  <c r="U38" i="47"/>
  <c r="U44" i="47" s="1"/>
  <c r="I39" i="47"/>
  <c r="I40" i="47" s="1"/>
  <c r="I41" i="47" s="1"/>
  <c r="I42" i="47" s="1"/>
  <c r="Q39" i="47"/>
  <c r="Q44" i="47" s="1"/>
  <c r="S39" i="47"/>
  <c r="U39" i="47"/>
  <c r="Q40" i="47"/>
  <c r="S40" i="47"/>
  <c r="U40" i="47"/>
  <c r="Q41" i="47"/>
  <c r="S41" i="47"/>
  <c r="U41" i="47"/>
  <c r="Q42" i="47"/>
  <c r="S42" i="47"/>
  <c r="U42" i="47"/>
  <c r="K44" i="47"/>
  <c r="M44" i="47"/>
  <c r="O44" i="47"/>
  <c r="H47" i="47"/>
  <c r="I54" i="47"/>
  <c r="Q54" i="47"/>
  <c r="S54" i="47"/>
  <c r="S57" i="47" s="1"/>
  <c r="U54" i="47"/>
  <c r="U57" i="47" s="1"/>
  <c r="U61" i="47" s="1"/>
  <c r="K57" i="47"/>
  <c r="M57" i="47"/>
  <c r="O57" i="47"/>
  <c r="Q57" i="47"/>
  <c r="Q59" i="47"/>
  <c r="S59" i="47"/>
  <c r="Q61" i="47"/>
  <c r="S61" i="47"/>
  <c r="I68" i="47"/>
  <c r="Q68" i="47"/>
  <c r="S68" i="47"/>
  <c r="S71" i="47" s="1"/>
  <c r="U68" i="47"/>
  <c r="U71" i="47" s="1"/>
  <c r="I69" i="47"/>
  <c r="Q69" i="47"/>
  <c r="S69" i="47"/>
  <c r="U69" i="47"/>
  <c r="K71" i="47"/>
  <c r="M71" i="47"/>
  <c r="O71" i="47"/>
  <c r="Q71" i="47"/>
  <c r="I6" i="44"/>
  <c r="Q6" i="44"/>
  <c r="S6" i="44"/>
  <c r="U6" i="44"/>
  <c r="I7" i="44"/>
  <c r="Q7" i="44"/>
  <c r="S7" i="44"/>
  <c r="U7" i="44"/>
  <c r="I8" i="44"/>
  <c r="Q8" i="44"/>
  <c r="S8" i="44"/>
  <c r="U8" i="44"/>
  <c r="I9" i="44"/>
  <c r="Q9" i="44"/>
  <c r="S9" i="44"/>
  <c r="U9" i="44"/>
  <c r="I10" i="44"/>
  <c r="Q10" i="44"/>
  <c r="S10" i="44"/>
  <c r="U10" i="44"/>
  <c r="I11" i="44"/>
  <c r="Q11" i="44"/>
  <c r="S11" i="44"/>
  <c r="U11" i="44"/>
  <c r="I12" i="44"/>
  <c r="Q12" i="44"/>
  <c r="S12" i="44"/>
  <c r="U12" i="44"/>
  <c r="I13" i="44"/>
  <c r="Q13" i="44"/>
  <c r="S13" i="44"/>
  <c r="U13" i="44"/>
  <c r="I14" i="44"/>
  <c r="Q14" i="44"/>
  <c r="S14" i="44"/>
  <c r="U14" i="44"/>
  <c r="I15" i="44"/>
  <c r="Q15" i="44"/>
  <c r="S15" i="44"/>
  <c r="U15" i="44"/>
  <c r="I16" i="44"/>
  <c r="Q16" i="44"/>
  <c r="S16" i="44"/>
  <c r="U16" i="44"/>
  <c r="I17" i="44"/>
  <c r="Q17" i="44"/>
  <c r="S17" i="44"/>
  <c r="U17" i="44"/>
  <c r="K19" i="44"/>
  <c r="K47" i="44" s="1"/>
  <c r="M19" i="44"/>
  <c r="M47" i="44" s="1"/>
  <c r="O19" i="44"/>
  <c r="O47" i="44" s="1"/>
  <c r="Q19" i="44"/>
  <c r="S19" i="44"/>
  <c r="I23" i="44"/>
  <c r="Q23" i="44"/>
  <c r="S23" i="44"/>
  <c r="U23" i="44"/>
  <c r="I27" i="44"/>
  <c r="I28" i="44" s="1"/>
  <c r="Q27" i="44"/>
  <c r="S27" i="44"/>
  <c r="U27" i="44"/>
  <c r="Q28" i="44"/>
  <c r="S28" i="44"/>
  <c r="U28" i="44"/>
  <c r="I29" i="44"/>
  <c r="I30" i="44" s="1"/>
  <c r="I31" i="44" s="1"/>
  <c r="I32" i="44" s="1"/>
  <c r="I38" i="44" s="1"/>
  <c r="I39" i="44" s="1"/>
  <c r="I40" i="44" s="1"/>
  <c r="I41" i="44" s="1"/>
  <c r="I42" i="44" s="1"/>
  <c r="Q29" i="44"/>
  <c r="S29" i="44"/>
  <c r="U29" i="44"/>
  <c r="Q30" i="44"/>
  <c r="S30" i="44"/>
  <c r="U30" i="44"/>
  <c r="Q31" i="44"/>
  <c r="S31" i="44"/>
  <c r="U31" i="44"/>
  <c r="Q32" i="44"/>
  <c r="S32" i="44"/>
  <c r="U32" i="44"/>
  <c r="K34" i="44"/>
  <c r="M34" i="44"/>
  <c r="O34" i="44"/>
  <c r="Q38" i="44"/>
  <c r="Q44" i="44" s="1"/>
  <c r="S38" i="44"/>
  <c r="S44" i="44" s="1"/>
  <c r="U38" i="44"/>
  <c r="Q39" i="44"/>
  <c r="S39" i="44"/>
  <c r="U39" i="44"/>
  <c r="Q40" i="44"/>
  <c r="S40" i="44"/>
  <c r="U40" i="44"/>
  <c r="Q41" i="44"/>
  <c r="S41" i="44"/>
  <c r="U41" i="44"/>
  <c r="Q42" i="44"/>
  <c r="S42" i="44"/>
  <c r="U42" i="44"/>
  <c r="K44" i="44"/>
  <c r="M44" i="44"/>
  <c r="O44" i="44"/>
  <c r="U44" i="44"/>
  <c r="H47" i="44"/>
  <c r="I54" i="44"/>
  <c r="Q54" i="44"/>
  <c r="S54" i="44"/>
  <c r="U54" i="44"/>
  <c r="U57" i="44" s="1"/>
  <c r="U59" i="44" s="1"/>
  <c r="K57" i="44"/>
  <c r="M57" i="44"/>
  <c r="O57" i="44"/>
  <c r="Q57" i="44"/>
  <c r="Q59" i="44" s="1"/>
  <c r="S57" i="44"/>
  <c r="S61" i="44" s="1"/>
  <c r="Q61" i="44"/>
  <c r="U61" i="44"/>
  <c r="I68" i="44"/>
  <c r="Q68" i="44"/>
  <c r="Q71" i="44" s="1"/>
  <c r="S68" i="44"/>
  <c r="S71" i="44" s="1"/>
  <c r="S74" i="44" s="1"/>
  <c r="U68" i="44"/>
  <c r="I69" i="44"/>
  <c r="Q69" i="44"/>
  <c r="S69" i="44"/>
  <c r="U69" i="44"/>
  <c r="U71" i="44" s="1"/>
  <c r="U74" i="44" s="1"/>
  <c r="K71" i="44"/>
  <c r="M71" i="44"/>
  <c r="O71" i="44"/>
  <c r="U76" i="44"/>
  <c r="I6" i="54"/>
  <c r="Q6" i="54"/>
  <c r="S6" i="54"/>
  <c r="U6" i="54"/>
  <c r="I7" i="54"/>
  <c r="Q7" i="54"/>
  <c r="Q19" i="54" s="1"/>
  <c r="S7" i="54"/>
  <c r="U7" i="54"/>
  <c r="U19" i="54" s="1"/>
  <c r="I8" i="54"/>
  <c r="Q8" i="54"/>
  <c r="S8" i="54"/>
  <c r="U8" i="54"/>
  <c r="I9" i="54"/>
  <c r="Q9" i="54"/>
  <c r="S9" i="54"/>
  <c r="U9" i="54"/>
  <c r="I10" i="54"/>
  <c r="Q10" i="54"/>
  <c r="S10" i="54"/>
  <c r="U10" i="54"/>
  <c r="I11" i="54"/>
  <c r="Q11" i="54"/>
  <c r="S11" i="54"/>
  <c r="U11" i="54"/>
  <c r="I12" i="54"/>
  <c r="Q12" i="54"/>
  <c r="S12" i="54"/>
  <c r="U12" i="54"/>
  <c r="I13" i="54"/>
  <c r="Q13" i="54"/>
  <c r="S13" i="54"/>
  <c r="U13" i="54"/>
  <c r="I14" i="54"/>
  <c r="Q14" i="54"/>
  <c r="S14" i="54"/>
  <c r="U14" i="54"/>
  <c r="I15" i="54"/>
  <c r="Q15" i="54"/>
  <c r="S15" i="54"/>
  <c r="U15" i="54"/>
  <c r="I16" i="54"/>
  <c r="Q16" i="54"/>
  <c r="S16" i="54"/>
  <c r="U16" i="54"/>
  <c r="I17" i="54"/>
  <c r="Q17" i="54"/>
  <c r="S17" i="54"/>
  <c r="U17" i="54"/>
  <c r="K19" i="54"/>
  <c r="M19" i="54"/>
  <c r="O19" i="54"/>
  <c r="S19" i="54"/>
  <c r="I23" i="54"/>
  <c r="I27" i="54" s="1"/>
  <c r="Q23" i="54"/>
  <c r="S23" i="54"/>
  <c r="U23" i="54"/>
  <c r="Q27" i="54"/>
  <c r="S27" i="54"/>
  <c r="U27" i="54"/>
  <c r="U34" i="54" s="1"/>
  <c r="I28" i="54"/>
  <c r="I29" i="54" s="1"/>
  <c r="I30" i="54" s="1"/>
  <c r="I31" i="54" s="1"/>
  <c r="I32" i="54" s="1"/>
  <c r="I38" i="54" s="1"/>
  <c r="I39" i="54" s="1"/>
  <c r="I40" i="54" s="1"/>
  <c r="I41" i="54" s="1"/>
  <c r="I42" i="54" s="1"/>
  <c r="Q28" i="54"/>
  <c r="S28" i="54"/>
  <c r="S34" i="54" s="1"/>
  <c r="U28" i="54"/>
  <c r="Q29" i="54"/>
  <c r="S29" i="54"/>
  <c r="U29" i="54"/>
  <c r="Q30" i="54"/>
  <c r="S30" i="54"/>
  <c r="U30" i="54"/>
  <c r="Q31" i="54"/>
  <c r="S31" i="54"/>
  <c r="U31" i="54"/>
  <c r="Q32" i="54"/>
  <c r="S32" i="54"/>
  <c r="U32" i="54"/>
  <c r="K34" i="54"/>
  <c r="M34" i="54"/>
  <c r="O34" i="54"/>
  <c r="Q38" i="54"/>
  <c r="S38" i="54"/>
  <c r="U38" i="54"/>
  <c r="Q39" i="54"/>
  <c r="S39" i="54"/>
  <c r="S44" i="54" s="1"/>
  <c r="U39" i="54"/>
  <c r="U44" i="54" s="1"/>
  <c r="U47" i="54" s="1"/>
  <c r="Q40" i="54"/>
  <c r="S40" i="54"/>
  <c r="U40" i="54"/>
  <c r="Q41" i="54"/>
  <c r="S41" i="54"/>
  <c r="U41" i="54"/>
  <c r="Q42" i="54"/>
  <c r="S42" i="54"/>
  <c r="U42" i="54"/>
  <c r="K44" i="54"/>
  <c r="M44" i="54"/>
  <c r="M47" i="54" s="1"/>
  <c r="O44" i="54"/>
  <c r="O47" i="54" s="1"/>
  <c r="Q44" i="54"/>
  <c r="H47" i="54"/>
  <c r="K47" i="54"/>
  <c r="I54" i="54"/>
  <c r="Q54" i="54"/>
  <c r="Q57" i="54" s="1"/>
  <c r="Q61" i="54" s="1"/>
  <c r="S54" i="54"/>
  <c r="S57" i="54" s="1"/>
  <c r="U54" i="54"/>
  <c r="K57" i="54"/>
  <c r="M57" i="54"/>
  <c r="O57" i="54"/>
  <c r="U57" i="54"/>
  <c r="U61" i="54" s="1"/>
  <c r="Q59" i="54"/>
  <c r="U59" i="54"/>
  <c r="I68" i="54"/>
  <c r="Q68" i="54"/>
  <c r="Q71" i="54" s="1"/>
  <c r="S68" i="54"/>
  <c r="S71" i="54" s="1"/>
  <c r="U68" i="54"/>
  <c r="I69" i="54"/>
  <c r="Q69" i="54"/>
  <c r="S69" i="54"/>
  <c r="U69" i="54"/>
  <c r="K71" i="54"/>
  <c r="M71" i="54"/>
  <c r="O71" i="54"/>
  <c r="U71" i="54"/>
  <c r="I6" i="56"/>
  <c r="Q6" i="56"/>
  <c r="S6" i="56"/>
  <c r="U6" i="56"/>
  <c r="I7" i="56"/>
  <c r="Q7" i="56"/>
  <c r="S7" i="56"/>
  <c r="U7" i="56"/>
  <c r="I8" i="56"/>
  <c r="Q8" i="56"/>
  <c r="S8" i="56"/>
  <c r="U8" i="56"/>
  <c r="I9" i="56"/>
  <c r="Q9" i="56"/>
  <c r="S9" i="56"/>
  <c r="U9" i="56"/>
  <c r="I10" i="56"/>
  <c r="Q10" i="56"/>
  <c r="S10" i="56"/>
  <c r="U10" i="56"/>
  <c r="I11" i="56"/>
  <c r="Q11" i="56"/>
  <c r="S11" i="56"/>
  <c r="U11" i="56"/>
  <c r="I12" i="56"/>
  <c r="Q12" i="56"/>
  <c r="S12" i="56"/>
  <c r="U12" i="56"/>
  <c r="I13" i="56"/>
  <c r="Q13" i="56"/>
  <c r="S13" i="56"/>
  <c r="U13" i="56"/>
  <c r="I14" i="56"/>
  <c r="Q14" i="56"/>
  <c r="S14" i="56"/>
  <c r="U14" i="56"/>
  <c r="I15" i="56"/>
  <c r="Q15" i="56"/>
  <c r="S15" i="56"/>
  <c r="U15" i="56"/>
  <c r="I16" i="56"/>
  <c r="Q16" i="56"/>
  <c r="S16" i="56"/>
  <c r="U16" i="56"/>
  <c r="I17" i="56"/>
  <c r="Q17" i="56"/>
  <c r="S17" i="56"/>
  <c r="U17" i="56"/>
  <c r="K19" i="56"/>
  <c r="M19" i="56"/>
  <c r="O19" i="56"/>
  <c r="O47" i="56" s="1"/>
  <c r="Q19" i="56"/>
  <c r="I23" i="56"/>
  <c r="Q23" i="56"/>
  <c r="S23" i="56"/>
  <c r="U23" i="56"/>
  <c r="I27" i="56"/>
  <c r="I28" i="56" s="1"/>
  <c r="Q27" i="56"/>
  <c r="Q34" i="56" s="1"/>
  <c r="S27" i="56"/>
  <c r="U27" i="56"/>
  <c r="Q28" i="56"/>
  <c r="S28" i="56"/>
  <c r="U28" i="56"/>
  <c r="I29" i="56"/>
  <c r="I30" i="56" s="1"/>
  <c r="I31" i="56" s="1"/>
  <c r="I32" i="56" s="1"/>
  <c r="I38" i="56" s="1"/>
  <c r="I39" i="56" s="1"/>
  <c r="I40" i="56" s="1"/>
  <c r="I41" i="56" s="1"/>
  <c r="I42" i="56" s="1"/>
  <c r="Q29" i="56"/>
  <c r="S29" i="56"/>
  <c r="U29" i="56"/>
  <c r="Q30" i="56"/>
  <c r="S30" i="56"/>
  <c r="U30" i="56"/>
  <c r="Q31" i="56"/>
  <c r="S31" i="56"/>
  <c r="U31" i="56"/>
  <c r="Q32" i="56"/>
  <c r="S32" i="56"/>
  <c r="U32" i="56"/>
  <c r="K34" i="56"/>
  <c r="M34" i="56"/>
  <c r="O34" i="56"/>
  <c r="Q38" i="56"/>
  <c r="S38" i="56"/>
  <c r="S44" i="56" s="1"/>
  <c r="U38" i="56"/>
  <c r="Q39" i="56"/>
  <c r="S39" i="56"/>
  <c r="U39" i="56"/>
  <c r="Q40" i="56"/>
  <c r="S40" i="56"/>
  <c r="U40" i="56"/>
  <c r="Q41" i="56"/>
  <c r="S41" i="56"/>
  <c r="U41" i="56"/>
  <c r="Q42" i="56"/>
  <c r="S42" i="56"/>
  <c r="U42" i="56"/>
  <c r="K44" i="56"/>
  <c r="M44" i="56"/>
  <c r="O44" i="56"/>
  <c r="H47" i="56"/>
  <c r="K47" i="56"/>
  <c r="M47" i="56"/>
  <c r="I54" i="56"/>
  <c r="Q54" i="56"/>
  <c r="S54" i="56"/>
  <c r="S57" i="56" s="1"/>
  <c r="U54" i="56"/>
  <c r="U57" i="56" s="1"/>
  <c r="U61" i="56" s="1"/>
  <c r="K57" i="56"/>
  <c r="M57" i="56"/>
  <c r="O57" i="56"/>
  <c r="Q57" i="56"/>
  <c r="Q59" i="56" s="1"/>
  <c r="S59" i="56"/>
  <c r="U59" i="56"/>
  <c r="Q61" i="56"/>
  <c r="S61" i="56"/>
  <c r="I68" i="56"/>
  <c r="Q68" i="56"/>
  <c r="S68" i="56"/>
  <c r="U68" i="56"/>
  <c r="I69" i="56"/>
  <c r="Q69" i="56"/>
  <c r="S69" i="56"/>
  <c r="U69" i="56"/>
  <c r="K71" i="56"/>
  <c r="M71" i="56"/>
  <c r="O71" i="56"/>
  <c r="S71" i="56"/>
  <c r="S76" i="56" s="1"/>
  <c r="U71" i="56"/>
  <c r="I6" i="57"/>
  <c r="Q6" i="57"/>
  <c r="S6" i="57"/>
  <c r="U6" i="57"/>
  <c r="I7" i="57"/>
  <c r="Q7" i="57"/>
  <c r="S7" i="57"/>
  <c r="U7" i="57"/>
  <c r="I8" i="57"/>
  <c r="Q8" i="57"/>
  <c r="S8" i="57"/>
  <c r="U8" i="57"/>
  <c r="I9" i="57"/>
  <c r="Q9" i="57"/>
  <c r="S9" i="57"/>
  <c r="U9" i="57"/>
  <c r="I10" i="57"/>
  <c r="Q10" i="57"/>
  <c r="S10" i="57"/>
  <c r="U10" i="57"/>
  <c r="I11" i="57"/>
  <c r="Q11" i="57"/>
  <c r="S11" i="57"/>
  <c r="U11" i="57"/>
  <c r="I12" i="57"/>
  <c r="Q12" i="57"/>
  <c r="S12" i="57"/>
  <c r="U12" i="57"/>
  <c r="I13" i="57"/>
  <c r="Q13" i="57"/>
  <c r="S13" i="57"/>
  <c r="U13" i="57"/>
  <c r="I14" i="57"/>
  <c r="Q14" i="57"/>
  <c r="S14" i="57"/>
  <c r="U14" i="57"/>
  <c r="I15" i="57"/>
  <c r="Q15" i="57"/>
  <c r="S15" i="57"/>
  <c r="U15" i="57"/>
  <c r="I16" i="57"/>
  <c r="Q16" i="57"/>
  <c r="S16" i="57"/>
  <c r="U16" i="57"/>
  <c r="I17" i="57"/>
  <c r="Q17" i="57"/>
  <c r="S17" i="57"/>
  <c r="U17" i="57"/>
  <c r="K19" i="57"/>
  <c r="M19" i="57"/>
  <c r="O19" i="57"/>
  <c r="U19" i="57"/>
  <c r="I23" i="57"/>
  <c r="I27" i="57" s="1"/>
  <c r="I28" i="57" s="1"/>
  <c r="I29" i="57" s="1"/>
  <c r="I30" i="57" s="1"/>
  <c r="I31" i="57" s="1"/>
  <c r="I32" i="57" s="1"/>
  <c r="I38" i="57" s="1"/>
  <c r="I39" i="57" s="1"/>
  <c r="I40" i="57" s="1"/>
  <c r="I41" i="57" s="1"/>
  <c r="I42" i="57" s="1"/>
  <c r="Q23" i="57"/>
  <c r="S23" i="57"/>
  <c r="U23" i="57"/>
  <c r="Q27" i="57"/>
  <c r="S27" i="57"/>
  <c r="U27" i="57"/>
  <c r="Q28" i="57"/>
  <c r="S28" i="57"/>
  <c r="U28" i="57"/>
  <c r="Q29" i="57"/>
  <c r="S29" i="57"/>
  <c r="U29" i="57"/>
  <c r="Q30" i="57"/>
  <c r="S30" i="57"/>
  <c r="U30" i="57"/>
  <c r="Q31" i="57"/>
  <c r="S31" i="57"/>
  <c r="U31" i="57"/>
  <c r="Q32" i="57"/>
  <c r="S32" i="57"/>
  <c r="U32" i="57"/>
  <c r="K34" i="57"/>
  <c r="K47" i="57" s="1"/>
  <c r="M34" i="57"/>
  <c r="O34" i="57"/>
  <c r="Q34" i="57"/>
  <c r="S34" i="57"/>
  <c r="Q38" i="57"/>
  <c r="S38" i="57"/>
  <c r="U38" i="57"/>
  <c r="Q39" i="57"/>
  <c r="S39" i="57"/>
  <c r="U39" i="57"/>
  <c r="Q40" i="57"/>
  <c r="S40" i="57"/>
  <c r="U40" i="57"/>
  <c r="Q41" i="57"/>
  <c r="S41" i="57"/>
  <c r="S44" i="57" s="1"/>
  <c r="U41" i="57"/>
  <c r="Q42" i="57"/>
  <c r="S42" i="57"/>
  <c r="U42" i="57"/>
  <c r="K44" i="57"/>
  <c r="M44" i="57"/>
  <c r="O44" i="57"/>
  <c r="Q44" i="57"/>
  <c r="H47" i="57"/>
  <c r="M47" i="57"/>
  <c r="O47" i="57"/>
  <c r="I54" i="57"/>
  <c r="Q54" i="57"/>
  <c r="Q57" i="57" s="1"/>
  <c r="S54" i="57"/>
  <c r="U54" i="57"/>
  <c r="K57" i="57"/>
  <c r="M57" i="57"/>
  <c r="O57" i="57"/>
  <c r="S57" i="57"/>
  <c r="U57" i="57"/>
  <c r="I68" i="57"/>
  <c r="Q68" i="57"/>
  <c r="S68" i="57"/>
  <c r="S71" i="57" s="1"/>
  <c r="S76" i="57" s="1"/>
  <c r="U68" i="57"/>
  <c r="I69" i="57"/>
  <c r="Q69" i="57"/>
  <c r="S69" i="57"/>
  <c r="U69" i="57"/>
  <c r="K71" i="57"/>
  <c r="M71" i="57"/>
  <c r="O71" i="57"/>
  <c r="U71" i="57"/>
  <c r="I6" i="53"/>
  <c r="Q6" i="53"/>
  <c r="S6" i="53"/>
  <c r="U6" i="53"/>
  <c r="I7" i="53"/>
  <c r="Q7" i="53"/>
  <c r="S7" i="53"/>
  <c r="U7" i="53"/>
  <c r="I8" i="53"/>
  <c r="Q8" i="53"/>
  <c r="S8" i="53"/>
  <c r="U8" i="53"/>
  <c r="I9" i="53"/>
  <c r="Q9" i="53"/>
  <c r="S9" i="53"/>
  <c r="U9" i="53"/>
  <c r="I10" i="53"/>
  <c r="Q10" i="53"/>
  <c r="S10" i="53"/>
  <c r="U10" i="53"/>
  <c r="I11" i="53"/>
  <c r="Q11" i="53"/>
  <c r="S11" i="53"/>
  <c r="U11" i="53"/>
  <c r="I12" i="53"/>
  <c r="Q12" i="53"/>
  <c r="S12" i="53"/>
  <c r="U12" i="53"/>
  <c r="I13" i="53"/>
  <c r="Q13" i="53"/>
  <c r="S13" i="53"/>
  <c r="U13" i="53"/>
  <c r="I14" i="53"/>
  <c r="Q14" i="53"/>
  <c r="S14" i="53"/>
  <c r="U14" i="53"/>
  <c r="I15" i="53"/>
  <c r="Q15" i="53"/>
  <c r="S15" i="53"/>
  <c r="U15" i="53"/>
  <c r="I16" i="53"/>
  <c r="Q16" i="53"/>
  <c r="S16" i="53"/>
  <c r="U16" i="53"/>
  <c r="I17" i="53"/>
  <c r="Q17" i="53"/>
  <c r="S17" i="53"/>
  <c r="U17" i="53"/>
  <c r="K19" i="53"/>
  <c r="M19" i="53"/>
  <c r="O19" i="53"/>
  <c r="Q19" i="53"/>
  <c r="Q47" i="53" s="1"/>
  <c r="Q50" i="53" s="1"/>
  <c r="S19" i="53"/>
  <c r="I23" i="53"/>
  <c r="Q23" i="53"/>
  <c r="S23" i="53"/>
  <c r="U23" i="53"/>
  <c r="I27" i="53"/>
  <c r="I28" i="53" s="1"/>
  <c r="I29" i="53" s="1"/>
  <c r="I30" i="53" s="1"/>
  <c r="I31" i="53" s="1"/>
  <c r="I32" i="53" s="1"/>
  <c r="I38" i="53" s="1"/>
  <c r="I39" i="53" s="1"/>
  <c r="I40" i="53" s="1"/>
  <c r="I41" i="53" s="1"/>
  <c r="I42" i="53" s="1"/>
  <c r="Q27" i="53"/>
  <c r="Q34" i="53" s="1"/>
  <c r="S27" i="53"/>
  <c r="S34" i="53" s="1"/>
  <c r="U27" i="53"/>
  <c r="Q28" i="53"/>
  <c r="S28" i="53"/>
  <c r="U28" i="53"/>
  <c r="Q29" i="53"/>
  <c r="S29" i="53"/>
  <c r="U29" i="53"/>
  <c r="Q30" i="53"/>
  <c r="S30" i="53"/>
  <c r="U30" i="53"/>
  <c r="Q31" i="53"/>
  <c r="S31" i="53"/>
  <c r="U31" i="53"/>
  <c r="Q32" i="53"/>
  <c r="S32" i="53"/>
  <c r="U32" i="53"/>
  <c r="K34" i="53"/>
  <c r="M34" i="53"/>
  <c r="O34" i="53"/>
  <c r="Q38" i="53"/>
  <c r="Q44" i="53" s="1"/>
  <c r="S38" i="53"/>
  <c r="S44" i="53" s="1"/>
  <c r="U38" i="53"/>
  <c r="Q39" i="53"/>
  <c r="S39" i="53"/>
  <c r="U39" i="53"/>
  <c r="Q40" i="53"/>
  <c r="S40" i="53"/>
  <c r="U40" i="53"/>
  <c r="Q41" i="53"/>
  <c r="S41" i="53"/>
  <c r="U41" i="53"/>
  <c r="Q42" i="53"/>
  <c r="S42" i="53"/>
  <c r="U42" i="53"/>
  <c r="K44" i="53"/>
  <c r="M44" i="53"/>
  <c r="O44" i="53"/>
  <c r="H47" i="53"/>
  <c r="M47" i="53"/>
  <c r="O47" i="53"/>
  <c r="I54" i="53"/>
  <c r="Q54" i="53"/>
  <c r="S54" i="53"/>
  <c r="S57" i="53" s="1"/>
  <c r="U54" i="53"/>
  <c r="U57" i="53" s="1"/>
  <c r="U61" i="53" s="1"/>
  <c r="K57" i="53"/>
  <c r="M57" i="53"/>
  <c r="O57" i="53"/>
  <c r="Q57" i="53"/>
  <c r="Q59" i="53"/>
  <c r="Q61" i="53"/>
  <c r="I68" i="53"/>
  <c r="Q68" i="53"/>
  <c r="S68" i="53"/>
  <c r="U68" i="53"/>
  <c r="I69" i="53"/>
  <c r="Q69" i="53"/>
  <c r="Q71" i="53" s="1"/>
  <c r="Q76" i="53" s="1"/>
  <c r="S69" i="53"/>
  <c r="S71" i="53" s="1"/>
  <c r="U69" i="53"/>
  <c r="K71" i="53"/>
  <c r="M71" i="53"/>
  <c r="O71" i="53"/>
  <c r="U71" i="53"/>
  <c r="I6" i="55"/>
  <c r="Q6" i="55"/>
  <c r="S6" i="55"/>
  <c r="U6" i="55"/>
  <c r="U19" i="55" s="1"/>
  <c r="U47" i="55" s="1"/>
  <c r="I7" i="55"/>
  <c r="Q7" i="55"/>
  <c r="S7" i="55"/>
  <c r="U7" i="55"/>
  <c r="I8" i="55"/>
  <c r="Q8" i="55"/>
  <c r="S8" i="55"/>
  <c r="U8" i="55"/>
  <c r="I9" i="55"/>
  <c r="Q9" i="55"/>
  <c r="S9" i="55"/>
  <c r="U9" i="55"/>
  <c r="I10" i="55"/>
  <c r="Q10" i="55"/>
  <c r="S10" i="55"/>
  <c r="U10" i="55"/>
  <c r="I11" i="55"/>
  <c r="Q11" i="55"/>
  <c r="S11" i="55"/>
  <c r="U11" i="55"/>
  <c r="I12" i="55"/>
  <c r="Q12" i="55"/>
  <c r="S12" i="55"/>
  <c r="U12" i="55"/>
  <c r="I13" i="55"/>
  <c r="Q13" i="55"/>
  <c r="S13" i="55"/>
  <c r="U13" i="55"/>
  <c r="I14" i="55"/>
  <c r="Q14" i="55"/>
  <c r="S14" i="55"/>
  <c r="U14" i="55"/>
  <c r="I15" i="55"/>
  <c r="Q15" i="55"/>
  <c r="S15" i="55"/>
  <c r="U15" i="55"/>
  <c r="I16" i="55"/>
  <c r="Q16" i="55"/>
  <c r="S16" i="55"/>
  <c r="U16" i="55"/>
  <c r="I17" i="55"/>
  <c r="Q17" i="55"/>
  <c r="S17" i="55"/>
  <c r="U17" i="55"/>
  <c r="K19" i="55"/>
  <c r="K47" i="55" s="1"/>
  <c r="M19" i="55"/>
  <c r="M47" i="55" s="1"/>
  <c r="O19" i="55"/>
  <c r="I23" i="55"/>
  <c r="I27" i="55" s="1"/>
  <c r="I28" i="55" s="1"/>
  <c r="I29" i="55" s="1"/>
  <c r="I30" i="55" s="1"/>
  <c r="I31" i="55" s="1"/>
  <c r="I32" i="55" s="1"/>
  <c r="Q23" i="55"/>
  <c r="S23" i="55"/>
  <c r="U23" i="55"/>
  <c r="Q27" i="55"/>
  <c r="S27" i="55"/>
  <c r="U27" i="55"/>
  <c r="Q28" i="55"/>
  <c r="S28" i="55"/>
  <c r="S34" i="55" s="1"/>
  <c r="U28" i="55"/>
  <c r="Q29" i="55"/>
  <c r="S29" i="55"/>
  <c r="U29" i="55"/>
  <c r="Q30" i="55"/>
  <c r="S30" i="55"/>
  <c r="U30" i="55"/>
  <c r="Q31" i="55"/>
  <c r="S31" i="55"/>
  <c r="U31" i="55"/>
  <c r="Q32" i="55"/>
  <c r="S32" i="55"/>
  <c r="U32" i="55"/>
  <c r="K34" i="55"/>
  <c r="M34" i="55"/>
  <c r="O34" i="55"/>
  <c r="U34" i="55"/>
  <c r="I38" i="55"/>
  <c r="I39" i="55" s="1"/>
  <c r="I40" i="55" s="1"/>
  <c r="I41" i="55" s="1"/>
  <c r="I42" i="55" s="1"/>
  <c r="Q38" i="55"/>
  <c r="Q44" i="55" s="1"/>
  <c r="S38" i="55"/>
  <c r="U38" i="55"/>
  <c r="Q39" i="55"/>
  <c r="S39" i="55"/>
  <c r="U39" i="55"/>
  <c r="Q40" i="55"/>
  <c r="S40" i="55"/>
  <c r="U40" i="55"/>
  <c r="Q41" i="55"/>
  <c r="S41" i="55"/>
  <c r="U41" i="55"/>
  <c r="Q42" i="55"/>
  <c r="S42" i="55"/>
  <c r="U42" i="55"/>
  <c r="K44" i="55"/>
  <c r="M44" i="55"/>
  <c r="O44" i="55"/>
  <c r="U44" i="55"/>
  <c r="H47" i="55"/>
  <c r="I54" i="55"/>
  <c r="Q54" i="55"/>
  <c r="Q57" i="55" s="1"/>
  <c r="Q61" i="55" s="1"/>
  <c r="S54" i="55"/>
  <c r="S57" i="55" s="1"/>
  <c r="U54" i="55"/>
  <c r="K57" i="55"/>
  <c r="M57" i="55"/>
  <c r="O57" i="55"/>
  <c r="U57" i="55"/>
  <c r="I68" i="55"/>
  <c r="Q68" i="55"/>
  <c r="S68" i="55"/>
  <c r="S71" i="55" s="1"/>
  <c r="S76" i="55" s="1"/>
  <c r="U68" i="55"/>
  <c r="U71" i="55" s="1"/>
  <c r="U76" i="55" s="1"/>
  <c r="I69" i="55"/>
  <c r="Q69" i="55"/>
  <c r="S69" i="55"/>
  <c r="U69" i="55"/>
  <c r="K71" i="55"/>
  <c r="M71" i="55"/>
  <c r="O71" i="55"/>
  <c r="Q71" i="55"/>
  <c r="Q74" i="55" s="1"/>
  <c r="S74" i="55"/>
  <c r="U74" i="55"/>
  <c r="Q6" i="81"/>
  <c r="S6" i="81"/>
  <c r="U6" i="81"/>
  <c r="Q7" i="81"/>
  <c r="S7" i="81"/>
  <c r="S19" i="81" s="1"/>
  <c r="U7" i="81"/>
  <c r="Q8" i="81"/>
  <c r="S8" i="81"/>
  <c r="U8" i="81"/>
  <c r="Q9" i="81"/>
  <c r="S9" i="81"/>
  <c r="U9" i="81"/>
  <c r="Q10" i="81"/>
  <c r="S10" i="81"/>
  <c r="U10" i="81"/>
  <c r="Q11" i="81"/>
  <c r="S11" i="81"/>
  <c r="U11" i="81"/>
  <c r="Q12" i="81"/>
  <c r="S12" i="81"/>
  <c r="U12" i="81"/>
  <c r="Q13" i="81"/>
  <c r="S13" i="81"/>
  <c r="U13" i="81"/>
  <c r="Q14" i="81"/>
  <c r="S14" i="81"/>
  <c r="U14" i="81"/>
  <c r="Q15" i="81"/>
  <c r="S15" i="81"/>
  <c r="U15" i="81"/>
  <c r="Q16" i="81"/>
  <c r="S16" i="81"/>
  <c r="U16" i="81"/>
  <c r="Q17" i="81"/>
  <c r="S17" i="81"/>
  <c r="U17" i="81"/>
  <c r="K19" i="81"/>
  <c r="K72" i="81" s="1"/>
  <c r="M19" i="81"/>
  <c r="O19" i="81"/>
  <c r="Q23" i="81"/>
  <c r="S23" i="81"/>
  <c r="U23" i="81"/>
  <c r="I27" i="81"/>
  <c r="I28" i="81" s="1"/>
  <c r="I29" i="81" s="1"/>
  <c r="I30" i="81" s="1"/>
  <c r="I31" i="81" s="1"/>
  <c r="I32" i="81" s="1"/>
  <c r="I38" i="81" s="1"/>
  <c r="I39" i="81" s="1"/>
  <c r="I40" i="81" s="1"/>
  <c r="I41" i="81" s="1"/>
  <c r="I42" i="81" s="1"/>
  <c r="I48" i="81" s="1"/>
  <c r="I54" i="81" s="1"/>
  <c r="I55" i="81" s="1"/>
  <c r="I61" i="81" s="1"/>
  <c r="I67" i="81" s="1"/>
  <c r="Q27" i="81"/>
  <c r="Q34" i="81" s="1"/>
  <c r="S27" i="81"/>
  <c r="U27" i="81"/>
  <c r="Q28" i="81"/>
  <c r="S28" i="81"/>
  <c r="U28" i="81"/>
  <c r="Q29" i="81"/>
  <c r="S29" i="81"/>
  <c r="U29" i="81"/>
  <c r="Q30" i="81"/>
  <c r="S30" i="81"/>
  <c r="U30" i="81"/>
  <c r="Q31" i="81"/>
  <c r="S31" i="81"/>
  <c r="U31" i="81"/>
  <c r="Q32" i="81"/>
  <c r="S32" i="81"/>
  <c r="U32" i="81"/>
  <c r="K34" i="81"/>
  <c r="M34" i="81"/>
  <c r="O34" i="81"/>
  <c r="Q38" i="81"/>
  <c r="Q44" i="81" s="1"/>
  <c r="S38" i="81"/>
  <c r="U38" i="81"/>
  <c r="Q39" i="81"/>
  <c r="S39" i="81"/>
  <c r="U39" i="81"/>
  <c r="Q40" i="81"/>
  <c r="S40" i="81"/>
  <c r="U40" i="81"/>
  <c r="Q41" i="81"/>
  <c r="S41" i="81"/>
  <c r="U41" i="81"/>
  <c r="Q42" i="81"/>
  <c r="S42" i="81"/>
  <c r="U42" i="81"/>
  <c r="K44" i="81"/>
  <c r="M44" i="81"/>
  <c r="O44" i="81"/>
  <c r="S44" i="81"/>
  <c r="U44" i="81"/>
  <c r="Q48" i="81"/>
  <c r="S48" i="81"/>
  <c r="U48" i="81"/>
  <c r="K50" i="81"/>
  <c r="M50" i="81"/>
  <c r="O50" i="81"/>
  <c r="Q50" i="81"/>
  <c r="S50" i="81"/>
  <c r="U50" i="81"/>
  <c r="Q54" i="81"/>
  <c r="S54" i="81"/>
  <c r="U54" i="81"/>
  <c r="Q55" i="81"/>
  <c r="S55" i="81"/>
  <c r="S57" i="81" s="1"/>
  <c r="U55" i="81"/>
  <c r="K57" i="81"/>
  <c r="M57" i="81"/>
  <c r="O57" i="81"/>
  <c r="U57" i="81"/>
  <c r="Q61" i="81"/>
  <c r="Q63" i="81" s="1"/>
  <c r="S61" i="81"/>
  <c r="U61" i="81"/>
  <c r="K63" i="81"/>
  <c r="M63" i="81"/>
  <c r="O63" i="81"/>
  <c r="S63" i="81"/>
  <c r="U63" i="81"/>
  <c r="Q67" i="81"/>
  <c r="S67" i="81"/>
  <c r="U67" i="81"/>
  <c r="K69" i="81"/>
  <c r="M69" i="81"/>
  <c r="M72" i="81" s="1"/>
  <c r="O69" i="81"/>
  <c r="Q69" i="81"/>
  <c r="S69" i="81"/>
  <c r="U69" i="81"/>
  <c r="H72" i="81"/>
  <c r="Q79" i="81"/>
  <c r="Q82" i="81" s="1"/>
  <c r="S79" i="81"/>
  <c r="U79" i="81"/>
  <c r="K82" i="81"/>
  <c r="M82" i="81"/>
  <c r="O82" i="81"/>
  <c r="S82" i="81"/>
  <c r="S84" i="81" s="1"/>
  <c r="U82" i="81"/>
  <c r="U84" i="81" s="1"/>
  <c r="S86" i="81"/>
  <c r="U86" i="81"/>
  <c r="Q93" i="81"/>
  <c r="Q96" i="81" s="1"/>
  <c r="S93" i="81"/>
  <c r="S96" i="81" s="1"/>
  <c r="U93" i="81"/>
  <c r="U96" i="81" s="1"/>
  <c r="Q94" i="81"/>
  <c r="S94" i="81"/>
  <c r="U94" i="81"/>
  <c r="K96" i="81"/>
  <c r="M96" i="81"/>
  <c r="O96" i="81"/>
  <c r="U99" i="81"/>
  <c r="U101" i="81"/>
  <c r="Q107" i="81"/>
  <c r="Q109" i="81" s="1"/>
  <c r="S107" i="81"/>
  <c r="U107" i="81"/>
  <c r="K109" i="81"/>
  <c r="M109" i="81"/>
  <c r="O109" i="81"/>
  <c r="S109" i="81"/>
  <c r="U109" i="81"/>
  <c r="I113" i="81"/>
  <c r="Q113" i="81"/>
  <c r="S113" i="81"/>
  <c r="U113" i="81"/>
  <c r="U115" i="81" s="1"/>
  <c r="K115" i="81"/>
  <c r="M115" i="81"/>
  <c r="O115" i="81"/>
  <c r="O136" i="81" s="1"/>
  <c r="Q115" i="81"/>
  <c r="S115" i="81"/>
  <c r="I119" i="81"/>
  <c r="Q119" i="81"/>
  <c r="Q121" i="81" s="1"/>
  <c r="S119" i="81"/>
  <c r="S121" i="81" s="1"/>
  <c r="U119" i="81"/>
  <c r="U127" i="81" s="1"/>
  <c r="K121" i="81"/>
  <c r="M121" i="81"/>
  <c r="O121" i="81"/>
  <c r="U121" i="81"/>
  <c r="I125" i="81"/>
  <c r="Q125" i="81"/>
  <c r="S125" i="81"/>
  <c r="U125" i="81"/>
  <c r="K127" i="81"/>
  <c r="M127" i="81"/>
  <c r="O127" i="81"/>
  <c r="Q127" i="81"/>
  <c r="Q133" i="81" s="1"/>
  <c r="I131" i="81"/>
  <c r="Q131" i="81"/>
  <c r="S131" i="81"/>
  <c r="U131" i="81"/>
  <c r="K133" i="81"/>
  <c r="M133" i="81"/>
  <c r="O133" i="81"/>
  <c r="H136" i="81"/>
  <c r="Q136" i="81"/>
  <c r="Q6" i="83"/>
  <c r="S6" i="83"/>
  <c r="U6" i="83"/>
  <c r="Q7" i="83"/>
  <c r="S7" i="83"/>
  <c r="U7" i="83"/>
  <c r="Q8" i="83"/>
  <c r="S8" i="83"/>
  <c r="U8" i="83"/>
  <c r="Q9" i="83"/>
  <c r="S9" i="83"/>
  <c r="U9" i="83"/>
  <c r="Q10" i="83"/>
  <c r="S10" i="83"/>
  <c r="U10" i="83"/>
  <c r="Q11" i="83"/>
  <c r="S11" i="83"/>
  <c r="U11" i="83"/>
  <c r="U19" i="83" s="1"/>
  <c r="Q12" i="83"/>
  <c r="S12" i="83"/>
  <c r="U12" i="83"/>
  <c r="Q13" i="83"/>
  <c r="S13" i="83"/>
  <c r="U13" i="83"/>
  <c r="Q14" i="83"/>
  <c r="S14" i="83"/>
  <c r="U14" i="83"/>
  <c r="Q15" i="83"/>
  <c r="S15" i="83"/>
  <c r="U15" i="83"/>
  <c r="Q16" i="83"/>
  <c r="S16" i="83"/>
  <c r="U16" i="83"/>
  <c r="Q17" i="83"/>
  <c r="S17" i="83"/>
  <c r="U17" i="83"/>
  <c r="K19" i="83"/>
  <c r="M19" i="83"/>
  <c r="O19" i="83"/>
  <c r="Q23" i="83"/>
  <c r="S23" i="83"/>
  <c r="U23" i="83"/>
  <c r="Q27" i="83"/>
  <c r="S27" i="83"/>
  <c r="U27" i="83"/>
  <c r="Q28" i="83"/>
  <c r="S28" i="83"/>
  <c r="U28" i="83"/>
  <c r="Q29" i="83"/>
  <c r="S29" i="83"/>
  <c r="U29" i="83"/>
  <c r="Q30" i="83"/>
  <c r="S30" i="83"/>
  <c r="U30" i="83"/>
  <c r="Q31" i="83"/>
  <c r="S31" i="83"/>
  <c r="U31" i="83"/>
  <c r="Q32" i="83"/>
  <c r="S32" i="83"/>
  <c r="U32" i="83"/>
  <c r="K34" i="83"/>
  <c r="K72" i="83" s="1"/>
  <c r="M34" i="83"/>
  <c r="O34" i="83"/>
  <c r="Q34" i="83"/>
  <c r="Q38" i="83"/>
  <c r="S38" i="83"/>
  <c r="U38" i="83"/>
  <c r="Q39" i="83"/>
  <c r="Q44" i="83" s="1"/>
  <c r="S39" i="83"/>
  <c r="S44" i="83" s="1"/>
  <c r="U39" i="83"/>
  <c r="Q40" i="83"/>
  <c r="S40" i="83"/>
  <c r="U40" i="83"/>
  <c r="Q41" i="83"/>
  <c r="S41" i="83"/>
  <c r="U41" i="83"/>
  <c r="Q42" i="83"/>
  <c r="S42" i="83"/>
  <c r="U42" i="83"/>
  <c r="K44" i="83"/>
  <c r="M44" i="83"/>
  <c r="O44" i="83"/>
  <c r="U44" i="83"/>
  <c r="Q48" i="83"/>
  <c r="S48" i="83"/>
  <c r="U48" i="83"/>
  <c r="K50" i="83"/>
  <c r="M50" i="83"/>
  <c r="O50" i="83"/>
  <c r="Q50" i="83"/>
  <c r="S50" i="83"/>
  <c r="U50" i="83"/>
  <c r="Q54" i="83"/>
  <c r="Q57" i="83" s="1"/>
  <c r="S54" i="83"/>
  <c r="U54" i="83"/>
  <c r="Q55" i="83"/>
  <c r="S55" i="83"/>
  <c r="S57" i="83" s="1"/>
  <c r="U55" i="83"/>
  <c r="K57" i="83"/>
  <c r="M57" i="83"/>
  <c r="O57" i="83"/>
  <c r="U57" i="83"/>
  <c r="Q61" i="83"/>
  <c r="Q63" i="83" s="1"/>
  <c r="S61" i="83"/>
  <c r="U61" i="83"/>
  <c r="K63" i="83"/>
  <c r="M63" i="83"/>
  <c r="O63" i="83"/>
  <c r="S63" i="83"/>
  <c r="U63" i="83"/>
  <c r="Q67" i="83"/>
  <c r="Q69" i="83" s="1"/>
  <c r="S67" i="83"/>
  <c r="U67" i="83"/>
  <c r="K69" i="83"/>
  <c r="M69" i="83"/>
  <c r="O69" i="83"/>
  <c r="S69" i="83"/>
  <c r="U69" i="83"/>
  <c r="H72" i="83"/>
  <c r="Q79" i="83"/>
  <c r="Q82" i="83" s="1"/>
  <c r="Q86" i="83" s="1"/>
  <c r="S79" i="83"/>
  <c r="S82" i="83" s="1"/>
  <c r="S86" i="83" s="1"/>
  <c r="U79" i="83"/>
  <c r="K82" i="83"/>
  <c r="M82" i="83"/>
  <c r="O82" i="83"/>
  <c r="U82" i="83"/>
  <c r="S84" i="83"/>
  <c r="Q93" i="83"/>
  <c r="S93" i="83"/>
  <c r="U93" i="83"/>
  <c r="Q94" i="83"/>
  <c r="Q96" i="83" s="1"/>
  <c r="Q101" i="83" s="1"/>
  <c r="S94" i="83"/>
  <c r="U94" i="83"/>
  <c r="U96" i="83" s="1"/>
  <c r="K96" i="83"/>
  <c r="M96" i="83"/>
  <c r="O96" i="83"/>
  <c r="Q107" i="83"/>
  <c r="Q109" i="83" s="1"/>
  <c r="S107" i="83"/>
  <c r="U107" i="83"/>
  <c r="U109" i="83" s="1"/>
  <c r="K109" i="83"/>
  <c r="M109" i="83"/>
  <c r="O109" i="83"/>
  <c r="S109" i="83"/>
  <c r="Q113" i="83"/>
  <c r="S113" i="83"/>
  <c r="S115" i="83" s="1"/>
  <c r="U113" i="83"/>
  <c r="U115" i="83" s="1"/>
  <c r="K115" i="83"/>
  <c r="M115" i="83"/>
  <c r="O115" i="83"/>
  <c r="Q115" i="83"/>
  <c r="Q119" i="83"/>
  <c r="Q121" i="83" s="1"/>
  <c r="S119" i="83"/>
  <c r="S121" i="83" s="1"/>
  <c r="U119" i="83"/>
  <c r="K121" i="83"/>
  <c r="M121" i="83"/>
  <c r="O121" i="83"/>
  <c r="U121" i="83"/>
  <c r="Q125" i="83"/>
  <c r="S125" i="83"/>
  <c r="U125" i="83"/>
  <c r="K127" i="83"/>
  <c r="M127" i="83"/>
  <c r="M136" i="83" s="1"/>
  <c r="O127" i="83"/>
  <c r="U127" i="83"/>
  <c r="U133" i="83" s="1"/>
  <c r="Q131" i="83"/>
  <c r="S131" i="83"/>
  <c r="U131" i="83"/>
  <c r="K133" i="83"/>
  <c r="M133" i="83"/>
  <c r="O133" i="83"/>
  <c r="H136" i="83"/>
  <c r="O136" i="83"/>
  <c r="Q6" i="84"/>
  <c r="S6" i="84"/>
  <c r="S19" i="84" s="1"/>
  <c r="U6" i="84"/>
  <c r="Q7" i="84"/>
  <c r="S7" i="84"/>
  <c r="U7" i="84"/>
  <c r="Q8" i="84"/>
  <c r="S8" i="84"/>
  <c r="U8" i="84"/>
  <c r="Q9" i="84"/>
  <c r="S9" i="84"/>
  <c r="U9" i="84"/>
  <c r="Q10" i="84"/>
  <c r="S10" i="84"/>
  <c r="U10" i="84"/>
  <c r="Q11" i="84"/>
  <c r="S11" i="84"/>
  <c r="U11" i="84"/>
  <c r="U19" i="84" s="1"/>
  <c r="Q12" i="84"/>
  <c r="S12" i="84"/>
  <c r="U12" i="84"/>
  <c r="Q13" i="84"/>
  <c r="S13" i="84"/>
  <c r="U13" i="84"/>
  <c r="Q14" i="84"/>
  <c r="S14" i="84"/>
  <c r="U14" i="84"/>
  <c r="Q15" i="84"/>
  <c r="S15" i="84"/>
  <c r="U15" i="84"/>
  <c r="Q16" i="84"/>
  <c r="S16" i="84"/>
  <c r="U16" i="84"/>
  <c r="Q17" i="84"/>
  <c r="S17" i="84"/>
  <c r="U17" i="84"/>
  <c r="K19" i="84"/>
  <c r="M19" i="84"/>
  <c r="O19" i="84"/>
  <c r="Q23" i="84"/>
  <c r="S23" i="84"/>
  <c r="U23" i="84"/>
  <c r="Q27" i="84"/>
  <c r="S27" i="84"/>
  <c r="U27" i="84"/>
  <c r="Q28" i="84"/>
  <c r="S28" i="84"/>
  <c r="U28" i="84"/>
  <c r="Q29" i="84"/>
  <c r="S29" i="84"/>
  <c r="U29" i="84"/>
  <c r="Q30" i="84"/>
  <c r="S30" i="84"/>
  <c r="U30" i="84"/>
  <c r="Q31" i="84"/>
  <c r="S31" i="84"/>
  <c r="U31" i="84"/>
  <c r="Q32" i="84"/>
  <c r="S32" i="84"/>
  <c r="U32" i="84"/>
  <c r="K34" i="84"/>
  <c r="M34" i="84"/>
  <c r="O34" i="84"/>
  <c r="Q38" i="84"/>
  <c r="Q44" i="84" s="1"/>
  <c r="S38" i="84"/>
  <c r="U38" i="84"/>
  <c r="Q39" i="84"/>
  <c r="S39" i="84"/>
  <c r="S44" i="84" s="1"/>
  <c r="U39" i="84"/>
  <c r="Q40" i="84"/>
  <c r="S40" i="84"/>
  <c r="U40" i="84"/>
  <c r="U44" i="84" s="1"/>
  <c r="Q41" i="84"/>
  <c r="S41" i="84"/>
  <c r="U41" i="84"/>
  <c r="Q42" i="84"/>
  <c r="S42" i="84"/>
  <c r="U42" i="84"/>
  <c r="K44" i="84"/>
  <c r="M44" i="84"/>
  <c r="O44" i="84"/>
  <c r="Q48" i="84"/>
  <c r="S48" i="84"/>
  <c r="U48" i="84"/>
  <c r="K50" i="84"/>
  <c r="M50" i="84"/>
  <c r="O50" i="84"/>
  <c r="Q50" i="84"/>
  <c r="S50" i="84"/>
  <c r="U50" i="84"/>
  <c r="Q54" i="84"/>
  <c r="S54" i="84"/>
  <c r="U54" i="84"/>
  <c r="Q55" i="84"/>
  <c r="Q57" i="84" s="1"/>
  <c r="S55" i="84"/>
  <c r="U55" i="84"/>
  <c r="K57" i="84"/>
  <c r="M57" i="84"/>
  <c r="O57" i="84"/>
  <c r="S57" i="84"/>
  <c r="U57" i="84"/>
  <c r="Q61" i="84"/>
  <c r="S61" i="84"/>
  <c r="U61" i="84"/>
  <c r="U63" i="84" s="1"/>
  <c r="K63" i="84"/>
  <c r="M63" i="84"/>
  <c r="O63" i="84"/>
  <c r="Q63" i="84"/>
  <c r="S63" i="84"/>
  <c r="Q67" i="84"/>
  <c r="S67" i="84"/>
  <c r="S69" i="84" s="1"/>
  <c r="U67" i="84"/>
  <c r="K69" i="84"/>
  <c r="M69" i="84"/>
  <c r="O69" i="84"/>
  <c r="Q69" i="84"/>
  <c r="U69" i="84"/>
  <c r="H72" i="84"/>
  <c r="Q79" i="84"/>
  <c r="Q82" i="84" s="1"/>
  <c r="Q86" i="84" s="1"/>
  <c r="S79" i="84"/>
  <c r="U79" i="84"/>
  <c r="U82" i="84" s="1"/>
  <c r="K82" i="84"/>
  <c r="M82" i="84"/>
  <c r="O82" i="84"/>
  <c r="S82" i="84"/>
  <c r="Q84" i="84"/>
  <c r="Q93" i="84"/>
  <c r="S93" i="84"/>
  <c r="U93" i="84"/>
  <c r="Q94" i="84"/>
  <c r="Q96" i="84" s="1"/>
  <c r="S94" i="84"/>
  <c r="U94" i="84"/>
  <c r="K96" i="84"/>
  <c r="M96" i="84"/>
  <c r="O96" i="84"/>
  <c r="S96" i="84"/>
  <c r="U96" i="84"/>
  <c r="Q107" i="84"/>
  <c r="Q109" i="84" s="1"/>
  <c r="S107" i="84"/>
  <c r="U107" i="84"/>
  <c r="U109" i="84" s="1"/>
  <c r="K109" i="84"/>
  <c r="M109" i="84"/>
  <c r="O109" i="84"/>
  <c r="S109" i="84"/>
  <c r="Q113" i="84"/>
  <c r="S113" i="84"/>
  <c r="S115" i="84" s="1"/>
  <c r="U113" i="84"/>
  <c r="K115" i="84"/>
  <c r="M115" i="84"/>
  <c r="O115" i="84"/>
  <c r="Q115" i="84"/>
  <c r="U115" i="84"/>
  <c r="Q119" i="84"/>
  <c r="S119" i="84"/>
  <c r="U119" i="84"/>
  <c r="K121" i="84"/>
  <c r="M121" i="84"/>
  <c r="O121" i="84"/>
  <c r="O136" i="84" s="1"/>
  <c r="S121" i="84"/>
  <c r="U121" i="84"/>
  <c r="U127" i="84" s="1"/>
  <c r="Q125" i="84"/>
  <c r="S125" i="84"/>
  <c r="U125" i="84"/>
  <c r="K127" i="84"/>
  <c r="M127" i="84"/>
  <c r="O127" i="84"/>
  <c r="S127" i="84"/>
  <c r="S133" i="84" s="1"/>
  <c r="Q131" i="84"/>
  <c r="S131" i="84"/>
  <c r="U131" i="84"/>
  <c r="K133" i="84"/>
  <c r="M133" i="84"/>
  <c r="O133" i="84"/>
  <c r="H136" i="84"/>
  <c r="K136" i="84"/>
  <c r="M136" i="84"/>
  <c r="Q6" i="82"/>
  <c r="Q19" i="82" s="1"/>
  <c r="S6" i="82"/>
  <c r="U6" i="82"/>
  <c r="Q7" i="82"/>
  <c r="S7" i="82"/>
  <c r="U7" i="82"/>
  <c r="Q8" i="82"/>
  <c r="S8" i="82"/>
  <c r="U8" i="82"/>
  <c r="Q9" i="82"/>
  <c r="S9" i="82"/>
  <c r="U9" i="82"/>
  <c r="Q10" i="82"/>
  <c r="S10" i="82"/>
  <c r="U10" i="82"/>
  <c r="Q11" i="82"/>
  <c r="S11" i="82"/>
  <c r="U11" i="82"/>
  <c r="Q12" i="82"/>
  <c r="S12" i="82"/>
  <c r="U12" i="82"/>
  <c r="Q13" i="82"/>
  <c r="S13" i="82"/>
  <c r="U13" i="82"/>
  <c r="Q14" i="82"/>
  <c r="S14" i="82"/>
  <c r="U14" i="82"/>
  <c r="Q15" i="82"/>
  <c r="S15" i="82"/>
  <c r="U15" i="82"/>
  <c r="Q16" i="82"/>
  <c r="S16" i="82"/>
  <c r="U16" i="82"/>
  <c r="Q17" i="82"/>
  <c r="S17" i="82"/>
  <c r="U17" i="82"/>
  <c r="K19" i="82"/>
  <c r="M19" i="82"/>
  <c r="O19" i="82"/>
  <c r="O72" i="82" s="1"/>
  <c r="S19" i="82"/>
  <c r="Q23" i="82"/>
  <c r="S23" i="82"/>
  <c r="U23" i="82"/>
  <c r="Q27" i="82"/>
  <c r="S27" i="82"/>
  <c r="U27" i="82"/>
  <c r="U34" i="82" s="1"/>
  <c r="Q28" i="82"/>
  <c r="S28" i="82"/>
  <c r="U28" i="82"/>
  <c r="Q29" i="82"/>
  <c r="S29" i="82"/>
  <c r="U29" i="82"/>
  <c r="Q30" i="82"/>
  <c r="S30" i="82"/>
  <c r="U30" i="82"/>
  <c r="Q31" i="82"/>
  <c r="S31" i="82"/>
  <c r="U31" i="82"/>
  <c r="Q32" i="82"/>
  <c r="S32" i="82"/>
  <c r="U32" i="82"/>
  <c r="K34" i="82"/>
  <c r="M34" i="82"/>
  <c r="O34" i="82"/>
  <c r="Q38" i="82"/>
  <c r="S38" i="82"/>
  <c r="S44" i="82" s="1"/>
  <c r="U38" i="82"/>
  <c r="U44" i="82" s="1"/>
  <c r="Q39" i="82"/>
  <c r="S39" i="82"/>
  <c r="U39" i="82"/>
  <c r="Q40" i="82"/>
  <c r="S40" i="82"/>
  <c r="U40" i="82"/>
  <c r="Q41" i="82"/>
  <c r="S41" i="82"/>
  <c r="U41" i="82"/>
  <c r="Q42" i="82"/>
  <c r="S42" i="82"/>
  <c r="U42" i="82"/>
  <c r="K44" i="82"/>
  <c r="M44" i="82"/>
  <c r="O44" i="82"/>
  <c r="Q44" i="82"/>
  <c r="Q48" i="82"/>
  <c r="S48" i="82"/>
  <c r="U48" i="82"/>
  <c r="U50" i="82" s="1"/>
  <c r="K50" i="82"/>
  <c r="M50" i="82"/>
  <c r="O50" i="82"/>
  <c r="Q50" i="82"/>
  <c r="S50" i="82"/>
  <c r="Q54" i="82"/>
  <c r="S54" i="82"/>
  <c r="U54" i="82"/>
  <c r="U57" i="82" s="1"/>
  <c r="Q55" i="82"/>
  <c r="S55" i="82"/>
  <c r="U55" i="82"/>
  <c r="K57" i="82"/>
  <c r="M57" i="82"/>
  <c r="O57" i="82"/>
  <c r="Q57" i="82"/>
  <c r="S57" i="82"/>
  <c r="Q61" i="82"/>
  <c r="S61" i="82"/>
  <c r="S63" i="82" s="1"/>
  <c r="U61" i="82"/>
  <c r="K63" i="82"/>
  <c r="M63" i="82"/>
  <c r="O63" i="82"/>
  <c r="Q63" i="82"/>
  <c r="U63" i="82"/>
  <c r="Q67" i="82"/>
  <c r="Q69" i="82" s="1"/>
  <c r="S67" i="82"/>
  <c r="U67" i="82"/>
  <c r="K69" i="82"/>
  <c r="M69" i="82"/>
  <c r="O69" i="82"/>
  <c r="S69" i="82"/>
  <c r="U69" i="82"/>
  <c r="H72" i="82"/>
  <c r="Q79" i="82"/>
  <c r="Q82" i="82" s="1"/>
  <c r="S79" i="82"/>
  <c r="U79" i="82"/>
  <c r="U82" i="82" s="1"/>
  <c r="U84" i="82" s="1"/>
  <c r="K82" i="82"/>
  <c r="M82" i="82"/>
  <c r="O82" i="82"/>
  <c r="S82" i="82"/>
  <c r="S86" i="82" s="1"/>
  <c r="S84" i="82"/>
  <c r="U86" i="82"/>
  <c r="Q93" i="82"/>
  <c r="Q96" i="82" s="1"/>
  <c r="S93" i="82"/>
  <c r="S96" i="82" s="1"/>
  <c r="U93" i="82"/>
  <c r="Q94" i="82"/>
  <c r="S94" i="82"/>
  <c r="U94" i="82"/>
  <c r="K96" i="82"/>
  <c r="M96" i="82"/>
  <c r="O96" i="82"/>
  <c r="U96" i="82"/>
  <c r="U99" i="82" s="1"/>
  <c r="U101" i="82"/>
  <c r="Q107" i="82"/>
  <c r="Q109" i="82" s="1"/>
  <c r="S107" i="82"/>
  <c r="S109" i="82" s="1"/>
  <c r="U107" i="82"/>
  <c r="K109" i="82"/>
  <c r="M109" i="82"/>
  <c r="O109" i="82"/>
  <c r="U109" i="82"/>
  <c r="Q113" i="82"/>
  <c r="S113" i="82"/>
  <c r="U113" i="82"/>
  <c r="K115" i="82"/>
  <c r="M115" i="82"/>
  <c r="M136" i="82" s="1"/>
  <c r="O115" i="82"/>
  <c r="Q115" i="82"/>
  <c r="S115" i="82"/>
  <c r="U115" i="82"/>
  <c r="Q119" i="82"/>
  <c r="S119" i="82"/>
  <c r="U119" i="82"/>
  <c r="K121" i="82"/>
  <c r="M121" i="82"/>
  <c r="O121" i="82"/>
  <c r="Q121" i="82"/>
  <c r="Q127" i="82" s="1"/>
  <c r="Q133" i="82" s="1"/>
  <c r="S121" i="82"/>
  <c r="S127" i="82" s="1"/>
  <c r="U121" i="82"/>
  <c r="Q125" i="82"/>
  <c r="S125" i="82"/>
  <c r="U125" i="82"/>
  <c r="K127" i="82"/>
  <c r="M127" i="82"/>
  <c r="O127" i="82"/>
  <c r="Q131" i="82"/>
  <c r="S131" i="82"/>
  <c r="U131" i="82"/>
  <c r="K133" i="82"/>
  <c r="M133" i="82"/>
  <c r="O133" i="82"/>
  <c r="H136" i="82"/>
  <c r="K136" i="82"/>
  <c r="I6" i="76"/>
  <c r="Q6" i="76"/>
  <c r="S6" i="76"/>
  <c r="U6" i="76"/>
  <c r="I7" i="76"/>
  <c r="Q7" i="76"/>
  <c r="S7" i="76"/>
  <c r="U7" i="76"/>
  <c r="U19" i="76" s="1"/>
  <c r="I8" i="76"/>
  <c r="Q8" i="76"/>
  <c r="S8" i="76"/>
  <c r="U8" i="76"/>
  <c r="I9" i="76"/>
  <c r="Q9" i="76"/>
  <c r="S9" i="76"/>
  <c r="U9" i="76"/>
  <c r="I10" i="76"/>
  <c r="Q10" i="76"/>
  <c r="S10" i="76"/>
  <c r="U10" i="76"/>
  <c r="I11" i="76"/>
  <c r="Q11" i="76"/>
  <c r="S11" i="76"/>
  <c r="U11" i="76"/>
  <c r="I12" i="76"/>
  <c r="Q12" i="76"/>
  <c r="S12" i="76"/>
  <c r="U12" i="76"/>
  <c r="I13" i="76"/>
  <c r="Q13" i="76"/>
  <c r="S13" i="76"/>
  <c r="U13" i="76"/>
  <c r="I14" i="76"/>
  <c r="Q14" i="76"/>
  <c r="S14" i="76"/>
  <c r="U14" i="76"/>
  <c r="I15" i="76"/>
  <c r="Q15" i="76"/>
  <c r="S15" i="76"/>
  <c r="U15" i="76"/>
  <c r="I16" i="76"/>
  <c r="Q16" i="76"/>
  <c r="S16" i="76"/>
  <c r="U16" i="76"/>
  <c r="I17" i="76"/>
  <c r="Q17" i="76"/>
  <c r="S17" i="76"/>
  <c r="U17" i="76"/>
  <c r="K19" i="76"/>
  <c r="M19" i="76"/>
  <c r="O19" i="76"/>
  <c r="I23" i="76"/>
  <c r="I27" i="76" s="1"/>
  <c r="Q23" i="76"/>
  <c r="S23" i="76"/>
  <c r="U23" i="76"/>
  <c r="Q27" i="76"/>
  <c r="S27" i="76"/>
  <c r="U27" i="76"/>
  <c r="I28" i="76"/>
  <c r="I29" i="76" s="1"/>
  <c r="I30" i="76" s="1"/>
  <c r="I31" i="76" s="1"/>
  <c r="I32" i="76" s="1"/>
  <c r="I38" i="76" s="1"/>
  <c r="I39" i="76" s="1"/>
  <c r="I40" i="76" s="1"/>
  <c r="Q28" i="76"/>
  <c r="S28" i="76"/>
  <c r="U28" i="76"/>
  <c r="Q29" i="76"/>
  <c r="S29" i="76"/>
  <c r="U29" i="76"/>
  <c r="U34" i="76" s="1"/>
  <c r="Q30" i="76"/>
  <c r="S30" i="76"/>
  <c r="U30" i="76"/>
  <c r="Q31" i="76"/>
  <c r="S31" i="76"/>
  <c r="U31" i="76"/>
  <c r="Q32" i="76"/>
  <c r="S32" i="76"/>
  <c r="U32" i="76"/>
  <c r="K34" i="76"/>
  <c r="M34" i="76"/>
  <c r="O34" i="76"/>
  <c r="S34" i="76"/>
  <c r="Q38" i="76"/>
  <c r="S38" i="76"/>
  <c r="U38" i="76"/>
  <c r="Q39" i="76"/>
  <c r="S39" i="76"/>
  <c r="S44" i="76" s="1"/>
  <c r="U39" i="76"/>
  <c r="Q40" i="76"/>
  <c r="S40" i="76"/>
  <c r="U40" i="76"/>
  <c r="I41" i="76"/>
  <c r="I42" i="76" s="1"/>
  <c r="I48" i="76" s="1"/>
  <c r="I54" i="76" s="1"/>
  <c r="I55" i="76" s="1"/>
  <c r="I61" i="76" s="1"/>
  <c r="I67" i="76" s="1"/>
  <c r="Q41" i="76"/>
  <c r="Q44" i="76" s="1"/>
  <c r="S41" i="76"/>
  <c r="U41" i="76"/>
  <c r="Q42" i="76"/>
  <c r="S42" i="76"/>
  <c r="U42" i="76"/>
  <c r="K44" i="76"/>
  <c r="M44" i="76"/>
  <c r="O44" i="76"/>
  <c r="Q48" i="76"/>
  <c r="Q50" i="76" s="1"/>
  <c r="S48" i="76"/>
  <c r="S50" i="76" s="1"/>
  <c r="U48" i="76"/>
  <c r="U50" i="76" s="1"/>
  <c r="K50" i="76"/>
  <c r="M50" i="76"/>
  <c r="O50" i="76"/>
  <c r="Q54" i="76"/>
  <c r="S54" i="76"/>
  <c r="S57" i="76" s="1"/>
  <c r="U54" i="76"/>
  <c r="Q55" i="76"/>
  <c r="S55" i="76"/>
  <c r="U55" i="76"/>
  <c r="K57" i="76"/>
  <c r="M57" i="76"/>
  <c r="O57" i="76"/>
  <c r="Q57" i="76"/>
  <c r="Q61" i="76"/>
  <c r="Q63" i="76" s="1"/>
  <c r="S61" i="76"/>
  <c r="S63" i="76" s="1"/>
  <c r="U61" i="76"/>
  <c r="U63" i="76" s="1"/>
  <c r="K63" i="76"/>
  <c r="M63" i="76"/>
  <c r="O63" i="76"/>
  <c r="Q67" i="76"/>
  <c r="S67" i="76"/>
  <c r="S69" i="76" s="1"/>
  <c r="U67" i="76"/>
  <c r="U69" i="76" s="1"/>
  <c r="K69" i="76"/>
  <c r="M69" i="76"/>
  <c r="O69" i="76"/>
  <c r="Q69" i="76"/>
  <c r="H72" i="76"/>
  <c r="K72" i="76"/>
  <c r="I79" i="76"/>
  <c r="Q79" i="76"/>
  <c r="Q82" i="76" s="1"/>
  <c r="Q86" i="76" s="1"/>
  <c r="S79" i="76"/>
  <c r="S82" i="76" s="1"/>
  <c r="S86" i="76" s="1"/>
  <c r="U79" i="76"/>
  <c r="U82" i="76" s="1"/>
  <c r="U86" i="76" s="1"/>
  <c r="K82" i="76"/>
  <c r="M82" i="76"/>
  <c r="O82" i="76"/>
  <c r="S84" i="76"/>
  <c r="I93" i="76"/>
  <c r="Q93" i="76"/>
  <c r="S93" i="76"/>
  <c r="S96" i="76" s="1"/>
  <c r="S99" i="76" s="1"/>
  <c r="U93" i="76"/>
  <c r="U96" i="76" s="1"/>
  <c r="U101" i="76" s="1"/>
  <c r="I94" i="76"/>
  <c r="Q94" i="76"/>
  <c r="S94" i="76"/>
  <c r="U94" i="76"/>
  <c r="K96" i="76"/>
  <c r="M96" i="76"/>
  <c r="O96" i="76"/>
  <c r="Q96" i="76"/>
  <c r="Q99" i="76" s="1"/>
  <c r="U99" i="76"/>
  <c r="Q101" i="76"/>
  <c r="I107" i="76"/>
  <c r="I113" i="76" s="1"/>
  <c r="Q107" i="76"/>
  <c r="S107" i="76"/>
  <c r="U107" i="76"/>
  <c r="K109" i="76"/>
  <c r="M109" i="76"/>
  <c r="M136" i="76" s="1"/>
  <c r="O109" i="76"/>
  <c r="O136" i="76" s="1"/>
  <c r="Q109" i="76"/>
  <c r="S109" i="76"/>
  <c r="U109" i="76"/>
  <c r="Q113" i="76"/>
  <c r="S113" i="76"/>
  <c r="S115" i="76" s="1"/>
  <c r="U113" i="76"/>
  <c r="U115" i="76" s="1"/>
  <c r="K115" i="76"/>
  <c r="M115" i="76"/>
  <c r="O115" i="76"/>
  <c r="Q115" i="76"/>
  <c r="I119" i="76"/>
  <c r="Q119" i="76"/>
  <c r="Q121" i="76" s="1"/>
  <c r="S119" i="76"/>
  <c r="S121" i="76" s="1"/>
  <c r="U119" i="76"/>
  <c r="K121" i="76"/>
  <c r="M121" i="76"/>
  <c r="O121" i="76"/>
  <c r="I125" i="76"/>
  <c r="Q125" i="76"/>
  <c r="S125" i="76"/>
  <c r="U125" i="76"/>
  <c r="K127" i="76"/>
  <c r="M127" i="76"/>
  <c r="O127" i="76"/>
  <c r="I131" i="76"/>
  <c r="Q131" i="76"/>
  <c r="S131" i="76"/>
  <c r="U131" i="76"/>
  <c r="K133" i="76"/>
  <c r="M133" i="76"/>
  <c r="O133" i="76"/>
  <c r="H136" i="76"/>
  <c r="I6" i="77"/>
  <c r="Q6" i="77"/>
  <c r="S6" i="77"/>
  <c r="U6" i="77"/>
  <c r="I7" i="77"/>
  <c r="Q7" i="77"/>
  <c r="S7" i="77"/>
  <c r="U7" i="77"/>
  <c r="I8" i="77"/>
  <c r="Q8" i="77"/>
  <c r="S8" i="77"/>
  <c r="U8" i="77"/>
  <c r="I9" i="77"/>
  <c r="Q9" i="77"/>
  <c r="S9" i="77"/>
  <c r="U9" i="77"/>
  <c r="I10" i="77"/>
  <c r="Q10" i="77"/>
  <c r="S10" i="77"/>
  <c r="U10" i="77"/>
  <c r="I11" i="77"/>
  <c r="Q11" i="77"/>
  <c r="S11" i="77"/>
  <c r="U11" i="77"/>
  <c r="I12" i="77"/>
  <c r="Q12" i="77"/>
  <c r="S12" i="77"/>
  <c r="U12" i="77"/>
  <c r="I13" i="77"/>
  <c r="Q13" i="77"/>
  <c r="S13" i="77"/>
  <c r="U13" i="77"/>
  <c r="I14" i="77"/>
  <c r="Q14" i="77"/>
  <c r="S14" i="77"/>
  <c r="U14" i="77"/>
  <c r="I15" i="77"/>
  <c r="Q15" i="77"/>
  <c r="S15" i="77"/>
  <c r="U15" i="77"/>
  <c r="I16" i="77"/>
  <c r="Q16" i="77"/>
  <c r="S16" i="77"/>
  <c r="U16" i="77"/>
  <c r="I17" i="77"/>
  <c r="Q17" i="77"/>
  <c r="S17" i="77"/>
  <c r="U17" i="77"/>
  <c r="K19" i="77"/>
  <c r="M19" i="77"/>
  <c r="O19" i="77"/>
  <c r="I23" i="77"/>
  <c r="Q23" i="77"/>
  <c r="S23" i="77"/>
  <c r="U23" i="77"/>
  <c r="I27" i="77"/>
  <c r="I28" i="77" s="1"/>
  <c r="I29" i="77" s="1"/>
  <c r="I30" i="77" s="1"/>
  <c r="I31" i="77" s="1"/>
  <c r="I32" i="77" s="1"/>
  <c r="I38" i="77" s="1"/>
  <c r="I39" i="77" s="1"/>
  <c r="I40" i="77" s="1"/>
  <c r="I41" i="77" s="1"/>
  <c r="I42" i="77" s="1"/>
  <c r="I48" i="77" s="1"/>
  <c r="I54" i="77" s="1"/>
  <c r="I55" i="77" s="1"/>
  <c r="I61" i="77" s="1"/>
  <c r="I67" i="77" s="1"/>
  <c r="Q27" i="77"/>
  <c r="S27" i="77"/>
  <c r="U27" i="77"/>
  <c r="U34" i="77" s="1"/>
  <c r="Q28" i="77"/>
  <c r="S28" i="77"/>
  <c r="U28" i="77"/>
  <c r="Q29" i="77"/>
  <c r="S29" i="77"/>
  <c r="U29" i="77"/>
  <c r="Q30" i="77"/>
  <c r="S30" i="77"/>
  <c r="U30" i="77"/>
  <c r="Q31" i="77"/>
  <c r="S31" i="77"/>
  <c r="U31" i="77"/>
  <c r="Q32" i="77"/>
  <c r="S32" i="77"/>
  <c r="U32" i="77"/>
  <c r="K34" i="77"/>
  <c r="M34" i="77"/>
  <c r="O34" i="77"/>
  <c r="Q34" i="77"/>
  <c r="Q38" i="77"/>
  <c r="Q44" i="77" s="1"/>
  <c r="S38" i="77"/>
  <c r="S44" i="77" s="1"/>
  <c r="U38" i="77"/>
  <c r="Q39" i="77"/>
  <c r="S39" i="77"/>
  <c r="U39" i="77"/>
  <c r="U44" i="77" s="1"/>
  <c r="Q40" i="77"/>
  <c r="S40" i="77"/>
  <c r="U40" i="77"/>
  <c r="Q41" i="77"/>
  <c r="S41" i="77"/>
  <c r="U41" i="77"/>
  <c r="Q42" i="77"/>
  <c r="S42" i="77"/>
  <c r="U42" i="77"/>
  <c r="K44" i="77"/>
  <c r="M44" i="77"/>
  <c r="O44" i="77"/>
  <c r="Q48" i="77"/>
  <c r="S48" i="77"/>
  <c r="U48" i="77"/>
  <c r="U50" i="77" s="1"/>
  <c r="K50" i="77"/>
  <c r="M50" i="77"/>
  <c r="O50" i="77"/>
  <c r="Q50" i="77"/>
  <c r="S50" i="77"/>
  <c r="Q54" i="77"/>
  <c r="Q57" i="77" s="1"/>
  <c r="S54" i="77"/>
  <c r="S57" i="77" s="1"/>
  <c r="U54" i="77"/>
  <c r="Q55" i="77"/>
  <c r="S55" i="77"/>
  <c r="U55" i="77"/>
  <c r="K57" i="77"/>
  <c r="M57" i="77"/>
  <c r="O57" i="77"/>
  <c r="O72" i="77" s="1"/>
  <c r="U57" i="77"/>
  <c r="Q61" i="77"/>
  <c r="S61" i="77"/>
  <c r="U61" i="77"/>
  <c r="U63" i="77" s="1"/>
  <c r="K63" i="77"/>
  <c r="M63" i="77"/>
  <c r="O63" i="77"/>
  <c r="Q63" i="77"/>
  <c r="S63" i="77"/>
  <c r="Q67" i="77"/>
  <c r="Q69" i="77" s="1"/>
  <c r="S67" i="77"/>
  <c r="S69" i="77" s="1"/>
  <c r="U67" i="77"/>
  <c r="U69" i="77" s="1"/>
  <c r="K69" i="77"/>
  <c r="M69" i="77"/>
  <c r="O69" i="77"/>
  <c r="H72" i="77"/>
  <c r="M72" i="77"/>
  <c r="I79" i="77"/>
  <c r="Q79" i="77"/>
  <c r="S79" i="77"/>
  <c r="S82" i="77" s="1"/>
  <c r="U79" i="77"/>
  <c r="U82" i="77" s="1"/>
  <c r="K82" i="77"/>
  <c r="M82" i="77"/>
  <c r="O82" i="77"/>
  <c r="Q82" i="77"/>
  <c r="Q86" i="77" s="1"/>
  <c r="Q84" i="77"/>
  <c r="S84" i="77"/>
  <c r="U84" i="77"/>
  <c r="S86" i="77"/>
  <c r="U86" i="77"/>
  <c r="I93" i="77"/>
  <c r="Q93" i="77"/>
  <c r="S93" i="77"/>
  <c r="S96" i="77" s="1"/>
  <c r="U93" i="77"/>
  <c r="U96" i="77" s="1"/>
  <c r="U99" i="77" s="1"/>
  <c r="I94" i="77"/>
  <c r="Q94" i="77"/>
  <c r="S94" i="77"/>
  <c r="U94" i="77"/>
  <c r="K96" i="77"/>
  <c r="M96" i="77"/>
  <c r="O96" i="77"/>
  <c r="Q96" i="77"/>
  <c r="U101" i="77"/>
  <c r="I107" i="77"/>
  <c r="Q107" i="77"/>
  <c r="S107" i="77"/>
  <c r="U107" i="77"/>
  <c r="K109" i="77"/>
  <c r="M109" i="77"/>
  <c r="O109" i="77"/>
  <c r="Q109" i="77"/>
  <c r="S109" i="77"/>
  <c r="U109" i="77"/>
  <c r="Q113" i="77"/>
  <c r="S113" i="77"/>
  <c r="U113" i="77"/>
  <c r="K115" i="77"/>
  <c r="M115" i="77"/>
  <c r="O115" i="77"/>
  <c r="Q115" i="77"/>
  <c r="S115" i="77"/>
  <c r="U115" i="77"/>
  <c r="Q119" i="77"/>
  <c r="S119" i="77"/>
  <c r="S121" i="77" s="1"/>
  <c r="U119" i="77"/>
  <c r="U121" i="77" s="1"/>
  <c r="K121" i="77"/>
  <c r="M121" i="77"/>
  <c r="O121" i="77"/>
  <c r="Q121" i="77"/>
  <c r="Q125" i="77"/>
  <c r="S125" i="77"/>
  <c r="U125" i="77"/>
  <c r="K127" i="77"/>
  <c r="M127" i="77"/>
  <c r="O127" i="77"/>
  <c r="Q131" i="77"/>
  <c r="S131" i="77"/>
  <c r="U131" i="77"/>
  <c r="K133" i="77"/>
  <c r="M133" i="77"/>
  <c r="O133" i="77"/>
  <c r="H136" i="77"/>
  <c r="K136" i="77"/>
  <c r="I6" i="80"/>
  <c r="Q6" i="80"/>
  <c r="S6" i="80"/>
  <c r="U6" i="80"/>
  <c r="I7" i="80"/>
  <c r="Q7" i="80"/>
  <c r="S7" i="80"/>
  <c r="U7" i="80"/>
  <c r="I8" i="80"/>
  <c r="Q8" i="80"/>
  <c r="S8" i="80"/>
  <c r="U8" i="80"/>
  <c r="I9" i="80"/>
  <c r="Q9" i="80"/>
  <c r="S9" i="80"/>
  <c r="U9" i="80"/>
  <c r="I10" i="80"/>
  <c r="Q10" i="80"/>
  <c r="S10" i="80"/>
  <c r="U10" i="80"/>
  <c r="I11" i="80"/>
  <c r="Q11" i="80"/>
  <c r="S11" i="80"/>
  <c r="U11" i="80"/>
  <c r="I12" i="80"/>
  <c r="Q12" i="80"/>
  <c r="S12" i="80"/>
  <c r="U12" i="80"/>
  <c r="I13" i="80"/>
  <c r="Q13" i="80"/>
  <c r="S13" i="80"/>
  <c r="U13" i="80"/>
  <c r="I14" i="80"/>
  <c r="Q14" i="80"/>
  <c r="S14" i="80"/>
  <c r="U14" i="80"/>
  <c r="I15" i="80"/>
  <c r="Q15" i="80"/>
  <c r="S15" i="80"/>
  <c r="U15" i="80"/>
  <c r="I16" i="80"/>
  <c r="Q16" i="80"/>
  <c r="S16" i="80"/>
  <c r="U16" i="80"/>
  <c r="I17" i="80"/>
  <c r="Q17" i="80"/>
  <c r="S17" i="80"/>
  <c r="U17" i="80"/>
  <c r="K19" i="80"/>
  <c r="M19" i="80"/>
  <c r="O19" i="80"/>
  <c r="I23" i="80"/>
  <c r="Q23" i="80"/>
  <c r="S23" i="80"/>
  <c r="U23" i="80"/>
  <c r="I27" i="80"/>
  <c r="I28" i="80" s="1"/>
  <c r="I29" i="80" s="1"/>
  <c r="I30" i="80" s="1"/>
  <c r="I31" i="80" s="1"/>
  <c r="I32" i="80" s="1"/>
  <c r="I38" i="80" s="1"/>
  <c r="I39" i="80" s="1"/>
  <c r="I40" i="80" s="1"/>
  <c r="I41" i="80" s="1"/>
  <c r="I42" i="80" s="1"/>
  <c r="I48" i="80" s="1"/>
  <c r="I54" i="80" s="1"/>
  <c r="I55" i="80" s="1"/>
  <c r="I61" i="80" s="1"/>
  <c r="I67" i="80" s="1"/>
  <c r="Q27" i="80"/>
  <c r="S27" i="80"/>
  <c r="U27" i="80"/>
  <c r="Q28" i="80"/>
  <c r="S28" i="80"/>
  <c r="U28" i="80"/>
  <c r="Q29" i="80"/>
  <c r="S29" i="80"/>
  <c r="U29" i="80"/>
  <c r="Q30" i="80"/>
  <c r="S30" i="80"/>
  <c r="U30" i="80"/>
  <c r="Q31" i="80"/>
  <c r="S31" i="80"/>
  <c r="U31" i="80"/>
  <c r="Q32" i="80"/>
  <c r="S32" i="80"/>
  <c r="U32" i="80"/>
  <c r="K34" i="80"/>
  <c r="M34" i="80"/>
  <c r="O34" i="80"/>
  <c r="O72" i="80" s="1"/>
  <c r="U34" i="80"/>
  <c r="Q38" i="80"/>
  <c r="S38" i="80"/>
  <c r="U38" i="80"/>
  <c r="Q39" i="80"/>
  <c r="S39" i="80"/>
  <c r="U39" i="80"/>
  <c r="Q40" i="80"/>
  <c r="S40" i="80"/>
  <c r="U40" i="80"/>
  <c r="Q41" i="80"/>
  <c r="S41" i="80"/>
  <c r="U41" i="80"/>
  <c r="Q42" i="80"/>
  <c r="S42" i="80"/>
  <c r="U42" i="80"/>
  <c r="K44" i="80"/>
  <c r="M44" i="80"/>
  <c r="O44" i="80"/>
  <c r="Q44" i="80"/>
  <c r="S44" i="80"/>
  <c r="Q48" i="80"/>
  <c r="Q50" i="80" s="1"/>
  <c r="S48" i="80"/>
  <c r="S50" i="80" s="1"/>
  <c r="U48" i="80"/>
  <c r="K50" i="80"/>
  <c r="M50" i="80"/>
  <c r="M72" i="80" s="1"/>
  <c r="O50" i="80"/>
  <c r="U50" i="80"/>
  <c r="Q54" i="80"/>
  <c r="S54" i="80"/>
  <c r="U54" i="80"/>
  <c r="U57" i="80" s="1"/>
  <c r="Q55" i="80"/>
  <c r="S55" i="80"/>
  <c r="U55" i="80"/>
  <c r="K57" i="80"/>
  <c r="M57" i="80"/>
  <c r="O57" i="80"/>
  <c r="Q57" i="80"/>
  <c r="S57" i="80"/>
  <c r="Q61" i="80"/>
  <c r="Q63" i="80" s="1"/>
  <c r="S61" i="80"/>
  <c r="S63" i="80" s="1"/>
  <c r="U61" i="80"/>
  <c r="K63" i="80"/>
  <c r="K72" i="80" s="1"/>
  <c r="M63" i="80"/>
  <c r="O63" i="80"/>
  <c r="U63" i="80"/>
  <c r="Q67" i="80"/>
  <c r="S67" i="80"/>
  <c r="S69" i="80" s="1"/>
  <c r="U67" i="80"/>
  <c r="U69" i="80" s="1"/>
  <c r="K69" i="80"/>
  <c r="M69" i="80"/>
  <c r="O69" i="80"/>
  <c r="Q69" i="80"/>
  <c r="H72" i="80"/>
  <c r="I79" i="80"/>
  <c r="Q79" i="80"/>
  <c r="S79" i="80"/>
  <c r="S82" i="80" s="1"/>
  <c r="S84" i="80" s="1"/>
  <c r="U79" i="80"/>
  <c r="U82" i="80" s="1"/>
  <c r="U84" i="80" s="1"/>
  <c r="K82" i="80"/>
  <c r="M82" i="80"/>
  <c r="O82" i="80"/>
  <c r="Q82" i="80"/>
  <c r="Q84" i="80" s="1"/>
  <c r="U86" i="80"/>
  <c r="I93" i="80"/>
  <c r="Q93" i="80"/>
  <c r="S93" i="80"/>
  <c r="S96" i="80" s="1"/>
  <c r="S101" i="80" s="1"/>
  <c r="U93" i="80"/>
  <c r="I94" i="80"/>
  <c r="Q94" i="80"/>
  <c r="Q96" i="80" s="1"/>
  <c r="Q101" i="80" s="1"/>
  <c r="S94" i="80"/>
  <c r="U94" i="80"/>
  <c r="K96" i="80"/>
  <c r="M96" i="80"/>
  <c r="O96" i="80"/>
  <c r="U96" i="80"/>
  <c r="Q99" i="80"/>
  <c r="I107" i="80"/>
  <c r="I119" i="80" s="1"/>
  <c r="I131" i="80" s="1"/>
  <c r="Q107" i="80"/>
  <c r="Q109" i="80" s="1"/>
  <c r="S107" i="80"/>
  <c r="S109" i="80" s="1"/>
  <c r="U107" i="80"/>
  <c r="U109" i="80" s="1"/>
  <c r="U136" i="80" s="1"/>
  <c r="K109" i="80"/>
  <c r="M109" i="80"/>
  <c r="O109" i="80"/>
  <c r="O136" i="80" s="1"/>
  <c r="I113" i="80"/>
  <c r="Q113" i="80"/>
  <c r="Q115" i="80" s="1"/>
  <c r="S113" i="80"/>
  <c r="U113" i="80"/>
  <c r="K115" i="80"/>
  <c r="M115" i="80"/>
  <c r="O115" i="80"/>
  <c r="S115" i="80"/>
  <c r="U115" i="80"/>
  <c r="Q119" i="80"/>
  <c r="S119" i="80"/>
  <c r="S121" i="80" s="1"/>
  <c r="S127" i="80" s="1"/>
  <c r="S133" i="80" s="1"/>
  <c r="U119" i="80"/>
  <c r="U121" i="80" s="1"/>
  <c r="U127" i="80" s="1"/>
  <c r="K121" i="80"/>
  <c r="M121" i="80"/>
  <c r="O121" i="80"/>
  <c r="Q121" i="80"/>
  <c r="Q127" i="80" s="1"/>
  <c r="I125" i="80"/>
  <c r="Q125" i="80"/>
  <c r="S125" i="80"/>
  <c r="U125" i="80"/>
  <c r="K127" i="80"/>
  <c r="K136" i="80" s="1"/>
  <c r="M127" i="80"/>
  <c r="O127" i="80"/>
  <c r="Q131" i="80"/>
  <c r="S131" i="80"/>
  <c r="U131" i="80"/>
  <c r="K133" i="80"/>
  <c r="M133" i="80"/>
  <c r="O133" i="80"/>
  <c r="U133" i="80"/>
  <c r="H136" i="80"/>
  <c r="I6" i="75"/>
  <c r="Q6" i="75"/>
  <c r="S6" i="75"/>
  <c r="S19" i="75" s="1"/>
  <c r="U6" i="75"/>
  <c r="I7" i="75"/>
  <c r="Q7" i="75"/>
  <c r="S7" i="75"/>
  <c r="U7" i="75"/>
  <c r="I8" i="75"/>
  <c r="Q8" i="75"/>
  <c r="S8" i="75"/>
  <c r="U8" i="75"/>
  <c r="I9" i="75"/>
  <c r="Q9" i="75"/>
  <c r="S9" i="75"/>
  <c r="U9" i="75"/>
  <c r="I10" i="75"/>
  <c r="Q10" i="75"/>
  <c r="S10" i="75"/>
  <c r="U10" i="75"/>
  <c r="I11" i="75"/>
  <c r="Q11" i="75"/>
  <c r="S11" i="75"/>
  <c r="U11" i="75"/>
  <c r="I12" i="75"/>
  <c r="Q12" i="75"/>
  <c r="S12" i="75"/>
  <c r="U12" i="75"/>
  <c r="I13" i="75"/>
  <c r="Q13" i="75"/>
  <c r="S13" i="75"/>
  <c r="U13" i="75"/>
  <c r="I14" i="75"/>
  <c r="Q14" i="75"/>
  <c r="S14" i="75"/>
  <c r="U14" i="75"/>
  <c r="I15" i="75"/>
  <c r="Q15" i="75"/>
  <c r="S15" i="75"/>
  <c r="U15" i="75"/>
  <c r="I16" i="75"/>
  <c r="Q16" i="75"/>
  <c r="S16" i="75"/>
  <c r="U16" i="75"/>
  <c r="I17" i="75"/>
  <c r="Q17" i="75"/>
  <c r="S17" i="75"/>
  <c r="U17" i="75"/>
  <c r="K19" i="75"/>
  <c r="M19" i="75"/>
  <c r="O19" i="75"/>
  <c r="O72" i="75" s="1"/>
  <c r="Q19" i="75"/>
  <c r="Q72" i="75" s="1"/>
  <c r="I23" i="75"/>
  <c r="Q23" i="75"/>
  <c r="S23" i="75"/>
  <c r="U23" i="75"/>
  <c r="I27" i="75"/>
  <c r="I28" i="75" s="1"/>
  <c r="I29" i="75" s="1"/>
  <c r="I30" i="75" s="1"/>
  <c r="I31" i="75" s="1"/>
  <c r="I32" i="75" s="1"/>
  <c r="I38" i="75" s="1"/>
  <c r="I39" i="75" s="1"/>
  <c r="I40" i="75" s="1"/>
  <c r="I41" i="75" s="1"/>
  <c r="I42" i="75" s="1"/>
  <c r="I48" i="75" s="1"/>
  <c r="I54" i="75" s="1"/>
  <c r="I55" i="75" s="1"/>
  <c r="I61" i="75" s="1"/>
  <c r="I67" i="75" s="1"/>
  <c r="Q27" i="75"/>
  <c r="Q34" i="75" s="1"/>
  <c r="S27" i="75"/>
  <c r="U27" i="75"/>
  <c r="Q28" i="75"/>
  <c r="S28" i="75"/>
  <c r="U28" i="75"/>
  <c r="Q29" i="75"/>
  <c r="S29" i="75"/>
  <c r="U29" i="75"/>
  <c r="Q30" i="75"/>
  <c r="S30" i="75"/>
  <c r="U30" i="75"/>
  <c r="Q31" i="75"/>
  <c r="S31" i="75"/>
  <c r="U31" i="75"/>
  <c r="Q32" i="75"/>
  <c r="S32" i="75"/>
  <c r="U32" i="75"/>
  <c r="U34" i="75" s="1"/>
  <c r="K34" i="75"/>
  <c r="M34" i="75"/>
  <c r="M72" i="75" s="1"/>
  <c r="O34" i="75"/>
  <c r="Q38" i="75"/>
  <c r="Q44" i="75" s="1"/>
  <c r="S38" i="75"/>
  <c r="S44" i="75" s="1"/>
  <c r="U38" i="75"/>
  <c r="Q39" i="75"/>
  <c r="S39" i="75"/>
  <c r="U39" i="75"/>
  <c r="Q40" i="75"/>
  <c r="S40" i="75"/>
  <c r="U40" i="75"/>
  <c r="Q41" i="75"/>
  <c r="S41" i="75"/>
  <c r="U41" i="75"/>
  <c r="Q42" i="75"/>
  <c r="S42" i="75"/>
  <c r="U42" i="75"/>
  <c r="K44" i="75"/>
  <c r="M44" i="75"/>
  <c r="O44" i="75"/>
  <c r="Q48" i="75"/>
  <c r="Q50" i="75" s="1"/>
  <c r="S48" i="75"/>
  <c r="S50" i="75" s="1"/>
  <c r="U48" i="75"/>
  <c r="K50" i="75"/>
  <c r="M50" i="75"/>
  <c r="O50" i="75"/>
  <c r="U50" i="75"/>
  <c r="Q54" i="75"/>
  <c r="S54" i="75"/>
  <c r="U54" i="75"/>
  <c r="Q55" i="75"/>
  <c r="Q57" i="75" s="1"/>
  <c r="S55" i="75"/>
  <c r="U55" i="75"/>
  <c r="U57" i="75" s="1"/>
  <c r="K57" i="75"/>
  <c r="M57" i="75"/>
  <c r="O57" i="75"/>
  <c r="S57" i="75"/>
  <c r="Q61" i="75"/>
  <c r="Q63" i="75" s="1"/>
  <c r="S61" i="75"/>
  <c r="U61" i="75"/>
  <c r="K63" i="75"/>
  <c r="M63" i="75"/>
  <c r="O63" i="75"/>
  <c r="S63" i="75"/>
  <c r="U63" i="75"/>
  <c r="Q67" i="75"/>
  <c r="S67" i="75"/>
  <c r="U67" i="75"/>
  <c r="U69" i="75" s="1"/>
  <c r="K69" i="75"/>
  <c r="M69" i="75"/>
  <c r="O69" i="75"/>
  <c r="Q69" i="75"/>
  <c r="S69" i="75"/>
  <c r="H72" i="75"/>
  <c r="I79" i="75"/>
  <c r="Q79" i="75"/>
  <c r="S79" i="75"/>
  <c r="U79" i="75"/>
  <c r="K82" i="75"/>
  <c r="M82" i="75"/>
  <c r="O82" i="75"/>
  <c r="Q82" i="75"/>
  <c r="Q84" i="75" s="1"/>
  <c r="S82" i="75"/>
  <c r="U82" i="75"/>
  <c r="U84" i="75" s="1"/>
  <c r="I93" i="75"/>
  <c r="Q93" i="75"/>
  <c r="Q96" i="75" s="1"/>
  <c r="Q99" i="75" s="1"/>
  <c r="S93" i="75"/>
  <c r="U93" i="75"/>
  <c r="I94" i="75"/>
  <c r="Q94" i="75"/>
  <c r="S94" i="75"/>
  <c r="S96" i="75" s="1"/>
  <c r="S101" i="75" s="1"/>
  <c r="U94" i="75"/>
  <c r="K96" i="75"/>
  <c r="M96" i="75"/>
  <c r="O96" i="75"/>
  <c r="U96" i="75"/>
  <c r="U101" i="75" s="1"/>
  <c r="I107" i="75"/>
  <c r="Q107" i="75"/>
  <c r="Q109" i="75" s="1"/>
  <c r="S107" i="75"/>
  <c r="S109" i="75" s="1"/>
  <c r="U107" i="75"/>
  <c r="U109" i="75" s="1"/>
  <c r="K109" i="75"/>
  <c r="K136" i="75" s="1"/>
  <c r="M109" i="75"/>
  <c r="O109" i="75"/>
  <c r="I113" i="75"/>
  <c r="Q113" i="75"/>
  <c r="Q115" i="75" s="1"/>
  <c r="S113" i="75"/>
  <c r="S115" i="75" s="1"/>
  <c r="U113" i="75"/>
  <c r="U115" i="75" s="1"/>
  <c r="K115" i="75"/>
  <c r="M115" i="75"/>
  <c r="O115" i="75"/>
  <c r="I119" i="75"/>
  <c r="I131" i="75" s="1"/>
  <c r="Q119" i="75"/>
  <c r="Q121" i="75" s="1"/>
  <c r="Q127" i="75" s="1"/>
  <c r="Q133" i="75" s="1"/>
  <c r="S119" i="75"/>
  <c r="U119" i="75"/>
  <c r="K121" i="75"/>
  <c r="M121" i="75"/>
  <c r="O121" i="75"/>
  <c r="S121" i="75"/>
  <c r="S127" i="75" s="1"/>
  <c r="S133" i="75" s="1"/>
  <c r="U121" i="75"/>
  <c r="U127" i="75" s="1"/>
  <c r="U133" i="75" s="1"/>
  <c r="I125" i="75"/>
  <c r="Q125" i="75"/>
  <c r="S125" i="75"/>
  <c r="U125" i="75"/>
  <c r="K127" i="75"/>
  <c r="M127" i="75"/>
  <c r="O127" i="75"/>
  <c r="O136" i="75" s="1"/>
  <c r="Q131" i="75"/>
  <c r="S131" i="75"/>
  <c r="U131" i="75"/>
  <c r="K133" i="75"/>
  <c r="M133" i="75"/>
  <c r="O133" i="75"/>
  <c r="H136" i="75"/>
  <c r="M136" i="75"/>
  <c r="Q101" i="84" l="1"/>
  <c r="Q99" i="84"/>
  <c r="Q72" i="82"/>
  <c r="U99" i="83"/>
  <c r="U101" i="83"/>
  <c r="S72" i="81"/>
  <c r="U139" i="80"/>
  <c r="U137" i="80"/>
  <c r="U136" i="75"/>
  <c r="Q73" i="75"/>
  <c r="Q75" i="75"/>
  <c r="U72" i="83"/>
  <c r="U50" i="54"/>
  <c r="U48" i="54"/>
  <c r="S133" i="76"/>
  <c r="Q86" i="82"/>
  <c r="Q84" i="82"/>
  <c r="S19" i="83"/>
  <c r="Q99" i="81"/>
  <c r="Q101" i="81"/>
  <c r="U74" i="53"/>
  <c r="U76" i="53"/>
  <c r="U19" i="53"/>
  <c r="Q59" i="57"/>
  <c r="Q61" i="57"/>
  <c r="Q59" i="45"/>
  <c r="Q61" i="45"/>
  <c r="U19" i="45"/>
  <c r="Q136" i="66"/>
  <c r="U74" i="42"/>
  <c r="U76" i="42"/>
  <c r="U19" i="34"/>
  <c r="U47" i="34" s="1"/>
  <c r="M136" i="80"/>
  <c r="U133" i="81"/>
  <c r="S61" i="55"/>
  <c r="S59" i="55"/>
  <c r="U59" i="57"/>
  <c r="U61" i="57"/>
  <c r="U74" i="47"/>
  <c r="U76" i="47"/>
  <c r="U59" i="45"/>
  <c r="U61" i="45"/>
  <c r="S74" i="63"/>
  <c r="S76" i="63"/>
  <c r="Q19" i="38"/>
  <c r="Q47" i="38" s="1"/>
  <c r="S136" i="75"/>
  <c r="K72" i="77"/>
  <c r="Q86" i="81"/>
  <c r="Q84" i="81"/>
  <c r="S59" i="57"/>
  <c r="S61" i="57"/>
  <c r="S74" i="54"/>
  <c r="S76" i="54"/>
  <c r="S74" i="47"/>
  <c r="S76" i="47"/>
  <c r="U61" i="46"/>
  <c r="U59" i="46"/>
  <c r="U19" i="69"/>
  <c r="U72" i="69" s="1"/>
  <c r="Q136" i="75"/>
  <c r="U44" i="80"/>
  <c r="S19" i="80"/>
  <c r="U19" i="77"/>
  <c r="U72" i="77" s="1"/>
  <c r="Q19" i="76"/>
  <c r="Q19" i="84"/>
  <c r="Q99" i="83"/>
  <c r="Q139" i="81"/>
  <c r="Q137" i="81"/>
  <c r="Q59" i="55"/>
  <c r="U48" i="55"/>
  <c r="U50" i="55"/>
  <c r="U74" i="56"/>
  <c r="U76" i="56"/>
  <c r="Q76" i="54"/>
  <c r="Q74" i="54"/>
  <c r="S61" i="43"/>
  <c r="Q19" i="43"/>
  <c r="U48" i="58"/>
  <c r="U50" i="58"/>
  <c r="S19" i="69"/>
  <c r="U19" i="68"/>
  <c r="S75" i="67"/>
  <c r="S73" i="67"/>
  <c r="S137" i="64"/>
  <c r="S139" i="64"/>
  <c r="U86" i="75"/>
  <c r="S136" i="80"/>
  <c r="Q19" i="80"/>
  <c r="Q34" i="76"/>
  <c r="Q136" i="82"/>
  <c r="S136" i="84"/>
  <c r="S96" i="83"/>
  <c r="U59" i="55"/>
  <c r="U61" i="55"/>
  <c r="S61" i="53"/>
  <c r="S59" i="53"/>
  <c r="U44" i="53"/>
  <c r="Q19" i="57"/>
  <c r="Q47" i="57" s="1"/>
  <c r="S59" i="54"/>
  <c r="S61" i="54"/>
  <c r="Q47" i="58"/>
  <c r="U74" i="62"/>
  <c r="U76" i="62"/>
  <c r="K72" i="67"/>
  <c r="U127" i="64"/>
  <c r="U133" i="64" s="1"/>
  <c r="U59" i="39"/>
  <c r="U61" i="39"/>
  <c r="U86" i="83"/>
  <c r="U84" i="83"/>
  <c r="U99" i="80"/>
  <c r="U101" i="80"/>
  <c r="Q101" i="77"/>
  <c r="Q99" i="77"/>
  <c r="U121" i="70"/>
  <c r="U127" i="70" s="1"/>
  <c r="U133" i="70" s="1"/>
  <c r="U136" i="70" s="1"/>
  <c r="S19" i="76"/>
  <c r="S72" i="76" s="1"/>
  <c r="Q86" i="75"/>
  <c r="Q136" i="80"/>
  <c r="Q34" i="80"/>
  <c r="U84" i="76"/>
  <c r="Q121" i="84"/>
  <c r="U99" i="84"/>
  <c r="U101" i="84"/>
  <c r="O72" i="81"/>
  <c r="S74" i="53"/>
  <c r="S76" i="53"/>
  <c r="U59" i="53"/>
  <c r="U76" i="57"/>
  <c r="U74" i="57"/>
  <c r="Q47" i="56"/>
  <c r="U19" i="56"/>
  <c r="U47" i="56" s="1"/>
  <c r="S34" i="44"/>
  <c r="S47" i="44" s="1"/>
  <c r="Q47" i="44"/>
  <c r="U19" i="44"/>
  <c r="S74" i="35"/>
  <c r="S76" i="35"/>
  <c r="U121" i="76"/>
  <c r="U127" i="76"/>
  <c r="U133" i="76" s="1"/>
  <c r="U136" i="76" s="1"/>
  <c r="Q76" i="47"/>
  <c r="Q74" i="47"/>
  <c r="S136" i="76"/>
  <c r="S127" i="76"/>
  <c r="S86" i="84"/>
  <c r="S84" i="84"/>
  <c r="U99" i="75"/>
  <c r="Q133" i="80"/>
  <c r="S86" i="80"/>
  <c r="U136" i="77"/>
  <c r="S34" i="77"/>
  <c r="S101" i="76"/>
  <c r="S99" i="82"/>
  <c r="S101" i="82"/>
  <c r="S99" i="84"/>
  <c r="S101" i="84"/>
  <c r="U86" i="84"/>
  <c r="U84" i="84"/>
  <c r="U136" i="81"/>
  <c r="S34" i="56"/>
  <c r="S19" i="56"/>
  <c r="S47" i="54"/>
  <c r="Q74" i="44"/>
  <c r="Q76" i="44"/>
  <c r="Q86" i="64"/>
  <c r="Q84" i="64"/>
  <c r="Q74" i="35"/>
  <c r="Q76" i="35"/>
  <c r="S19" i="42"/>
  <c r="S47" i="42" s="1"/>
  <c r="S74" i="40"/>
  <c r="S76" i="40"/>
  <c r="Q19" i="83"/>
  <c r="Q72" i="83" s="1"/>
  <c r="K136" i="76"/>
  <c r="Q19" i="81"/>
  <c r="K72" i="75"/>
  <c r="S99" i="77"/>
  <c r="S101" i="77"/>
  <c r="Q101" i="75"/>
  <c r="S99" i="75"/>
  <c r="S84" i="75"/>
  <c r="S86" i="75"/>
  <c r="U44" i="75"/>
  <c r="S34" i="75"/>
  <c r="S72" i="75" s="1"/>
  <c r="U19" i="75"/>
  <c r="S99" i="80"/>
  <c r="Q86" i="80"/>
  <c r="I119" i="77"/>
  <c r="I131" i="77" s="1"/>
  <c r="I113" i="77"/>
  <c r="I125" i="77"/>
  <c r="Q84" i="76"/>
  <c r="U44" i="76"/>
  <c r="U72" i="76" s="1"/>
  <c r="O136" i="82"/>
  <c r="Q99" i="82"/>
  <c r="Q101" i="82"/>
  <c r="U136" i="83"/>
  <c r="Q84" i="83"/>
  <c r="S99" i="81"/>
  <c r="S101" i="81"/>
  <c r="S44" i="55"/>
  <c r="Q74" i="53"/>
  <c r="Q48" i="53"/>
  <c r="K47" i="53"/>
  <c r="S47" i="53"/>
  <c r="U34" i="57"/>
  <c r="U47" i="57" s="1"/>
  <c r="U44" i="56"/>
  <c r="Q47" i="47"/>
  <c r="S137" i="66"/>
  <c r="S139" i="66"/>
  <c r="U101" i="64"/>
  <c r="U99" i="64"/>
  <c r="Q76" i="42"/>
  <c r="Q74" i="42"/>
  <c r="U19" i="81"/>
  <c r="Q44" i="56"/>
  <c r="Q34" i="44"/>
  <c r="U47" i="47"/>
  <c r="Q19" i="45"/>
  <c r="Q47" i="45" s="1"/>
  <c r="Q84" i="68"/>
  <c r="Q86" i="68"/>
  <c r="S86" i="67"/>
  <c r="S84" i="67"/>
  <c r="O72" i="67"/>
  <c r="U44" i="67"/>
  <c r="S19" i="35"/>
  <c r="S47" i="35" s="1"/>
  <c r="Q47" i="37"/>
  <c r="U19" i="37"/>
  <c r="U47" i="37" s="1"/>
  <c r="Q74" i="50"/>
  <c r="Q76" i="50"/>
  <c r="O136" i="77"/>
  <c r="U57" i="76"/>
  <c r="S34" i="82"/>
  <c r="S72" i="82" s="1"/>
  <c r="M72" i="82"/>
  <c r="U19" i="82"/>
  <c r="U72" i="82" s="1"/>
  <c r="K72" i="84"/>
  <c r="U34" i="84"/>
  <c r="U72" i="84" s="1"/>
  <c r="K136" i="83"/>
  <c r="M72" i="83"/>
  <c r="O47" i="55"/>
  <c r="S19" i="55"/>
  <c r="S47" i="55" s="1"/>
  <c r="Q71" i="57"/>
  <c r="S19" i="57"/>
  <c r="S47" i="57" s="1"/>
  <c r="Q34" i="54"/>
  <c r="Q47" i="54" s="1"/>
  <c r="S76" i="44"/>
  <c r="S34" i="47"/>
  <c r="S47" i="47" s="1"/>
  <c r="S44" i="43"/>
  <c r="S47" i="43" s="1"/>
  <c r="Q76" i="46"/>
  <c r="Q74" i="45"/>
  <c r="S44" i="45"/>
  <c r="S71" i="58"/>
  <c r="Q61" i="58"/>
  <c r="Q59" i="58"/>
  <c r="S44" i="63"/>
  <c r="Q71" i="59"/>
  <c r="Q19" i="59"/>
  <c r="U44" i="69"/>
  <c r="U44" i="68"/>
  <c r="Q99" i="67"/>
  <c r="Q101" i="67"/>
  <c r="U101" i="67"/>
  <c r="U99" i="67"/>
  <c r="S84" i="66"/>
  <c r="U19" i="41"/>
  <c r="U47" i="41" s="1"/>
  <c r="S19" i="40"/>
  <c r="S47" i="40" s="1"/>
  <c r="U133" i="74"/>
  <c r="U136" i="74" s="1"/>
  <c r="Q34" i="82"/>
  <c r="O72" i="84"/>
  <c r="U48" i="43"/>
  <c r="U50" i="43"/>
  <c r="S74" i="37"/>
  <c r="S76" i="37"/>
  <c r="S127" i="74"/>
  <c r="S133" i="74"/>
  <c r="S136" i="74" s="1"/>
  <c r="O72" i="76"/>
  <c r="S133" i="82"/>
  <c r="S136" i="82" s="1"/>
  <c r="U127" i="82"/>
  <c r="Q34" i="84"/>
  <c r="M72" i="84"/>
  <c r="S127" i="83"/>
  <c r="S133" i="83" s="1"/>
  <c r="S136" i="83" s="1"/>
  <c r="S34" i="83"/>
  <c r="O72" i="83"/>
  <c r="M136" i="81"/>
  <c r="Q57" i="81"/>
  <c r="Q34" i="55"/>
  <c r="U44" i="57"/>
  <c r="O47" i="47"/>
  <c r="S47" i="46"/>
  <c r="S19" i="45"/>
  <c r="S47" i="45" s="1"/>
  <c r="U47" i="62"/>
  <c r="U76" i="59"/>
  <c r="U74" i="59"/>
  <c r="Q137" i="69"/>
  <c r="Q139" i="69"/>
  <c r="Q84" i="66"/>
  <c r="Q86" i="66"/>
  <c r="S19" i="64"/>
  <c r="S72" i="64" s="1"/>
  <c r="U44" i="39"/>
  <c r="Q19" i="39"/>
  <c r="Q47" i="39" s="1"/>
  <c r="Q137" i="74"/>
  <c r="Q139" i="74"/>
  <c r="M136" i="77"/>
  <c r="U133" i="82"/>
  <c r="U136" i="82" s="1"/>
  <c r="K72" i="82"/>
  <c r="S34" i="84"/>
  <c r="S72" i="84" s="1"/>
  <c r="Q71" i="56"/>
  <c r="U71" i="43"/>
  <c r="S99" i="67"/>
  <c r="S101" i="67"/>
  <c r="U127" i="66"/>
  <c r="U133" i="66" s="1"/>
  <c r="U136" i="66" s="1"/>
  <c r="U72" i="64"/>
  <c r="U84" i="74"/>
  <c r="U86" i="74"/>
  <c r="S19" i="50"/>
  <c r="Q127" i="76"/>
  <c r="Q133" i="76" s="1"/>
  <c r="Q136" i="76" s="1"/>
  <c r="U127" i="77"/>
  <c r="U133" i="77" s="1"/>
  <c r="S19" i="77"/>
  <c r="Q127" i="83"/>
  <c r="Q133" i="83" s="1"/>
  <c r="Q136" i="83" s="1"/>
  <c r="K136" i="81"/>
  <c r="U34" i="81"/>
  <c r="U76" i="54"/>
  <c r="U74" i="54"/>
  <c r="U59" i="47"/>
  <c r="S34" i="46"/>
  <c r="Q47" i="46"/>
  <c r="U19" i="46"/>
  <c r="U47" i="46" s="1"/>
  <c r="S34" i="58"/>
  <c r="S59" i="59"/>
  <c r="S61" i="59"/>
  <c r="U86" i="69"/>
  <c r="U121" i="67"/>
  <c r="U136" i="67" s="1"/>
  <c r="U127" i="67"/>
  <c r="U133" i="67" s="1"/>
  <c r="K136" i="67"/>
  <c r="U72" i="67"/>
  <c r="S72" i="66"/>
  <c r="Q136" i="64"/>
  <c r="U74" i="51"/>
  <c r="U76" i="51"/>
  <c r="U34" i="83"/>
  <c r="Q19" i="55"/>
  <c r="Q47" i="55" s="1"/>
  <c r="Q34" i="43"/>
  <c r="U74" i="45"/>
  <c r="U76" i="45"/>
  <c r="S127" i="68"/>
  <c r="S133" i="68" s="1"/>
  <c r="S136" i="68" s="1"/>
  <c r="S99" i="74"/>
  <c r="S101" i="74"/>
  <c r="S34" i="80"/>
  <c r="U19" i="80"/>
  <c r="S127" i="77"/>
  <c r="S133" i="77" s="1"/>
  <c r="S136" i="77" s="1"/>
  <c r="Q127" i="77"/>
  <c r="Q133" i="77" s="1"/>
  <c r="Q136" i="77" s="1"/>
  <c r="Q19" i="77"/>
  <c r="Q72" i="77" s="1"/>
  <c r="M72" i="76"/>
  <c r="U133" i="84"/>
  <c r="U136" i="84" s="1"/>
  <c r="S127" i="81"/>
  <c r="S133" i="81" s="1"/>
  <c r="S136" i="81" s="1"/>
  <c r="S34" i="81"/>
  <c r="Q76" i="55"/>
  <c r="U34" i="53"/>
  <c r="S74" i="57"/>
  <c r="S74" i="56"/>
  <c r="M47" i="47"/>
  <c r="Q34" i="46"/>
  <c r="Q34" i="58"/>
  <c r="Q59" i="63"/>
  <c r="M47" i="62"/>
  <c r="Q19" i="62"/>
  <c r="Q133" i="67"/>
  <c r="Q136" i="67" s="1"/>
  <c r="S127" i="67"/>
  <c r="S133" i="67" s="1"/>
  <c r="S136" i="67" s="1"/>
  <c r="O72" i="66"/>
  <c r="Q74" i="38"/>
  <c r="Q76" i="38"/>
  <c r="U74" i="38"/>
  <c r="U76" i="38"/>
  <c r="U34" i="42"/>
  <c r="S99" i="72"/>
  <c r="S101" i="72"/>
  <c r="S76" i="49"/>
  <c r="S74" i="49"/>
  <c r="S59" i="35"/>
  <c r="S61" i="35"/>
  <c r="U19" i="35"/>
  <c r="Q61" i="39"/>
  <c r="Q59" i="39"/>
  <c r="U34" i="37"/>
  <c r="Q34" i="37"/>
  <c r="S74" i="42"/>
  <c r="S76" i="42"/>
  <c r="S19" i="51"/>
  <c r="S47" i="51" s="1"/>
  <c r="U59" i="48"/>
  <c r="U61" i="48"/>
  <c r="S47" i="48"/>
  <c r="S59" i="44"/>
  <c r="U34" i="44"/>
  <c r="S71" i="43"/>
  <c r="S19" i="62"/>
  <c r="U44" i="59"/>
  <c r="K47" i="59"/>
  <c r="U136" i="69"/>
  <c r="Q136" i="68"/>
  <c r="U99" i="68"/>
  <c r="U101" i="68"/>
  <c r="Q57" i="68"/>
  <c r="O72" i="68"/>
  <c r="S19" i="68"/>
  <c r="S72" i="68" s="1"/>
  <c r="Q101" i="66"/>
  <c r="Q99" i="66"/>
  <c r="M72" i="66"/>
  <c r="Q19" i="66"/>
  <c r="S101" i="64"/>
  <c r="S99" i="64"/>
  <c r="Q44" i="64"/>
  <c r="M72" i="64"/>
  <c r="Q19" i="35"/>
  <c r="Q47" i="35" s="1"/>
  <c r="K47" i="39"/>
  <c r="S76" i="38"/>
  <c r="S74" i="38"/>
  <c r="U76" i="40"/>
  <c r="U74" i="40"/>
  <c r="Q127" i="71"/>
  <c r="Q133" i="71" s="1"/>
  <c r="Q86" i="71"/>
  <c r="Q84" i="71"/>
  <c r="U19" i="73"/>
  <c r="U72" i="73" s="1"/>
  <c r="S84" i="72"/>
  <c r="S86" i="72"/>
  <c r="Q50" i="52"/>
  <c r="Q48" i="52"/>
  <c r="U19" i="52"/>
  <c r="U47" i="52" s="1"/>
  <c r="U34" i="56"/>
  <c r="S61" i="62"/>
  <c r="O47" i="62"/>
  <c r="Q34" i="59"/>
  <c r="U121" i="69"/>
  <c r="U127" i="69"/>
  <c r="U133" i="69" s="1"/>
  <c r="I119" i="68"/>
  <c r="I131" i="68" s="1"/>
  <c r="I125" i="68"/>
  <c r="M72" i="68"/>
  <c r="Q19" i="68"/>
  <c r="Q72" i="68" s="1"/>
  <c r="S101" i="66"/>
  <c r="S99" i="66"/>
  <c r="Q59" i="38"/>
  <c r="Q61" i="38"/>
  <c r="Q74" i="36"/>
  <c r="Q76" i="36"/>
  <c r="U19" i="36"/>
  <c r="U47" i="36" s="1"/>
  <c r="S19" i="52"/>
  <c r="S47" i="52" s="1"/>
  <c r="Q59" i="51"/>
  <c r="Q61" i="51"/>
  <c r="U44" i="45"/>
  <c r="U44" i="63"/>
  <c r="S44" i="62"/>
  <c r="S19" i="59"/>
  <c r="S47" i="59" s="1"/>
  <c r="M136" i="68"/>
  <c r="U19" i="66"/>
  <c r="U136" i="64"/>
  <c r="Q74" i="41"/>
  <c r="Q76" i="41"/>
  <c r="S47" i="41"/>
  <c r="Q136" i="71"/>
  <c r="S101" i="71"/>
  <c r="S99" i="71"/>
  <c r="Q84" i="73"/>
  <c r="Q86" i="73"/>
  <c r="K47" i="43"/>
  <c r="S19" i="58"/>
  <c r="U71" i="63"/>
  <c r="U19" i="63"/>
  <c r="U47" i="63" s="1"/>
  <c r="Q44" i="62"/>
  <c r="U96" i="69"/>
  <c r="O72" i="69"/>
  <c r="U57" i="67"/>
  <c r="Q44" i="66"/>
  <c r="Q34" i="35"/>
  <c r="Q44" i="38"/>
  <c r="S34" i="36"/>
  <c r="S19" i="36"/>
  <c r="S47" i="36" s="1"/>
  <c r="S99" i="70"/>
  <c r="S101" i="70"/>
  <c r="Q59" i="49"/>
  <c r="Q61" i="49"/>
  <c r="S44" i="47"/>
  <c r="U71" i="58"/>
  <c r="M47" i="58"/>
  <c r="O47" i="63"/>
  <c r="S19" i="63"/>
  <c r="S47" i="63" s="1"/>
  <c r="S127" i="69"/>
  <c r="S133" i="69" s="1"/>
  <c r="S136" i="69" s="1"/>
  <c r="M72" i="69"/>
  <c r="Q19" i="69"/>
  <c r="Q72" i="69" s="1"/>
  <c r="S86" i="64"/>
  <c r="Q19" i="64"/>
  <c r="Q72" i="64" s="1"/>
  <c r="U59" i="38"/>
  <c r="U61" i="38"/>
  <c r="U47" i="38"/>
  <c r="Q74" i="37"/>
  <c r="Q76" i="37"/>
  <c r="S19" i="37"/>
  <c r="S47" i="37" s="1"/>
  <c r="U76" i="36"/>
  <c r="U74" i="36"/>
  <c r="S61" i="36"/>
  <c r="S59" i="36"/>
  <c r="Q72" i="74"/>
  <c r="U19" i="74"/>
  <c r="U137" i="73"/>
  <c r="U139" i="73"/>
  <c r="S74" i="52"/>
  <c r="S76" i="52"/>
  <c r="U59" i="52"/>
  <c r="U61" i="52"/>
  <c r="Q76" i="34"/>
  <c r="Q74" i="34"/>
  <c r="U74" i="34"/>
  <c r="U76" i="34"/>
  <c r="Q59" i="34"/>
  <c r="Q61" i="34"/>
  <c r="Q34" i="63"/>
  <c r="Q47" i="63" s="1"/>
  <c r="M47" i="63"/>
  <c r="Q71" i="62"/>
  <c r="U19" i="59"/>
  <c r="I113" i="69"/>
  <c r="I119" i="69"/>
  <c r="I131" i="69" s="1"/>
  <c r="S44" i="69"/>
  <c r="U127" i="68"/>
  <c r="U133" i="68" s="1"/>
  <c r="U136" i="68" s="1"/>
  <c r="Q72" i="67"/>
  <c r="K136" i="66"/>
  <c r="U44" i="66"/>
  <c r="U71" i="35"/>
  <c r="S19" i="39"/>
  <c r="S47" i="39" s="1"/>
  <c r="S19" i="38"/>
  <c r="S47" i="38" s="1"/>
  <c r="S59" i="37"/>
  <c r="S61" i="37"/>
  <c r="U44" i="37"/>
  <c r="S74" i="36"/>
  <c r="S76" i="36"/>
  <c r="K47" i="36"/>
  <c r="Q47" i="42"/>
  <c r="U19" i="42"/>
  <c r="Q44" i="40"/>
  <c r="S84" i="71"/>
  <c r="S86" i="71"/>
  <c r="M72" i="71"/>
  <c r="Q19" i="71"/>
  <c r="Q72" i="71" s="1"/>
  <c r="U59" i="37"/>
  <c r="S44" i="36"/>
  <c r="Q34" i="36"/>
  <c r="Q47" i="36" s="1"/>
  <c r="Q44" i="41"/>
  <c r="Q34" i="41"/>
  <c r="Q47" i="41" s="1"/>
  <c r="O47" i="41"/>
  <c r="U47" i="40"/>
  <c r="U57" i="71"/>
  <c r="Q99" i="70"/>
  <c r="Q101" i="70"/>
  <c r="U99" i="70"/>
  <c r="U101" i="70"/>
  <c r="S44" i="50"/>
  <c r="U71" i="39"/>
  <c r="U34" i="39"/>
  <c r="U47" i="39" s="1"/>
  <c r="S59" i="40"/>
  <c r="S61" i="40"/>
  <c r="U44" i="40"/>
  <c r="U34" i="71"/>
  <c r="U72" i="71" s="1"/>
  <c r="Q84" i="74"/>
  <c r="Q86" i="74"/>
  <c r="U34" i="74"/>
  <c r="K47" i="51"/>
  <c r="U76" i="37"/>
  <c r="U74" i="37"/>
  <c r="U34" i="36"/>
  <c r="Q59" i="40"/>
  <c r="Q61" i="40"/>
  <c r="S44" i="40"/>
  <c r="Q19" i="40"/>
  <c r="Q47" i="40" s="1"/>
  <c r="O72" i="71"/>
  <c r="S19" i="71"/>
  <c r="K72" i="74"/>
  <c r="Q34" i="73"/>
  <c r="Q19" i="73"/>
  <c r="O136" i="72"/>
  <c r="Q44" i="48"/>
  <c r="U44" i="35"/>
  <c r="U34" i="38"/>
  <c r="S59" i="41"/>
  <c r="U34" i="41"/>
  <c r="S136" i="71"/>
  <c r="U19" i="70"/>
  <c r="U72" i="70" s="1"/>
  <c r="S127" i="72"/>
  <c r="S133" i="72" s="1"/>
  <c r="S136" i="72"/>
  <c r="Q44" i="34"/>
  <c r="Q34" i="34"/>
  <c r="S44" i="42"/>
  <c r="Q57" i="71"/>
  <c r="S136" i="70"/>
  <c r="I113" i="70"/>
  <c r="I119" i="70"/>
  <c r="I131" i="70" s="1"/>
  <c r="Q86" i="70"/>
  <c r="Q84" i="70"/>
  <c r="S59" i="49"/>
  <c r="S61" i="49"/>
  <c r="S19" i="49"/>
  <c r="S47" i="49" s="1"/>
  <c r="S84" i="74"/>
  <c r="S86" i="74"/>
  <c r="Q136" i="70"/>
  <c r="S59" i="48"/>
  <c r="S61" i="48"/>
  <c r="Q47" i="50"/>
  <c r="U19" i="50"/>
  <c r="U47" i="50" s="1"/>
  <c r="S44" i="34"/>
  <c r="Q44" i="74"/>
  <c r="O72" i="73"/>
  <c r="Q99" i="72"/>
  <c r="Q101" i="72"/>
  <c r="S34" i="71"/>
  <c r="K136" i="73"/>
  <c r="M136" i="73"/>
  <c r="U99" i="73"/>
  <c r="U101" i="73"/>
  <c r="S34" i="72"/>
  <c r="S72" i="72" s="1"/>
  <c r="Q72" i="72"/>
  <c r="S61" i="52"/>
  <c r="S59" i="52"/>
  <c r="S74" i="51"/>
  <c r="S76" i="51"/>
  <c r="O47" i="51"/>
  <c r="Q34" i="48"/>
  <c r="Q19" i="48"/>
  <c r="S76" i="34"/>
  <c r="S74" i="34"/>
  <c r="S99" i="73"/>
  <c r="S101" i="73"/>
  <c r="S34" i="73"/>
  <c r="S44" i="70"/>
  <c r="O72" i="70"/>
  <c r="S19" i="70"/>
  <c r="Q127" i="72"/>
  <c r="Q133" i="72" s="1"/>
  <c r="Q136" i="72" s="1"/>
  <c r="U136" i="72"/>
  <c r="U44" i="72"/>
  <c r="U72" i="72" s="1"/>
  <c r="Q34" i="49"/>
  <c r="Q47" i="49" s="1"/>
  <c r="Q76" i="51"/>
  <c r="Q74" i="51"/>
  <c r="S44" i="51"/>
  <c r="S19" i="74"/>
  <c r="S72" i="74" s="1"/>
  <c r="Q96" i="73"/>
  <c r="O136" i="70"/>
  <c r="Q19" i="70"/>
  <c r="Q72" i="70" s="1"/>
  <c r="U84" i="72"/>
  <c r="U86" i="72"/>
  <c r="U44" i="49"/>
  <c r="S61" i="51"/>
  <c r="Q44" i="51"/>
  <c r="U34" i="51"/>
  <c r="U47" i="51" s="1"/>
  <c r="S74" i="50"/>
  <c r="S76" i="50"/>
  <c r="S19" i="34"/>
  <c r="S47" i="34" s="1"/>
  <c r="M136" i="70"/>
  <c r="Q71" i="48"/>
  <c r="U19" i="48"/>
  <c r="U47" i="48" s="1"/>
  <c r="M47" i="34"/>
  <c r="Q19" i="34"/>
  <c r="Q47" i="34" s="1"/>
  <c r="Q127" i="73"/>
  <c r="Q133" i="73" s="1"/>
  <c r="Q136" i="73" s="1"/>
  <c r="S127" i="73"/>
  <c r="S133" i="73" s="1"/>
  <c r="S136" i="73" s="1"/>
  <c r="I119" i="73"/>
  <c r="I131" i="73" s="1"/>
  <c r="I125" i="73"/>
  <c r="S72" i="73"/>
  <c r="S57" i="70"/>
  <c r="U44" i="70"/>
  <c r="K136" i="72"/>
  <c r="K72" i="72"/>
  <c r="U19" i="49"/>
  <c r="U47" i="49" s="1"/>
  <c r="Q74" i="52"/>
  <c r="Q76" i="52"/>
  <c r="U71" i="52"/>
  <c r="S44" i="52"/>
  <c r="Q19" i="51"/>
  <c r="Q47" i="51" s="1"/>
  <c r="S34" i="48"/>
  <c r="U44" i="50"/>
  <c r="Q139" i="77" l="1"/>
  <c r="Q137" i="77"/>
  <c r="U137" i="66"/>
  <c r="U139" i="66"/>
  <c r="S50" i="47"/>
  <c r="S48" i="47"/>
  <c r="U48" i="57"/>
  <c r="U50" i="57"/>
  <c r="S139" i="77"/>
  <c r="S137" i="77"/>
  <c r="U73" i="84"/>
  <c r="U75" i="84"/>
  <c r="S137" i="82"/>
  <c r="S139" i="82"/>
  <c r="Q50" i="54"/>
  <c r="Q48" i="54"/>
  <c r="U137" i="67"/>
  <c r="U139" i="67"/>
  <c r="Q137" i="76"/>
  <c r="Q139" i="76"/>
  <c r="Q48" i="49"/>
  <c r="Q50" i="49"/>
  <c r="U48" i="39"/>
  <c r="U50" i="39"/>
  <c r="S139" i="74"/>
  <c r="S137" i="74"/>
  <c r="U73" i="71"/>
  <c r="U75" i="71"/>
  <c r="Q137" i="83"/>
  <c r="Q139" i="83"/>
  <c r="U73" i="72"/>
  <c r="U75" i="72"/>
  <c r="Q50" i="63"/>
  <c r="Q48" i="63"/>
  <c r="U137" i="84"/>
  <c r="U139" i="84"/>
  <c r="S75" i="84"/>
  <c r="S73" i="84"/>
  <c r="U75" i="76"/>
  <c r="U73" i="76"/>
  <c r="S73" i="75"/>
  <c r="S75" i="75"/>
  <c r="Q137" i="67"/>
  <c r="Q139" i="67"/>
  <c r="S137" i="73"/>
  <c r="S139" i="73"/>
  <c r="Q139" i="73"/>
  <c r="Q137" i="73"/>
  <c r="Q48" i="41"/>
  <c r="Q50" i="41"/>
  <c r="U137" i="68"/>
  <c r="U139" i="68"/>
  <c r="S137" i="68"/>
  <c r="S139" i="68"/>
  <c r="S137" i="83"/>
  <c r="S139" i="83"/>
  <c r="S50" i="44"/>
  <c r="S48" i="44"/>
  <c r="U137" i="76"/>
  <c r="U139" i="76"/>
  <c r="U48" i="51"/>
  <c r="U50" i="51"/>
  <c r="Q137" i="72"/>
  <c r="Q139" i="72"/>
  <c r="S137" i="67"/>
  <c r="S139" i="67"/>
  <c r="U137" i="82"/>
  <c r="U139" i="82"/>
  <c r="U137" i="70"/>
  <c r="U139" i="70"/>
  <c r="S137" i="72"/>
  <c r="S139" i="72"/>
  <c r="Q73" i="74"/>
  <c r="Q75" i="74"/>
  <c r="U99" i="69"/>
  <c r="U101" i="69"/>
  <c r="Q76" i="56"/>
  <c r="Q74" i="56"/>
  <c r="U137" i="74"/>
  <c r="U139" i="74"/>
  <c r="Q50" i="44"/>
  <c r="Q48" i="44"/>
  <c r="S137" i="75"/>
  <c r="S139" i="75"/>
  <c r="U50" i="49"/>
  <c r="U48" i="49"/>
  <c r="Q48" i="40"/>
  <c r="Q50" i="40"/>
  <c r="S50" i="36"/>
  <c r="S48" i="36"/>
  <c r="Q73" i="68"/>
  <c r="Q75" i="68"/>
  <c r="U137" i="69"/>
  <c r="U139" i="69"/>
  <c r="Q47" i="62"/>
  <c r="U73" i="64"/>
  <c r="U75" i="64"/>
  <c r="S48" i="57"/>
  <c r="S50" i="57"/>
  <c r="Q137" i="75"/>
  <c r="Q139" i="75"/>
  <c r="U74" i="39"/>
  <c r="U76" i="39"/>
  <c r="Q73" i="67"/>
  <c r="Q75" i="67"/>
  <c r="Q137" i="71"/>
  <c r="Q139" i="71"/>
  <c r="U50" i="41"/>
  <c r="U48" i="41"/>
  <c r="Q76" i="57"/>
  <c r="Q74" i="57"/>
  <c r="U73" i="69"/>
  <c r="U75" i="69"/>
  <c r="Q75" i="64"/>
  <c r="Q73" i="64"/>
  <c r="U74" i="63"/>
  <c r="U76" i="63"/>
  <c r="S48" i="51"/>
  <c r="S50" i="51"/>
  <c r="Q50" i="46"/>
  <c r="Q48" i="46"/>
  <c r="S50" i="55"/>
  <c r="S48" i="55"/>
  <c r="U50" i="47"/>
  <c r="U48" i="47"/>
  <c r="S48" i="54"/>
  <c r="S50" i="54"/>
  <c r="Q48" i="56"/>
  <c r="Q50" i="56"/>
  <c r="Q50" i="58"/>
  <c r="Q48" i="58"/>
  <c r="Q137" i="66"/>
  <c r="Q139" i="66"/>
  <c r="Q75" i="82"/>
  <c r="Q73" i="82"/>
  <c r="Q48" i="51"/>
  <c r="Q50" i="51"/>
  <c r="S73" i="74"/>
  <c r="S75" i="74"/>
  <c r="S72" i="70"/>
  <c r="Q47" i="48"/>
  <c r="S73" i="72"/>
  <c r="S75" i="72"/>
  <c r="S137" i="71"/>
  <c r="S139" i="71"/>
  <c r="Q72" i="73"/>
  <c r="S47" i="58"/>
  <c r="U50" i="52"/>
  <c r="U48" i="52"/>
  <c r="S47" i="62"/>
  <c r="S137" i="81"/>
  <c r="S139" i="81"/>
  <c r="Q47" i="59"/>
  <c r="U72" i="75"/>
  <c r="S47" i="56"/>
  <c r="Q127" i="84"/>
  <c r="Q133" i="84" s="1"/>
  <c r="Q136" i="84" s="1"/>
  <c r="S75" i="76"/>
  <c r="S73" i="76"/>
  <c r="Q72" i="80"/>
  <c r="S72" i="69"/>
  <c r="Q72" i="84"/>
  <c r="S48" i="34"/>
  <c r="S50" i="34"/>
  <c r="S50" i="52"/>
  <c r="S48" i="52"/>
  <c r="S73" i="66"/>
  <c r="S75" i="66"/>
  <c r="U48" i="37"/>
  <c r="U50" i="37"/>
  <c r="S137" i="76"/>
  <c r="S139" i="76"/>
  <c r="U48" i="34"/>
  <c r="U50" i="34"/>
  <c r="U50" i="50"/>
  <c r="U48" i="50"/>
  <c r="U75" i="73"/>
  <c r="U73" i="73"/>
  <c r="U75" i="67"/>
  <c r="U73" i="67"/>
  <c r="S73" i="64"/>
  <c r="S75" i="64"/>
  <c r="S74" i="58"/>
  <c r="S76" i="58"/>
  <c r="S48" i="53"/>
  <c r="S50" i="53"/>
  <c r="U137" i="77"/>
  <c r="U139" i="77"/>
  <c r="Q137" i="82"/>
  <c r="Q139" i="82"/>
  <c r="S137" i="70"/>
  <c r="S139" i="70"/>
  <c r="U48" i="63"/>
  <c r="U50" i="63"/>
  <c r="Q50" i="35"/>
  <c r="Q48" i="35"/>
  <c r="Q48" i="45"/>
  <c r="Q50" i="45"/>
  <c r="U48" i="56"/>
  <c r="U50" i="56"/>
  <c r="U75" i="83"/>
  <c r="U73" i="83"/>
  <c r="S50" i="41"/>
  <c r="S48" i="41"/>
  <c r="S73" i="68"/>
  <c r="S75" i="68"/>
  <c r="Q50" i="55"/>
  <c r="Q48" i="55"/>
  <c r="S50" i="42"/>
  <c r="S48" i="42"/>
  <c r="U48" i="48"/>
  <c r="U50" i="48"/>
  <c r="Q48" i="36"/>
  <c r="Q50" i="36"/>
  <c r="U47" i="42"/>
  <c r="S48" i="38"/>
  <c r="S50" i="38"/>
  <c r="S48" i="37"/>
  <c r="S50" i="37"/>
  <c r="Q75" i="69"/>
  <c r="Q73" i="69"/>
  <c r="S76" i="43"/>
  <c r="S74" i="43"/>
  <c r="Q74" i="59"/>
  <c r="Q76" i="59"/>
  <c r="S48" i="43"/>
  <c r="S50" i="43"/>
  <c r="S101" i="83"/>
  <c r="S99" i="83"/>
  <c r="S139" i="80"/>
  <c r="S137" i="80"/>
  <c r="Q72" i="76"/>
  <c r="U47" i="45"/>
  <c r="U139" i="75"/>
  <c r="U137" i="75"/>
  <c r="Q75" i="71"/>
  <c r="Q73" i="71"/>
  <c r="Q76" i="62"/>
  <c r="Q74" i="62"/>
  <c r="U48" i="38"/>
  <c r="U50" i="38"/>
  <c r="Q137" i="68"/>
  <c r="Q139" i="68"/>
  <c r="U50" i="62"/>
  <c r="U48" i="62"/>
  <c r="Q75" i="83"/>
  <c r="Q73" i="83"/>
  <c r="S137" i="84"/>
  <c r="S139" i="84"/>
  <c r="Q75" i="70"/>
  <c r="Q73" i="70"/>
  <c r="U48" i="40"/>
  <c r="U50" i="40"/>
  <c r="U50" i="36"/>
  <c r="U48" i="36"/>
  <c r="S48" i="45"/>
  <c r="S50" i="45"/>
  <c r="U73" i="82"/>
  <c r="U75" i="82"/>
  <c r="U137" i="83"/>
  <c r="U139" i="83"/>
  <c r="U137" i="72"/>
  <c r="U139" i="72"/>
  <c r="U73" i="70"/>
  <c r="U75" i="70"/>
  <c r="U50" i="46"/>
  <c r="U48" i="46"/>
  <c r="Q48" i="38"/>
  <c r="Q50" i="38"/>
  <c r="Q101" i="73"/>
  <c r="Q99" i="73"/>
  <c r="S48" i="49"/>
  <c r="S50" i="49"/>
  <c r="S73" i="82"/>
  <c r="S75" i="82"/>
  <c r="U72" i="68"/>
  <c r="Q74" i="48"/>
  <c r="Q76" i="48"/>
  <c r="Q137" i="70"/>
  <c r="Q139" i="70"/>
  <c r="S48" i="39"/>
  <c r="S50" i="39"/>
  <c r="U137" i="64"/>
  <c r="U139" i="64"/>
  <c r="S47" i="50"/>
  <c r="U72" i="81"/>
  <c r="Q50" i="47"/>
  <c r="Q48" i="47"/>
  <c r="Q72" i="81"/>
  <c r="U73" i="77"/>
  <c r="U75" i="77"/>
  <c r="S50" i="63"/>
  <c r="S48" i="63"/>
  <c r="S48" i="48"/>
  <c r="S50" i="48"/>
  <c r="S73" i="81"/>
  <c r="S75" i="81"/>
  <c r="S48" i="40"/>
  <c r="S50" i="40"/>
  <c r="Q50" i="37"/>
  <c r="Q48" i="37"/>
  <c r="Q48" i="50"/>
  <c r="Q50" i="50"/>
  <c r="S48" i="59"/>
  <c r="S50" i="59"/>
  <c r="U47" i="35"/>
  <c r="U72" i="80"/>
  <c r="S48" i="46"/>
  <c r="S50" i="46"/>
  <c r="S50" i="35"/>
  <c r="S48" i="35"/>
  <c r="Q139" i="80"/>
  <c r="Q137" i="80"/>
  <c r="U47" i="53"/>
  <c r="Q48" i="34"/>
  <c r="Q50" i="34"/>
  <c r="Q73" i="72"/>
  <c r="Q75" i="72"/>
  <c r="U74" i="58"/>
  <c r="U76" i="58"/>
  <c r="S72" i="77"/>
  <c r="U74" i="52"/>
  <c r="U76" i="52"/>
  <c r="S73" i="73"/>
  <c r="S75" i="73"/>
  <c r="Q48" i="42"/>
  <c r="Q50" i="42"/>
  <c r="S72" i="71"/>
  <c r="U74" i="35"/>
  <c r="U76" i="35"/>
  <c r="U47" i="59"/>
  <c r="U72" i="74"/>
  <c r="S137" i="69"/>
  <c r="S139" i="69"/>
  <c r="U72" i="66"/>
  <c r="Q72" i="66"/>
  <c r="Q73" i="77"/>
  <c r="Q75" i="77"/>
  <c r="Q137" i="64"/>
  <c r="Q139" i="64"/>
  <c r="U76" i="43"/>
  <c r="U74" i="43"/>
  <c r="Q50" i="39"/>
  <c r="Q48" i="39"/>
  <c r="U137" i="81"/>
  <c r="U139" i="81"/>
  <c r="U47" i="44"/>
  <c r="Q48" i="57"/>
  <c r="Q50" i="57"/>
  <c r="Q47" i="43"/>
  <c r="S72" i="80"/>
  <c r="S72" i="83"/>
  <c r="Q137" i="84" l="1"/>
  <c r="Q139" i="84"/>
  <c r="S73" i="71"/>
  <c r="S75" i="71"/>
  <c r="U75" i="66"/>
  <c r="U73" i="66"/>
  <c r="S48" i="62"/>
  <c r="S50" i="62"/>
  <c r="Q48" i="43"/>
  <c r="Q50" i="43"/>
  <c r="Q48" i="48"/>
  <c r="Q50" i="48"/>
  <c r="S50" i="50"/>
  <c r="S48" i="50"/>
  <c r="S75" i="70"/>
  <c r="S73" i="70"/>
  <c r="U73" i="74"/>
  <c r="U75" i="74"/>
  <c r="U73" i="68"/>
  <c r="U75" i="68"/>
  <c r="S48" i="56"/>
  <c r="S50" i="56"/>
  <c r="S48" i="58"/>
  <c r="S50" i="58"/>
  <c r="S75" i="83"/>
  <c r="S73" i="83"/>
  <c r="Q75" i="76"/>
  <c r="Q73" i="76"/>
  <c r="Q48" i="62"/>
  <c r="Q50" i="62"/>
  <c r="U50" i="42"/>
  <c r="U48" i="42"/>
  <c r="U73" i="81"/>
  <c r="U75" i="81"/>
  <c r="U50" i="44"/>
  <c r="U48" i="44"/>
  <c r="U48" i="59"/>
  <c r="U50" i="59"/>
  <c r="U73" i="80"/>
  <c r="U75" i="80"/>
  <c r="U73" i="75"/>
  <c r="U75" i="75"/>
  <c r="Q73" i="73"/>
  <c r="Q75" i="73"/>
  <c r="Q73" i="66"/>
  <c r="Q75" i="66"/>
  <c r="U50" i="53"/>
  <c r="U48" i="53"/>
  <c r="U48" i="35"/>
  <c r="U50" i="35"/>
  <c r="Q75" i="84"/>
  <c r="Q73" i="84"/>
  <c r="Q48" i="59"/>
  <c r="Q50" i="59"/>
  <c r="Q73" i="80"/>
  <c r="Q75" i="80"/>
  <c r="S73" i="80"/>
  <c r="S75" i="80"/>
  <c r="S73" i="77"/>
  <c r="S75" i="77"/>
  <c r="Q73" i="81"/>
  <c r="Q75" i="81"/>
  <c r="U48" i="45"/>
  <c r="U50" i="45"/>
  <c r="S75" i="69"/>
  <c r="S73" i="69"/>
</calcChain>
</file>

<file path=xl/sharedStrings.xml><?xml version="1.0" encoding="utf-8"?>
<sst xmlns="http://schemas.openxmlformats.org/spreadsheetml/2006/main" count="7217" uniqueCount="84">
  <si>
    <t>Scheduled</t>
  </si>
  <si>
    <t>Estimated</t>
  </si>
  <si>
    <t>Actual</t>
  </si>
  <si>
    <t xml:space="preserve"> </t>
  </si>
  <si>
    <t>POI</t>
  </si>
  <si>
    <t>Haskell County No 1</t>
  </si>
  <si>
    <t>Stevens County #1</t>
  </si>
  <si>
    <t>Stevens County #2</t>
  </si>
  <si>
    <t>Stevens County #3</t>
  </si>
  <si>
    <t>Stevens County #4</t>
  </si>
  <si>
    <t>Stevens County #6</t>
  </si>
  <si>
    <t>Texas County #1</t>
  </si>
  <si>
    <t>Texas County #2</t>
  </si>
  <si>
    <t>Morton County #1 Field</t>
  </si>
  <si>
    <t>Sublette N.W. - Compressor</t>
  </si>
  <si>
    <t>Hugoton N &amp; S</t>
  </si>
  <si>
    <t>Morton County #6</t>
  </si>
  <si>
    <t xml:space="preserve">NNG/KN Burdett PDC </t>
  </si>
  <si>
    <t>Finney County #1</t>
  </si>
  <si>
    <t>Finney County #4</t>
  </si>
  <si>
    <t>Finney County #3</t>
  </si>
  <si>
    <t>Finney County #2</t>
  </si>
  <si>
    <t>Tate Compressor</t>
  </si>
  <si>
    <t>Holcomb South</t>
  </si>
  <si>
    <t>Hockett Dehy</t>
  </si>
  <si>
    <t>Meade County (Cornelson) #1</t>
  </si>
  <si>
    <t>NNG/KN Pleasant Valley PDC</t>
  </si>
  <si>
    <t>NNG/KN Hagar PDC</t>
  </si>
  <si>
    <t>NNG/KN Ralstil PDC</t>
  </si>
  <si>
    <t>Scheduler</t>
  </si>
  <si>
    <t>Robert</t>
  </si>
  <si>
    <t>Harry</t>
  </si>
  <si>
    <t>Contract</t>
  </si>
  <si>
    <t>Shipper</t>
  </si>
  <si>
    <t>MTD</t>
  </si>
  <si>
    <t>Variance</t>
  </si>
  <si>
    <t>Sched -vs- Act.</t>
  </si>
  <si>
    <t>Est. -vs- Act</t>
  </si>
  <si>
    <t>Sched -vs- Est.</t>
  </si>
  <si>
    <t>OBA Month-to-Date Point Volume Status</t>
  </si>
  <si>
    <t>Total Volume for all Contracts:</t>
  </si>
  <si>
    <t>Index Rate</t>
  </si>
  <si>
    <t>Dollar Amount:</t>
  </si>
  <si>
    <t>Daily Average</t>
  </si>
  <si>
    <t>Ending</t>
  </si>
  <si>
    <t>Imbalance</t>
  </si>
  <si>
    <t xml:space="preserve">Negative:  Short to NNG </t>
  </si>
  <si>
    <t>Positive:   Long to NNG</t>
  </si>
  <si>
    <t xml:space="preserve">KN/ONEOK Estimate -vs- Actual Report </t>
  </si>
  <si>
    <t>PROCEDURES FOR UPDATING</t>
  </si>
  <si>
    <t>(This will be two days in the rear since actuals come in two days later.)</t>
  </si>
  <si>
    <t>Step</t>
  </si>
  <si>
    <t xml:space="preserve">(u:\common\south central\oba_tracking_south_central\oneok est-act oba variance.xls) </t>
  </si>
  <si>
    <t xml:space="preserve">Access the Excel spreadsheet. </t>
  </si>
  <si>
    <t>each point with the month-to-date Scheduled, Estimated and Actual volumes.</t>
  </si>
  <si>
    <t>(The report has formulas and will automatically update the other columns.)</t>
  </si>
  <si>
    <t>Select the appropriate worksheet.  Using the Confirmation Summary reports update</t>
  </si>
  <si>
    <t>Once completed save the report and then print it.</t>
  </si>
  <si>
    <t>On Monday print the Confirmation Summary report from TMS for each point.  Use the</t>
  </si>
  <si>
    <r>
      <t xml:space="preserve">most recent date that has volumes in all three columes </t>
    </r>
    <r>
      <rPr>
        <sz val="8"/>
        <rFont val="Arial"/>
        <family val="2"/>
      </rPr>
      <t>(Sched Qty, Actual and Estimated)</t>
    </r>
    <r>
      <rPr>
        <b/>
        <sz val="10"/>
        <rFont val="Arial"/>
        <family val="2"/>
      </rPr>
      <t>.</t>
    </r>
  </si>
  <si>
    <t xml:space="preserve">Make five copies.  One for Steve January, Lynn Blair, Gary Spraggins, Dale Ratliff, </t>
  </si>
  <si>
    <t>Robert Benningfield and the original in the file folder.</t>
  </si>
  <si>
    <t>Oneok Field Services Co.</t>
  </si>
  <si>
    <t xml:space="preserve">  (Formly:  KN Gas Gathering, Inc.)</t>
  </si>
  <si>
    <t>Oneok Midstream Gas Supply</t>
  </si>
  <si>
    <t xml:space="preserve">  (Formly:  KN Processing)</t>
  </si>
  <si>
    <t>Bushton PVR</t>
  </si>
  <si>
    <t>Oneok Texas Field Services</t>
  </si>
  <si>
    <t>NNG/American Gathering Hemphill 3</t>
  </si>
  <si>
    <t>Hemphill County #3</t>
  </si>
  <si>
    <t>Oneok Companies</t>
  </si>
  <si>
    <t xml:space="preserve">  (Formly:  American Gathering)</t>
  </si>
  <si>
    <t>Delhi/NNG Beaver</t>
  </si>
  <si>
    <t>NNG/KN/Crescendo Ellis Co</t>
  </si>
  <si>
    <t>Ellis Co. #2/Oneok</t>
  </si>
  <si>
    <t>Woodward Co. #1/Oneok</t>
  </si>
  <si>
    <t>Clark Co. #1/Oneok</t>
  </si>
  <si>
    <t>Oneok Westex Transmission, Inc.</t>
  </si>
  <si>
    <t xml:space="preserve">  (Formly:  Westar Transmission Co)</t>
  </si>
  <si>
    <r>
      <t>Cabot/NNG Moore Interconnect</t>
    </r>
    <r>
      <rPr>
        <sz val="6"/>
        <rFont val="Arial"/>
        <family val="2"/>
      </rPr>
      <t xml:space="preserve"> (Wacog)</t>
    </r>
  </si>
  <si>
    <r>
      <t>Westar/NNG Hale</t>
    </r>
    <r>
      <rPr>
        <sz val="6"/>
        <rFont val="Arial"/>
        <family val="2"/>
      </rPr>
      <t xml:space="preserve"> (Wacog)</t>
    </r>
  </si>
  <si>
    <r>
      <t xml:space="preserve">Westar/NNG Carson </t>
    </r>
    <r>
      <rPr>
        <sz val="6"/>
        <rFont val="Arial"/>
        <family val="2"/>
      </rPr>
      <t>(Wacog)</t>
    </r>
  </si>
  <si>
    <r>
      <t xml:space="preserve">Westar/NNG Seagraves (BI) </t>
    </r>
    <r>
      <rPr>
        <sz val="6"/>
        <rFont val="Arial"/>
        <family val="2"/>
      </rPr>
      <t>(Wacog)</t>
    </r>
  </si>
  <si>
    <r>
      <t xml:space="preserve">Westar/NNG Reeves </t>
    </r>
    <r>
      <rPr>
        <sz val="6"/>
        <rFont val="Arial"/>
        <family val="2"/>
      </rPr>
      <t>(Wacog)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</si>
</sst>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/>
    <xf numFmtId="165" fontId="7" fillId="2" borderId="0" xfId="1" applyNumberFormat="1" applyFont="1" applyFill="1" applyBorder="1"/>
    <xf numFmtId="165" fontId="5" fillId="2" borderId="0" xfId="1" applyNumberFormat="1" applyFont="1" applyFill="1" applyBorder="1"/>
    <xf numFmtId="165" fontId="5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7" fillId="0" borderId="0" xfId="0" applyFont="1" applyBorder="1"/>
    <xf numFmtId="165" fontId="7" fillId="0" borderId="0" xfId="1" applyNumberFormat="1" applyFont="1" applyBorder="1"/>
    <xf numFmtId="0" fontId="0" fillId="2" borderId="6" xfId="0" applyFill="1" applyBorder="1"/>
    <xf numFmtId="0" fontId="2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/>
    <xf numFmtId="14" fontId="7" fillId="2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9" xfId="0" applyBorder="1"/>
    <xf numFmtId="165" fontId="7" fillId="2" borderId="6" xfId="1" applyNumberFormat="1" applyFont="1" applyFill="1" applyBorder="1"/>
    <xf numFmtId="165" fontId="7" fillId="2" borderId="10" xfId="1" applyNumberFormat="1" applyFont="1" applyFill="1" applyBorder="1"/>
    <xf numFmtId="165" fontId="7" fillId="0" borderId="6" xfId="1" applyNumberFormat="1" applyFont="1" applyBorder="1"/>
    <xf numFmtId="165" fontId="5" fillId="2" borderId="6" xfId="1" applyNumberFormat="1" applyFont="1" applyFill="1" applyBorder="1"/>
    <xf numFmtId="165" fontId="5" fillId="2" borderId="10" xfId="1" applyNumberFormat="1" applyFont="1" applyFill="1" applyBorder="1"/>
    <xf numFmtId="165" fontId="5" fillId="3" borderId="8" xfId="1" applyNumberFormat="1" applyFont="1" applyFill="1" applyBorder="1"/>
    <xf numFmtId="0" fontId="0" fillId="3" borderId="11" xfId="0" applyFill="1" applyBorder="1"/>
    <xf numFmtId="0" fontId="2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/>
    <xf numFmtId="165" fontId="7" fillId="3" borderId="14" xfId="1" applyNumberFormat="1" applyFont="1" applyFill="1" applyBorder="1"/>
    <xf numFmtId="165" fontId="7" fillId="3" borderId="13" xfId="1" applyNumberFormat="1" applyFont="1" applyFill="1" applyBorder="1"/>
    <xf numFmtId="165" fontId="5" fillId="3" borderId="12" xfId="1" applyNumberFormat="1" applyFont="1" applyFill="1" applyBorder="1"/>
    <xf numFmtId="165" fontId="5" fillId="3" borderId="14" xfId="1" applyNumberFormat="1" applyFont="1" applyFill="1" applyBorder="1"/>
    <xf numFmtId="0" fontId="0" fillId="3" borderId="13" xfId="0" applyFill="1" applyBorder="1" applyAlignment="1">
      <alignment horizontal="center"/>
    </xf>
    <xf numFmtId="0" fontId="0" fillId="3" borderId="9" xfId="0" applyFill="1" applyBorder="1"/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165" fontId="6" fillId="4" borderId="17" xfId="1" applyNumberFormat="1" applyFont="1" applyFill="1" applyBorder="1" applyAlignment="1">
      <alignment horizontal="center"/>
    </xf>
    <xf numFmtId="165" fontId="6" fillId="4" borderId="19" xfId="1" applyNumberFormat="1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horizontal="center"/>
    </xf>
    <xf numFmtId="165" fontId="8" fillId="4" borderId="17" xfId="1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0" fillId="4" borderId="3" xfId="0" applyFill="1" applyBorder="1"/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65" fontId="6" fillId="4" borderId="7" xfId="1" applyNumberFormat="1" applyFont="1" applyFill="1" applyBorder="1" applyAlignment="1">
      <alignment horizontal="center"/>
    </xf>
    <xf numFmtId="165" fontId="6" fillId="4" borderId="21" xfId="1" applyNumberFormat="1" applyFont="1" applyFill="1" applyBorder="1" applyAlignment="1">
      <alignment horizontal="center"/>
    </xf>
    <xf numFmtId="165" fontId="8" fillId="4" borderId="9" xfId="1" applyNumberFormat="1" applyFont="1" applyFill="1" applyBorder="1"/>
    <xf numFmtId="165" fontId="8" fillId="4" borderId="7" xfId="1" applyNumberFormat="1" applyFont="1" applyFill="1" applyBorder="1"/>
    <xf numFmtId="165" fontId="8" fillId="4" borderId="7" xfId="1" applyNumberFormat="1" applyFont="1" applyFill="1" applyBorder="1" applyAlignment="1">
      <alignment horizontal="center"/>
    </xf>
    <xf numFmtId="0" fontId="0" fillId="4" borderId="5" xfId="0" applyFill="1" applyBorder="1"/>
    <xf numFmtId="0" fontId="4" fillId="2" borderId="0" xfId="0" applyFont="1" applyFill="1" applyBorder="1"/>
    <xf numFmtId="0" fontId="6" fillId="4" borderId="7" xfId="0" applyFont="1" applyFill="1" applyBorder="1" applyAlignment="1">
      <alignment horizontal="center"/>
    </xf>
    <xf numFmtId="165" fontId="2" fillId="2" borderId="0" xfId="1" applyNumberFormat="1" applyFont="1" applyFill="1" applyBorder="1"/>
    <xf numFmtId="0" fontId="2" fillId="2" borderId="22" xfId="0" applyFont="1" applyFill="1" applyBorder="1"/>
    <xf numFmtId="165" fontId="2" fillId="2" borderId="14" xfId="1" applyNumberFormat="1" applyFont="1" applyFill="1" applyBorder="1"/>
    <xf numFmtId="165" fontId="2" fillId="2" borderId="22" xfId="1" applyNumberFormat="1" applyFont="1" applyFill="1" applyBorder="1"/>
    <xf numFmtId="8" fontId="2" fillId="2" borderId="12" xfId="1" applyNumberFormat="1" applyFont="1" applyFill="1" applyBorder="1"/>
    <xf numFmtId="0" fontId="2" fillId="0" borderId="0" xfId="0" applyFont="1" applyAlignment="1">
      <alignment horizontal="center"/>
    </xf>
    <xf numFmtId="165" fontId="9" fillId="3" borderId="18" xfId="1" applyNumberFormat="1" applyFont="1" applyFill="1" applyBorder="1" applyAlignment="1">
      <alignment horizontal="center"/>
    </xf>
    <xf numFmtId="165" fontId="8" fillId="3" borderId="9" xfId="1" applyNumberFormat="1" applyFont="1" applyFill="1" applyBorder="1"/>
    <xf numFmtId="0" fontId="10" fillId="0" borderId="0" xfId="0" applyFont="1" applyAlignment="1">
      <alignment horizontal="right"/>
    </xf>
    <xf numFmtId="165" fontId="2" fillId="2" borderId="13" xfId="1" applyNumberFormat="1" applyFont="1" applyFill="1" applyBorder="1"/>
    <xf numFmtId="165" fontId="5" fillId="3" borderId="23" xfId="1" applyNumberFormat="1" applyFont="1" applyFill="1" applyBorder="1"/>
    <xf numFmtId="0" fontId="0" fillId="3" borderId="24" xfId="0" applyFill="1" applyBorder="1"/>
    <xf numFmtId="165" fontId="10" fillId="2" borderId="0" xfId="1" applyNumberFormat="1" applyFont="1" applyFill="1" applyBorder="1" applyAlignment="1">
      <alignment horizontal="left"/>
    </xf>
    <xf numFmtId="165" fontId="0" fillId="0" borderId="13" xfId="0" applyNumberFormat="1" applyBorder="1"/>
    <xf numFmtId="14" fontId="12" fillId="2" borderId="0" xfId="0" applyNumberFormat="1" applyFont="1" applyFill="1" applyBorder="1" applyAlignment="1">
      <alignment horizontal="center"/>
    </xf>
    <xf numFmtId="165" fontId="11" fillId="2" borderId="12" xfId="1" applyNumberFormat="1" applyFont="1" applyFill="1" applyBorder="1"/>
    <xf numFmtId="0" fontId="0" fillId="2" borderId="25" xfId="0" applyFill="1" applyBorder="1"/>
    <xf numFmtId="38" fontId="0" fillId="2" borderId="6" xfId="0" applyNumberFormat="1" applyFill="1" applyBorder="1"/>
    <xf numFmtId="38" fontId="0" fillId="3" borderId="14" xfId="0" applyNumberFormat="1" applyFill="1" applyBorder="1"/>
    <xf numFmtId="38" fontId="0" fillId="0" borderId="7" xfId="0" applyNumberFormat="1" applyBorder="1"/>
    <xf numFmtId="38" fontId="0" fillId="0" borderId="0" xfId="0" applyNumberFormat="1"/>
    <xf numFmtId="38" fontId="2" fillId="2" borderId="0" xfId="0" applyNumberFormat="1" applyFont="1" applyFill="1" applyBorder="1"/>
    <xf numFmtId="38" fontId="0" fillId="2" borderId="25" xfId="0" applyNumberFormat="1" applyFill="1" applyBorder="1"/>
    <xf numFmtId="38" fontId="2" fillId="2" borderId="12" xfId="0" applyNumberFormat="1" applyFont="1" applyFill="1" applyBorder="1"/>
    <xf numFmtId="0" fontId="10" fillId="2" borderId="0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0" fillId="2" borderId="6" xfId="0" applyNumberFormat="1" applyFill="1" applyBorder="1"/>
    <xf numFmtId="38" fontId="7" fillId="2" borderId="0" xfId="1" applyNumberFormat="1" applyFont="1" applyFill="1" applyBorder="1"/>
    <xf numFmtId="38" fontId="0" fillId="0" borderId="13" xfId="0" applyNumberFormat="1" applyBorder="1"/>
    <xf numFmtId="38" fontId="0" fillId="3" borderId="24" xfId="0" applyNumberFormat="1" applyFill="1" applyBorder="1"/>
    <xf numFmtId="165" fontId="1" fillId="0" borderId="0" xfId="1" applyNumberFormat="1"/>
    <xf numFmtId="165" fontId="1" fillId="2" borderId="0" xfId="1" applyNumberFormat="1" applyFill="1" applyBorder="1"/>
    <xf numFmtId="165" fontId="1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E20" sqref="E20"/>
    </sheetView>
  </sheetViews>
  <sheetFormatPr defaultRowHeight="12.75" x14ac:dyDescent="0.2"/>
  <cols>
    <col min="1" max="1" width="2.7109375" customWidth="1"/>
    <col min="2" max="2" width="4.7109375" customWidth="1"/>
    <col min="3" max="3" width="3.28515625" customWidth="1"/>
    <col min="4" max="4" width="1.85546875" customWidth="1"/>
    <col min="5" max="5" width="81.42578125" customWidth="1"/>
  </cols>
  <sheetData>
    <row r="2" spans="1:7" ht="18" x14ac:dyDescent="0.25">
      <c r="A2" s="108" t="s">
        <v>49</v>
      </c>
      <c r="B2" s="108"/>
      <c r="C2" s="108"/>
      <c r="D2" s="108"/>
      <c r="E2" s="108"/>
    </row>
    <row r="3" spans="1:7" ht="15.75" x14ac:dyDescent="0.25">
      <c r="A3" s="109" t="s">
        <v>48</v>
      </c>
      <c r="B3" s="109"/>
      <c r="C3" s="109"/>
      <c r="D3" s="109"/>
      <c r="E3" s="109"/>
    </row>
    <row r="5" spans="1:7" x14ac:dyDescent="0.2">
      <c r="B5" s="99" t="s">
        <v>51</v>
      </c>
      <c r="C5" s="99">
        <v>1</v>
      </c>
      <c r="E5" s="1" t="s">
        <v>58</v>
      </c>
    </row>
    <row r="6" spans="1:7" x14ac:dyDescent="0.2">
      <c r="B6" s="99"/>
      <c r="C6" s="99"/>
      <c r="E6" s="1" t="s">
        <v>59</v>
      </c>
    </row>
    <row r="7" spans="1:7" x14ac:dyDescent="0.2">
      <c r="B7" s="99"/>
      <c r="C7" s="99"/>
      <c r="E7" s="99" t="s">
        <v>50</v>
      </c>
      <c r="F7" s="98"/>
      <c r="G7" s="98"/>
    </row>
    <row r="8" spans="1:7" x14ac:dyDescent="0.2">
      <c r="B8" s="99"/>
      <c r="C8" s="99"/>
    </row>
    <row r="9" spans="1:7" x14ac:dyDescent="0.2">
      <c r="B9" s="99" t="s">
        <v>51</v>
      </c>
      <c r="C9" s="99">
        <v>2</v>
      </c>
      <c r="E9" s="1" t="s">
        <v>53</v>
      </c>
    </row>
    <row r="10" spans="1:7" x14ac:dyDescent="0.2">
      <c r="B10" s="99"/>
      <c r="C10" s="99"/>
      <c r="E10" s="100" t="s">
        <v>52</v>
      </c>
    </row>
    <row r="11" spans="1:7" x14ac:dyDescent="0.2">
      <c r="B11" s="99"/>
      <c r="C11" s="99"/>
    </row>
    <row r="12" spans="1:7" x14ac:dyDescent="0.2">
      <c r="B12" s="99" t="s">
        <v>51</v>
      </c>
      <c r="C12" s="99">
        <v>3</v>
      </c>
      <c r="E12" s="1" t="s">
        <v>56</v>
      </c>
    </row>
    <row r="13" spans="1:7" x14ac:dyDescent="0.2">
      <c r="B13" s="99"/>
      <c r="C13" s="99"/>
      <c r="E13" s="1" t="s">
        <v>54</v>
      </c>
    </row>
    <row r="14" spans="1:7" x14ac:dyDescent="0.2">
      <c r="B14" s="99"/>
      <c r="C14" s="99"/>
      <c r="E14" s="99" t="s">
        <v>55</v>
      </c>
    </row>
    <row r="15" spans="1:7" x14ac:dyDescent="0.2">
      <c r="B15" s="99"/>
      <c r="C15" s="99"/>
    </row>
    <row r="16" spans="1:7" x14ac:dyDescent="0.2">
      <c r="B16" s="99" t="s">
        <v>51</v>
      </c>
      <c r="C16" s="99">
        <v>4</v>
      </c>
      <c r="E16" s="1" t="s">
        <v>57</v>
      </c>
    </row>
    <row r="17" spans="2:5" x14ac:dyDescent="0.2">
      <c r="B17" s="99"/>
      <c r="C17" s="99"/>
    </row>
    <row r="18" spans="2:5" x14ac:dyDescent="0.2">
      <c r="B18" s="99" t="s">
        <v>51</v>
      </c>
      <c r="C18" s="99">
        <v>5</v>
      </c>
      <c r="E18" s="1" t="s">
        <v>60</v>
      </c>
    </row>
    <row r="19" spans="2:5" x14ac:dyDescent="0.2">
      <c r="B19" s="99"/>
      <c r="C19" s="99"/>
      <c r="E19" s="1" t="s">
        <v>61</v>
      </c>
    </row>
    <row r="20" spans="2:5" x14ac:dyDescent="0.2">
      <c r="B20" s="99"/>
      <c r="C20" s="99"/>
    </row>
    <row r="21" spans="2:5" x14ac:dyDescent="0.2">
      <c r="B21" s="99"/>
      <c r="C21" s="99"/>
    </row>
    <row r="22" spans="2:5" x14ac:dyDescent="0.2">
      <c r="B22" s="99"/>
      <c r="C22" s="99"/>
    </row>
    <row r="23" spans="2:5" x14ac:dyDescent="0.2">
      <c r="B23" s="99"/>
      <c r="C23" s="99"/>
    </row>
    <row r="24" spans="2:5" x14ac:dyDescent="0.2">
      <c r="B24" s="99"/>
      <c r="C24" s="99"/>
    </row>
    <row r="25" spans="2:5" x14ac:dyDescent="0.2">
      <c r="B25" s="99"/>
      <c r="C25" s="99"/>
    </row>
    <row r="26" spans="2:5" x14ac:dyDescent="0.2">
      <c r="B26" s="99"/>
      <c r="C26" s="99"/>
    </row>
    <row r="27" spans="2:5" x14ac:dyDescent="0.2">
      <c r="B27" s="99"/>
      <c r="C27" s="99"/>
    </row>
    <row r="28" spans="2:5" x14ac:dyDescent="0.2">
      <c r="B28" s="98"/>
      <c r="C28" s="99"/>
    </row>
    <row r="29" spans="2:5" x14ac:dyDescent="0.2">
      <c r="B29" s="98"/>
      <c r="C29" s="99"/>
    </row>
    <row r="30" spans="2:5" x14ac:dyDescent="0.2">
      <c r="B30" s="98"/>
      <c r="C30" s="99"/>
    </row>
    <row r="31" spans="2:5" x14ac:dyDescent="0.2">
      <c r="B31" s="98"/>
      <c r="C31" s="99"/>
    </row>
    <row r="32" spans="2:5" x14ac:dyDescent="0.2">
      <c r="B32" s="98"/>
      <c r="C32" s="99"/>
    </row>
    <row r="33" spans="2:3" x14ac:dyDescent="0.2">
      <c r="B33" s="98"/>
      <c r="C33" s="99"/>
    </row>
  </sheetData>
  <mergeCells count="2">
    <mergeCell ref="A2:E2"/>
    <mergeCell ref="A3:E3"/>
  </mergeCells>
  <phoneticPr fontId="0" type="noConversion"/>
  <pageMargins left="0.6" right="0.57999999999999996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9" sqref="H19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37128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37128</v>
      </c>
      <c r="J6" s="18"/>
      <c r="K6" s="33">
        <v>506509</v>
      </c>
      <c r="L6" s="19"/>
      <c r="M6" s="33">
        <v>534108</v>
      </c>
      <c r="N6" s="19"/>
      <c r="O6" s="33">
        <v>528628</v>
      </c>
      <c r="P6" s="38"/>
      <c r="Q6" s="36">
        <f t="shared" ref="Q6:Q17" si="0">M6-K6</f>
        <v>27599</v>
      </c>
      <c r="R6" s="38"/>
      <c r="S6" s="36">
        <f t="shared" ref="S6:S17" si="1">O6-K6</f>
        <v>22119</v>
      </c>
      <c r="T6" s="38"/>
      <c r="U6" s="36">
        <f t="shared" ref="U6:U17" si="2">O6-M6</f>
        <v>-5480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37128</v>
      </c>
      <c r="J7" s="18"/>
      <c r="K7" s="33">
        <v>763887</v>
      </c>
      <c r="L7" s="19"/>
      <c r="M7" s="33">
        <v>814763</v>
      </c>
      <c r="N7" s="19"/>
      <c r="O7" s="33">
        <v>812328</v>
      </c>
      <c r="P7" s="38"/>
      <c r="Q7" s="36">
        <f t="shared" si="0"/>
        <v>50876</v>
      </c>
      <c r="R7" s="38"/>
      <c r="S7" s="36">
        <f t="shared" si="1"/>
        <v>48441</v>
      </c>
      <c r="T7" s="38"/>
      <c r="U7" s="36">
        <f t="shared" si="2"/>
        <v>-2435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37128</v>
      </c>
      <c r="J8" s="18"/>
      <c r="K8" s="33">
        <v>520984</v>
      </c>
      <c r="L8" s="19"/>
      <c r="M8" s="33">
        <v>535522</v>
      </c>
      <c r="N8" s="19"/>
      <c r="O8" s="33">
        <v>528858</v>
      </c>
      <c r="P8" s="38"/>
      <c r="Q8" s="36">
        <f t="shared" si="0"/>
        <v>14538</v>
      </c>
      <c r="R8" s="38"/>
      <c r="S8" s="36">
        <f t="shared" si="1"/>
        <v>7874</v>
      </c>
      <c r="T8" s="38"/>
      <c r="U8" s="36">
        <f t="shared" si="2"/>
        <v>-6664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37128</v>
      </c>
      <c r="J9" s="18"/>
      <c r="K9" s="33">
        <v>189050</v>
      </c>
      <c r="L9" s="19"/>
      <c r="M9" s="33">
        <v>188810</v>
      </c>
      <c r="N9" s="19"/>
      <c r="O9" s="33">
        <v>187238</v>
      </c>
      <c r="P9" s="38"/>
      <c r="Q9" s="36">
        <f t="shared" si="0"/>
        <v>-240</v>
      </c>
      <c r="R9" s="38"/>
      <c r="S9" s="36">
        <f t="shared" si="1"/>
        <v>-1812</v>
      </c>
      <c r="T9" s="38"/>
      <c r="U9" s="36">
        <f t="shared" si="2"/>
        <v>-1572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37128</v>
      </c>
      <c r="J10" s="18"/>
      <c r="K10" s="33">
        <v>446931</v>
      </c>
      <c r="L10" s="19"/>
      <c r="M10" s="33">
        <v>478532</v>
      </c>
      <c r="N10" s="19"/>
      <c r="O10" s="33">
        <v>474101</v>
      </c>
      <c r="P10" s="38"/>
      <c r="Q10" s="36">
        <f t="shared" si="0"/>
        <v>31601</v>
      </c>
      <c r="R10" s="38"/>
      <c r="S10" s="36">
        <f t="shared" si="1"/>
        <v>27170</v>
      </c>
      <c r="T10" s="38"/>
      <c r="U10" s="36">
        <f t="shared" si="2"/>
        <v>-4431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37128</v>
      </c>
      <c r="J11" s="18"/>
      <c r="K11" s="33">
        <v>439157</v>
      </c>
      <c r="L11" s="19"/>
      <c r="M11" s="33">
        <v>471839</v>
      </c>
      <c r="N11" s="19"/>
      <c r="O11" s="33">
        <v>470421</v>
      </c>
      <c r="P11" s="38"/>
      <c r="Q11" s="36">
        <f t="shared" si="0"/>
        <v>32682</v>
      </c>
      <c r="R11" s="38"/>
      <c r="S11" s="36">
        <f t="shared" si="1"/>
        <v>31264</v>
      </c>
      <c r="T11" s="38"/>
      <c r="U11" s="36">
        <f t="shared" si="2"/>
        <v>-1418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37128</v>
      </c>
      <c r="J12" s="18"/>
      <c r="K12" s="33">
        <v>159340</v>
      </c>
      <c r="L12" s="19"/>
      <c r="M12" s="33">
        <v>137878</v>
      </c>
      <c r="N12" s="19"/>
      <c r="O12" s="33">
        <v>136101</v>
      </c>
      <c r="P12" s="38"/>
      <c r="Q12" s="36">
        <f t="shared" si="0"/>
        <v>-21462</v>
      </c>
      <c r="R12" s="38"/>
      <c r="S12" s="36">
        <f t="shared" si="1"/>
        <v>-23239</v>
      </c>
      <c r="T12" s="38"/>
      <c r="U12" s="36">
        <f t="shared" si="2"/>
        <v>-1777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37128</v>
      </c>
      <c r="J13" s="18"/>
      <c r="K13" s="33">
        <v>406785</v>
      </c>
      <c r="L13" s="19"/>
      <c r="M13" s="33">
        <v>382702</v>
      </c>
      <c r="N13" s="19"/>
      <c r="O13" s="33">
        <v>372134</v>
      </c>
      <c r="P13" s="38"/>
      <c r="Q13" s="36">
        <f t="shared" si="0"/>
        <v>-24083</v>
      </c>
      <c r="R13" s="38"/>
      <c r="S13" s="36">
        <f t="shared" si="1"/>
        <v>-34651</v>
      </c>
      <c r="T13" s="38"/>
      <c r="U13" s="36">
        <f t="shared" si="2"/>
        <v>-10568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37128</v>
      </c>
      <c r="J14" s="18"/>
      <c r="K14" s="33">
        <v>465008</v>
      </c>
      <c r="L14" s="19"/>
      <c r="M14" s="33">
        <v>412415</v>
      </c>
      <c r="N14" s="19"/>
      <c r="O14" s="33">
        <v>405932</v>
      </c>
      <c r="P14" s="38"/>
      <c r="Q14" s="36">
        <f t="shared" si="0"/>
        <v>-52593</v>
      </c>
      <c r="R14" s="38"/>
      <c r="S14" s="36">
        <f t="shared" si="1"/>
        <v>-59076</v>
      </c>
      <c r="T14" s="38"/>
      <c r="U14" s="36">
        <f t="shared" si="2"/>
        <v>-6483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37128</v>
      </c>
      <c r="J15" s="18"/>
      <c r="K15" s="33">
        <v>550751</v>
      </c>
      <c r="L15" s="19"/>
      <c r="M15" s="33">
        <v>592179</v>
      </c>
      <c r="N15" s="19"/>
      <c r="O15" s="33">
        <v>585173</v>
      </c>
      <c r="P15" s="38"/>
      <c r="Q15" s="36">
        <f t="shared" si="0"/>
        <v>41428</v>
      </c>
      <c r="R15" s="38"/>
      <c r="S15" s="36">
        <f t="shared" si="1"/>
        <v>34422</v>
      </c>
      <c r="T15" s="38"/>
      <c r="U15" s="36">
        <f t="shared" si="2"/>
        <v>-7006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37128</v>
      </c>
      <c r="J16" s="18"/>
      <c r="K16" s="33">
        <v>931414</v>
      </c>
      <c r="L16" s="19"/>
      <c r="M16" s="33">
        <v>975085</v>
      </c>
      <c r="N16" s="19"/>
      <c r="O16" s="33">
        <v>962638</v>
      </c>
      <c r="P16" s="38"/>
      <c r="Q16" s="36">
        <f t="shared" si="0"/>
        <v>43671</v>
      </c>
      <c r="R16" s="38"/>
      <c r="S16" s="36">
        <f t="shared" si="1"/>
        <v>31224</v>
      </c>
      <c r="T16" s="38"/>
      <c r="U16" s="36">
        <f t="shared" si="2"/>
        <v>-12447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37128</v>
      </c>
      <c r="J17" s="18"/>
      <c r="K17" s="33">
        <v>187175</v>
      </c>
      <c r="L17" s="19"/>
      <c r="M17" s="33">
        <v>204636</v>
      </c>
      <c r="N17" s="19"/>
      <c r="O17" s="33">
        <v>202055</v>
      </c>
      <c r="P17" s="38"/>
      <c r="Q17" s="36">
        <f t="shared" si="0"/>
        <v>17461</v>
      </c>
      <c r="R17" s="38"/>
      <c r="S17" s="36">
        <f t="shared" si="1"/>
        <v>14880</v>
      </c>
      <c r="T17" s="38"/>
      <c r="U17" s="36">
        <f t="shared" si="2"/>
        <v>-2581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5566991</v>
      </c>
      <c r="L19" s="19"/>
      <c r="M19" s="33">
        <f>SUM(M6:M18)</f>
        <v>5728469</v>
      </c>
      <c r="N19" s="19"/>
      <c r="O19" s="33">
        <f>SUM(O6:O18)</f>
        <v>5665607</v>
      </c>
      <c r="P19" s="38"/>
      <c r="Q19" s="36">
        <f>SUM(Q6:Q17)</f>
        <v>161478</v>
      </c>
      <c r="R19" s="38"/>
      <c r="S19" s="36">
        <f>SUM(S6:S17)</f>
        <v>98616</v>
      </c>
      <c r="T19" s="38"/>
      <c r="U19" s="36">
        <f>SUM(U6:U17)</f>
        <v>-62862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37128</v>
      </c>
      <c r="J23" s="18"/>
      <c r="K23" s="33">
        <v>9375</v>
      </c>
      <c r="L23" s="19"/>
      <c r="M23" s="33">
        <v>9852</v>
      </c>
      <c r="N23" s="19"/>
      <c r="O23" s="33">
        <v>10030</v>
      </c>
      <c r="P23" s="38"/>
      <c r="Q23" s="36">
        <f>M23-K23</f>
        <v>477</v>
      </c>
      <c r="R23" s="38"/>
      <c r="S23" s="36">
        <f>O23-K23</f>
        <v>655</v>
      </c>
      <c r="T23" s="38"/>
      <c r="U23" s="36">
        <f>O23-M23</f>
        <v>178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37128</v>
      </c>
      <c r="J27" s="18"/>
      <c r="K27" s="33">
        <v>278399</v>
      </c>
      <c r="L27" s="19"/>
      <c r="M27" s="33">
        <v>261512</v>
      </c>
      <c r="N27" s="19"/>
      <c r="O27" s="33">
        <v>259900</v>
      </c>
      <c r="P27" s="38"/>
      <c r="Q27" s="36">
        <f t="shared" ref="Q27:Q32" si="3">M27-K27</f>
        <v>-16887</v>
      </c>
      <c r="R27" s="38"/>
      <c r="S27" s="36">
        <f t="shared" ref="S27:S32" si="4">O27-K27</f>
        <v>-18499</v>
      </c>
      <c r="T27" s="38"/>
      <c r="U27" s="36">
        <f t="shared" ref="U27:U32" si="5">O27-M27</f>
        <v>-1612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37128</v>
      </c>
      <c r="J28" s="18"/>
      <c r="K28" s="33">
        <v>330609</v>
      </c>
      <c r="L28" s="19"/>
      <c r="M28" s="33">
        <v>340670</v>
      </c>
      <c r="N28" s="19"/>
      <c r="O28" s="33">
        <v>332880</v>
      </c>
      <c r="P28" s="38"/>
      <c r="Q28" s="36">
        <f t="shared" si="3"/>
        <v>10061</v>
      </c>
      <c r="R28" s="38"/>
      <c r="S28" s="36">
        <f t="shared" si="4"/>
        <v>2271</v>
      </c>
      <c r="T28" s="38"/>
      <c r="U28" s="36">
        <f t="shared" si="5"/>
        <v>-7790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37128</v>
      </c>
      <c r="J29" s="18"/>
      <c r="K29" s="33">
        <v>91069</v>
      </c>
      <c r="L29" s="19"/>
      <c r="M29" s="33">
        <v>70336</v>
      </c>
      <c r="N29" s="19"/>
      <c r="O29" s="33">
        <v>69745</v>
      </c>
      <c r="P29" s="38"/>
      <c r="Q29" s="36">
        <f t="shared" si="3"/>
        <v>-20733</v>
      </c>
      <c r="R29" s="38"/>
      <c r="S29" s="36">
        <f t="shared" si="4"/>
        <v>-21324</v>
      </c>
      <c r="T29" s="38"/>
      <c r="U29" s="36">
        <f t="shared" si="5"/>
        <v>-591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37128</v>
      </c>
      <c r="J30" s="18"/>
      <c r="K30" s="33">
        <v>177223</v>
      </c>
      <c r="L30" s="19"/>
      <c r="M30" s="33">
        <v>212890</v>
      </c>
      <c r="N30" s="19"/>
      <c r="O30" s="33">
        <v>201756</v>
      </c>
      <c r="P30" s="38"/>
      <c r="Q30" s="36">
        <f t="shared" si="3"/>
        <v>35667</v>
      </c>
      <c r="R30" s="38"/>
      <c r="S30" s="36">
        <f t="shared" si="4"/>
        <v>24533</v>
      </c>
      <c r="T30" s="38"/>
      <c r="U30" s="36">
        <f t="shared" si="5"/>
        <v>-11134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37128</v>
      </c>
      <c r="J31" s="18"/>
      <c r="K31" s="33">
        <v>362780</v>
      </c>
      <c r="L31" s="19"/>
      <c r="M31" s="33">
        <v>405416</v>
      </c>
      <c r="N31" s="19"/>
      <c r="O31" s="33">
        <v>399690</v>
      </c>
      <c r="P31" s="38"/>
      <c r="Q31" s="36">
        <f t="shared" si="3"/>
        <v>42636</v>
      </c>
      <c r="R31" s="38"/>
      <c r="S31" s="36">
        <f t="shared" si="4"/>
        <v>36910</v>
      </c>
      <c r="T31" s="38"/>
      <c r="U31" s="36">
        <f t="shared" si="5"/>
        <v>-5726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37128</v>
      </c>
      <c r="J32" s="18"/>
      <c r="K32" s="33">
        <v>145300</v>
      </c>
      <c r="L32" s="19"/>
      <c r="M32" s="33">
        <v>141769</v>
      </c>
      <c r="N32" s="19"/>
      <c r="O32" s="33">
        <v>138726</v>
      </c>
      <c r="P32" s="38"/>
      <c r="Q32" s="36">
        <f t="shared" si="3"/>
        <v>-3531</v>
      </c>
      <c r="R32" s="38"/>
      <c r="S32" s="36">
        <f t="shared" si="4"/>
        <v>-6574</v>
      </c>
      <c r="T32" s="38"/>
      <c r="U32" s="36">
        <f t="shared" si="5"/>
        <v>-3043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>
        <v>3909</v>
      </c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1385380</v>
      </c>
      <c r="L34" s="19"/>
      <c r="M34" s="33">
        <f>SUM(M27:M33)</f>
        <v>1432593</v>
      </c>
      <c r="N34" s="19"/>
      <c r="O34" s="33">
        <f>SUM(O27:O33)</f>
        <v>1406606</v>
      </c>
      <c r="P34" s="38"/>
      <c r="Q34" s="36">
        <f>SUM(Q27:Q33)</f>
        <v>47213</v>
      </c>
      <c r="R34" s="38"/>
      <c r="S34" s="36">
        <f>SUM(S27:S33)</f>
        <v>17317</v>
      </c>
      <c r="T34" s="38"/>
      <c r="U34" s="36">
        <f>SUM(U27:U33)</f>
        <v>-29896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37128</v>
      </c>
      <c r="J38" s="18"/>
      <c r="K38" s="33">
        <v>6636</v>
      </c>
      <c r="L38" s="19"/>
      <c r="M38" s="33">
        <v>0</v>
      </c>
      <c r="N38" s="19"/>
      <c r="O38" s="33">
        <v>3909</v>
      </c>
      <c r="P38" s="38"/>
      <c r="Q38" s="36">
        <f>M38-K38</f>
        <v>-6636</v>
      </c>
      <c r="R38" s="38"/>
      <c r="S38" s="36">
        <f>O38-K38</f>
        <v>-2727</v>
      </c>
      <c r="T38" s="38"/>
      <c r="U38" s="36">
        <f>O38-M38</f>
        <v>3909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37128</v>
      </c>
      <c r="J39" s="18"/>
      <c r="K39" s="33">
        <v>1600</v>
      </c>
      <c r="L39" s="19"/>
      <c r="M39" s="33">
        <v>2502</v>
      </c>
      <c r="N39" s="19"/>
      <c r="O39" s="33">
        <v>2538</v>
      </c>
      <c r="P39" s="38"/>
      <c r="Q39" s="36">
        <f>M39-K39</f>
        <v>902</v>
      </c>
      <c r="R39" s="38"/>
      <c r="S39" s="36">
        <f>O39-K39</f>
        <v>938</v>
      </c>
      <c r="T39" s="38"/>
      <c r="U39" s="36">
        <f>O39-M39</f>
        <v>36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37128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37128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37128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8236</v>
      </c>
      <c r="L44" s="19"/>
      <c r="M44" s="33">
        <f>SUM(M38:M42)</f>
        <v>2502</v>
      </c>
      <c r="N44" s="19"/>
      <c r="O44" s="33">
        <f>SUM(O38:O43)</f>
        <v>6447</v>
      </c>
      <c r="P44" s="38"/>
      <c r="Q44" s="36">
        <f>SUM(Q38:Q43)</f>
        <v>-5734</v>
      </c>
      <c r="R44" s="38"/>
      <c r="S44" s="36">
        <f>SUM(S38:S43)</f>
        <v>-1789</v>
      </c>
      <c r="T44" s="38"/>
      <c r="U44" s="36">
        <f>SUM(U38:U43)</f>
        <v>3945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37128</v>
      </c>
      <c r="J48" s="18"/>
      <c r="K48" s="33">
        <v>11000</v>
      </c>
      <c r="L48" s="19"/>
      <c r="M48" s="33">
        <v>30596</v>
      </c>
      <c r="N48" s="19"/>
      <c r="O48" s="33">
        <v>0</v>
      </c>
      <c r="P48" s="38"/>
      <c r="Q48" s="36">
        <f>M48-K48</f>
        <v>19596</v>
      </c>
      <c r="R48" s="38"/>
      <c r="S48" s="36">
        <f>O48-K48</f>
        <v>-11000</v>
      </c>
      <c r="T48" s="38"/>
      <c r="U48" s="36">
        <f>O48-M48</f>
        <v>-30596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30596</v>
      </c>
      <c r="N50" s="19"/>
      <c r="O50" s="33">
        <f>SUM(O45:O49)</f>
        <v>0</v>
      </c>
      <c r="P50" s="38"/>
      <c r="Q50" s="36">
        <f>SUM(Q45:Q49)</f>
        <v>19596</v>
      </c>
      <c r="R50" s="38"/>
      <c r="S50" s="36">
        <f>SUM(S45:S49)</f>
        <v>-11000</v>
      </c>
      <c r="T50" s="38"/>
      <c r="U50" s="36">
        <f>SUM(U45:U49)</f>
        <v>-30596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37128</v>
      </c>
      <c r="J54" s="18"/>
      <c r="K54" s="33">
        <v>3624</v>
      </c>
      <c r="L54" s="19"/>
      <c r="M54" s="33">
        <v>10748</v>
      </c>
      <c r="N54" s="19"/>
      <c r="O54" s="33">
        <v>7846</v>
      </c>
      <c r="P54" s="38"/>
      <c r="Q54" s="36">
        <f>M54-K54</f>
        <v>7124</v>
      </c>
      <c r="R54" s="38"/>
      <c r="S54" s="36">
        <f>O54-K54</f>
        <v>4222</v>
      </c>
      <c r="T54" s="38"/>
      <c r="U54" s="36">
        <f>O54-M54</f>
        <v>-2902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37128</v>
      </c>
      <c r="J55" s="18"/>
      <c r="K55" s="33">
        <v>154891</v>
      </c>
      <c r="L55" s="19"/>
      <c r="M55" s="33">
        <v>144825</v>
      </c>
      <c r="N55" s="19"/>
      <c r="O55" s="33">
        <v>143813</v>
      </c>
      <c r="P55" s="38"/>
      <c r="Q55" s="36">
        <f>M55-K55</f>
        <v>-10066</v>
      </c>
      <c r="R55" s="38"/>
      <c r="S55" s="36">
        <f>O55-K55</f>
        <v>-11078</v>
      </c>
      <c r="T55" s="38"/>
      <c r="U55" s="36">
        <f>O55-M55</f>
        <v>-1012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158515</v>
      </c>
      <c r="L57" s="19"/>
      <c r="M57" s="33">
        <f>SUM(M51:M55)</f>
        <v>155573</v>
      </c>
      <c r="N57" s="19"/>
      <c r="O57" s="33">
        <f>SUM(O51:O56)</f>
        <v>151659</v>
      </c>
      <c r="P57" s="38"/>
      <c r="Q57" s="36">
        <f>SUM(Q51:Q56)</f>
        <v>-2942</v>
      </c>
      <c r="R57" s="38"/>
      <c r="S57" s="36">
        <f>SUM(S51:S56)</f>
        <v>-6856</v>
      </c>
      <c r="T57" s="38"/>
      <c r="U57" s="36">
        <f>SUM(U51:U56)</f>
        <v>-3914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37128</v>
      </c>
      <c r="J61" s="18"/>
      <c r="K61" s="33">
        <v>19300</v>
      </c>
      <c r="L61" s="19"/>
      <c r="M61" s="33">
        <v>18270</v>
      </c>
      <c r="N61" s="19"/>
      <c r="O61" s="33">
        <v>19061</v>
      </c>
      <c r="P61" s="38"/>
      <c r="Q61" s="36">
        <f>M61-K61</f>
        <v>-1030</v>
      </c>
      <c r="R61" s="38"/>
      <c r="S61" s="36">
        <f>O61-K61</f>
        <v>-239</v>
      </c>
      <c r="T61" s="38"/>
      <c r="U61" s="36">
        <f>O61-M61</f>
        <v>791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19300</v>
      </c>
      <c r="L63" s="19"/>
      <c r="M63" s="33">
        <f>SUM(M58:M61)</f>
        <v>18270</v>
      </c>
      <c r="N63" s="19"/>
      <c r="O63" s="33">
        <f>SUM(O58:O62)</f>
        <v>19061</v>
      </c>
      <c r="P63" s="38"/>
      <c r="Q63" s="36">
        <f>SUM(Q58:Q62)</f>
        <v>-1030</v>
      </c>
      <c r="R63" s="38"/>
      <c r="S63" s="36">
        <f>SUM(S58:S62)</f>
        <v>-239</v>
      </c>
      <c r="T63" s="38"/>
      <c r="U63" s="36">
        <f>SUM(U58:U62)</f>
        <v>791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37128</v>
      </c>
      <c r="J67" s="18"/>
      <c r="K67" s="33">
        <v>18175</v>
      </c>
      <c r="L67" s="19"/>
      <c r="M67" s="33">
        <v>29380</v>
      </c>
      <c r="N67" s="19"/>
      <c r="O67" s="33">
        <v>29387</v>
      </c>
      <c r="P67" s="38"/>
      <c r="Q67" s="36">
        <f>M67-K67</f>
        <v>11205</v>
      </c>
      <c r="R67" s="38"/>
      <c r="S67" s="36">
        <f>O67-K67</f>
        <v>11212</v>
      </c>
      <c r="T67" s="38"/>
      <c r="U67" s="36">
        <f>O67-M67</f>
        <v>7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18175</v>
      </c>
      <c r="L69" s="19"/>
      <c r="M69" s="33">
        <f>SUM(M64:M67)</f>
        <v>29380</v>
      </c>
      <c r="N69" s="19"/>
      <c r="O69" s="33">
        <f>SUM(O64:O68)</f>
        <v>29387</v>
      </c>
      <c r="P69" s="38"/>
      <c r="Q69" s="36">
        <f>SUM(Q64:Q68)</f>
        <v>11205</v>
      </c>
      <c r="R69" s="38"/>
      <c r="S69" s="36">
        <f>SUM(S64:S68)</f>
        <v>11212</v>
      </c>
      <c r="T69" s="38"/>
      <c r="U69" s="36">
        <f>SUM(U64:U68)</f>
        <v>7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7176972</v>
      </c>
      <c r="L72" s="76"/>
      <c r="M72" s="75">
        <f>M19+M23+M34+M44+M50+M57+M63+M69</f>
        <v>7407235</v>
      </c>
      <c r="N72" s="76"/>
      <c r="O72" s="82">
        <f>O19+O23+O34+O44+O50+O57+O63+O69</f>
        <v>7288797</v>
      </c>
      <c r="P72" s="83"/>
      <c r="Q72" s="82">
        <f>Q19+Q23+Q34+Q44+Q50+Q57+Q63+Q69</f>
        <v>230263</v>
      </c>
      <c r="R72" s="83"/>
      <c r="S72" s="82">
        <f>S19+S23+S34+S44+S50+S57+S63+S69</f>
        <v>107916</v>
      </c>
      <c r="T72" s="83"/>
      <c r="U72" s="75">
        <f>U19+U23+U34+U44+U50+U57+U63+U69</f>
        <v>-122347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7427.8387096774195</v>
      </c>
      <c r="R73" s="84"/>
      <c r="S73" s="86">
        <f>S72/31</f>
        <v>3481.1612903225805</v>
      </c>
      <c r="T73" s="84"/>
      <c r="U73" s="88">
        <f>U72/31</f>
        <v>-3946.6774193548385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660417.31030000001</v>
      </c>
      <c r="R75" s="47"/>
      <c r="S75" s="77">
        <f>S72*O75</f>
        <v>309513.87959999999</v>
      </c>
      <c r="T75" s="47"/>
      <c r="U75" s="77">
        <f>U72*O75</f>
        <v>-350903.43070000003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37128</v>
      </c>
      <c r="J79" s="18"/>
      <c r="K79" s="33">
        <v>2435681</v>
      </c>
      <c r="L79" s="19"/>
      <c r="M79" s="33">
        <v>2403135</v>
      </c>
      <c r="N79" s="19"/>
      <c r="O79" s="33">
        <v>2403142</v>
      </c>
      <c r="P79" s="38"/>
      <c r="Q79" s="36">
        <f>M79-K79</f>
        <v>-32546</v>
      </c>
      <c r="R79" s="38"/>
      <c r="S79" s="36">
        <f>O79-K79</f>
        <v>-32539</v>
      </c>
      <c r="T79" s="38"/>
      <c r="U79" s="36">
        <f>O79-M79</f>
        <v>7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2435681</v>
      </c>
      <c r="L82" s="19"/>
      <c r="M82" s="33">
        <f>SUM(M79:M81)</f>
        <v>2403135</v>
      </c>
      <c r="N82" s="19"/>
      <c r="O82" s="33">
        <f>SUM(O79:O80)</f>
        <v>2403142</v>
      </c>
      <c r="P82" s="38"/>
      <c r="Q82" s="36">
        <f>SUM(Q79:Q80)</f>
        <v>-32546</v>
      </c>
      <c r="R82" s="38"/>
      <c r="S82" s="36">
        <f>SUM(S79:S80)</f>
        <v>-32539</v>
      </c>
      <c r="T82" s="38"/>
      <c r="U82" s="36">
        <f>SUM(U79:U80)</f>
        <v>7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-1084.8666666666666</v>
      </c>
      <c r="R84" s="84"/>
      <c r="S84" s="86">
        <f>S82/30</f>
        <v>-1084.6333333333334</v>
      </c>
      <c r="T84" s="84"/>
      <c r="U84" s="86">
        <f>U82/30</f>
        <v>0.23333333333333334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-93345.1826</v>
      </c>
      <c r="R86" s="47"/>
      <c r="S86" s="77">
        <f>S82*O86</f>
        <v>-93325.10590000001</v>
      </c>
      <c r="T86" s="47"/>
      <c r="U86" s="77">
        <f>U82*O86</f>
        <v>20.076700000000002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37128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37128</v>
      </c>
      <c r="J94" s="18"/>
      <c r="K94" s="33">
        <v>101574</v>
      </c>
      <c r="L94" s="19"/>
      <c r="M94" s="33">
        <v>106306</v>
      </c>
      <c r="N94" s="19"/>
      <c r="O94" s="33">
        <v>109743</v>
      </c>
      <c r="P94" s="38"/>
      <c r="Q94" s="36">
        <f>M94-K94</f>
        <v>4732</v>
      </c>
      <c r="R94" s="38"/>
      <c r="S94" s="36">
        <f>O94-K94</f>
        <v>8169</v>
      </c>
      <c r="T94" s="38"/>
      <c r="U94" s="36">
        <f>O94-M94</f>
        <v>3437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101574</v>
      </c>
      <c r="L96" s="19"/>
      <c r="M96" s="33">
        <f>SUM(M93:M95)</f>
        <v>106306</v>
      </c>
      <c r="N96" s="19"/>
      <c r="O96" s="33">
        <f>SUM(O93:O95)</f>
        <v>109743</v>
      </c>
      <c r="P96" s="38"/>
      <c r="Q96" s="36">
        <f>SUM(Q93:Q95)</f>
        <v>4732</v>
      </c>
      <c r="R96" s="38"/>
      <c r="S96" s="36">
        <f>SUM(S93:S95)</f>
        <v>8169</v>
      </c>
      <c r="T96" s="38"/>
      <c r="U96" s="36">
        <f>SUM(U93:U95)</f>
        <v>3437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157.73333333333332</v>
      </c>
      <c r="R99" s="104"/>
      <c r="S99" s="103">
        <f>S96/30</f>
        <v>272.3</v>
      </c>
      <c r="T99" s="104"/>
      <c r="U99" s="103">
        <f>U96/30</f>
        <v>114.56666666666666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13571.849200000001</v>
      </c>
      <c r="R101" s="47"/>
      <c r="S101" s="77">
        <f>S96*O101</f>
        <v>23429.508900000001</v>
      </c>
      <c r="T101" s="47"/>
      <c r="U101" s="77">
        <f>U96*O101</f>
        <v>9857.6597000000002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37128</v>
      </c>
      <c r="J107" s="18"/>
      <c r="K107" s="33">
        <v>1661931</v>
      </c>
      <c r="L107" s="19"/>
      <c r="M107" s="33">
        <v>1698302</v>
      </c>
      <c r="N107" s="19"/>
      <c r="O107" s="33">
        <v>1704829</v>
      </c>
      <c r="P107" s="38"/>
      <c r="Q107" s="36">
        <f>M107-K107</f>
        <v>36371</v>
      </c>
      <c r="R107" s="38"/>
      <c r="S107" s="36">
        <f>O107-K107</f>
        <v>42898</v>
      </c>
      <c r="T107" s="38"/>
      <c r="U107" s="36">
        <f>O107-M107</f>
        <v>6527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1661931</v>
      </c>
      <c r="L109" s="19"/>
      <c r="M109" s="33">
        <f>SUM(M105:M107)</f>
        <v>1698302</v>
      </c>
      <c r="N109" s="19"/>
      <c r="O109" s="33">
        <f>SUM(O105:O108)</f>
        <v>1704829</v>
      </c>
      <c r="P109" s="38"/>
      <c r="Q109" s="36">
        <f>SUM(Q105:Q108)</f>
        <v>36371</v>
      </c>
      <c r="R109" s="38"/>
      <c r="S109" s="36">
        <f>SUM(S105:S108)</f>
        <v>42898</v>
      </c>
      <c r="T109" s="38"/>
      <c r="U109" s="36">
        <f>SUM(U105:U108)</f>
        <v>6527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37128</v>
      </c>
      <c r="J113" s="18"/>
      <c r="K113" s="33">
        <v>90490</v>
      </c>
      <c r="L113" s="19"/>
      <c r="M113" s="33">
        <v>100154</v>
      </c>
      <c r="N113" s="19"/>
      <c r="O113" s="33">
        <v>100175</v>
      </c>
      <c r="P113" s="38"/>
      <c r="Q113" s="36">
        <f>M113-K113</f>
        <v>9664</v>
      </c>
      <c r="R113" s="38"/>
      <c r="S113" s="36">
        <f>O113-K113</f>
        <v>9685</v>
      </c>
      <c r="T113" s="38"/>
      <c r="U113" s="36">
        <f>O113-M113</f>
        <v>21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90490</v>
      </c>
      <c r="L115" s="19"/>
      <c r="M115" s="33">
        <f>SUM(M110:M113)</f>
        <v>100154</v>
      </c>
      <c r="N115" s="19"/>
      <c r="O115" s="33">
        <f>SUM(O110:O114)</f>
        <v>100175</v>
      </c>
      <c r="P115" s="38"/>
      <c r="Q115" s="36">
        <f>SUM(Q110:Q114)</f>
        <v>9664</v>
      </c>
      <c r="R115" s="38"/>
      <c r="S115" s="36">
        <f>SUM(S110:S114)</f>
        <v>9685</v>
      </c>
      <c r="T115" s="38"/>
      <c r="U115" s="36">
        <f>SUM(U110:U114)</f>
        <v>21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37128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37128</v>
      </c>
      <c r="J125" s="18"/>
      <c r="K125" s="33">
        <v>212404</v>
      </c>
      <c r="L125" s="19"/>
      <c r="M125" s="33">
        <v>226029</v>
      </c>
      <c r="N125" s="19"/>
      <c r="O125" s="33">
        <v>0</v>
      </c>
      <c r="P125" s="38"/>
      <c r="Q125" s="36">
        <f>M125-K125</f>
        <v>13625</v>
      </c>
      <c r="R125" s="38"/>
      <c r="S125" s="36">
        <f>O125-K125</f>
        <v>-212404</v>
      </c>
      <c r="T125" s="38"/>
      <c r="U125" s="36">
        <f>O125-M125</f>
        <v>-226029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212404</v>
      </c>
      <c r="L127" s="19"/>
      <c r="M127" s="33">
        <f>SUM(M123:M125)</f>
        <v>226029</v>
      </c>
      <c r="N127" s="19"/>
      <c r="O127" s="33">
        <f>SUM(O123:O126)</f>
        <v>0</v>
      </c>
      <c r="P127" s="38"/>
      <c r="Q127" s="36">
        <f>SUM(Q116:Q126)</f>
        <v>13625</v>
      </c>
      <c r="R127" s="38"/>
      <c r="S127" s="36">
        <f>SUM(S116:S126)</f>
        <v>-212404</v>
      </c>
      <c r="T127" s="38"/>
      <c r="U127" s="36">
        <f>SUM(U116:U126)</f>
        <v>-226029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37128</v>
      </c>
      <c r="J131" s="18"/>
      <c r="K131" s="33">
        <v>141353</v>
      </c>
      <c r="L131" s="19"/>
      <c r="M131" s="33">
        <v>144581</v>
      </c>
      <c r="N131" s="19"/>
      <c r="O131" s="33">
        <v>144968</v>
      </c>
      <c r="P131" s="38"/>
      <c r="Q131" s="36">
        <f>M131-K131</f>
        <v>3228</v>
      </c>
      <c r="R131" s="38"/>
      <c r="S131" s="36">
        <f>O131-K131</f>
        <v>3615</v>
      </c>
      <c r="T131" s="38"/>
      <c r="U131" s="36">
        <f>O131-M131</f>
        <v>387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141353</v>
      </c>
      <c r="L133" s="19"/>
      <c r="M133" s="33">
        <f>SUM(M129:M131)</f>
        <v>144581</v>
      </c>
      <c r="N133" s="19"/>
      <c r="O133" s="33">
        <f>SUM(O129:O132)</f>
        <v>144968</v>
      </c>
      <c r="P133" s="38"/>
      <c r="Q133" s="36">
        <f>SUM(Q122:Q132)</f>
        <v>30478</v>
      </c>
      <c r="R133" s="38"/>
      <c r="S133" s="36">
        <f>SUM(S122:S132)</f>
        <v>-421193</v>
      </c>
      <c r="T133" s="38"/>
      <c r="U133" s="36">
        <f>SUM(U122:U132)</f>
        <v>-451671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2106178</v>
      </c>
      <c r="L136" s="76"/>
      <c r="M136" s="75">
        <f>M109+M115+M121+M127+M133</f>
        <v>2169066</v>
      </c>
      <c r="N136" s="76"/>
      <c r="O136" s="82">
        <f>O109+O115+O121+O127+O133</f>
        <v>1949972</v>
      </c>
      <c r="P136" s="83"/>
      <c r="Q136" s="82">
        <f>Q109+Q115+Q121+Q133</f>
        <v>76513</v>
      </c>
      <c r="R136" s="83"/>
      <c r="S136" s="82">
        <f>S109+S115+S121+S133</f>
        <v>-368610</v>
      </c>
      <c r="T136" s="83"/>
      <c r="U136" s="75">
        <f>U109+U115+U121+U133</f>
        <v>-445123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2468.1612903225805</v>
      </c>
      <c r="R137" s="84"/>
      <c r="S137" s="86">
        <f>S136/31</f>
        <v>-11890.645161290322</v>
      </c>
      <c r="T137" s="84"/>
      <c r="U137" s="88">
        <f>U136/31</f>
        <v>-14358.806451612903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219446.93530000001</v>
      </c>
      <c r="R139" s="47"/>
      <c r="S139" s="77">
        <f>S136*O139</f>
        <v>-1057210.341</v>
      </c>
      <c r="T139" s="47"/>
      <c r="U139" s="77">
        <f>U136*O139</f>
        <v>-1276657.2763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O18" sqref="O18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37122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37122</v>
      </c>
      <c r="J6" s="18"/>
      <c r="K6" s="33">
        <v>377179</v>
      </c>
      <c r="L6" s="19"/>
      <c r="M6" s="33">
        <v>348462</v>
      </c>
      <c r="N6" s="19"/>
      <c r="O6" s="33">
        <v>384692</v>
      </c>
      <c r="P6" s="38"/>
      <c r="Q6" s="36">
        <f t="shared" ref="Q6:Q17" si="0">M6-K6</f>
        <v>-28717</v>
      </c>
      <c r="R6" s="38"/>
      <c r="S6" s="36">
        <f t="shared" ref="S6:S17" si="1">O6-K6</f>
        <v>7513</v>
      </c>
      <c r="T6" s="38"/>
      <c r="U6" s="36">
        <f t="shared" ref="U6:U17" si="2">O6-M6</f>
        <v>36230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37122</v>
      </c>
      <c r="J7" s="18"/>
      <c r="K7" s="33">
        <v>578210</v>
      </c>
      <c r="L7" s="19"/>
      <c r="M7" s="33">
        <v>549223</v>
      </c>
      <c r="N7" s="19"/>
      <c r="O7" s="33">
        <v>616941</v>
      </c>
      <c r="P7" s="38"/>
      <c r="Q7" s="36">
        <f t="shared" si="0"/>
        <v>-28987</v>
      </c>
      <c r="R7" s="38"/>
      <c r="S7" s="36">
        <f t="shared" si="1"/>
        <v>38731</v>
      </c>
      <c r="T7" s="38"/>
      <c r="U7" s="36">
        <f t="shared" si="2"/>
        <v>67718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37122</v>
      </c>
      <c r="J8" s="18"/>
      <c r="K8" s="33">
        <v>397333</v>
      </c>
      <c r="L8" s="19"/>
      <c r="M8" s="33">
        <v>360131</v>
      </c>
      <c r="N8" s="19"/>
      <c r="O8" s="33">
        <v>399747</v>
      </c>
      <c r="P8" s="38"/>
      <c r="Q8" s="36">
        <f t="shared" si="0"/>
        <v>-37202</v>
      </c>
      <c r="R8" s="38"/>
      <c r="S8" s="36">
        <f t="shared" si="1"/>
        <v>2414</v>
      </c>
      <c r="T8" s="38"/>
      <c r="U8" s="36">
        <f t="shared" si="2"/>
        <v>39616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37122</v>
      </c>
      <c r="J9" s="18"/>
      <c r="K9" s="33">
        <v>143678</v>
      </c>
      <c r="L9" s="19"/>
      <c r="M9" s="33">
        <v>126041</v>
      </c>
      <c r="N9" s="19"/>
      <c r="O9" s="33">
        <v>140550</v>
      </c>
      <c r="P9" s="38"/>
      <c r="Q9" s="36">
        <f t="shared" si="0"/>
        <v>-17637</v>
      </c>
      <c r="R9" s="38"/>
      <c r="S9" s="36">
        <f t="shared" si="1"/>
        <v>-3128</v>
      </c>
      <c r="T9" s="38"/>
      <c r="U9" s="36">
        <f t="shared" si="2"/>
        <v>14509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37122</v>
      </c>
      <c r="J10" s="18"/>
      <c r="K10" s="33">
        <v>336159</v>
      </c>
      <c r="L10" s="19"/>
      <c r="M10" s="33">
        <v>322724</v>
      </c>
      <c r="N10" s="19"/>
      <c r="O10" s="33">
        <v>356771</v>
      </c>
      <c r="P10" s="38"/>
      <c r="Q10" s="36">
        <f t="shared" si="0"/>
        <v>-13435</v>
      </c>
      <c r="R10" s="38"/>
      <c r="S10" s="36">
        <f t="shared" si="1"/>
        <v>20612</v>
      </c>
      <c r="T10" s="38"/>
      <c r="U10" s="36">
        <f t="shared" si="2"/>
        <v>34047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37122</v>
      </c>
      <c r="J11" s="18"/>
      <c r="K11" s="33">
        <v>332515</v>
      </c>
      <c r="L11" s="19"/>
      <c r="M11" s="33">
        <v>317759</v>
      </c>
      <c r="N11" s="19"/>
      <c r="O11" s="33">
        <v>357545</v>
      </c>
      <c r="P11" s="38"/>
      <c r="Q11" s="36">
        <f t="shared" si="0"/>
        <v>-14756</v>
      </c>
      <c r="R11" s="38"/>
      <c r="S11" s="36">
        <f t="shared" si="1"/>
        <v>25030</v>
      </c>
      <c r="T11" s="38"/>
      <c r="U11" s="36">
        <f t="shared" si="2"/>
        <v>39786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37122</v>
      </c>
      <c r="J12" s="18"/>
      <c r="K12" s="33">
        <v>120940</v>
      </c>
      <c r="L12" s="19"/>
      <c r="M12" s="33">
        <v>93344</v>
      </c>
      <c r="N12" s="19"/>
      <c r="O12" s="33">
        <v>102218</v>
      </c>
      <c r="P12" s="38"/>
      <c r="Q12" s="36">
        <f t="shared" si="0"/>
        <v>-27596</v>
      </c>
      <c r="R12" s="38"/>
      <c r="S12" s="36">
        <f t="shared" si="1"/>
        <v>-18722</v>
      </c>
      <c r="T12" s="38"/>
      <c r="U12" s="36">
        <f t="shared" si="2"/>
        <v>8874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37122</v>
      </c>
      <c r="J13" s="18"/>
      <c r="K13" s="33">
        <v>309147</v>
      </c>
      <c r="L13" s="19"/>
      <c r="M13" s="33">
        <v>265025</v>
      </c>
      <c r="N13" s="19"/>
      <c r="O13" s="33">
        <v>288410</v>
      </c>
      <c r="P13" s="38"/>
      <c r="Q13" s="36">
        <f t="shared" si="0"/>
        <v>-44122</v>
      </c>
      <c r="R13" s="38"/>
      <c r="S13" s="36">
        <f t="shared" si="1"/>
        <v>-20737</v>
      </c>
      <c r="T13" s="38"/>
      <c r="U13" s="36">
        <f t="shared" si="2"/>
        <v>23385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37122</v>
      </c>
      <c r="J14" s="18"/>
      <c r="K14" s="33">
        <v>360174</v>
      </c>
      <c r="L14" s="19"/>
      <c r="M14" s="33">
        <v>281421</v>
      </c>
      <c r="N14" s="19"/>
      <c r="O14" s="33">
        <v>309410</v>
      </c>
      <c r="P14" s="38"/>
      <c r="Q14" s="36">
        <f t="shared" si="0"/>
        <v>-78753</v>
      </c>
      <c r="R14" s="38"/>
      <c r="S14" s="36">
        <f t="shared" si="1"/>
        <v>-50764</v>
      </c>
      <c r="T14" s="38"/>
      <c r="U14" s="36">
        <f t="shared" si="2"/>
        <v>27989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37122</v>
      </c>
      <c r="J15" s="18"/>
      <c r="K15" s="33">
        <v>407116</v>
      </c>
      <c r="L15" s="19"/>
      <c r="M15" s="33">
        <v>420866</v>
      </c>
      <c r="N15" s="19"/>
      <c r="O15" s="33">
        <v>465786</v>
      </c>
      <c r="P15" s="38"/>
      <c r="Q15" s="36">
        <f t="shared" si="0"/>
        <v>13750</v>
      </c>
      <c r="R15" s="38"/>
      <c r="S15" s="36">
        <f t="shared" si="1"/>
        <v>58670</v>
      </c>
      <c r="T15" s="38"/>
      <c r="U15" s="36">
        <f t="shared" si="2"/>
        <v>44920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37122</v>
      </c>
      <c r="J16" s="18"/>
      <c r="K16" s="33">
        <v>716797</v>
      </c>
      <c r="L16" s="19"/>
      <c r="M16" s="33">
        <v>680605</v>
      </c>
      <c r="N16" s="19"/>
      <c r="O16" s="33">
        <v>749068</v>
      </c>
      <c r="P16" s="38"/>
      <c r="Q16" s="36">
        <f t="shared" si="0"/>
        <v>-36192</v>
      </c>
      <c r="R16" s="38"/>
      <c r="S16" s="36">
        <f t="shared" si="1"/>
        <v>32271</v>
      </c>
      <c r="T16" s="38"/>
      <c r="U16" s="36">
        <f t="shared" si="2"/>
        <v>68463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37122</v>
      </c>
      <c r="J17" s="18"/>
      <c r="K17" s="33">
        <v>142253</v>
      </c>
      <c r="L17" s="19"/>
      <c r="M17" s="33">
        <v>135905</v>
      </c>
      <c r="N17" s="19"/>
      <c r="O17" s="33">
        <v>151009</v>
      </c>
      <c r="P17" s="38"/>
      <c r="Q17" s="36">
        <f t="shared" si="0"/>
        <v>-6348</v>
      </c>
      <c r="R17" s="38"/>
      <c r="S17" s="36">
        <f t="shared" si="1"/>
        <v>8756</v>
      </c>
      <c r="T17" s="38"/>
      <c r="U17" s="36">
        <f t="shared" si="2"/>
        <v>15104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4221501</v>
      </c>
      <c r="L19" s="19"/>
      <c r="M19" s="33">
        <f>SUM(M6:M18)</f>
        <v>3901506</v>
      </c>
      <c r="N19" s="19"/>
      <c r="O19" s="33">
        <f>SUM(O6:O18)</f>
        <v>4322147</v>
      </c>
      <c r="P19" s="38"/>
      <c r="Q19" s="36">
        <f>SUM(Q6:Q17)</f>
        <v>-319995</v>
      </c>
      <c r="R19" s="38"/>
      <c r="S19" s="36">
        <f>SUM(S6:S17)</f>
        <v>100646</v>
      </c>
      <c r="T19" s="38"/>
      <c r="U19" s="36">
        <f>SUM(U6:U17)</f>
        <v>420641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37122</v>
      </c>
      <c r="J23" s="18"/>
      <c r="K23" s="33">
        <v>7125</v>
      </c>
      <c r="L23" s="19"/>
      <c r="M23" s="33">
        <v>6805</v>
      </c>
      <c r="N23" s="19"/>
      <c r="O23" s="33">
        <v>7652</v>
      </c>
      <c r="P23" s="38"/>
      <c r="Q23" s="36">
        <f>M23-K23</f>
        <v>-320</v>
      </c>
      <c r="R23" s="38"/>
      <c r="S23" s="36">
        <f>O23-K23</f>
        <v>527</v>
      </c>
      <c r="T23" s="38"/>
      <c r="U23" s="36">
        <f>O23-M23</f>
        <v>847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37122</v>
      </c>
      <c r="J27" s="18"/>
      <c r="K27" s="33">
        <v>211242</v>
      </c>
      <c r="L27" s="19"/>
      <c r="M27" s="33">
        <v>175939</v>
      </c>
      <c r="N27" s="19"/>
      <c r="O27" s="33">
        <v>196001</v>
      </c>
      <c r="P27" s="38"/>
      <c r="Q27" s="36">
        <f t="shared" ref="Q27:Q32" si="3">M27-K27</f>
        <v>-35303</v>
      </c>
      <c r="R27" s="38"/>
      <c r="S27" s="36">
        <f t="shared" ref="S27:S32" si="4">O27-K27</f>
        <v>-15241</v>
      </c>
      <c r="T27" s="38"/>
      <c r="U27" s="36">
        <f t="shared" ref="U27:U32" si="5">O27-M27</f>
        <v>20062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37122</v>
      </c>
      <c r="J28" s="18"/>
      <c r="K28" s="33">
        <v>253971</v>
      </c>
      <c r="L28" s="19"/>
      <c r="M28" s="33">
        <v>227277</v>
      </c>
      <c r="N28" s="19"/>
      <c r="O28" s="33">
        <v>250362</v>
      </c>
      <c r="P28" s="38"/>
      <c r="Q28" s="36">
        <f t="shared" si="3"/>
        <v>-26694</v>
      </c>
      <c r="R28" s="38"/>
      <c r="S28" s="36">
        <f t="shared" si="4"/>
        <v>-3609</v>
      </c>
      <c r="T28" s="38"/>
      <c r="U28" s="36">
        <f t="shared" si="5"/>
        <v>23085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37122</v>
      </c>
      <c r="J29" s="18"/>
      <c r="K29" s="33">
        <v>69151</v>
      </c>
      <c r="L29" s="19"/>
      <c r="M29" s="33">
        <v>46944</v>
      </c>
      <c r="N29" s="19"/>
      <c r="O29" s="33">
        <v>52664</v>
      </c>
      <c r="P29" s="38"/>
      <c r="Q29" s="36">
        <f t="shared" si="3"/>
        <v>-22207</v>
      </c>
      <c r="R29" s="38"/>
      <c r="S29" s="36">
        <f t="shared" si="4"/>
        <v>-16487</v>
      </c>
      <c r="T29" s="38"/>
      <c r="U29" s="36">
        <f t="shared" si="5"/>
        <v>5720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37122</v>
      </c>
      <c r="J30" s="18"/>
      <c r="K30" s="33">
        <v>129705</v>
      </c>
      <c r="L30" s="19"/>
      <c r="M30" s="33">
        <v>117776</v>
      </c>
      <c r="N30" s="19"/>
      <c r="O30" s="33">
        <v>143037</v>
      </c>
      <c r="P30" s="38"/>
      <c r="Q30" s="36">
        <f t="shared" si="3"/>
        <v>-11929</v>
      </c>
      <c r="R30" s="38"/>
      <c r="S30" s="36">
        <f t="shared" si="4"/>
        <v>13332</v>
      </c>
      <c r="T30" s="38"/>
      <c r="U30" s="36">
        <f t="shared" si="5"/>
        <v>25261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37122</v>
      </c>
      <c r="J31" s="18"/>
      <c r="K31" s="33">
        <v>275696</v>
      </c>
      <c r="L31" s="19"/>
      <c r="M31" s="33">
        <v>277041</v>
      </c>
      <c r="N31" s="19"/>
      <c r="O31" s="33">
        <v>304931</v>
      </c>
      <c r="P31" s="38"/>
      <c r="Q31" s="36">
        <f t="shared" si="3"/>
        <v>1345</v>
      </c>
      <c r="R31" s="38"/>
      <c r="S31" s="36">
        <f t="shared" si="4"/>
        <v>29235</v>
      </c>
      <c r="T31" s="38"/>
      <c r="U31" s="36">
        <f t="shared" si="5"/>
        <v>27890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37122</v>
      </c>
      <c r="J32" s="18"/>
      <c r="K32" s="33">
        <v>110428</v>
      </c>
      <c r="L32" s="19"/>
      <c r="M32" s="33">
        <v>97641</v>
      </c>
      <c r="N32" s="19"/>
      <c r="O32" s="33">
        <v>106857</v>
      </c>
      <c r="P32" s="38"/>
      <c r="Q32" s="36">
        <f t="shared" si="3"/>
        <v>-12787</v>
      </c>
      <c r="R32" s="38"/>
      <c r="S32" s="36">
        <f t="shared" si="4"/>
        <v>-3571</v>
      </c>
      <c r="T32" s="38"/>
      <c r="U32" s="36">
        <f t="shared" si="5"/>
        <v>9216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1050193</v>
      </c>
      <c r="L34" s="19"/>
      <c r="M34" s="33">
        <f>SUM(M27:M33)</f>
        <v>942618</v>
      </c>
      <c r="N34" s="19"/>
      <c r="O34" s="33">
        <f>SUM(O27:O33)</f>
        <v>1053852</v>
      </c>
      <c r="P34" s="38"/>
      <c r="Q34" s="36">
        <f>SUM(Q27:Q33)</f>
        <v>-107575</v>
      </c>
      <c r="R34" s="38"/>
      <c r="S34" s="36">
        <f>SUM(S27:S33)</f>
        <v>3659</v>
      </c>
      <c r="T34" s="38"/>
      <c r="U34" s="36">
        <f>SUM(U27:U33)</f>
        <v>111234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37122</v>
      </c>
      <c r="J38" s="18"/>
      <c r="K38" s="33">
        <v>5052</v>
      </c>
      <c r="L38" s="19"/>
      <c r="M38" s="33">
        <v>0</v>
      </c>
      <c r="N38" s="19"/>
      <c r="O38" s="33">
        <v>2489</v>
      </c>
      <c r="P38" s="38"/>
      <c r="Q38" s="36">
        <f>M38-K38</f>
        <v>-5052</v>
      </c>
      <c r="R38" s="38"/>
      <c r="S38" s="36">
        <f>O38-K38</f>
        <v>-2563</v>
      </c>
      <c r="T38" s="38"/>
      <c r="U38" s="36">
        <f>O38-M38</f>
        <v>2489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37122</v>
      </c>
      <c r="J39" s="18"/>
      <c r="K39" s="33">
        <v>1216</v>
      </c>
      <c r="L39" s="19"/>
      <c r="M39" s="33">
        <v>1708</v>
      </c>
      <c r="N39" s="19"/>
      <c r="O39" s="33">
        <v>1879</v>
      </c>
      <c r="P39" s="38"/>
      <c r="Q39" s="36">
        <f>M39-K39</f>
        <v>492</v>
      </c>
      <c r="R39" s="38"/>
      <c r="S39" s="36">
        <f>O39-K39</f>
        <v>663</v>
      </c>
      <c r="T39" s="38"/>
      <c r="U39" s="36">
        <f>O39-M39</f>
        <v>171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37122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37122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37122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6268</v>
      </c>
      <c r="L44" s="19"/>
      <c r="M44" s="33">
        <f>SUM(M38:M42)</f>
        <v>1708</v>
      </c>
      <c r="N44" s="19"/>
      <c r="O44" s="33">
        <f>SUM(O38:O43)</f>
        <v>4368</v>
      </c>
      <c r="P44" s="38"/>
      <c r="Q44" s="36">
        <f>SUM(Q38:Q43)</f>
        <v>-4560</v>
      </c>
      <c r="R44" s="38"/>
      <c r="S44" s="36">
        <f>SUM(S38:S43)</f>
        <v>-1900</v>
      </c>
      <c r="T44" s="38"/>
      <c r="U44" s="36">
        <f>SUM(U38:U43)</f>
        <v>2660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37122</v>
      </c>
      <c r="J48" s="18"/>
      <c r="K48" s="33">
        <v>11000</v>
      </c>
      <c r="L48" s="19"/>
      <c r="M48" s="33">
        <v>28534</v>
      </c>
      <c r="N48" s="19"/>
      <c r="O48" s="33">
        <v>0</v>
      </c>
      <c r="P48" s="38"/>
      <c r="Q48" s="36">
        <f>M48-K48</f>
        <v>17534</v>
      </c>
      <c r="R48" s="38"/>
      <c r="S48" s="36">
        <f>O48-K48</f>
        <v>-11000</v>
      </c>
      <c r="T48" s="38"/>
      <c r="U48" s="36">
        <f>O48-M48</f>
        <v>-28534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28534</v>
      </c>
      <c r="N50" s="19"/>
      <c r="O50" s="33">
        <f>SUM(O45:O49)</f>
        <v>0</v>
      </c>
      <c r="P50" s="38"/>
      <c r="Q50" s="36">
        <f>SUM(Q45:Q49)</f>
        <v>17534</v>
      </c>
      <c r="R50" s="38"/>
      <c r="S50" s="36">
        <f>SUM(S45:S49)</f>
        <v>-11000</v>
      </c>
      <c r="T50" s="38"/>
      <c r="U50" s="36">
        <f>SUM(U45:U49)</f>
        <v>-28534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37122</v>
      </c>
      <c r="J54" s="18"/>
      <c r="K54" s="33">
        <v>1812</v>
      </c>
      <c r="L54" s="19"/>
      <c r="M54" s="33">
        <v>9179</v>
      </c>
      <c r="N54" s="19"/>
      <c r="O54" s="33">
        <v>6922</v>
      </c>
      <c r="P54" s="38"/>
      <c r="Q54" s="36">
        <f>M54-K54</f>
        <v>7367</v>
      </c>
      <c r="R54" s="38"/>
      <c r="S54" s="36">
        <f>O54-K54</f>
        <v>5110</v>
      </c>
      <c r="T54" s="38"/>
      <c r="U54" s="36">
        <f>O54-M54</f>
        <v>-2257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37122</v>
      </c>
      <c r="J55" s="18"/>
      <c r="K55" s="33">
        <v>105457</v>
      </c>
      <c r="L55" s="19"/>
      <c r="M55" s="33">
        <v>109479</v>
      </c>
      <c r="N55" s="19"/>
      <c r="O55" s="33">
        <v>122206</v>
      </c>
      <c r="P55" s="38"/>
      <c r="Q55" s="36">
        <f>M55-K55</f>
        <v>4022</v>
      </c>
      <c r="R55" s="38"/>
      <c r="S55" s="36">
        <f>O55-K55</f>
        <v>16749</v>
      </c>
      <c r="T55" s="38"/>
      <c r="U55" s="36">
        <f>O55-M55</f>
        <v>12727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107269</v>
      </c>
      <c r="L57" s="19"/>
      <c r="M57" s="33">
        <f>SUM(M51:M55)</f>
        <v>118658</v>
      </c>
      <c r="N57" s="19"/>
      <c r="O57" s="33">
        <f>SUM(O51:O56)</f>
        <v>129128</v>
      </c>
      <c r="P57" s="38"/>
      <c r="Q57" s="36">
        <f>SUM(Q51:Q56)</f>
        <v>11389</v>
      </c>
      <c r="R57" s="38"/>
      <c r="S57" s="36">
        <f>SUM(S51:S56)</f>
        <v>21859</v>
      </c>
      <c r="T57" s="38"/>
      <c r="U57" s="36">
        <f>SUM(U51:U56)</f>
        <v>10470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37122</v>
      </c>
      <c r="J61" s="18"/>
      <c r="K61" s="33">
        <v>14668</v>
      </c>
      <c r="L61" s="19"/>
      <c r="M61" s="33">
        <v>12473</v>
      </c>
      <c r="N61" s="19"/>
      <c r="O61" s="33">
        <v>14879</v>
      </c>
      <c r="P61" s="38"/>
      <c r="Q61" s="36">
        <f>M61-K61</f>
        <v>-2195</v>
      </c>
      <c r="R61" s="38"/>
      <c r="S61" s="36">
        <f>O61-K61</f>
        <v>211</v>
      </c>
      <c r="T61" s="38"/>
      <c r="U61" s="36">
        <f>O61-M61</f>
        <v>2406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14668</v>
      </c>
      <c r="L63" s="19"/>
      <c r="M63" s="33">
        <f>SUM(M58:M61)</f>
        <v>12473</v>
      </c>
      <c r="N63" s="19"/>
      <c r="O63" s="33">
        <f>SUM(O58:O62)</f>
        <v>14879</v>
      </c>
      <c r="P63" s="38"/>
      <c r="Q63" s="36">
        <f>SUM(Q58:Q62)</f>
        <v>-2195</v>
      </c>
      <c r="R63" s="38"/>
      <c r="S63" s="36">
        <f>SUM(S58:S62)</f>
        <v>211</v>
      </c>
      <c r="T63" s="38"/>
      <c r="U63" s="36">
        <f>SUM(U58:U62)</f>
        <v>2406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37122</v>
      </c>
      <c r="J67" s="18"/>
      <c r="K67" s="33">
        <v>13717</v>
      </c>
      <c r="L67" s="19"/>
      <c r="M67" s="33">
        <v>20052</v>
      </c>
      <c r="N67" s="19"/>
      <c r="O67" s="33">
        <v>22441</v>
      </c>
      <c r="P67" s="38"/>
      <c r="Q67" s="36">
        <f>M67-K67</f>
        <v>6335</v>
      </c>
      <c r="R67" s="38"/>
      <c r="S67" s="36">
        <f>O67-K67</f>
        <v>8724</v>
      </c>
      <c r="T67" s="38"/>
      <c r="U67" s="36">
        <f>O67-M67</f>
        <v>2389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13717</v>
      </c>
      <c r="L69" s="19"/>
      <c r="M69" s="33">
        <f>SUM(M64:M67)</f>
        <v>20052</v>
      </c>
      <c r="N69" s="19"/>
      <c r="O69" s="33">
        <f>SUM(O64:O68)</f>
        <v>22441</v>
      </c>
      <c r="P69" s="38"/>
      <c r="Q69" s="36">
        <f>SUM(Q64:Q68)</f>
        <v>6335</v>
      </c>
      <c r="R69" s="38"/>
      <c r="S69" s="36">
        <f>SUM(S64:S68)</f>
        <v>8724</v>
      </c>
      <c r="T69" s="38"/>
      <c r="U69" s="36">
        <f>SUM(U64:U68)</f>
        <v>2389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5431741</v>
      </c>
      <c r="L72" s="76"/>
      <c r="M72" s="75">
        <f>M19+M23+M34+M44+M50+M57+M63+M69</f>
        <v>5032354</v>
      </c>
      <c r="N72" s="76"/>
      <c r="O72" s="82">
        <f>O19+O23+O34+O44+O50+O57+O63+O69</f>
        <v>5554467</v>
      </c>
      <c r="P72" s="83"/>
      <c r="Q72" s="82">
        <f>Q19+Q23+Q34+Q44+Q50+Q57+Q63+Q69</f>
        <v>-399387</v>
      </c>
      <c r="R72" s="83"/>
      <c r="S72" s="82">
        <f>S19+S23+S34+S44+S50+S57+S63+S69</f>
        <v>122726</v>
      </c>
      <c r="T72" s="83"/>
      <c r="U72" s="75">
        <f>U19+U23+U34+U44+U50+U57+U63+U69</f>
        <v>522113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-12883.451612903225</v>
      </c>
      <c r="R73" s="84"/>
      <c r="S73" s="86">
        <f>S72/31</f>
        <v>3958.9032258064517</v>
      </c>
      <c r="T73" s="84"/>
      <c r="U73" s="88">
        <f>U72/31</f>
        <v>16842.354838709678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-1145481.8547</v>
      </c>
      <c r="R75" s="47"/>
      <c r="S75" s="77">
        <f>S72*O75</f>
        <v>351990.44060000003</v>
      </c>
      <c r="T75" s="47"/>
      <c r="U75" s="77">
        <f>U72*O75</f>
        <v>1497472.2953000001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37122</v>
      </c>
      <c r="J79" s="18"/>
      <c r="K79" s="33">
        <v>1854786</v>
      </c>
      <c r="L79" s="19"/>
      <c r="M79" s="33">
        <v>1626538</v>
      </c>
      <c r="N79" s="19"/>
      <c r="O79" s="33">
        <v>1824229</v>
      </c>
      <c r="P79" s="38"/>
      <c r="Q79" s="36">
        <f>M79-K79</f>
        <v>-228248</v>
      </c>
      <c r="R79" s="38"/>
      <c r="S79" s="36">
        <f>O79-K79</f>
        <v>-30557</v>
      </c>
      <c r="T79" s="38"/>
      <c r="U79" s="36">
        <f>O79-M79</f>
        <v>197691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1854786</v>
      </c>
      <c r="L82" s="19"/>
      <c r="M82" s="33">
        <f>SUM(M79:M81)</f>
        <v>1626538</v>
      </c>
      <c r="N82" s="19"/>
      <c r="O82" s="33">
        <f>SUM(O79:O80)</f>
        <v>1824229</v>
      </c>
      <c r="P82" s="38"/>
      <c r="Q82" s="36">
        <f>SUM(Q79:Q80)</f>
        <v>-228248</v>
      </c>
      <c r="R82" s="38"/>
      <c r="S82" s="36">
        <f>SUM(S79:S80)</f>
        <v>-30557</v>
      </c>
      <c r="T82" s="38"/>
      <c r="U82" s="36">
        <f>SUM(U79:U80)</f>
        <v>197691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-7608.2666666666664</v>
      </c>
      <c r="R84" s="84"/>
      <c r="S84" s="86">
        <f>S82/30</f>
        <v>-1018.5666666666667</v>
      </c>
      <c r="T84" s="84"/>
      <c r="U84" s="86">
        <f>U82/30</f>
        <v>6589.7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-654638.08880000003</v>
      </c>
      <c r="R86" s="47"/>
      <c r="S86" s="77">
        <f>S82*O86</f>
        <v>-87640.531700000007</v>
      </c>
      <c r="T86" s="47"/>
      <c r="U86" s="77">
        <f>U82*O86</f>
        <v>566997.55709999998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37122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37122</v>
      </c>
      <c r="J94" s="18"/>
      <c r="K94" s="33">
        <v>76462</v>
      </c>
      <c r="L94" s="19"/>
      <c r="M94" s="33">
        <v>69145</v>
      </c>
      <c r="N94" s="19"/>
      <c r="O94" s="33">
        <v>78780</v>
      </c>
      <c r="P94" s="38"/>
      <c r="Q94" s="36">
        <f>M94-K94</f>
        <v>-7317</v>
      </c>
      <c r="R94" s="38"/>
      <c r="S94" s="36">
        <f>O94-K94</f>
        <v>2318</v>
      </c>
      <c r="T94" s="38"/>
      <c r="U94" s="36">
        <f>O94-M94</f>
        <v>9635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76462</v>
      </c>
      <c r="L96" s="19"/>
      <c r="M96" s="33">
        <f>SUM(M93:M95)</f>
        <v>69145</v>
      </c>
      <c r="N96" s="19"/>
      <c r="O96" s="33">
        <f>SUM(O93:O95)</f>
        <v>78780</v>
      </c>
      <c r="P96" s="38"/>
      <c r="Q96" s="36">
        <f>SUM(Q93:Q95)</f>
        <v>-7317</v>
      </c>
      <c r="R96" s="38"/>
      <c r="S96" s="36">
        <f>SUM(S93:S95)</f>
        <v>2318</v>
      </c>
      <c r="T96" s="38"/>
      <c r="U96" s="36">
        <f>SUM(U93:U95)</f>
        <v>9635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-243.9</v>
      </c>
      <c r="R99" s="104"/>
      <c r="S99" s="103">
        <f>S96/30</f>
        <v>77.266666666666666</v>
      </c>
      <c r="T99" s="104"/>
      <c r="U99" s="103">
        <f>U96/30</f>
        <v>321.16666666666669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-20985.887699999999</v>
      </c>
      <c r="R101" s="47"/>
      <c r="S101" s="77">
        <f>S96*O101</f>
        <v>6648.2557999999999</v>
      </c>
      <c r="T101" s="47"/>
      <c r="U101" s="77">
        <f>U96*O101</f>
        <v>27634.143500000002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37122</v>
      </c>
      <c r="J107" s="18"/>
      <c r="K107" s="33">
        <v>1356162</v>
      </c>
      <c r="L107" s="19"/>
      <c r="M107" s="33">
        <v>1246682</v>
      </c>
      <c r="N107" s="19"/>
      <c r="O107" s="33">
        <v>1387382</v>
      </c>
      <c r="P107" s="38"/>
      <c r="Q107" s="36">
        <f>M107-K107</f>
        <v>-109480</v>
      </c>
      <c r="R107" s="38"/>
      <c r="S107" s="36">
        <f>O107-K107</f>
        <v>31220</v>
      </c>
      <c r="T107" s="38"/>
      <c r="U107" s="36">
        <f>O107-M107</f>
        <v>140700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1356162</v>
      </c>
      <c r="L109" s="19"/>
      <c r="M109" s="33">
        <f>SUM(M105:M107)</f>
        <v>1246682</v>
      </c>
      <c r="N109" s="19"/>
      <c r="O109" s="33">
        <f>SUM(O105:O108)</f>
        <v>1387382</v>
      </c>
      <c r="P109" s="38"/>
      <c r="Q109" s="36">
        <f>SUM(Q105:Q108)</f>
        <v>-109480</v>
      </c>
      <c r="R109" s="38"/>
      <c r="S109" s="36">
        <f>SUM(S105:S108)</f>
        <v>31220</v>
      </c>
      <c r="T109" s="38"/>
      <c r="U109" s="36">
        <f>SUM(U105:U108)</f>
        <v>140700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37122</v>
      </c>
      <c r="J113" s="18"/>
      <c r="K113" s="33">
        <v>66740</v>
      </c>
      <c r="L113" s="19"/>
      <c r="M113" s="33">
        <v>65275</v>
      </c>
      <c r="N113" s="19"/>
      <c r="O113" s="33">
        <v>65422</v>
      </c>
      <c r="P113" s="38"/>
      <c r="Q113" s="36">
        <f>M113-K113</f>
        <v>-1465</v>
      </c>
      <c r="R113" s="38"/>
      <c r="S113" s="36">
        <f>O113-K113</f>
        <v>-1318</v>
      </c>
      <c r="T113" s="38"/>
      <c r="U113" s="36">
        <f>O113-M113</f>
        <v>147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66740</v>
      </c>
      <c r="L115" s="19"/>
      <c r="M115" s="33">
        <f>SUM(M110:M113)</f>
        <v>65275</v>
      </c>
      <c r="N115" s="19"/>
      <c r="O115" s="33">
        <f>SUM(O110:O114)</f>
        <v>65422</v>
      </c>
      <c r="P115" s="38"/>
      <c r="Q115" s="36">
        <f>SUM(Q110:Q114)</f>
        <v>-1465</v>
      </c>
      <c r="R115" s="38"/>
      <c r="S115" s="36">
        <f>SUM(S110:S114)</f>
        <v>-1318</v>
      </c>
      <c r="T115" s="38"/>
      <c r="U115" s="36">
        <f>SUM(U110:U114)</f>
        <v>147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37122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37122</v>
      </c>
      <c r="J125" s="18"/>
      <c r="K125" s="33">
        <v>198984</v>
      </c>
      <c r="L125" s="19"/>
      <c r="M125" s="33">
        <v>212622</v>
      </c>
      <c r="N125" s="19"/>
      <c r="O125" s="33">
        <v>0</v>
      </c>
      <c r="P125" s="38"/>
      <c r="Q125" s="36">
        <f>M125-K125</f>
        <v>13638</v>
      </c>
      <c r="R125" s="38"/>
      <c r="S125" s="36">
        <f>O125-K125</f>
        <v>-198984</v>
      </c>
      <c r="T125" s="38"/>
      <c r="U125" s="36">
        <f>O125-M125</f>
        <v>-212622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198984</v>
      </c>
      <c r="L127" s="19"/>
      <c r="M127" s="33">
        <f>SUM(M123:M125)</f>
        <v>212622</v>
      </c>
      <c r="N127" s="19"/>
      <c r="O127" s="33">
        <f>SUM(O123:O126)</f>
        <v>0</v>
      </c>
      <c r="P127" s="38"/>
      <c r="Q127" s="36">
        <f>SUM(Q116:Q126)</f>
        <v>13638</v>
      </c>
      <c r="R127" s="38"/>
      <c r="S127" s="36">
        <f>SUM(S116:S126)</f>
        <v>-198984</v>
      </c>
      <c r="T127" s="38"/>
      <c r="U127" s="36">
        <f>SUM(U116:U126)</f>
        <v>-212622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37122</v>
      </c>
      <c r="J131" s="18"/>
      <c r="K131" s="33">
        <v>122599</v>
      </c>
      <c r="L131" s="19"/>
      <c r="M131" s="33">
        <v>108829</v>
      </c>
      <c r="N131" s="19"/>
      <c r="O131" s="33">
        <v>118015</v>
      </c>
      <c r="P131" s="38"/>
      <c r="Q131" s="36">
        <f>M131-K131</f>
        <v>-13770</v>
      </c>
      <c r="R131" s="38"/>
      <c r="S131" s="36">
        <f>O131-K131</f>
        <v>-4584</v>
      </c>
      <c r="T131" s="38"/>
      <c r="U131" s="36">
        <f>O131-M131</f>
        <v>9186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122599</v>
      </c>
      <c r="L133" s="19"/>
      <c r="M133" s="33">
        <f>SUM(M129:M131)</f>
        <v>108829</v>
      </c>
      <c r="N133" s="19"/>
      <c r="O133" s="33">
        <f>SUM(O129:O132)</f>
        <v>118015</v>
      </c>
      <c r="P133" s="38"/>
      <c r="Q133" s="36">
        <f>SUM(Q122:Q132)</f>
        <v>13506</v>
      </c>
      <c r="R133" s="38"/>
      <c r="S133" s="36">
        <f>SUM(S122:S132)</f>
        <v>-402552</v>
      </c>
      <c r="T133" s="38"/>
      <c r="U133" s="36">
        <f>SUM(U122:U132)</f>
        <v>-416058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1744485</v>
      </c>
      <c r="L136" s="76"/>
      <c r="M136" s="75">
        <f>M109+M115+M121+M127+M133</f>
        <v>1633408</v>
      </c>
      <c r="N136" s="76"/>
      <c r="O136" s="82">
        <f>O109+O115+O121+O127+O133</f>
        <v>1570819</v>
      </c>
      <c r="P136" s="83"/>
      <c r="Q136" s="82">
        <f>Q109+Q115+Q121+Q133</f>
        <v>-97439</v>
      </c>
      <c r="R136" s="83"/>
      <c r="S136" s="82">
        <f>S109+S115+S121+S133</f>
        <v>-372650</v>
      </c>
      <c r="T136" s="83"/>
      <c r="U136" s="75">
        <f>U109+U115+U121+U133</f>
        <v>-275211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-3143.1935483870966</v>
      </c>
      <c r="R137" s="84"/>
      <c r="S137" s="86">
        <f>S136/31</f>
        <v>-12020.967741935483</v>
      </c>
      <c r="T137" s="84"/>
      <c r="U137" s="88">
        <f>U136/31</f>
        <v>-8877.7741935483864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-279464.79590000003</v>
      </c>
      <c r="R139" s="47"/>
      <c r="S139" s="77">
        <f>S136*O139</f>
        <v>-1068797.4650000001</v>
      </c>
      <c r="T139" s="47"/>
      <c r="U139" s="77">
        <f>U136*O139</f>
        <v>-789332.66910000006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B1" workbookViewId="0">
      <selection activeCell="O18" sqref="O18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37114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37114</v>
      </c>
      <c r="J6" s="18"/>
      <c r="K6" s="33">
        <v>206780</v>
      </c>
      <c r="L6" s="19"/>
      <c r="M6" s="33">
        <v>223591</v>
      </c>
      <c r="N6" s="19"/>
      <c r="O6" s="33">
        <v>192344</v>
      </c>
      <c r="P6" s="38"/>
      <c r="Q6" s="36">
        <f t="shared" ref="Q6:Q17" si="0">M6-K6</f>
        <v>16811</v>
      </c>
      <c r="R6" s="38"/>
      <c r="S6" s="36">
        <f t="shared" ref="S6:S17" si="1">O6-K6</f>
        <v>-14436</v>
      </c>
      <c r="T6" s="38"/>
      <c r="U6" s="36">
        <f t="shared" ref="U6:U17" si="2">O6-M6</f>
        <v>-31247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37114</v>
      </c>
      <c r="J7" s="18"/>
      <c r="K7" s="33">
        <v>337941</v>
      </c>
      <c r="L7" s="19"/>
      <c r="M7" s="33">
        <v>356582</v>
      </c>
      <c r="N7" s="19"/>
      <c r="O7" s="33">
        <v>332405</v>
      </c>
      <c r="P7" s="38"/>
      <c r="Q7" s="36">
        <f t="shared" si="0"/>
        <v>18641</v>
      </c>
      <c r="R7" s="38"/>
      <c r="S7" s="36">
        <f t="shared" si="1"/>
        <v>-5536</v>
      </c>
      <c r="T7" s="38"/>
      <c r="U7" s="36">
        <f t="shared" si="2"/>
        <v>-24177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37114</v>
      </c>
      <c r="J8" s="18"/>
      <c r="K8" s="33">
        <v>232283</v>
      </c>
      <c r="L8" s="19"/>
      <c r="M8" s="33">
        <v>231752</v>
      </c>
      <c r="N8" s="19"/>
      <c r="O8" s="33">
        <v>211881</v>
      </c>
      <c r="P8" s="38"/>
      <c r="Q8" s="36">
        <f t="shared" si="0"/>
        <v>-531</v>
      </c>
      <c r="R8" s="38"/>
      <c r="S8" s="36">
        <f t="shared" si="1"/>
        <v>-20402</v>
      </c>
      <c r="T8" s="38"/>
      <c r="U8" s="36">
        <f t="shared" si="2"/>
        <v>-19871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37114</v>
      </c>
      <c r="J9" s="18"/>
      <c r="K9" s="33">
        <v>83182</v>
      </c>
      <c r="L9" s="19"/>
      <c r="M9" s="33">
        <v>78534</v>
      </c>
      <c r="N9" s="19"/>
      <c r="O9" s="33">
        <v>71435</v>
      </c>
      <c r="P9" s="38"/>
      <c r="Q9" s="36">
        <f t="shared" si="0"/>
        <v>-4648</v>
      </c>
      <c r="R9" s="38"/>
      <c r="S9" s="36">
        <f t="shared" si="1"/>
        <v>-11747</v>
      </c>
      <c r="T9" s="38"/>
      <c r="U9" s="36">
        <f t="shared" si="2"/>
        <v>-7099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37114</v>
      </c>
      <c r="J10" s="18"/>
      <c r="K10" s="33">
        <v>192499</v>
      </c>
      <c r="L10" s="19"/>
      <c r="M10" s="33">
        <v>213185</v>
      </c>
      <c r="N10" s="19"/>
      <c r="O10" s="33">
        <v>195942</v>
      </c>
      <c r="P10" s="38"/>
      <c r="Q10" s="36">
        <f t="shared" si="0"/>
        <v>20686</v>
      </c>
      <c r="R10" s="38"/>
      <c r="S10" s="36">
        <f t="shared" si="1"/>
        <v>3443</v>
      </c>
      <c r="T10" s="38"/>
      <c r="U10" s="36">
        <f t="shared" si="2"/>
        <v>-17243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37114</v>
      </c>
      <c r="J11" s="18"/>
      <c r="K11" s="33">
        <v>193989</v>
      </c>
      <c r="L11" s="19"/>
      <c r="M11" s="33">
        <v>208202</v>
      </c>
      <c r="N11" s="19"/>
      <c r="O11" s="33">
        <v>193589</v>
      </c>
      <c r="P11" s="38"/>
      <c r="Q11" s="36">
        <f t="shared" si="0"/>
        <v>14213</v>
      </c>
      <c r="R11" s="38"/>
      <c r="S11" s="36">
        <f t="shared" si="1"/>
        <v>-400</v>
      </c>
      <c r="T11" s="38"/>
      <c r="U11" s="36">
        <f t="shared" si="2"/>
        <v>-14613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37114</v>
      </c>
      <c r="J12" s="18"/>
      <c r="K12" s="33">
        <v>69793</v>
      </c>
      <c r="L12" s="19"/>
      <c r="M12" s="33">
        <v>60825</v>
      </c>
      <c r="N12" s="19"/>
      <c r="O12" s="33">
        <v>55906</v>
      </c>
      <c r="P12" s="38"/>
      <c r="Q12" s="36">
        <f t="shared" si="0"/>
        <v>-8968</v>
      </c>
      <c r="R12" s="38"/>
      <c r="S12" s="36">
        <f t="shared" si="1"/>
        <v>-13887</v>
      </c>
      <c r="T12" s="38"/>
      <c r="U12" s="36">
        <f t="shared" si="2"/>
        <v>-4919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37114</v>
      </c>
      <c r="J13" s="18"/>
      <c r="K13" s="33">
        <v>179004</v>
      </c>
      <c r="L13" s="19"/>
      <c r="M13" s="33">
        <v>172058</v>
      </c>
      <c r="N13" s="19"/>
      <c r="O13" s="33">
        <v>157378</v>
      </c>
      <c r="P13" s="38"/>
      <c r="Q13" s="36">
        <f t="shared" si="0"/>
        <v>-6946</v>
      </c>
      <c r="R13" s="38"/>
      <c r="S13" s="36">
        <f t="shared" si="1"/>
        <v>-21626</v>
      </c>
      <c r="T13" s="38"/>
      <c r="U13" s="36">
        <f t="shared" si="2"/>
        <v>-14680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37114</v>
      </c>
      <c r="J14" s="18"/>
      <c r="K14" s="33">
        <v>207347</v>
      </c>
      <c r="L14" s="19"/>
      <c r="M14" s="33">
        <v>183438</v>
      </c>
      <c r="N14" s="19"/>
      <c r="O14" s="33">
        <v>168202</v>
      </c>
      <c r="P14" s="38"/>
      <c r="Q14" s="36">
        <f t="shared" si="0"/>
        <v>-23909</v>
      </c>
      <c r="R14" s="38"/>
      <c r="S14" s="36">
        <f t="shared" si="1"/>
        <v>-39145</v>
      </c>
      <c r="T14" s="38"/>
      <c r="U14" s="36">
        <f t="shared" si="2"/>
        <v>-15236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37114</v>
      </c>
      <c r="J15" s="18"/>
      <c r="K15" s="33">
        <v>217589</v>
      </c>
      <c r="L15" s="19"/>
      <c r="M15" s="33">
        <v>269488</v>
      </c>
      <c r="N15" s="19"/>
      <c r="O15" s="33">
        <v>254969</v>
      </c>
      <c r="P15" s="38"/>
      <c r="Q15" s="36">
        <f t="shared" si="0"/>
        <v>51899</v>
      </c>
      <c r="R15" s="38"/>
      <c r="S15" s="36">
        <f t="shared" si="1"/>
        <v>37380</v>
      </c>
      <c r="T15" s="38"/>
      <c r="U15" s="36">
        <f t="shared" si="2"/>
        <v>-14519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37114</v>
      </c>
      <c r="J16" s="18"/>
      <c r="K16" s="33">
        <v>418664</v>
      </c>
      <c r="L16" s="19"/>
      <c r="M16" s="33">
        <v>436451</v>
      </c>
      <c r="N16" s="19"/>
      <c r="O16" s="33">
        <v>399195</v>
      </c>
      <c r="P16" s="38"/>
      <c r="Q16" s="36">
        <f t="shared" si="0"/>
        <v>17787</v>
      </c>
      <c r="R16" s="38"/>
      <c r="S16" s="36">
        <f t="shared" si="1"/>
        <v>-19469</v>
      </c>
      <c r="T16" s="38"/>
      <c r="U16" s="36">
        <f t="shared" si="2"/>
        <v>-37256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37114</v>
      </c>
      <c r="J17" s="18"/>
      <c r="K17" s="33">
        <v>82357</v>
      </c>
      <c r="L17" s="19"/>
      <c r="M17" s="33">
        <v>85944</v>
      </c>
      <c r="N17" s="19"/>
      <c r="O17" s="33">
        <v>77905</v>
      </c>
      <c r="P17" s="38"/>
      <c r="Q17" s="36">
        <f t="shared" si="0"/>
        <v>3587</v>
      </c>
      <c r="R17" s="38"/>
      <c r="S17" s="36">
        <f t="shared" si="1"/>
        <v>-4452</v>
      </c>
      <c r="T17" s="38"/>
      <c r="U17" s="36">
        <f t="shared" si="2"/>
        <v>-8039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2421428</v>
      </c>
      <c r="L19" s="19"/>
      <c r="M19" s="33">
        <f>SUM(M6:M18)</f>
        <v>2520050</v>
      </c>
      <c r="N19" s="19"/>
      <c r="O19" s="33">
        <f>SUM(O6:O17)</f>
        <v>2311151</v>
      </c>
      <c r="P19" s="38"/>
      <c r="Q19" s="36">
        <f>SUM(Q6:Q17)</f>
        <v>98622</v>
      </c>
      <c r="R19" s="38"/>
      <c r="S19" s="36">
        <f>SUM(S6:S17)</f>
        <v>-110277</v>
      </c>
      <c r="T19" s="38"/>
      <c r="U19" s="36">
        <f>SUM(U6:U17)</f>
        <v>-208899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37114</v>
      </c>
      <c r="J23" s="18"/>
      <c r="K23" s="33">
        <v>4125</v>
      </c>
      <c r="L23" s="19"/>
      <c r="M23" s="33">
        <v>3840</v>
      </c>
      <c r="N23" s="19"/>
      <c r="O23" s="33">
        <v>4067</v>
      </c>
      <c r="P23" s="38"/>
      <c r="Q23" s="36">
        <f>M23-K23</f>
        <v>-285</v>
      </c>
      <c r="R23" s="38"/>
      <c r="S23" s="36">
        <f>O23-K23</f>
        <v>-58</v>
      </c>
      <c r="T23" s="38"/>
      <c r="U23" s="36">
        <f>O23-M23</f>
        <v>227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37114</v>
      </c>
      <c r="J27" s="18"/>
      <c r="K27" s="33">
        <v>121724</v>
      </c>
      <c r="L27" s="19"/>
      <c r="M27" s="33">
        <v>113211</v>
      </c>
      <c r="N27" s="19"/>
      <c r="O27" s="33">
        <v>103082</v>
      </c>
      <c r="P27" s="38"/>
      <c r="Q27" s="36">
        <f t="shared" ref="Q27:Q32" si="3">M27-K27</f>
        <v>-8513</v>
      </c>
      <c r="R27" s="38"/>
      <c r="S27" s="36">
        <f t="shared" ref="S27:S32" si="4">O27-K27</f>
        <v>-18642</v>
      </c>
      <c r="T27" s="38"/>
      <c r="U27" s="36">
        <f t="shared" ref="U27:U32" si="5">O27-M27</f>
        <v>-10129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37114</v>
      </c>
      <c r="J28" s="18"/>
      <c r="K28" s="33">
        <v>151824</v>
      </c>
      <c r="L28" s="19"/>
      <c r="M28" s="33">
        <v>145108</v>
      </c>
      <c r="N28" s="19"/>
      <c r="O28" s="33">
        <v>129906</v>
      </c>
      <c r="P28" s="38"/>
      <c r="Q28" s="36">
        <f t="shared" si="3"/>
        <v>-6716</v>
      </c>
      <c r="R28" s="38"/>
      <c r="S28" s="36">
        <f t="shared" si="4"/>
        <v>-21918</v>
      </c>
      <c r="T28" s="38"/>
      <c r="U28" s="36">
        <f t="shared" si="5"/>
        <v>-15202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37114</v>
      </c>
      <c r="J29" s="18"/>
      <c r="K29" s="33">
        <v>39929</v>
      </c>
      <c r="L29" s="19"/>
      <c r="M29" s="33">
        <v>30030</v>
      </c>
      <c r="N29" s="19"/>
      <c r="O29" s="33">
        <v>27346</v>
      </c>
      <c r="P29" s="38"/>
      <c r="Q29" s="36">
        <f t="shared" si="3"/>
        <v>-9899</v>
      </c>
      <c r="R29" s="38"/>
      <c r="S29" s="36">
        <f t="shared" si="4"/>
        <v>-12583</v>
      </c>
      <c r="T29" s="38"/>
      <c r="U29" s="36">
        <f t="shared" si="5"/>
        <v>-2684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37114</v>
      </c>
      <c r="J30" s="18"/>
      <c r="K30" s="33">
        <v>79755</v>
      </c>
      <c r="L30" s="19"/>
      <c r="M30" s="33">
        <v>72701</v>
      </c>
      <c r="N30" s="19"/>
      <c r="O30" s="33">
        <v>63403</v>
      </c>
      <c r="P30" s="38"/>
      <c r="Q30" s="36">
        <f t="shared" si="3"/>
        <v>-7054</v>
      </c>
      <c r="R30" s="38"/>
      <c r="S30" s="36">
        <f t="shared" si="4"/>
        <v>-16352</v>
      </c>
      <c r="T30" s="38"/>
      <c r="U30" s="36">
        <f t="shared" si="5"/>
        <v>-9298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37114</v>
      </c>
      <c r="J31" s="18"/>
      <c r="K31" s="33">
        <v>159589</v>
      </c>
      <c r="L31" s="19"/>
      <c r="M31" s="33">
        <v>180170</v>
      </c>
      <c r="N31" s="19"/>
      <c r="O31" s="33">
        <v>162779</v>
      </c>
      <c r="P31" s="38"/>
      <c r="Q31" s="36">
        <f t="shared" si="3"/>
        <v>20581</v>
      </c>
      <c r="R31" s="38"/>
      <c r="S31" s="36">
        <f t="shared" si="4"/>
        <v>3190</v>
      </c>
      <c r="T31" s="38"/>
      <c r="U31" s="36">
        <f t="shared" si="5"/>
        <v>-17391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37114</v>
      </c>
      <c r="J32" s="18"/>
      <c r="K32" s="33">
        <v>63932</v>
      </c>
      <c r="L32" s="19"/>
      <c r="M32" s="33">
        <v>62875</v>
      </c>
      <c r="N32" s="19"/>
      <c r="O32" s="33">
        <v>61636</v>
      </c>
      <c r="P32" s="38"/>
      <c r="Q32" s="36">
        <f t="shared" si="3"/>
        <v>-1057</v>
      </c>
      <c r="R32" s="38"/>
      <c r="S32" s="36">
        <f t="shared" si="4"/>
        <v>-2296</v>
      </c>
      <c r="T32" s="38"/>
      <c r="U32" s="36">
        <f t="shared" si="5"/>
        <v>-1239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616753</v>
      </c>
      <c r="L34" s="19"/>
      <c r="M34" s="33">
        <f>SUM(M27:M33)</f>
        <v>604095</v>
      </c>
      <c r="N34" s="19"/>
      <c r="O34" s="33">
        <f>SUM(O27:O33)</f>
        <v>548152</v>
      </c>
      <c r="P34" s="38"/>
      <c r="Q34" s="36">
        <f>SUM(Q27:Q33)</f>
        <v>-12658</v>
      </c>
      <c r="R34" s="38"/>
      <c r="S34" s="36">
        <f>SUM(S27:S33)</f>
        <v>-68601</v>
      </c>
      <c r="T34" s="38"/>
      <c r="U34" s="36">
        <f>SUM(U27:U33)</f>
        <v>-55943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37114</v>
      </c>
      <c r="J38" s="18"/>
      <c r="K38" s="33">
        <v>2940</v>
      </c>
      <c r="L38" s="19"/>
      <c r="M38" s="33">
        <v>0</v>
      </c>
      <c r="N38" s="19"/>
      <c r="O38" s="33">
        <v>1324</v>
      </c>
      <c r="P38" s="38"/>
      <c r="Q38" s="36">
        <f>M38-K38</f>
        <v>-2940</v>
      </c>
      <c r="R38" s="38"/>
      <c r="S38" s="36">
        <f>O38-K38</f>
        <v>-1616</v>
      </c>
      <c r="T38" s="38"/>
      <c r="U38" s="36">
        <f>O38-M38</f>
        <v>1324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37114</v>
      </c>
      <c r="J39" s="18"/>
      <c r="K39" s="33">
        <v>704</v>
      </c>
      <c r="L39" s="19"/>
      <c r="M39" s="33">
        <v>1301</v>
      </c>
      <c r="N39" s="19"/>
      <c r="O39" s="33">
        <v>1320</v>
      </c>
      <c r="P39" s="38"/>
      <c r="Q39" s="36">
        <f>M39-K39</f>
        <v>597</v>
      </c>
      <c r="R39" s="38"/>
      <c r="S39" s="36">
        <f>O39-K39</f>
        <v>616</v>
      </c>
      <c r="T39" s="38"/>
      <c r="U39" s="36">
        <f>O39-M39</f>
        <v>19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37114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37114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37114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3644</v>
      </c>
      <c r="L44" s="19"/>
      <c r="M44" s="33">
        <f>SUM(M38:M42)</f>
        <v>1301</v>
      </c>
      <c r="N44" s="19"/>
      <c r="O44" s="33">
        <f>SUM(O38:O43)</f>
        <v>2644</v>
      </c>
      <c r="P44" s="38"/>
      <c r="Q44" s="36">
        <f>SUM(Q38:Q43)</f>
        <v>-2343</v>
      </c>
      <c r="R44" s="38"/>
      <c r="S44" s="36">
        <f>SUM(S38:S43)</f>
        <v>-1000</v>
      </c>
      <c r="T44" s="38"/>
      <c r="U44" s="36">
        <f>SUM(U38:U43)</f>
        <v>1343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37114</v>
      </c>
      <c r="J48" s="18"/>
      <c r="K48" s="33"/>
      <c r="L48" s="19"/>
      <c r="M48" s="33">
        <v>14276</v>
      </c>
      <c r="N48" s="19"/>
      <c r="O48" s="33">
        <v>0</v>
      </c>
      <c r="P48" s="38"/>
      <c r="Q48" s="36">
        <f>M48-K48</f>
        <v>14276</v>
      </c>
      <c r="R48" s="38"/>
      <c r="S48" s="36">
        <f>O48-K48</f>
        <v>0</v>
      </c>
      <c r="T48" s="38"/>
      <c r="U48" s="36">
        <f>O48-M48</f>
        <v>-14276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0</v>
      </c>
      <c r="L50" s="19"/>
      <c r="M50" s="33">
        <f>SUM(M45:M48)</f>
        <v>14276</v>
      </c>
      <c r="N50" s="19"/>
      <c r="O50" s="33">
        <f>SUM(O45:O49)</f>
        <v>0</v>
      </c>
      <c r="P50" s="38"/>
      <c r="Q50" s="36">
        <f>SUM(Q45:Q49)</f>
        <v>14276</v>
      </c>
      <c r="R50" s="38"/>
      <c r="S50" s="36">
        <f>SUM(S45:S49)</f>
        <v>0</v>
      </c>
      <c r="T50" s="38"/>
      <c r="U50" s="36">
        <f>SUM(U45:U49)</f>
        <v>-14276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37114</v>
      </c>
      <c r="J54" s="18"/>
      <c r="K54" s="33">
        <v>0</v>
      </c>
      <c r="L54" s="19"/>
      <c r="M54" s="33">
        <v>6494</v>
      </c>
      <c r="N54" s="19"/>
      <c r="O54" s="33">
        <v>4316</v>
      </c>
      <c r="P54" s="38"/>
      <c r="Q54" s="36">
        <f>M54-K54</f>
        <v>6494</v>
      </c>
      <c r="R54" s="38"/>
      <c r="S54" s="36">
        <f>O54-K54</f>
        <v>4316</v>
      </c>
      <c r="T54" s="38"/>
      <c r="U54" s="36">
        <f>O54-M54</f>
        <v>-2178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37114</v>
      </c>
      <c r="J55" s="18"/>
      <c r="K55" s="33">
        <v>54045</v>
      </c>
      <c r="L55" s="19"/>
      <c r="M55" s="33">
        <v>71129</v>
      </c>
      <c r="N55" s="19"/>
      <c r="O55" s="33">
        <v>65173</v>
      </c>
      <c r="P55" s="38"/>
      <c r="Q55" s="36">
        <f>M55-K55</f>
        <v>17084</v>
      </c>
      <c r="R55" s="38"/>
      <c r="S55" s="36">
        <f>O55-K55</f>
        <v>11128</v>
      </c>
      <c r="T55" s="38"/>
      <c r="U55" s="36">
        <f>O55-M55</f>
        <v>-5956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54045</v>
      </c>
      <c r="L57" s="19"/>
      <c r="M57" s="33">
        <f>SUM(M51:M55)</f>
        <v>77623</v>
      </c>
      <c r="N57" s="19"/>
      <c r="O57" s="33">
        <f>SUM(O51:O56)</f>
        <v>69489</v>
      </c>
      <c r="P57" s="38"/>
      <c r="Q57" s="36">
        <f>SUM(Q51:Q56)</f>
        <v>23578</v>
      </c>
      <c r="R57" s="38"/>
      <c r="S57" s="36">
        <f>SUM(S51:S56)</f>
        <v>15444</v>
      </c>
      <c r="T57" s="38"/>
      <c r="U57" s="36">
        <f>SUM(U51:U56)</f>
        <v>-8134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37114</v>
      </c>
      <c r="J61" s="18"/>
      <c r="K61" s="33">
        <v>8492</v>
      </c>
      <c r="L61" s="19"/>
      <c r="M61" s="33">
        <v>8138</v>
      </c>
      <c r="N61" s="19"/>
      <c r="O61" s="33">
        <v>7995</v>
      </c>
      <c r="P61" s="38"/>
      <c r="Q61" s="36">
        <f>M61-K61</f>
        <v>-354</v>
      </c>
      <c r="R61" s="38"/>
      <c r="S61" s="36">
        <f>O61-K61</f>
        <v>-497</v>
      </c>
      <c r="T61" s="38"/>
      <c r="U61" s="36">
        <f>O61-M61</f>
        <v>-143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8492</v>
      </c>
      <c r="L63" s="19"/>
      <c r="M63" s="33">
        <f>SUM(M58:M61)</f>
        <v>8138</v>
      </c>
      <c r="N63" s="19"/>
      <c r="O63" s="33">
        <f>SUM(O58:O62)</f>
        <v>7995</v>
      </c>
      <c r="P63" s="38"/>
      <c r="Q63" s="36">
        <f>SUM(Q58:Q62)</f>
        <v>-354</v>
      </c>
      <c r="R63" s="38"/>
      <c r="S63" s="36">
        <f>SUM(S58:S62)</f>
        <v>-497</v>
      </c>
      <c r="T63" s="38"/>
      <c r="U63" s="36">
        <f>SUM(U58:U62)</f>
        <v>-143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37114</v>
      </c>
      <c r="J67" s="18"/>
      <c r="K67" s="33">
        <v>7898</v>
      </c>
      <c r="L67" s="19"/>
      <c r="M67" s="33">
        <v>13147</v>
      </c>
      <c r="N67" s="19"/>
      <c r="O67" s="33">
        <v>12174</v>
      </c>
      <c r="P67" s="38"/>
      <c r="Q67" s="36">
        <f>M67-K67</f>
        <v>5249</v>
      </c>
      <c r="R67" s="38"/>
      <c r="S67" s="36">
        <f>O67-K67</f>
        <v>4276</v>
      </c>
      <c r="T67" s="38"/>
      <c r="U67" s="36">
        <f>O67-M67</f>
        <v>-973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7898</v>
      </c>
      <c r="L69" s="19"/>
      <c r="M69" s="33">
        <f>SUM(M64:M67)</f>
        <v>13147</v>
      </c>
      <c r="N69" s="19"/>
      <c r="O69" s="33">
        <f>SUM(O64:O68)</f>
        <v>12174</v>
      </c>
      <c r="P69" s="38"/>
      <c r="Q69" s="36">
        <f>SUM(Q64:Q68)</f>
        <v>5249</v>
      </c>
      <c r="R69" s="38"/>
      <c r="S69" s="36">
        <f>SUM(S64:S68)</f>
        <v>4276</v>
      </c>
      <c r="T69" s="38"/>
      <c r="U69" s="36">
        <f>SUM(U64:U68)</f>
        <v>-973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-528097</v>
      </c>
      <c r="I72" s="1"/>
      <c r="J72" s="74"/>
      <c r="K72" s="75">
        <f>K19+K23+K34+K44+K50+K57+K63+K69</f>
        <v>3116385</v>
      </c>
      <c r="L72" s="76"/>
      <c r="M72" s="75">
        <f>M19+M23+M34+M44+M50+M57+M63+M69</f>
        <v>3242470</v>
      </c>
      <c r="N72" s="76"/>
      <c r="O72" s="82">
        <f>O19+O23+O34+O44+O50+O57+O63+O69</f>
        <v>2955672</v>
      </c>
      <c r="P72" s="83"/>
      <c r="Q72" s="82">
        <f>Q19+Q23+Q34+Q44+Q50+Q57+Q63+Q69</f>
        <v>126085</v>
      </c>
      <c r="R72" s="83"/>
      <c r="S72" s="82">
        <f>S19+S23+S34+S44+S50+S57+S63+S69</f>
        <v>-160713</v>
      </c>
      <c r="T72" s="83"/>
      <c r="U72" s="75">
        <f>U19+U23+U34+U44+U50+U57+U63+U69</f>
        <v>-286798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4067.2580645161293</v>
      </c>
      <c r="R73" s="84"/>
      <c r="S73" s="86">
        <f>S72/31</f>
        <v>-5184.2903225806449</v>
      </c>
      <c r="T73" s="84"/>
      <c r="U73" s="88">
        <f>U72/31</f>
        <v>-9251.5483870967746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361624.3885</v>
      </c>
      <c r="R75" s="47"/>
      <c r="S75" s="77">
        <f>S72*O75</f>
        <v>-460940.95530000003</v>
      </c>
      <c r="T75" s="47"/>
      <c r="U75" s="77">
        <f>U72*O75</f>
        <v>-822565.34380000003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37114</v>
      </c>
      <c r="J79" s="18"/>
      <c r="K79" s="33">
        <v>1099257</v>
      </c>
      <c r="L79" s="19"/>
      <c r="M79" s="33">
        <v>1045441</v>
      </c>
      <c r="N79" s="19"/>
      <c r="O79" s="33">
        <v>1018203</v>
      </c>
      <c r="P79" s="38"/>
      <c r="Q79" s="36">
        <f>M79-K79</f>
        <v>-53816</v>
      </c>
      <c r="R79" s="38"/>
      <c r="S79" s="36">
        <f>O79-K79</f>
        <v>-81054</v>
      </c>
      <c r="T79" s="38"/>
      <c r="U79" s="36">
        <f>O79-M79</f>
        <v>-27238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1099257</v>
      </c>
      <c r="L82" s="19"/>
      <c r="M82" s="33">
        <f>SUM(M79:M81)</f>
        <v>1045441</v>
      </c>
      <c r="N82" s="19"/>
      <c r="O82" s="33">
        <f>SUM(O79:O80)</f>
        <v>1018203</v>
      </c>
      <c r="P82" s="38"/>
      <c r="Q82" s="36">
        <f>SUM(Q79:Q80)</f>
        <v>-53816</v>
      </c>
      <c r="R82" s="38"/>
      <c r="S82" s="36">
        <f>SUM(S79:S80)</f>
        <v>-81054</v>
      </c>
      <c r="T82" s="38"/>
      <c r="U82" s="36">
        <f>SUM(U79:U80)</f>
        <v>-27238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-1793.8666666666666</v>
      </c>
      <c r="R84" s="84"/>
      <c r="S84" s="86">
        <f>S82/30</f>
        <v>-2701.8</v>
      </c>
      <c r="T84" s="84"/>
      <c r="U84" s="86">
        <f>U82/30</f>
        <v>-907.93333333333328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-154349.66959999999</v>
      </c>
      <c r="R86" s="47"/>
      <c r="S86" s="77">
        <f>S82*O86</f>
        <v>-232470.9774</v>
      </c>
      <c r="T86" s="47"/>
      <c r="U86" s="77">
        <f>U82*O86</f>
        <v>-78121.30780000001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37114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37114</v>
      </c>
      <c r="J94" s="18"/>
      <c r="K94" s="33">
        <v>40578</v>
      </c>
      <c r="L94" s="19"/>
      <c r="M94" s="33">
        <v>43556</v>
      </c>
      <c r="N94" s="19"/>
      <c r="O94" s="33">
        <v>35242</v>
      </c>
      <c r="P94" s="38"/>
      <c r="Q94" s="36">
        <f>M94-K94</f>
        <v>2978</v>
      </c>
      <c r="R94" s="38"/>
      <c r="S94" s="36">
        <f>O94-K94</f>
        <v>-5336</v>
      </c>
      <c r="T94" s="38"/>
      <c r="U94" s="36">
        <f>O94-M94</f>
        <v>-8314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40578</v>
      </c>
      <c r="L96" s="19"/>
      <c r="M96" s="33">
        <f>SUM(M93:M95)</f>
        <v>43556</v>
      </c>
      <c r="N96" s="19"/>
      <c r="O96" s="33">
        <f>SUM(O93:O95)</f>
        <v>35242</v>
      </c>
      <c r="P96" s="38"/>
      <c r="Q96" s="36">
        <f>SUM(Q93:Q95)</f>
        <v>2978</v>
      </c>
      <c r="R96" s="38"/>
      <c r="S96" s="36">
        <f>SUM(S93:S95)</f>
        <v>-5336</v>
      </c>
      <c r="T96" s="38"/>
      <c r="U96" s="36">
        <f>SUM(U93:U95)</f>
        <v>-8314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99.266666666666666</v>
      </c>
      <c r="R99" s="104"/>
      <c r="S99" s="103">
        <f>S96/30</f>
        <v>-177.86666666666667</v>
      </c>
      <c r="T99" s="104"/>
      <c r="U99" s="103">
        <f>U96/30</f>
        <v>-277.13333333333333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8541.2018000000007</v>
      </c>
      <c r="R101" s="47"/>
      <c r="S101" s="77">
        <f>S96*O101</f>
        <v>-15304.1816</v>
      </c>
      <c r="T101" s="47"/>
      <c r="U101" s="77">
        <f>U96*O101</f>
        <v>-23845.383400000002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37114</v>
      </c>
      <c r="J107" s="18"/>
      <c r="K107" s="33">
        <v>705978</v>
      </c>
      <c r="L107" s="19"/>
      <c r="M107" s="33">
        <v>724682</v>
      </c>
      <c r="N107" s="19"/>
      <c r="O107" s="33">
        <v>632991</v>
      </c>
      <c r="P107" s="38"/>
      <c r="Q107" s="36">
        <f>M107-K107</f>
        <v>18704</v>
      </c>
      <c r="R107" s="38"/>
      <c r="S107" s="36">
        <f>O107-K107</f>
        <v>-72987</v>
      </c>
      <c r="T107" s="38"/>
      <c r="U107" s="36">
        <f>O107-M107</f>
        <v>-91691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705978</v>
      </c>
      <c r="L109" s="19"/>
      <c r="M109" s="33">
        <f>SUM(M105:M107)</f>
        <v>724682</v>
      </c>
      <c r="N109" s="19"/>
      <c r="O109" s="33">
        <f>SUM(O105:O108)</f>
        <v>632991</v>
      </c>
      <c r="P109" s="38"/>
      <c r="Q109" s="36">
        <f>SUM(Q105:Q108)</f>
        <v>18704</v>
      </c>
      <c r="R109" s="38"/>
      <c r="S109" s="36">
        <f>SUM(S105:S108)</f>
        <v>-72987</v>
      </c>
      <c r="T109" s="38"/>
      <c r="U109" s="36">
        <f>SUM(U105:U108)</f>
        <v>-91691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37114</v>
      </c>
      <c r="J113" s="18"/>
      <c r="K113" s="33">
        <v>26740</v>
      </c>
      <c r="L113" s="19"/>
      <c r="M113" s="33">
        <v>24625</v>
      </c>
      <c r="N113" s="19"/>
      <c r="O113" s="33">
        <v>24645</v>
      </c>
      <c r="P113" s="38"/>
      <c r="Q113" s="36">
        <f>M113-K113</f>
        <v>-2115</v>
      </c>
      <c r="R113" s="38"/>
      <c r="S113" s="36">
        <f>O113-K113</f>
        <v>-2095</v>
      </c>
      <c r="T113" s="38"/>
      <c r="U113" s="36">
        <f>O113-M113</f>
        <v>20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26740</v>
      </c>
      <c r="L115" s="19"/>
      <c r="M115" s="33">
        <f>SUM(M110:M113)</f>
        <v>24625</v>
      </c>
      <c r="N115" s="19"/>
      <c r="O115" s="33">
        <f>SUM(O110:O114)</f>
        <v>24645</v>
      </c>
      <c r="P115" s="38"/>
      <c r="Q115" s="36">
        <f>SUM(Q110:Q114)</f>
        <v>-2115</v>
      </c>
      <c r="R115" s="38"/>
      <c r="S115" s="36">
        <f>SUM(S110:S114)</f>
        <v>-2095</v>
      </c>
      <c r="T115" s="38"/>
      <c r="U115" s="36">
        <f>SUM(U110:U114)</f>
        <v>20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37114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37114</v>
      </c>
      <c r="J125" s="18"/>
      <c r="K125" s="33">
        <v>142505</v>
      </c>
      <c r="L125" s="19"/>
      <c r="M125" s="33">
        <v>154107</v>
      </c>
      <c r="N125" s="19"/>
      <c r="O125" s="33">
        <v>0</v>
      </c>
      <c r="P125" s="38"/>
      <c r="Q125" s="36">
        <f>M125-K125</f>
        <v>11602</v>
      </c>
      <c r="R125" s="38"/>
      <c r="S125" s="36">
        <f>O125-K125</f>
        <v>-142505</v>
      </c>
      <c r="T125" s="38"/>
      <c r="U125" s="36">
        <f>O125-M125</f>
        <v>-154107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142505</v>
      </c>
      <c r="L127" s="19"/>
      <c r="M127" s="33">
        <f>SUM(M123:M125)</f>
        <v>154107</v>
      </c>
      <c r="N127" s="19"/>
      <c r="O127" s="33">
        <f>SUM(O123:O126)</f>
        <v>0</v>
      </c>
      <c r="P127" s="38"/>
      <c r="Q127" s="36">
        <f>SUM(Q116:Q126)</f>
        <v>11602</v>
      </c>
      <c r="R127" s="38"/>
      <c r="S127" s="36">
        <f>SUM(S116:S126)</f>
        <v>-142505</v>
      </c>
      <c r="T127" s="38"/>
      <c r="U127" s="36">
        <f>SUM(U116:U126)</f>
        <v>-154107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37114</v>
      </c>
      <c r="J131" s="18"/>
      <c r="K131" s="33">
        <v>81056</v>
      </c>
      <c r="L131" s="19"/>
      <c r="M131" s="33">
        <v>85094</v>
      </c>
      <c r="N131" s="19"/>
      <c r="O131" s="33">
        <v>85323</v>
      </c>
      <c r="P131" s="38"/>
      <c r="Q131" s="36">
        <f>M131-K131</f>
        <v>4038</v>
      </c>
      <c r="R131" s="38"/>
      <c r="S131" s="36">
        <f>O131-K131</f>
        <v>4267</v>
      </c>
      <c r="T131" s="38"/>
      <c r="U131" s="36">
        <f>O131-M131</f>
        <v>229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81056</v>
      </c>
      <c r="L133" s="19"/>
      <c r="M133" s="33">
        <f>SUM(M129:M131)</f>
        <v>85094</v>
      </c>
      <c r="N133" s="19"/>
      <c r="O133" s="33">
        <f>SUM(O129:O132)</f>
        <v>85323</v>
      </c>
      <c r="P133" s="38"/>
      <c r="Q133" s="36">
        <f>SUM(Q122:Q132)</f>
        <v>27242</v>
      </c>
      <c r="R133" s="38"/>
      <c r="S133" s="36">
        <f>SUM(S122:S132)</f>
        <v>-280743</v>
      </c>
      <c r="T133" s="38"/>
      <c r="U133" s="36">
        <f>SUM(U122:U132)</f>
        <v>-307985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956279</v>
      </c>
      <c r="L136" s="76"/>
      <c r="M136" s="75">
        <f>M109+M115+M121+M127+M133</f>
        <v>988508</v>
      </c>
      <c r="N136" s="76"/>
      <c r="O136" s="82">
        <f>O109+O115+O121+O127+O133</f>
        <v>742959</v>
      </c>
      <c r="P136" s="83"/>
      <c r="Q136" s="82">
        <f>Q109+Q115+Q121+Q133</f>
        <v>43831</v>
      </c>
      <c r="R136" s="83"/>
      <c r="S136" s="82">
        <f>S109+S115+S121+S133</f>
        <v>-355825</v>
      </c>
      <c r="T136" s="83"/>
      <c r="U136" s="75">
        <f>U109+U115+U121+U133</f>
        <v>-399656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1413.9032258064517</v>
      </c>
      <c r="R137" s="84"/>
      <c r="S137" s="86">
        <f>S136/31</f>
        <v>-11478.225806451614</v>
      </c>
      <c r="T137" s="84"/>
      <c r="U137" s="88">
        <f>U136/31</f>
        <v>-12892.129032258064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125711.69110000001</v>
      </c>
      <c r="R139" s="47"/>
      <c r="S139" s="77">
        <f>S136*O139</f>
        <v>-1020541.6825</v>
      </c>
      <c r="T139" s="47"/>
      <c r="U139" s="77">
        <f>U136*O139</f>
        <v>-1146253.3736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33" sqref="H13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37106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37106</v>
      </c>
      <c r="J6" s="18"/>
      <c r="K6" s="33">
        <v>52011</v>
      </c>
      <c r="L6" s="19"/>
      <c r="M6" s="33">
        <v>60570</v>
      </c>
      <c r="N6" s="19"/>
      <c r="O6" s="33">
        <v>58618</v>
      </c>
      <c r="P6" s="38"/>
      <c r="Q6" s="36">
        <f t="shared" ref="Q6:Q17" si="0">M6-K6</f>
        <v>8559</v>
      </c>
      <c r="R6" s="38"/>
      <c r="S6" s="36">
        <f t="shared" ref="S6:S17" si="1">O6-K6</f>
        <v>6607</v>
      </c>
      <c r="T6" s="38"/>
      <c r="U6" s="36">
        <f t="shared" ref="U6:U17" si="2">O6-M6</f>
        <v>-1952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37106</v>
      </c>
      <c r="J7" s="18"/>
      <c r="K7" s="33">
        <v>91987</v>
      </c>
      <c r="L7" s="19"/>
      <c r="M7" s="33">
        <v>100148</v>
      </c>
      <c r="N7" s="19"/>
      <c r="O7" s="33">
        <v>99473</v>
      </c>
      <c r="P7" s="38"/>
      <c r="Q7" s="36">
        <f t="shared" si="0"/>
        <v>8161</v>
      </c>
      <c r="R7" s="38"/>
      <c r="S7" s="36">
        <f t="shared" si="1"/>
        <v>7486</v>
      </c>
      <c r="T7" s="38"/>
      <c r="U7" s="36">
        <f t="shared" si="2"/>
        <v>-675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37106</v>
      </c>
      <c r="J8" s="18"/>
      <c r="K8" s="33">
        <v>63588</v>
      </c>
      <c r="L8" s="19"/>
      <c r="M8" s="33">
        <v>64701</v>
      </c>
      <c r="N8" s="19"/>
      <c r="O8" s="33">
        <v>63839</v>
      </c>
      <c r="P8" s="38"/>
      <c r="Q8" s="36">
        <f t="shared" si="0"/>
        <v>1113</v>
      </c>
      <c r="R8" s="38"/>
      <c r="S8" s="36">
        <f t="shared" si="1"/>
        <v>251</v>
      </c>
      <c r="T8" s="38"/>
      <c r="U8" s="36">
        <f t="shared" si="2"/>
        <v>-862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37106</v>
      </c>
      <c r="J9" s="18"/>
      <c r="K9" s="33">
        <v>22686</v>
      </c>
      <c r="L9" s="19"/>
      <c r="M9" s="33">
        <v>21769</v>
      </c>
      <c r="N9" s="19"/>
      <c r="O9" s="33">
        <v>21568</v>
      </c>
      <c r="P9" s="38"/>
      <c r="Q9" s="36">
        <f t="shared" si="0"/>
        <v>-917</v>
      </c>
      <c r="R9" s="38"/>
      <c r="S9" s="36">
        <f t="shared" si="1"/>
        <v>-1118</v>
      </c>
      <c r="T9" s="38"/>
      <c r="U9" s="36">
        <f t="shared" si="2"/>
        <v>-201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37106</v>
      </c>
      <c r="J10" s="18"/>
      <c r="K10" s="33">
        <v>49230</v>
      </c>
      <c r="L10" s="19"/>
      <c r="M10" s="33">
        <v>58921</v>
      </c>
      <c r="N10" s="19"/>
      <c r="O10" s="33">
        <v>58351</v>
      </c>
      <c r="P10" s="38"/>
      <c r="Q10" s="36">
        <f t="shared" si="0"/>
        <v>9691</v>
      </c>
      <c r="R10" s="38"/>
      <c r="S10" s="36">
        <f t="shared" si="1"/>
        <v>9121</v>
      </c>
      <c r="T10" s="38"/>
      <c r="U10" s="36">
        <f t="shared" si="2"/>
        <v>-570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37106</v>
      </c>
      <c r="J11" s="18"/>
      <c r="K11" s="33">
        <v>52824</v>
      </c>
      <c r="L11" s="19"/>
      <c r="M11" s="33">
        <v>56590</v>
      </c>
      <c r="N11" s="19"/>
      <c r="O11" s="33">
        <v>56621</v>
      </c>
      <c r="P11" s="38"/>
      <c r="Q11" s="36">
        <f t="shared" si="0"/>
        <v>3766</v>
      </c>
      <c r="R11" s="38"/>
      <c r="S11" s="36">
        <f t="shared" si="1"/>
        <v>3797</v>
      </c>
      <c r="T11" s="38"/>
      <c r="U11" s="36">
        <f t="shared" si="2"/>
        <v>31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37106</v>
      </c>
      <c r="J12" s="18"/>
      <c r="K12" s="33">
        <v>18607</v>
      </c>
      <c r="L12" s="19"/>
      <c r="M12" s="33">
        <v>16633</v>
      </c>
      <c r="N12" s="19"/>
      <c r="O12" s="33">
        <v>16225</v>
      </c>
      <c r="P12" s="38"/>
      <c r="Q12" s="36">
        <f t="shared" si="0"/>
        <v>-1974</v>
      </c>
      <c r="R12" s="38"/>
      <c r="S12" s="36">
        <f t="shared" si="1"/>
        <v>-2382</v>
      </c>
      <c r="T12" s="38"/>
      <c r="U12" s="36">
        <f t="shared" si="2"/>
        <v>-408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37106</v>
      </c>
      <c r="J13" s="18"/>
      <c r="K13" s="33">
        <v>48818</v>
      </c>
      <c r="L13" s="19"/>
      <c r="M13" s="33">
        <v>47243</v>
      </c>
      <c r="N13" s="19"/>
      <c r="O13" s="33">
        <v>46045</v>
      </c>
      <c r="P13" s="38"/>
      <c r="Q13" s="36">
        <f t="shared" si="0"/>
        <v>-1575</v>
      </c>
      <c r="R13" s="38"/>
      <c r="S13" s="36">
        <f t="shared" si="1"/>
        <v>-2773</v>
      </c>
      <c r="T13" s="38"/>
      <c r="U13" s="36">
        <f t="shared" si="2"/>
        <v>-1198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37106</v>
      </c>
      <c r="J14" s="18"/>
      <c r="K14" s="33">
        <v>54308</v>
      </c>
      <c r="L14" s="19"/>
      <c r="M14" s="33">
        <v>50010</v>
      </c>
      <c r="N14" s="19"/>
      <c r="O14" s="33">
        <v>49068</v>
      </c>
      <c r="P14" s="38"/>
      <c r="Q14" s="36">
        <f t="shared" si="0"/>
        <v>-4298</v>
      </c>
      <c r="R14" s="38"/>
      <c r="S14" s="36">
        <f t="shared" si="1"/>
        <v>-5240</v>
      </c>
      <c r="T14" s="38"/>
      <c r="U14" s="36">
        <f t="shared" si="2"/>
        <v>-942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37106</v>
      </c>
      <c r="J15" s="18"/>
      <c r="K15" s="33">
        <v>58751</v>
      </c>
      <c r="L15" s="19"/>
      <c r="M15" s="33">
        <v>68684</v>
      </c>
      <c r="N15" s="19"/>
      <c r="O15" s="33">
        <v>67694</v>
      </c>
      <c r="P15" s="38"/>
      <c r="Q15" s="36">
        <f t="shared" si="0"/>
        <v>9933</v>
      </c>
      <c r="R15" s="38"/>
      <c r="S15" s="36">
        <f t="shared" si="1"/>
        <v>8943</v>
      </c>
      <c r="T15" s="38"/>
      <c r="U15" s="36">
        <f t="shared" si="2"/>
        <v>-990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37106</v>
      </c>
      <c r="J16" s="18"/>
      <c r="K16" s="33">
        <v>113977</v>
      </c>
      <c r="L16" s="19"/>
      <c r="M16" s="33">
        <v>121025</v>
      </c>
      <c r="N16" s="19"/>
      <c r="O16" s="33">
        <v>119343</v>
      </c>
      <c r="P16" s="38"/>
      <c r="Q16" s="36">
        <f t="shared" si="0"/>
        <v>7048</v>
      </c>
      <c r="R16" s="38"/>
      <c r="S16" s="36">
        <f t="shared" si="1"/>
        <v>5366</v>
      </c>
      <c r="T16" s="38"/>
      <c r="U16" s="36">
        <f t="shared" si="2"/>
        <v>-1682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37106</v>
      </c>
      <c r="J17" s="18"/>
      <c r="K17" s="33">
        <v>22461</v>
      </c>
      <c r="L17" s="19"/>
      <c r="M17" s="33">
        <v>24273</v>
      </c>
      <c r="N17" s="19"/>
      <c r="O17" s="33">
        <v>24006</v>
      </c>
      <c r="P17" s="38"/>
      <c r="Q17" s="36">
        <f t="shared" si="0"/>
        <v>1812</v>
      </c>
      <c r="R17" s="38"/>
      <c r="S17" s="36">
        <f t="shared" si="1"/>
        <v>1545</v>
      </c>
      <c r="T17" s="38"/>
      <c r="U17" s="36">
        <f t="shared" si="2"/>
        <v>-267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649248</v>
      </c>
      <c r="L19" s="19"/>
      <c r="M19" s="33">
        <f>SUM(M6:M18)</f>
        <v>690567</v>
      </c>
      <c r="N19" s="19"/>
      <c r="O19" s="33">
        <f>SUM(O6:O17)</f>
        <v>680851</v>
      </c>
      <c r="P19" s="38"/>
      <c r="Q19" s="36">
        <f>SUM(Q6:Q17)</f>
        <v>41319</v>
      </c>
      <c r="R19" s="38"/>
      <c r="S19" s="36">
        <f>SUM(S6:S17)</f>
        <v>31603</v>
      </c>
      <c r="T19" s="38"/>
      <c r="U19" s="36">
        <f>SUM(U6:U17)</f>
        <v>-9716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37106</v>
      </c>
      <c r="J23" s="18"/>
      <c r="K23" s="33">
        <v>1125</v>
      </c>
      <c r="L23" s="19"/>
      <c r="M23" s="33">
        <v>1189</v>
      </c>
      <c r="N23" s="19"/>
      <c r="O23" s="33">
        <v>1180</v>
      </c>
      <c r="P23" s="38"/>
      <c r="Q23" s="36">
        <f>M23-K23</f>
        <v>64</v>
      </c>
      <c r="R23" s="38"/>
      <c r="S23" s="36">
        <f>O23-K23</f>
        <v>55</v>
      </c>
      <c r="T23" s="38"/>
      <c r="U23" s="36">
        <f>O23-M23</f>
        <v>-9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37106</v>
      </c>
      <c r="J27" s="18"/>
      <c r="K27" s="33">
        <v>33078</v>
      </c>
      <c r="L27" s="19"/>
      <c r="M27" s="33">
        <v>30852</v>
      </c>
      <c r="N27" s="19"/>
      <c r="O27" s="33">
        <v>30649</v>
      </c>
      <c r="P27" s="38"/>
      <c r="Q27" s="36">
        <f t="shared" ref="Q27:Q32" si="3">M27-K27</f>
        <v>-2226</v>
      </c>
      <c r="R27" s="38"/>
      <c r="S27" s="36">
        <f t="shared" ref="S27:S32" si="4">O27-K27</f>
        <v>-2429</v>
      </c>
      <c r="T27" s="38"/>
      <c r="U27" s="36">
        <f t="shared" ref="U27:U32" si="5">O27-M27</f>
        <v>-203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37106</v>
      </c>
      <c r="J28" s="18"/>
      <c r="K28" s="33">
        <v>43656</v>
      </c>
      <c r="L28" s="19"/>
      <c r="M28" s="33">
        <v>39651</v>
      </c>
      <c r="N28" s="19"/>
      <c r="O28" s="33">
        <v>38704</v>
      </c>
      <c r="P28" s="38"/>
      <c r="Q28" s="36">
        <f t="shared" si="3"/>
        <v>-4005</v>
      </c>
      <c r="R28" s="38"/>
      <c r="S28" s="36">
        <f t="shared" si="4"/>
        <v>-4952</v>
      </c>
      <c r="T28" s="38"/>
      <c r="U28" s="36">
        <f t="shared" si="5"/>
        <v>-947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37106</v>
      </c>
      <c r="J29" s="18"/>
      <c r="K29" s="33">
        <v>10889</v>
      </c>
      <c r="L29" s="19"/>
      <c r="M29" s="33">
        <v>7878</v>
      </c>
      <c r="N29" s="19"/>
      <c r="O29" s="33">
        <v>7939</v>
      </c>
      <c r="P29" s="38"/>
      <c r="Q29" s="36">
        <f t="shared" si="3"/>
        <v>-3011</v>
      </c>
      <c r="R29" s="38"/>
      <c r="S29" s="36">
        <f t="shared" si="4"/>
        <v>-2950</v>
      </c>
      <c r="T29" s="38"/>
      <c r="U29" s="36">
        <f t="shared" si="5"/>
        <v>61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37106</v>
      </c>
      <c r="J30" s="18"/>
      <c r="K30" s="33">
        <v>23227</v>
      </c>
      <c r="L30" s="19"/>
      <c r="M30" s="33">
        <v>17951</v>
      </c>
      <c r="N30" s="19"/>
      <c r="O30" s="33">
        <v>17564</v>
      </c>
      <c r="P30" s="38"/>
      <c r="Q30" s="36">
        <f t="shared" si="3"/>
        <v>-5276</v>
      </c>
      <c r="R30" s="38"/>
      <c r="S30" s="36">
        <f t="shared" si="4"/>
        <v>-5663</v>
      </c>
      <c r="T30" s="38"/>
      <c r="U30" s="36">
        <f t="shared" si="5"/>
        <v>-387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37106</v>
      </c>
      <c r="J31" s="18"/>
      <c r="K31" s="33">
        <v>43479</v>
      </c>
      <c r="L31" s="19"/>
      <c r="M31" s="33">
        <v>49338</v>
      </c>
      <c r="N31" s="19"/>
      <c r="O31" s="33">
        <v>48802</v>
      </c>
      <c r="P31" s="38"/>
      <c r="Q31" s="36">
        <f t="shared" si="3"/>
        <v>5859</v>
      </c>
      <c r="R31" s="38"/>
      <c r="S31" s="36">
        <f t="shared" si="4"/>
        <v>5323</v>
      </c>
      <c r="T31" s="38"/>
      <c r="U31" s="36">
        <f t="shared" si="5"/>
        <v>-536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37106</v>
      </c>
      <c r="J32" s="18"/>
      <c r="K32" s="33">
        <v>17436</v>
      </c>
      <c r="L32" s="19"/>
      <c r="M32" s="33">
        <v>16894</v>
      </c>
      <c r="N32" s="19"/>
      <c r="O32" s="33">
        <v>16615</v>
      </c>
      <c r="P32" s="38"/>
      <c r="Q32" s="36">
        <f t="shared" si="3"/>
        <v>-542</v>
      </c>
      <c r="R32" s="38"/>
      <c r="S32" s="36">
        <f t="shared" si="4"/>
        <v>-821</v>
      </c>
      <c r="T32" s="38"/>
      <c r="U32" s="36">
        <f t="shared" si="5"/>
        <v>-279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171765</v>
      </c>
      <c r="L34" s="19"/>
      <c r="M34" s="33">
        <f>SUM(M27:M33)</f>
        <v>162564</v>
      </c>
      <c r="N34" s="19"/>
      <c r="O34" s="33">
        <f>SUM(O27:O33)</f>
        <v>160273</v>
      </c>
      <c r="P34" s="38"/>
      <c r="Q34" s="36">
        <f>SUM(Q27:Q33)</f>
        <v>-9201</v>
      </c>
      <c r="R34" s="38"/>
      <c r="S34" s="36">
        <f>SUM(S27:S33)</f>
        <v>-11492</v>
      </c>
      <c r="T34" s="38"/>
      <c r="U34" s="36">
        <f>SUM(U27:U33)</f>
        <v>-2291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37106</v>
      </c>
      <c r="J38" s="18"/>
      <c r="K38" s="33">
        <v>804</v>
      </c>
      <c r="L38" s="19"/>
      <c r="M38" s="33">
        <v>0</v>
      </c>
      <c r="N38" s="19"/>
      <c r="O38" s="33">
        <v>219</v>
      </c>
      <c r="P38" s="38"/>
      <c r="Q38" s="36">
        <f>M38-K38</f>
        <v>-804</v>
      </c>
      <c r="R38" s="38"/>
      <c r="S38" s="36">
        <f>O38-K38</f>
        <v>-585</v>
      </c>
      <c r="T38" s="38"/>
      <c r="U38" s="36">
        <f>O38-M38</f>
        <v>219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37106</v>
      </c>
      <c r="J39" s="18"/>
      <c r="K39" s="33">
        <v>192</v>
      </c>
      <c r="L39" s="19"/>
      <c r="M39" s="33">
        <v>427</v>
      </c>
      <c r="N39" s="19"/>
      <c r="O39" s="33">
        <v>433</v>
      </c>
      <c r="P39" s="38"/>
      <c r="Q39" s="36">
        <f>M39-K39</f>
        <v>235</v>
      </c>
      <c r="R39" s="38"/>
      <c r="S39" s="36">
        <f>O39-K39</f>
        <v>241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996</v>
      </c>
      <c r="L44" s="19"/>
      <c r="M44" s="33">
        <f>SUM(M38:M42)</f>
        <v>427</v>
      </c>
      <c r="N44" s="19"/>
      <c r="O44" s="33">
        <f>SUM(O38:O43)</f>
        <v>652</v>
      </c>
      <c r="P44" s="38"/>
      <c r="Q44" s="36">
        <f>SUM(Q38:Q43)</f>
        <v>-569</v>
      </c>
      <c r="R44" s="38"/>
      <c r="S44" s="36">
        <f>SUM(S38:S43)</f>
        <v>-344</v>
      </c>
      <c r="T44" s="38"/>
      <c r="U44" s="36">
        <f>SUM(U38:U43)</f>
        <v>225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37106</v>
      </c>
      <c r="J48" s="18"/>
      <c r="K48" s="33">
        <v>0</v>
      </c>
      <c r="L48" s="19"/>
      <c r="M48" s="33">
        <v>5611</v>
      </c>
      <c r="N48" s="19"/>
      <c r="O48" s="33">
        <v>0</v>
      </c>
      <c r="P48" s="38"/>
      <c r="Q48" s="36">
        <f>M48-K48</f>
        <v>5611</v>
      </c>
      <c r="R48" s="38"/>
      <c r="S48" s="36">
        <f>O48-K48</f>
        <v>0</v>
      </c>
      <c r="T48" s="38"/>
      <c r="U48" s="36">
        <f>O48-M48</f>
        <v>-5611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0</v>
      </c>
      <c r="L50" s="19"/>
      <c r="M50" s="33">
        <f>SUM(M45:M48)</f>
        <v>5611</v>
      </c>
      <c r="N50" s="19"/>
      <c r="O50" s="33">
        <f>SUM(O45:O49)</f>
        <v>0</v>
      </c>
      <c r="P50" s="38"/>
      <c r="Q50" s="36">
        <f>SUM(Q45:Q49)</f>
        <v>5611</v>
      </c>
      <c r="R50" s="38"/>
      <c r="S50" s="36">
        <f>SUM(S45:S49)</f>
        <v>0</v>
      </c>
      <c r="T50" s="38"/>
      <c r="U50" s="36">
        <f>SUM(U45:U49)</f>
        <v>-5611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37106</v>
      </c>
      <c r="J54" s="18"/>
      <c r="K54" s="33">
        <v>0</v>
      </c>
      <c r="L54" s="19"/>
      <c r="M54" s="33">
        <v>1933</v>
      </c>
      <c r="N54" s="19"/>
      <c r="O54" s="33">
        <v>1406</v>
      </c>
      <c r="P54" s="38"/>
      <c r="Q54" s="36">
        <f>M54-K54</f>
        <v>1933</v>
      </c>
      <c r="R54" s="38"/>
      <c r="S54" s="36">
        <f>O54-K54</f>
        <v>1406</v>
      </c>
      <c r="T54" s="38"/>
      <c r="U54" s="36">
        <f>O54-M54</f>
        <v>-527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37106</v>
      </c>
      <c r="J55" s="18"/>
      <c r="K55" s="33">
        <v>14583</v>
      </c>
      <c r="L55" s="19"/>
      <c r="M55" s="33">
        <v>19862</v>
      </c>
      <c r="N55" s="19"/>
      <c r="O55" s="33">
        <v>19402</v>
      </c>
      <c r="P55" s="38"/>
      <c r="Q55" s="36">
        <f>M55-K55</f>
        <v>5279</v>
      </c>
      <c r="R55" s="38"/>
      <c r="S55" s="36">
        <f>O55-K55</f>
        <v>4819</v>
      </c>
      <c r="T55" s="38"/>
      <c r="U55" s="36">
        <f>O55-M55</f>
        <v>-460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14583</v>
      </c>
      <c r="L57" s="19"/>
      <c r="M57" s="33">
        <f>SUM(M51:M55)</f>
        <v>21795</v>
      </c>
      <c r="N57" s="19"/>
      <c r="O57" s="33">
        <f>SUM(O51:O56)</f>
        <v>20808</v>
      </c>
      <c r="P57" s="38"/>
      <c r="Q57" s="36">
        <f>SUM(Q51:Q56)</f>
        <v>7212</v>
      </c>
      <c r="R57" s="38"/>
      <c r="S57" s="36">
        <f>SUM(S51:S56)</f>
        <v>6225</v>
      </c>
      <c r="T57" s="38"/>
      <c r="U57" s="36">
        <f>SUM(U51:U56)</f>
        <v>-987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37106</v>
      </c>
      <c r="J61" s="18"/>
      <c r="K61" s="33">
        <v>2316</v>
      </c>
      <c r="L61" s="19"/>
      <c r="M61" s="33">
        <v>1958</v>
      </c>
      <c r="N61" s="19"/>
      <c r="O61" s="33">
        <v>2048</v>
      </c>
      <c r="P61" s="38"/>
      <c r="Q61" s="36">
        <f>M61-K61</f>
        <v>-358</v>
      </c>
      <c r="R61" s="38"/>
      <c r="S61" s="36">
        <f>O61-K61</f>
        <v>-268</v>
      </c>
      <c r="T61" s="38"/>
      <c r="U61" s="36">
        <f>O61-M61</f>
        <v>90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2316</v>
      </c>
      <c r="L63" s="19"/>
      <c r="M63" s="33">
        <f>SUM(M58:M61)</f>
        <v>1958</v>
      </c>
      <c r="N63" s="19"/>
      <c r="O63" s="33">
        <f>SUM(O58:O62)</f>
        <v>2048</v>
      </c>
      <c r="P63" s="38"/>
      <c r="Q63" s="36">
        <f>SUM(Q58:Q62)</f>
        <v>-358</v>
      </c>
      <c r="R63" s="38"/>
      <c r="S63" s="36">
        <f>SUM(S58:S62)</f>
        <v>-268</v>
      </c>
      <c r="T63" s="38"/>
      <c r="U63" s="36">
        <f>SUM(U58:U62)</f>
        <v>90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37106</v>
      </c>
      <c r="J67" s="18"/>
      <c r="K67" s="33">
        <v>2154</v>
      </c>
      <c r="L67" s="19"/>
      <c r="M67" s="33">
        <v>3364</v>
      </c>
      <c r="N67" s="19"/>
      <c r="O67" s="33">
        <v>3364</v>
      </c>
      <c r="P67" s="38"/>
      <c r="Q67" s="36">
        <f>M67-K67</f>
        <v>1210</v>
      </c>
      <c r="R67" s="38"/>
      <c r="S67" s="36">
        <f>O67-K67</f>
        <v>1210</v>
      </c>
      <c r="T67" s="38"/>
      <c r="U67" s="36">
        <f>O67-M67</f>
        <v>0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2154</v>
      </c>
      <c r="L69" s="19"/>
      <c r="M69" s="33">
        <f>SUM(M64:M67)</f>
        <v>3364</v>
      </c>
      <c r="N69" s="19"/>
      <c r="O69" s="33">
        <f>SUM(O64:O68)</f>
        <v>3364</v>
      </c>
      <c r="P69" s="38"/>
      <c r="Q69" s="36">
        <f>SUM(Q64:Q68)</f>
        <v>1210</v>
      </c>
      <c r="R69" s="38"/>
      <c r="S69" s="36">
        <f>SUM(S64:S68)</f>
        <v>1210</v>
      </c>
      <c r="T69" s="38"/>
      <c r="U69" s="36">
        <f>SUM(U64:U68)</f>
        <v>0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-528097</v>
      </c>
      <c r="I72" s="1"/>
      <c r="J72" s="74"/>
      <c r="K72" s="75">
        <f>K19+K23+K34+K44+K50+K57+K63+K69</f>
        <v>842187</v>
      </c>
      <c r="L72" s="76"/>
      <c r="M72" s="75">
        <f>M19+M23+M34+M44+M50+M57+M63+M69</f>
        <v>887475</v>
      </c>
      <c r="N72" s="76"/>
      <c r="O72" s="82">
        <f>O19+O23+O34+O44+O50+O57+O63+O69</f>
        <v>869176</v>
      </c>
      <c r="P72" s="83"/>
      <c r="Q72" s="82">
        <f>Q19+Q23+Q34+Q44+Q50+Q57+Q63+Q69</f>
        <v>45288</v>
      </c>
      <c r="R72" s="83"/>
      <c r="S72" s="82">
        <f>S19+S23+S34+S44+S50+S57+S63+S69</f>
        <v>26989</v>
      </c>
      <c r="T72" s="83"/>
      <c r="U72" s="75">
        <f>U19+U23+U34+U44+U50+U57+U63+U69</f>
        <v>-18299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1460.9032258064517</v>
      </c>
      <c r="R73" s="84"/>
      <c r="S73" s="86">
        <f>S72/31</f>
        <v>870.61290322580646</v>
      </c>
      <c r="T73" s="84"/>
      <c r="U73" s="88">
        <f>U72/31</f>
        <v>-590.29032258064512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155079.69839999999</v>
      </c>
      <c r="R75" s="47"/>
      <c r="S75" s="77">
        <f>S72*O75</f>
        <v>92418.432700000005</v>
      </c>
      <c r="T75" s="47"/>
      <c r="U75" s="77">
        <f>U72*O75</f>
        <v>-62661.265700000004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37106</v>
      </c>
      <c r="J79" s="18"/>
      <c r="K79" s="33">
        <v>315222</v>
      </c>
      <c r="L79" s="19"/>
      <c r="M79" s="33">
        <v>277602</v>
      </c>
      <c r="N79" s="19"/>
      <c r="O79" s="33">
        <v>277602</v>
      </c>
      <c r="P79" s="38"/>
      <c r="Q79" s="36">
        <f>M79-K79</f>
        <v>-37620</v>
      </c>
      <c r="R79" s="38"/>
      <c r="S79" s="36">
        <f>O79-K79</f>
        <v>-37620</v>
      </c>
      <c r="T79" s="38"/>
      <c r="U79" s="36">
        <f>O79-M79</f>
        <v>0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315222</v>
      </c>
      <c r="L82" s="19"/>
      <c r="M82" s="33">
        <f>SUM(M79:M81)</f>
        <v>277602</v>
      </c>
      <c r="N82" s="19"/>
      <c r="O82" s="33">
        <f>SUM(O79:O80)</f>
        <v>277602</v>
      </c>
      <c r="P82" s="38"/>
      <c r="Q82" s="36">
        <f>SUM(Q79:Q80)</f>
        <v>-37620</v>
      </c>
      <c r="R82" s="38"/>
      <c r="S82" s="36">
        <f>SUM(S79:S80)</f>
        <v>-37620</v>
      </c>
      <c r="T82" s="38"/>
      <c r="U82" s="36">
        <f>SUM(U79:U80)</f>
        <v>0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-1254</v>
      </c>
      <c r="R84" s="84"/>
      <c r="S84" s="86">
        <f>S82/30</f>
        <v>-1254</v>
      </c>
      <c r="T84" s="84"/>
      <c r="U84" s="86">
        <f>U82/30</f>
        <v>0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-128822.166</v>
      </c>
      <c r="R86" s="47"/>
      <c r="S86" s="77">
        <f>S82*O86</f>
        <v>-128822.166</v>
      </c>
      <c r="T86" s="47"/>
      <c r="U86" s="77">
        <f>U82*O86</f>
        <v>0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37106</v>
      </c>
      <c r="J94" s="18"/>
      <c r="K94" s="33">
        <v>10269</v>
      </c>
      <c r="L94" s="19"/>
      <c r="M94" s="33">
        <v>7850</v>
      </c>
      <c r="N94" s="19"/>
      <c r="O94" s="33">
        <v>7871</v>
      </c>
      <c r="P94" s="38"/>
      <c r="Q94" s="36">
        <f>M94-K94</f>
        <v>-2419</v>
      </c>
      <c r="R94" s="38"/>
      <c r="S94" s="36">
        <f>O94-K94</f>
        <v>-2398</v>
      </c>
      <c r="T94" s="38"/>
      <c r="U94" s="36">
        <f>O94-M94</f>
        <v>21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10269</v>
      </c>
      <c r="L96" s="19"/>
      <c r="M96" s="33">
        <f>SUM(M93:M95)</f>
        <v>7850</v>
      </c>
      <c r="N96" s="19"/>
      <c r="O96" s="33">
        <f>SUM(O93:O95)</f>
        <v>7871</v>
      </c>
      <c r="P96" s="38"/>
      <c r="Q96" s="36">
        <f>SUM(Q93:Q95)</f>
        <v>-2419</v>
      </c>
      <c r="R96" s="38"/>
      <c r="S96" s="36">
        <f>SUM(S93:S95)</f>
        <v>-2398</v>
      </c>
      <c r="T96" s="38"/>
      <c r="U96" s="36">
        <f>SUM(U93:U95)</f>
        <v>21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-80.63333333333334</v>
      </c>
      <c r="R99" s="104"/>
      <c r="S99" s="103">
        <f>S96/30</f>
        <v>-79.933333333333337</v>
      </c>
      <c r="T99" s="104"/>
      <c r="U99" s="103">
        <f>U96/30</f>
        <v>0.7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-8283.3816999999999</v>
      </c>
      <c r="R101" s="47"/>
      <c r="S101" s="77">
        <f>S96*O101</f>
        <v>-8211.4714000000004</v>
      </c>
      <c r="T101" s="47"/>
      <c r="U101" s="77">
        <f>U96*O101</f>
        <v>71.910300000000007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37106</v>
      </c>
      <c r="J107" s="18"/>
      <c r="K107" s="33">
        <v>202961</v>
      </c>
      <c r="L107" s="19"/>
      <c r="M107" s="33">
        <v>209744</v>
      </c>
      <c r="N107" s="19"/>
      <c r="O107" s="33">
        <v>210559</v>
      </c>
      <c r="P107" s="38"/>
      <c r="Q107" s="36">
        <f>M107-K107</f>
        <v>6783</v>
      </c>
      <c r="R107" s="38"/>
      <c r="S107" s="36">
        <f>O107-K107</f>
        <v>7598</v>
      </c>
      <c r="T107" s="38"/>
      <c r="U107" s="36">
        <f>O107-M107</f>
        <v>815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202961</v>
      </c>
      <c r="L109" s="19"/>
      <c r="M109" s="33">
        <f>SUM(M105:M107)</f>
        <v>209744</v>
      </c>
      <c r="N109" s="19"/>
      <c r="O109" s="33">
        <f>SUM(O105:O108)</f>
        <v>210559</v>
      </c>
      <c r="P109" s="38"/>
      <c r="Q109" s="36">
        <f>SUM(Q105:Q108)</f>
        <v>6783</v>
      </c>
      <c r="R109" s="38"/>
      <c r="S109" s="36">
        <f>SUM(S105:S108)</f>
        <v>7598</v>
      </c>
      <c r="T109" s="38"/>
      <c r="U109" s="36">
        <f>SUM(U105:U108)</f>
        <v>815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37106</v>
      </c>
      <c r="J113" s="18"/>
      <c r="K113" s="33">
        <v>4593</v>
      </c>
      <c r="L113" s="19"/>
      <c r="M113" s="33">
        <v>2461</v>
      </c>
      <c r="N113" s="19"/>
      <c r="O113" s="33">
        <v>2481</v>
      </c>
      <c r="P113" s="38"/>
      <c r="Q113" s="36">
        <f>M113-K113</f>
        <v>-2132</v>
      </c>
      <c r="R113" s="38"/>
      <c r="S113" s="36">
        <f>O113-K113</f>
        <v>-2112</v>
      </c>
      <c r="T113" s="38"/>
      <c r="U113" s="36">
        <f>O113-M113</f>
        <v>20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4593</v>
      </c>
      <c r="L115" s="19"/>
      <c r="M115" s="33">
        <f>SUM(M110:M113)</f>
        <v>2461</v>
      </c>
      <c r="N115" s="19"/>
      <c r="O115" s="33">
        <f>SUM(O110:O114)</f>
        <v>2481</v>
      </c>
      <c r="P115" s="38"/>
      <c r="Q115" s="36">
        <f>SUM(Q110:Q114)</f>
        <v>-2132</v>
      </c>
      <c r="R115" s="38"/>
      <c r="S115" s="36">
        <f>SUM(S110:S114)</f>
        <v>-2112</v>
      </c>
      <c r="T115" s="38"/>
      <c r="U115" s="36">
        <f>SUM(U110:U114)</f>
        <v>20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37106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37106</v>
      </c>
      <c r="J125" s="18"/>
      <c r="K125" s="33">
        <v>38865</v>
      </c>
      <c r="L125" s="19"/>
      <c r="M125" s="33">
        <v>44584</v>
      </c>
      <c r="N125" s="19"/>
      <c r="O125" s="33">
        <v>0</v>
      </c>
      <c r="P125" s="38"/>
      <c r="Q125" s="36">
        <f>M125-K125</f>
        <v>5719</v>
      </c>
      <c r="R125" s="38"/>
      <c r="S125" s="36">
        <f>O125-K125</f>
        <v>-38865</v>
      </c>
      <c r="T125" s="38"/>
      <c r="U125" s="36">
        <f>O125-M125</f>
        <v>-44584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38865</v>
      </c>
      <c r="L127" s="19"/>
      <c r="M127" s="33">
        <f>SUM(M123:M125)</f>
        <v>44584</v>
      </c>
      <c r="N127" s="19"/>
      <c r="O127" s="33">
        <f>SUM(O123:O126)</f>
        <v>0</v>
      </c>
      <c r="P127" s="38"/>
      <c r="Q127" s="36">
        <f>SUM(Q116:Q126)</f>
        <v>5719</v>
      </c>
      <c r="R127" s="38"/>
      <c r="S127" s="36">
        <f>SUM(S116:S126)</f>
        <v>-38865</v>
      </c>
      <c r="T127" s="38"/>
      <c r="U127" s="36">
        <f>SUM(U116:U126)</f>
        <v>-44584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37106</v>
      </c>
      <c r="J131" s="18"/>
      <c r="K131" s="33">
        <v>22242</v>
      </c>
      <c r="L131" s="19"/>
      <c r="M131" s="33">
        <v>23865</v>
      </c>
      <c r="N131" s="19"/>
      <c r="O131" s="33">
        <v>23930</v>
      </c>
      <c r="P131" s="38"/>
      <c r="Q131" s="36">
        <f>M131-K131</f>
        <v>1623</v>
      </c>
      <c r="R131" s="38"/>
      <c r="S131" s="36">
        <f>O131-K131</f>
        <v>1688</v>
      </c>
      <c r="T131" s="38"/>
      <c r="U131" s="36">
        <f>O131-M131</f>
        <v>65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22242</v>
      </c>
      <c r="L133" s="19"/>
      <c r="M133" s="33">
        <f>SUM(M129:M131)</f>
        <v>23865</v>
      </c>
      <c r="N133" s="19"/>
      <c r="O133" s="33">
        <f>SUM(O129:O132)</f>
        <v>23930</v>
      </c>
      <c r="P133" s="38"/>
      <c r="Q133" s="36">
        <f>SUM(Q122:Q132)</f>
        <v>13061</v>
      </c>
      <c r="R133" s="38"/>
      <c r="S133" s="36">
        <f>SUM(S122:S132)</f>
        <v>-76042</v>
      </c>
      <c r="T133" s="38"/>
      <c r="U133" s="36">
        <f>SUM(U122:U132)</f>
        <v>-89103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268661</v>
      </c>
      <c r="L136" s="76"/>
      <c r="M136" s="75">
        <f>M109+M115+M121+M127+M133</f>
        <v>280654</v>
      </c>
      <c r="N136" s="76"/>
      <c r="O136" s="82">
        <f>O109+O115+O121+O127+O133</f>
        <v>236970</v>
      </c>
      <c r="P136" s="83"/>
      <c r="Q136" s="82">
        <f>Q109+Q115+Q121+Q133</f>
        <v>17712</v>
      </c>
      <c r="R136" s="83"/>
      <c r="S136" s="82">
        <f>S109+S115+S121+S133</f>
        <v>-70556</v>
      </c>
      <c r="T136" s="83"/>
      <c r="U136" s="75">
        <f>U109+U115+U121+U133</f>
        <v>-88268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571.35483870967744</v>
      </c>
      <c r="R137" s="84"/>
      <c r="S137" s="86">
        <f>S136/31</f>
        <v>-2276</v>
      </c>
      <c r="T137" s="84"/>
      <c r="U137" s="88">
        <f>U136/31</f>
        <v>-2847.3548387096776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60651.2016</v>
      </c>
      <c r="R139" s="47"/>
      <c r="S139" s="77">
        <f>S136*O139</f>
        <v>-241604.91080000001</v>
      </c>
      <c r="T139" s="47"/>
      <c r="U139" s="77">
        <f>U136*O139</f>
        <v>-302256.11239999998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E1" workbookViewId="0">
      <selection activeCell="H133" sqref="H13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37103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37103</v>
      </c>
      <c r="J6" s="18"/>
      <c r="K6" s="33">
        <v>472335</v>
      </c>
      <c r="L6" s="19"/>
      <c r="M6" s="33">
        <v>531236</v>
      </c>
      <c r="N6" s="19"/>
      <c r="O6" s="33">
        <v>488873</v>
      </c>
      <c r="P6" s="38"/>
      <c r="Q6" s="36">
        <f t="shared" ref="Q6:Q17" si="0">M6-K6</f>
        <v>58901</v>
      </c>
      <c r="R6" s="38"/>
      <c r="S6" s="36">
        <f t="shared" ref="S6:S17" si="1">O6-K6</f>
        <v>16538</v>
      </c>
      <c r="T6" s="38"/>
      <c r="U6" s="36">
        <f t="shared" ref="U6:U17" si="2">O6-M6</f>
        <v>-42363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37103</v>
      </c>
      <c r="J7" s="18"/>
      <c r="K7" s="33">
        <v>1026138</v>
      </c>
      <c r="L7" s="19"/>
      <c r="M7" s="33">
        <v>1000895</v>
      </c>
      <c r="N7" s="19"/>
      <c r="O7" s="33">
        <v>1055550</v>
      </c>
      <c r="P7" s="38"/>
      <c r="Q7" s="36">
        <f t="shared" si="0"/>
        <v>-25243</v>
      </c>
      <c r="R7" s="38"/>
      <c r="S7" s="36">
        <f t="shared" si="1"/>
        <v>29412</v>
      </c>
      <c r="T7" s="38"/>
      <c r="U7" s="36">
        <f t="shared" si="2"/>
        <v>54655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37103</v>
      </c>
      <c r="J8" s="18"/>
      <c r="K8" s="33">
        <v>635701</v>
      </c>
      <c r="L8" s="19"/>
      <c r="M8" s="33">
        <v>615885</v>
      </c>
      <c r="N8" s="19"/>
      <c r="O8" s="33">
        <v>651494</v>
      </c>
      <c r="P8" s="38"/>
      <c r="Q8" s="36">
        <f t="shared" si="0"/>
        <v>-19816</v>
      </c>
      <c r="R8" s="38"/>
      <c r="S8" s="36">
        <f t="shared" si="1"/>
        <v>15793</v>
      </c>
      <c r="T8" s="38"/>
      <c r="U8" s="36">
        <f t="shared" si="2"/>
        <v>35609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37103</v>
      </c>
      <c r="J9" s="18"/>
      <c r="K9" s="33">
        <v>226790</v>
      </c>
      <c r="L9" s="19"/>
      <c r="M9" s="33">
        <v>225725</v>
      </c>
      <c r="N9" s="19"/>
      <c r="O9" s="33">
        <v>223816</v>
      </c>
      <c r="P9" s="38"/>
      <c r="Q9" s="36">
        <f t="shared" si="0"/>
        <v>-1065</v>
      </c>
      <c r="R9" s="38"/>
      <c r="S9" s="36">
        <f t="shared" si="1"/>
        <v>-2974</v>
      </c>
      <c r="T9" s="38"/>
      <c r="U9" s="36">
        <f t="shared" si="2"/>
        <v>-1909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37103</v>
      </c>
      <c r="J10" s="18"/>
      <c r="K10" s="33">
        <v>463720</v>
      </c>
      <c r="L10" s="19"/>
      <c r="M10" s="33">
        <v>525618</v>
      </c>
      <c r="N10" s="19"/>
      <c r="O10" s="33">
        <v>521207</v>
      </c>
      <c r="P10" s="38"/>
      <c r="Q10" s="36">
        <f t="shared" si="0"/>
        <v>61898</v>
      </c>
      <c r="R10" s="38"/>
      <c r="S10" s="36">
        <f t="shared" si="1"/>
        <v>57487</v>
      </c>
      <c r="T10" s="38"/>
      <c r="U10" s="36">
        <f t="shared" si="2"/>
        <v>-4411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37103</v>
      </c>
      <c r="J11" s="18"/>
      <c r="K11" s="33">
        <v>552032</v>
      </c>
      <c r="L11" s="19"/>
      <c r="M11" s="33">
        <v>559149</v>
      </c>
      <c r="N11" s="19"/>
      <c r="O11" s="33">
        <v>554297</v>
      </c>
      <c r="P11" s="38"/>
      <c r="Q11" s="36">
        <f t="shared" si="0"/>
        <v>7117</v>
      </c>
      <c r="R11" s="38"/>
      <c r="S11" s="36">
        <f t="shared" si="1"/>
        <v>2265</v>
      </c>
      <c r="T11" s="38"/>
      <c r="U11" s="36">
        <f t="shared" si="2"/>
        <v>-4852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37103</v>
      </c>
      <c r="J12" s="18"/>
      <c r="K12" s="33">
        <v>185069</v>
      </c>
      <c r="L12" s="19"/>
      <c r="M12" s="33">
        <v>179100</v>
      </c>
      <c r="N12" s="19"/>
      <c r="O12" s="33">
        <v>175234</v>
      </c>
      <c r="P12" s="38"/>
      <c r="Q12" s="36">
        <f t="shared" si="0"/>
        <v>-5969</v>
      </c>
      <c r="R12" s="38"/>
      <c r="S12" s="36">
        <f t="shared" si="1"/>
        <v>-9835</v>
      </c>
      <c r="T12" s="38"/>
      <c r="U12" s="36">
        <f t="shared" si="2"/>
        <v>-3866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37103</v>
      </c>
      <c r="J13" s="18"/>
      <c r="K13" s="33">
        <v>448607</v>
      </c>
      <c r="L13" s="19"/>
      <c r="M13" s="33">
        <v>474097</v>
      </c>
      <c r="N13" s="19"/>
      <c r="O13" s="33">
        <v>462383</v>
      </c>
      <c r="P13" s="38"/>
      <c r="Q13" s="36">
        <f t="shared" si="0"/>
        <v>25490</v>
      </c>
      <c r="R13" s="38"/>
      <c r="S13" s="36">
        <f t="shared" si="1"/>
        <v>13776</v>
      </c>
      <c r="T13" s="38"/>
      <c r="U13" s="36">
        <f t="shared" si="2"/>
        <v>-11714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37103</v>
      </c>
      <c r="J14" s="18"/>
      <c r="K14" s="33">
        <v>567037</v>
      </c>
      <c r="L14" s="19"/>
      <c r="M14" s="33">
        <v>563786</v>
      </c>
      <c r="N14" s="19"/>
      <c r="O14" s="33">
        <v>543972</v>
      </c>
      <c r="P14" s="38"/>
      <c r="Q14" s="36">
        <f t="shared" si="0"/>
        <v>-3251</v>
      </c>
      <c r="R14" s="38"/>
      <c r="S14" s="36">
        <f t="shared" si="1"/>
        <v>-23065</v>
      </c>
      <c r="T14" s="38"/>
      <c r="U14" s="36">
        <f t="shared" si="2"/>
        <v>-19814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37103</v>
      </c>
      <c r="J15" s="18"/>
      <c r="K15" s="33">
        <v>668240</v>
      </c>
      <c r="L15" s="19"/>
      <c r="M15" s="33">
        <v>733177</v>
      </c>
      <c r="N15" s="19"/>
      <c r="O15" s="33">
        <v>724559</v>
      </c>
      <c r="P15" s="38"/>
      <c r="Q15" s="36">
        <f t="shared" si="0"/>
        <v>64937</v>
      </c>
      <c r="R15" s="38"/>
      <c r="S15" s="36">
        <f t="shared" si="1"/>
        <v>56319</v>
      </c>
      <c r="T15" s="38"/>
      <c r="U15" s="36">
        <f t="shared" si="2"/>
        <v>-8618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37103</v>
      </c>
      <c r="J16" s="18"/>
      <c r="K16" s="33">
        <v>1321874</v>
      </c>
      <c r="L16" s="19"/>
      <c r="M16" s="33">
        <v>1284402</v>
      </c>
      <c r="N16" s="19"/>
      <c r="O16" s="33">
        <v>1267895</v>
      </c>
      <c r="P16" s="38"/>
      <c r="Q16" s="36">
        <f t="shared" si="0"/>
        <v>-37472</v>
      </c>
      <c r="R16" s="38"/>
      <c r="S16" s="36">
        <f t="shared" si="1"/>
        <v>-53979</v>
      </c>
      <c r="T16" s="38"/>
      <c r="U16" s="36">
        <f t="shared" si="2"/>
        <v>-16507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37103</v>
      </c>
      <c r="J17" s="18"/>
      <c r="K17" s="33">
        <v>264238</v>
      </c>
      <c r="L17" s="19"/>
      <c r="M17" s="33">
        <v>253025</v>
      </c>
      <c r="N17" s="19"/>
      <c r="O17" s="33">
        <v>250258</v>
      </c>
      <c r="P17" s="38"/>
      <c r="Q17" s="36">
        <f t="shared" si="0"/>
        <v>-11213</v>
      </c>
      <c r="R17" s="38"/>
      <c r="S17" s="36">
        <f t="shared" si="1"/>
        <v>-13980</v>
      </c>
      <c r="T17" s="38"/>
      <c r="U17" s="36">
        <f t="shared" si="2"/>
        <v>-2767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>
        <v>250258</v>
      </c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6831781</v>
      </c>
      <c r="L19" s="19"/>
      <c r="M19" s="33">
        <f>SUM(M6:M18)</f>
        <v>6946095</v>
      </c>
      <c r="N19" s="19"/>
      <c r="O19" s="33">
        <f>SUM(O6:O18)</f>
        <v>7169796</v>
      </c>
      <c r="P19" s="38"/>
      <c r="Q19" s="36">
        <f>SUM(Q6:Q17)</f>
        <v>114314</v>
      </c>
      <c r="R19" s="38"/>
      <c r="S19" s="36">
        <f>SUM(S6:S17)</f>
        <v>87757</v>
      </c>
      <c r="T19" s="38"/>
      <c r="U19" s="36">
        <f>SUM(U6:U17)</f>
        <v>-26557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37103</v>
      </c>
      <c r="J23" s="18"/>
      <c r="K23" s="33">
        <v>11625</v>
      </c>
      <c r="L23" s="19"/>
      <c r="M23" s="33">
        <v>14430</v>
      </c>
      <c r="N23" s="19"/>
      <c r="O23" s="33">
        <v>14311</v>
      </c>
      <c r="P23" s="38"/>
      <c r="Q23" s="36">
        <f>M23-K23</f>
        <v>2805</v>
      </c>
      <c r="R23" s="38"/>
      <c r="S23" s="36">
        <f>O23-K23</f>
        <v>2686</v>
      </c>
      <c r="T23" s="38"/>
      <c r="U23" s="36">
        <f>O23-M23</f>
        <v>-119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37103</v>
      </c>
      <c r="J27" s="18"/>
      <c r="K27" s="33">
        <v>302357</v>
      </c>
      <c r="L27" s="19"/>
      <c r="M27" s="33">
        <v>317869</v>
      </c>
      <c r="N27" s="19"/>
      <c r="O27" s="33">
        <v>317073</v>
      </c>
      <c r="P27" s="38"/>
      <c r="Q27" s="36">
        <f t="shared" ref="Q27:Q32" si="3">M27-K27</f>
        <v>15512</v>
      </c>
      <c r="R27" s="38"/>
      <c r="S27" s="36">
        <f t="shared" ref="S27:S32" si="4">O27-K27</f>
        <v>14716</v>
      </c>
      <c r="T27" s="38"/>
      <c r="U27" s="36">
        <f t="shared" ref="U27:U32" si="5">O27-M27</f>
        <v>-796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37103</v>
      </c>
      <c r="J28" s="18"/>
      <c r="K28" s="33">
        <v>489182</v>
      </c>
      <c r="L28" s="19"/>
      <c r="M28" s="33">
        <v>455207</v>
      </c>
      <c r="N28" s="19"/>
      <c r="O28" s="33">
        <v>445397</v>
      </c>
      <c r="P28" s="38"/>
      <c r="Q28" s="36">
        <f t="shared" si="3"/>
        <v>-33975</v>
      </c>
      <c r="R28" s="38"/>
      <c r="S28" s="36">
        <f t="shared" si="4"/>
        <v>-43785</v>
      </c>
      <c r="T28" s="38"/>
      <c r="U28" s="36">
        <f t="shared" si="5"/>
        <v>-9810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37103</v>
      </c>
      <c r="J29" s="18"/>
      <c r="K29" s="33">
        <v>105795</v>
      </c>
      <c r="L29" s="19"/>
      <c r="M29" s="33">
        <v>86099</v>
      </c>
      <c r="N29" s="19"/>
      <c r="O29" s="33">
        <v>86799</v>
      </c>
      <c r="P29" s="38"/>
      <c r="Q29" s="36">
        <f t="shared" si="3"/>
        <v>-19696</v>
      </c>
      <c r="R29" s="38"/>
      <c r="S29" s="36">
        <f t="shared" si="4"/>
        <v>-18996</v>
      </c>
      <c r="T29" s="38"/>
      <c r="U29" s="36">
        <f t="shared" si="5"/>
        <v>700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37103</v>
      </c>
      <c r="J30" s="18"/>
      <c r="K30" s="33">
        <v>247596</v>
      </c>
      <c r="L30" s="19"/>
      <c r="M30" s="33">
        <v>222818</v>
      </c>
      <c r="N30" s="19"/>
      <c r="O30" s="33">
        <v>219182</v>
      </c>
      <c r="P30" s="38"/>
      <c r="Q30" s="36">
        <f t="shared" si="3"/>
        <v>-24778</v>
      </c>
      <c r="R30" s="38"/>
      <c r="S30" s="36">
        <f t="shared" si="4"/>
        <v>-28414</v>
      </c>
      <c r="T30" s="38"/>
      <c r="U30" s="36">
        <f t="shared" si="5"/>
        <v>-3636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37103</v>
      </c>
      <c r="J31" s="18"/>
      <c r="K31" s="33">
        <v>485330</v>
      </c>
      <c r="L31" s="19"/>
      <c r="M31" s="33">
        <v>491525</v>
      </c>
      <c r="N31" s="19"/>
      <c r="O31" s="33">
        <v>486466</v>
      </c>
      <c r="P31" s="38"/>
      <c r="Q31" s="36">
        <f t="shared" si="3"/>
        <v>6195</v>
      </c>
      <c r="R31" s="38"/>
      <c r="S31" s="36">
        <f t="shared" si="4"/>
        <v>1136</v>
      </c>
      <c r="T31" s="38"/>
      <c r="U31" s="36">
        <f t="shared" si="5"/>
        <v>-5059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37103</v>
      </c>
      <c r="J32" s="18"/>
      <c r="K32" s="33">
        <v>180265</v>
      </c>
      <c r="L32" s="19"/>
      <c r="M32" s="33">
        <v>174950</v>
      </c>
      <c r="N32" s="19"/>
      <c r="O32" s="33">
        <v>172379</v>
      </c>
      <c r="P32" s="38"/>
      <c r="Q32" s="36">
        <f t="shared" si="3"/>
        <v>-5315</v>
      </c>
      <c r="R32" s="38"/>
      <c r="S32" s="36">
        <f t="shared" si="4"/>
        <v>-7886</v>
      </c>
      <c r="T32" s="38"/>
      <c r="U32" s="36">
        <f t="shared" si="5"/>
        <v>-2571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1810525</v>
      </c>
      <c r="L34" s="19"/>
      <c r="M34" s="33">
        <f>SUM(M27:M33)</f>
        <v>1748468</v>
      </c>
      <c r="N34" s="19"/>
      <c r="O34" s="33">
        <f>SUM(O27:O33)</f>
        <v>1727296</v>
      </c>
      <c r="P34" s="38"/>
      <c r="Q34" s="36">
        <f>SUM(Q27:Q33)</f>
        <v>-62057</v>
      </c>
      <c r="R34" s="38"/>
      <c r="S34" s="36">
        <f>SUM(S27:S33)</f>
        <v>-83229</v>
      </c>
      <c r="T34" s="38"/>
      <c r="U34" s="36">
        <f>SUM(U27:U33)</f>
        <v>-21172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37103</v>
      </c>
      <c r="J38" s="18"/>
      <c r="K38" s="33">
        <v>8912</v>
      </c>
      <c r="L38" s="19"/>
      <c r="M38" s="33">
        <v>0</v>
      </c>
      <c r="N38" s="19"/>
      <c r="O38" s="33">
        <v>3081</v>
      </c>
      <c r="P38" s="38"/>
      <c r="Q38" s="36">
        <f>M38-K38</f>
        <v>-8912</v>
      </c>
      <c r="R38" s="38"/>
      <c r="S38" s="36">
        <f>O38-K38</f>
        <v>-5831</v>
      </c>
      <c r="T38" s="38"/>
      <c r="U38" s="36">
        <f>O38-M38</f>
        <v>3081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37103</v>
      </c>
      <c r="J39" s="18"/>
      <c r="K39" s="33">
        <v>2696</v>
      </c>
      <c r="L39" s="19"/>
      <c r="M39" s="33">
        <v>3385</v>
      </c>
      <c r="N39" s="19"/>
      <c r="O39" s="33">
        <v>3423</v>
      </c>
      <c r="P39" s="38"/>
      <c r="Q39" s="36">
        <f>M39-K39</f>
        <v>689</v>
      </c>
      <c r="R39" s="38"/>
      <c r="S39" s="36">
        <f>O39-K39</f>
        <v>727</v>
      </c>
      <c r="T39" s="38"/>
      <c r="U39" s="36">
        <f>O39-M39</f>
        <v>38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37103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37103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37103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11608</v>
      </c>
      <c r="L44" s="19"/>
      <c r="M44" s="33">
        <f>SUM(M38:M42)</f>
        <v>3385</v>
      </c>
      <c r="N44" s="19"/>
      <c r="O44" s="33">
        <f>SUM(O38:O43)</f>
        <v>6504</v>
      </c>
      <c r="P44" s="38"/>
      <c r="Q44" s="36">
        <f>SUM(Q38:Q43)</f>
        <v>-8223</v>
      </c>
      <c r="R44" s="38"/>
      <c r="S44" s="36">
        <f>SUM(S38:S43)</f>
        <v>-5104</v>
      </c>
      <c r="T44" s="38"/>
      <c r="U44" s="36">
        <f>SUM(U38:U43)</f>
        <v>3119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37103</v>
      </c>
      <c r="J48" s="18"/>
      <c r="K48" s="33">
        <v>21000</v>
      </c>
      <c r="L48" s="19"/>
      <c r="M48" s="33">
        <v>97579</v>
      </c>
      <c r="N48" s="19"/>
      <c r="O48" s="33">
        <v>22725</v>
      </c>
      <c r="P48" s="38"/>
      <c r="Q48" s="36">
        <f>M48-K48</f>
        <v>76579</v>
      </c>
      <c r="R48" s="38"/>
      <c r="S48" s="36">
        <f>O48-K48</f>
        <v>1725</v>
      </c>
      <c r="T48" s="38"/>
      <c r="U48" s="36">
        <f>O48-M48</f>
        <v>-74854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21000</v>
      </c>
      <c r="L50" s="19"/>
      <c r="M50" s="33">
        <f>SUM(M45:M48)</f>
        <v>97579</v>
      </c>
      <c r="N50" s="19"/>
      <c r="O50" s="33">
        <f>SUM(O45:O49)</f>
        <v>22725</v>
      </c>
      <c r="P50" s="38"/>
      <c r="Q50" s="36">
        <f>SUM(Q45:Q49)</f>
        <v>76579</v>
      </c>
      <c r="R50" s="38"/>
      <c r="S50" s="36">
        <f>SUM(S45:S49)</f>
        <v>1725</v>
      </c>
      <c r="T50" s="38"/>
      <c r="U50" s="36">
        <f>SUM(U45:U49)</f>
        <v>-74854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37103</v>
      </c>
      <c r="J54" s="18"/>
      <c r="K54" s="33">
        <v>0</v>
      </c>
      <c r="L54" s="19"/>
      <c r="M54" s="33">
        <v>8531</v>
      </c>
      <c r="N54" s="19"/>
      <c r="O54" s="33">
        <v>5735</v>
      </c>
      <c r="P54" s="38"/>
      <c r="Q54" s="36">
        <f>M54-K54</f>
        <v>8531</v>
      </c>
      <c r="R54" s="38"/>
      <c r="S54" s="36">
        <f>O54-K54</f>
        <v>5735</v>
      </c>
      <c r="T54" s="38"/>
      <c r="U54" s="36">
        <f>O54-M54</f>
        <v>-2796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37103</v>
      </c>
      <c r="J55" s="18"/>
      <c r="K55" s="33">
        <v>83631</v>
      </c>
      <c r="L55" s="19"/>
      <c r="M55" s="33">
        <v>130228</v>
      </c>
      <c r="N55" s="19"/>
      <c r="O55" s="33">
        <v>128327</v>
      </c>
      <c r="P55" s="38"/>
      <c r="Q55" s="36">
        <f>M55-K55</f>
        <v>46597</v>
      </c>
      <c r="R55" s="38"/>
      <c r="S55" s="36">
        <f>O55-K55</f>
        <v>44696</v>
      </c>
      <c r="T55" s="38"/>
      <c r="U55" s="36">
        <f>O55-M55</f>
        <v>-1901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83631</v>
      </c>
      <c r="L57" s="19"/>
      <c r="M57" s="33">
        <f>SUM(M51:M55)</f>
        <v>138759</v>
      </c>
      <c r="N57" s="19"/>
      <c r="O57" s="33">
        <f>SUM(O51:O56)</f>
        <v>134062</v>
      </c>
      <c r="P57" s="38"/>
      <c r="Q57" s="36">
        <f>SUM(Q51:Q56)</f>
        <v>55128</v>
      </c>
      <c r="R57" s="38"/>
      <c r="S57" s="36">
        <f>SUM(S51:S56)</f>
        <v>50431</v>
      </c>
      <c r="T57" s="38"/>
      <c r="U57" s="36">
        <f>SUM(U51:U56)</f>
        <v>-4697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37103</v>
      </c>
      <c r="J61" s="18"/>
      <c r="K61" s="33">
        <v>25680</v>
      </c>
      <c r="L61" s="19"/>
      <c r="M61" s="33">
        <v>24838</v>
      </c>
      <c r="N61" s="19"/>
      <c r="O61" s="33">
        <v>25907</v>
      </c>
      <c r="P61" s="38"/>
      <c r="Q61" s="36">
        <f>M61-K61</f>
        <v>-842</v>
      </c>
      <c r="R61" s="38"/>
      <c r="S61" s="36">
        <f>O61-K61</f>
        <v>227</v>
      </c>
      <c r="T61" s="38"/>
      <c r="U61" s="36">
        <f>O61-M61</f>
        <v>1069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25680</v>
      </c>
      <c r="L63" s="19"/>
      <c r="M63" s="33">
        <f>SUM(M58:M61)</f>
        <v>24838</v>
      </c>
      <c r="N63" s="19"/>
      <c r="O63" s="33">
        <f>SUM(O58:O62)</f>
        <v>25907</v>
      </c>
      <c r="P63" s="38"/>
      <c r="Q63" s="36">
        <f>SUM(Q58:Q62)</f>
        <v>-842</v>
      </c>
      <c r="R63" s="38"/>
      <c r="S63" s="36">
        <f>SUM(S58:S62)</f>
        <v>227</v>
      </c>
      <c r="T63" s="38"/>
      <c r="U63" s="36">
        <f>SUM(U58:U62)</f>
        <v>1069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37103</v>
      </c>
      <c r="J67" s="18"/>
      <c r="K67" s="33">
        <v>33170</v>
      </c>
      <c r="L67" s="19"/>
      <c r="M67" s="33">
        <v>35679</v>
      </c>
      <c r="N67" s="19"/>
      <c r="O67" s="33">
        <v>35693</v>
      </c>
      <c r="P67" s="38"/>
      <c r="Q67" s="36">
        <f>M67-K67</f>
        <v>2509</v>
      </c>
      <c r="R67" s="38"/>
      <c r="S67" s="36">
        <f>O67-K67</f>
        <v>2523</v>
      </c>
      <c r="T67" s="38"/>
      <c r="U67" s="36">
        <f>O67-M67</f>
        <v>14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33170</v>
      </c>
      <c r="L69" s="19"/>
      <c r="M69" s="33">
        <f>SUM(M64:M67)</f>
        <v>35679</v>
      </c>
      <c r="N69" s="19"/>
      <c r="O69" s="33">
        <f>SUM(O64:O68)</f>
        <v>35693</v>
      </c>
      <c r="P69" s="38"/>
      <c r="Q69" s="36">
        <f>SUM(Q64:Q68)</f>
        <v>2509</v>
      </c>
      <c r="R69" s="38"/>
      <c r="S69" s="36">
        <f>SUM(S64:S68)</f>
        <v>2523</v>
      </c>
      <c r="T69" s="38"/>
      <c r="U69" s="36">
        <f>SUM(U64:U68)</f>
        <v>14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8829020</v>
      </c>
      <c r="L72" s="76"/>
      <c r="M72" s="75">
        <f>M19+M23+M34+M44+M50+M57+M63+M69</f>
        <v>9009233</v>
      </c>
      <c r="N72" s="76"/>
      <c r="O72" s="82">
        <f>O19+O23+O34+O44+O50+O57+O63+O69</f>
        <v>9136294</v>
      </c>
      <c r="P72" s="83"/>
      <c r="Q72" s="82">
        <f>Q19+Q23+Q34+Q44+Q50+Q57+Q63+Q69</f>
        <v>180213</v>
      </c>
      <c r="R72" s="83"/>
      <c r="S72" s="82">
        <f>S19+S23+S34+S44+S50+S57+S63+S69</f>
        <v>57016</v>
      </c>
      <c r="T72" s="83"/>
      <c r="U72" s="75">
        <f>U19+U23+U34+U44+U50+U57+U63+U69</f>
        <v>-123197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5813.322580645161</v>
      </c>
      <c r="R73" s="84"/>
      <c r="S73" s="86">
        <f>S72/31</f>
        <v>1839.2258064516129</v>
      </c>
      <c r="T73" s="84"/>
      <c r="U73" s="88">
        <f>U72/31</f>
        <v>-3974.0967741935483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617103.37589999998</v>
      </c>
      <c r="R75" s="47"/>
      <c r="S75" s="77">
        <f>S72*O75</f>
        <v>195239.88880000002</v>
      </c>
      <c r="T75" s="47"/>
      <c r="U75" s="77">
        <f>U72*O75</f>
        <v>-421863.48710000003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37103</v>
      </c>
      <c r="J79" s="18"/>
      <c r="K79" s="33">
        <v>2883430</v>
      </c>
      <c r="L79" s="19"/>
      <c r="M79" s="33">
        <v>2911783</v>
      </c>
      <c r="N79" s="19"/>
      <c r="O79" s="33">
        <v>2911800</v>
      </c>
      <c r="P79" s="38"/>
      <c r="Q79" s="36">
        <f>M79-K79</f>
        <v>28353</v>
      </c>
      <c r="R79" s="38"/>
      <c r="S79" s="36">
        <f>O79-K79</f>
        <v>28370</v>
      </c>
      <c r="T79" s="38"/>
      <c r="U79" s="36">
        <f>O79-M79</f>
        <v>17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2883430</v>
      </c>
      <c r="L82" s="19"/>
      <c r="M82" s="33">
        <f>SUM(M79:M81)</f>
        <v>2911783</v>
      </c>
      <c r="N82" s="19"/>
      <c r="O82" s="33">
        <f>SUM(O79:O80)</f>
        <v>2911800</v>
      </c>
      <c r="P82" s="38"/>
      <c r="Q82" s="36">
        <f>SUM(Q79:Q80)</f>
        <v>28353</v>
      </c>
      <c r="R82" s="38"/>
      <c r="S82" s="36">
        <f>SUM(S79:S80)</f>
        <v>28370</v>
      </c>
      <c r="T82" s="38"/>
      <c r="U82" s="36">
        <f>SUM(U79:U80)</f>
        <v>17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945.1</v>
      </c>
      <c r="R84" s="84"/>
      <c r="S84" s="86">
        <f>S82/30</f>
        <v>945.66666666666663</v>
      </c>
      <c r="T84" s="84"/>
      <c r="U84" s="86">
        <f>U82/30</f>
        <v>0.56666666666666665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97089.17790000001</v>
      </c>
      <c r="R86" s="47"/>
      <c r="S86" s="77">
        <f>S82*O86</f>
        <v>97147.391000000003</v>
      </c>
      <c r="T86" s="47"/>
      <c r="U86" s="77">
        <f>U82*O86</f>
        <v>58.213100000000004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37103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37103</v>
      </c>
      <c r="J94" s="18"/>
      <c r="K94" s="33">
        <v>121656</v>
      </c>
      <c r="L94" s="19"/>
      <c r="M94" s="33">
        <v>97923</v>
      </c>
      <c r="N94" s="19"/>
      <c r="O94" s="33">
        <v>107385</v>
      </c>
      <c r="P94" s="38"/>
      <c r="Q94" s="36">
        <f>M94-K94</f>
        <v>-23733</v>
      </c>
      <c r="R94" s="38"/>
      <c r="S94" s="36">
        <f>O94-K94</f>
        <v>-14271</v>
      </c>
      <c r="T94" s="38"/>
      <c r="U94" s="36">
        <f>O94-M94</f>
        <v>9462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121656</v>
      </c>
      <c r="L96" s="19"/>
      <c r="M96" s="33">
        <f>SUM(M93:M95)</f>
        <v>97923</v>
      </c>
      <c r="N96" s="19"/>
      <c r="O96" s="33">
        <f>SUM(O93:O95)</f>
        <v>107385</v>
      </c>
      <c r="P96" s="38"/>
      <c r="Q96" s="36">
        <f>SUM(Q93:Q95)</f>
        <v>-23733</v>
      </c>
      <c r="R96" s="38"/>
      <c r="S96" s="36">
        <f>SUM(S93:S95)</f>
        <v>-14271</v>
      </c>
      <c r="T96" s="38"/>
      <c r="U96" s="36">
        <f>SUM(U93:U95)</f>
        <v>9462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-791.1</v>
      </c>
      <c r="R99" s="104"/>
      <c r="S99" s="103">
        <f>S96/30</f>
        <v>-475.7</v>
      </c>
      <c r="T99" s="104"/>
      <c r="U99" s="103">
        <f>U96/30</f>
        <v>315.39999999999998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-81268.911900000006</v>
      </c>
      <c r="R101" s="47"/>
      <c r="S101" s="77">
        <f>S96*O101</f>
        <v>-48868.185300000005</v>
      </c>
      <c r="T101" s="47"/>
      <c r="U101" s="77">
        <f>U96*O101</f>
        <v>32400.726600000002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37103</v>
      </c>
      <c r="J107" s="18"/>
      <c r="K107" s="33">
        <v>2541172</v>
      </c>
      <c r="L107" s="19"/>
      <c r="M107" s="33">
        <v>2510944</v>
      </c>
      <c r="N107" s="19"/>
      <c r="O107" s="33">
        <v>2520778</v>
      </c>
      <c r="P107" s="38"/>
      <c r="Q107" s="36">
        <f>M107-K107</f>
        <v>-30228</v>
      </c>
      <c r="R107" s="38"/>
      <c r="S107" s="36">
        <f>O107-K107</f>
        <v>-20394</v>
      </c>
      <c r="T107" s="38"/>
      <c r="U107" s="36">
        <f>O107-M107</f>
        <v>9834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2541172</v>
      </c>
      <c r="L109" s="19"/>
      <c r="M109" s="33">
        <f>SUM(M105:M107)</f>
        <v>2510944</v>
      </c>
      <c r="N109" s="19"/>
      <c r="O109" s="33">
        <f>SUM(O105:O108)</f>
        <v>2520778</v>
      </c>
      <c r="P109" s="38"/>
      <c r="Q109" s="36">
        <f>SUM(Q105:Q108)</f>
        <v>-30228</v>
      </c>
      <c r="R109" s="38"/>
      <c r="S109" s="36">
        <f>SUM(S105:S108)</f>
        <v>-20394</v>
      </c>
      <c r="T109" s="38"/>
      <c r="U109" s="36">
        <f>SUM(U105:U108)</f>
        <v>9834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37103</v>
      </c>
      <c r="J113" s="18"/>
      <c r="K113" s="33">
        <v>355238</v>
      </c>
      <c r="L113" s="19"/>
      <c r="M113" s="33">
        <v>352568</v>
      </c>
      <c r="N113" s="19"/>
      <c r="O113" s="33">
        <v>355553</v>
      </c>
      <c r="P113" s="38"/>
      <c r="Q113" s="36">
        <f>M113-K113</f>
        <v>-2670</v>
      </c>
      <c r="R113" s="38"/>
      <c r="S113" s="36">
        <f>O113-K113</f>
        <v>315</v>
      </c>
      <c r="T113" s="38"/>
      <c r="U113" s="36">
        <f>O113-M113</f>
        <v>2985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355238</v>
      </c>
      <c r="L115" s="19"/>
      <c r="M115" s="33">
        <f>SUM(M110:M113)</f>
        <v>352568</v>
      </c>
      <c r="N115" s="19"/>
      <c r="O115" s="33">
        <f>SUM(O110:O114)</f>
        <v>355553</v>
      </c>
      <c r="P115" s="38"/>
      <c r="Q115" s="36">
        <f>SUM(Q110:Q114)</f>
        <v>-2670</v>
      </c>
      <c r="R115" s="38"/>
      <c r="S115" s="36">
        <f>SUM(S110:S114)</f>
        <v>315</v>
      </c>
      <c r="T115" s="38"/>
      <c r="U115" s="36">
        <f>SUM(U110:U114)</f>
        <v>2985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37103</v>
      </c>
      <c r="J119" s="18"/>
      <c r="K119" s="33">
        <v>9760</v>
      </c>
      <c r="L119" s="19"/>
      <c r="M119" s="33">
        <v>9534</v>
      </c>
      <c r="N119" s="19"/>
      <c r="O119" s="33">
        <v>9827</v>
      </c>
      <c r="P119" s="38"/>
      <c r="Q119" s="36">
        <f>M119-K119</f>
        <v>-226</v>
      </c>
      <c r="R119" s="38"/>
      <c r="S119" s="36">
        <f>O119-K119</f>
        <v>67</v>
      </c>
      <c r="T119" s="38"/>
      <c r="U119" s="36">
        <f>O119-M119</f>
        <v>293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9760</v>
      </c>
      <c r="L121" s="19"/>
      <c r="M121" s="33">
        <f>SUM(M116:M119)</f>
        <v>9534</v>
      </c>
      <c r="N121" s="19"/>
      <c r="O121" s="33">
        <f>SUM(O116:O120)</f>
        <v>9827</v>
      </c>
      <c r="P121" s="38"/>
      <c r="Q121" s="36">
        <f>SUM(Q116:Q120)</f>
        <v>-226</v>
      </c>
      <c r="R121" s="38"/>
      <c r="S121" s="36">
        <f>SUM(S116:S120)</f>
        <v>67</v>
      </c>
      <c r="T121" s="38"/>
      <c r="U121" s="36">
        <f>SUM(U116:U120)</f>
        <v>293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37103</v>
      </c>
      <c r="J125" s="18"/>
      <c r="K125" s="33">
        <v>551163</v>
      </c>
      <c r="L125" s="19"/>
      <c r="M125" s="33">
        <v>562617</v>
      </c>
      <c r="N125" s="19"/>
      <c r="O125" s="33">
        <v>554182</v>
      </c>
      <c r="P125" s="38"/>
      <c r="Q125" s="36">
        <f>M125-K125</f>
        <v>11454</v>
      </c>
      <c r="R125" s="38"/>
      <c r="S125" s="36">
        <f>O125-K125</f>
        <v>3019</v>
      </c>
      <c r="T125" s="38"/>
      <c r="U125" s="36">
        <f>O125-M125</f>
        <v>-8435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551163</v>
      </c>
      <c r="L127" s="19"/>
      <c r="M127" s="33">
        <f>SUM(M123:M125)</f>
        <v>562617</v>
      </c>
      <c r="N127" s="19"/>
      <c r="O127" s="33">
        <f>SUM(O123:O126)</f>
        <v>554182</v>
      </c>
      <c r="P127" s="38"/>
      <c r="Q127" s="36">
        <f>SUM(Q116:Q126)</f>
        <v>11002</v>
      </c>
      <c r="R127" s="38"/>
      <c r="S127" s="36">
        <f>SUM(S116:S126)</f>
        <v>3153</v>
      </c>
      <c r="T127" s="38"/>
      <c r="U127" s="36">
        <f>SUM(U116:U126)</f>
        <v>-7849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37103</v>
      </c>
      <c r="J131" s="18"/>
      <c r="K131" s="33">
        <v>244828</v>
      </c>
      <c r="L131" s="19"/>
      <c r="M131" s="33">
        <v>242937</v>
      </c>
      <c r="N131" s="19"/>
      <c r="O131" s="33">
        <v>243567</v>
      </c>
      <c r="P131" s="38"/>
      <c r="Q131" s="36">
        <f>M131-K131</f>
        <v>-1891</v>
      </c>
      <c r="R131" s="38"/>
      <c r="S131" s="36">
        <f>O131-K131</f>
        <v>-1261</v>
      </c>
      <c r="T131" s="38"/>
      <c r="U131" s="36">
        <f>O131-M131</f>
        <v>630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244828</v>
      </c>
      <c r="L133" s="19"/>
      <c r="M133" s="33">
        <f>SUM(M129:M131)</f>
        <v>242937</v>
      </c>
      <c r="N133" s="19"/>
      <c r="O133" s="33">
        <f>SUM(O129:O132)</f>
        <v>243567</v>
      </c>
      <c r="P133" s="38"/>
      <c r="Q133" s="36">
        <f>SUM(Q122:Q132)</f>
        <v>20565</v>
      </c>
      <c r="R133" s="38"/>
      <c r="S133" s="36">
        <f>SUM(S122:S132)</f>
        <v>4911</v>
      </c>
      <c r="T133" s="38"/>
      <c r="U133" s="36">
        <f>SUM(U122:U132)</f>
        <v>-15654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3702161</v>
      </c>
      <c r="L136" s="76"/>
      <c r="M136" s="75">
        <f>M109+M115+M121+M127+M133</f>
        <v>3678600</v>
      </c>
      <c r="N136" s="76"/>
      <c r="O136" s="82">
        <f>O109+O115+O121+O127+O133</f>
        <v>3683907</v>
      </c>
      <c r="P136" s="83"/>
      <c r="Q136" s="82">
        <f>Q109+Q115+Q121+Q133</f>
        <v>-12559</v>
      </c>
      <c r="R136" s="83"/>
      <c r="S136" s="82">
        <f>S109+S115+S121+S133</f>
        <v>-15101</v>
      </c>
      <c r="T136" s="83"/>
      <c r="U136" s="75">
        <f>U109+U115+U121+U133</f>
        <v>-2542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-405.12903225806451</v>
      </c>
      <c r="R137" s="84"/>
      <c r="S137" s="86">
        <f>S136/31</f>
        <v>-487.12903225806451</v>
      </c>
      <c r="T137" s="84"/>
      <c r="U137" s="88">
        <f>U136/31</f>
        <v>-82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-43005.7837</v>
      </c>
      <c r="R139" s="47"/>
      <c r="S139" s="77">
        <f>S136*O139</f>
        <v>-51710.354299999999</v>
      </c>
      <c r="T139" s="47"/>
      <c r="U139" s="77">
        <f>U136*O139</f>
        <v>-8704.5706000000009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33" sqref="H13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37100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37100</v>
      </c>
      <c r="J6" s="18"/>
      <c r="K6" s="33">
        <v>425157</v>
      </c>
      <c r="L6" s="19"/>
      <c r="M6" s="33">
        <v>469996</v>
      </c>
      <c r="N6" s="19"/>
      <c r="O6" s="33">
        <v>451007</v>
      </c>
      <c r="P6" s="38"/>
      <c r="Q6" s="36">
        <f t="shared" ref="Q6:Q17" si="0">M6-K6</f>
        <v>44839</v>
      </c>
      <c r="R6" s="38"/>
      <c r="S6" s="36">
        <f t="shared" ref="S6:S17" si="1">O6-K6</f>
        <v>25850</v>
      </c>
      <c r="T6" s="38"/>
      <c r="U6" s="36">
        <f t="shared" ref="U6:U17" si="2">O6-M6</f>
        <v>-18989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37100</v>
      </c>
      <c r="J7" s="18"/>
      <c r="K7" s="33">
        <v>922858</v>
      </c>
      <c r="L7" s="19"/>
      <c r="M7" s="33">
        <v>900475</v>
      </c>
      <c r="N7" s="19"/>
      <c r="O7" s="33">
        <v>952721</v>
      </c>
      <c r="P7" s="38"/>
      <c r="Q7" s="36">
        <f t="shared" si="0"/>
        <v>-22383</v>
      </c>
      <c r="R7" s="38"/>
      <c r="S7" s="36">
        <f t="shared" si="1"/>
        <v>29863</v>
      </c>
      <c r="T7" s="38"/>
      <c r="U7" s="36">
        <f t="shared" si="2"/>
        <v>52246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37100</v>
      </c>
      <c r="J8" s="18"/>
      <c r="K8" s="33">
        <v>573327</v>
      </c>
      <c r="L8" s="19"/>
      <c r="M8" s="33">
        <v>551831</v>
      </c>
      <c r="N8" s="19"/>
      <c r="O8" s="33">
        <v>588290</v>
      </c>
      <c r="P8" s="38"/>
      <c r="Q8" s="36">
        <f t="shared" si="0"/>
        <v>-21496</v>
      </c>
      <c r="R8" s="38"/>
      <c r="S8" s="36">
        <f t="shared" si="1"/>
        <v>14963</v>
      </c>
      <c r="T8" s="38"/>
      <c r="U8" s="36">
        <f t="shared" si="2"/>
        <v>36459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37100</v>
      </c>
      <c r="J9" s="18"/>
      <c r="K9" s="33">
        <v>204839</v>
      </c>
      <c r="L9" s="19"/>
      <c r="M9" s="33">
        <v>204407</v>
      </c>
      <c r="N9" s="19"/>
      <c r="O9" s="33">
        <v>202701</v>
      </c>
      <c r="P9" s="38"/>
      <c r="Q9" s="36">
        <f t="shared" si="0"/>
        <v>-432</v>
      </c>
      <c r="R9" s="38"/>
      <c r="S9" s="36">
        <f t="shared" si="1"/>
        <v>-2138</v>
      </c>
      <c r="T9" s="38"/>
      <c r="U9" s="36">
        <f t="shared" si="2"/>
        <v>-1706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37100</v>
      </c>
      <c r="J10" s="18"/>
      <c r="K10" s="33">
        <v>404203</v>
      </c>
      <c r="L10" s="19"/>
      <c r="M10" s="33">
        <v>467998</v>
      </c>
      <c r="N10" s="19"/>
      <c r="O10" s="33">
        <v>464155</v>
      </c>
      <c r="P10" s="38"/>
      <c r="Q10" s="36">
        <f t="shared" si="0"/>
        <v>63795</v>
      </c>
      <c r="R10" s="38"/>
      <c r="S10" s="36">
        <f t="shared" si="1"/>
        <v>59952</v>
      </c>
      <c r="T10" s="38"/>
      <c r="U10" s="36">
        <f t="shared" si="2"/>
        <v>-3843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37100</v>
      </c>
      <c r="J11" s="18"/>
      <c r="K11" s="33">
        <v>503858</v>
      </c>
      <c r="L11" s="19"/>
      <c r="M11" s="33">
        <v>508053</v>
      </c>
      <c r="N11" s="19"/>
      <c r="O11" s="33">
        <v>503284</v>
      </c>
      <c r="P11" s="38"/>
      <c r="Q11" s="36">
        <f t="shared" si="0"/>
        <v>4195</v>
      </c>
      <c r="R11" s="38"/>
      <c r="S11" s="36">
        <f t="shared" si="1"/>
        <v>-574</v>
      </c>
      <c r="T11" s="38"/>
      <c r="U11" s="36">
        <f t="shared" si="2"/>
        <v>-4769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37100</v>
      </c>
      <c r="J12" s="18"/>
      <c r="K12" s="33">
        <v>168512</v>
      </c>
      <c r="L12" s="19"/>
      <c r="M12" s="33">
        <v>162345</v>
      </c>
      <c r="N12" s="19"/>
      <c r="O12" s="33">
        <v>159350</v>
      </c>
      <c r="P12" s="38"/>
      <c r="Q12" s="36">
        <f t="shared" si="0"/>
        <v>-6167</v>
      </c>
      <c r="R12" s="38"/>
      <c r="S12" s="36">
        <f t="shared" si="1"/>
        <v>-9162</v>
      </c>
      <c r="T12" s="38"/>
      <c r="U12" s="36">
        <f t="shared" si="2"/>
        <v>-2995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37100</v>
      </c>
      <c r="J13" s="18"/>
      <c r="K13" s="33">
        <v>406714</v>
      </c>
      <c r="L13" s="19"/>
      <c r="M13" s="33">
        <v>426984</v>
      </c>
      <c r="N13" s="19"/>
      <c r="O13" s="33">
        <v>417188</v>
      </c>
      <c r="P13" s="38"/>
      <c r="Q13" s="36">
        <f t="shared" si="0"/>
        <v>20270</v>
      </c>
      <c r="R13" s="38"/>
      <c r="S13" s="36">
        <f t="shared" si="1"/>
        <v>10474</v>
      </c>
      <c r="T13" s="38"/>
      <c r="U13" s="36">
        <f t="shared" si="2"/>
        <v>-9796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37100</v>
      </c>
      <c r="J14" s="18"/>
      <c r="K14" s="33">
        <v>511750</v>
      </c>
      <c r="L14" s="19"/>
      <c r="M14" s="33">
        <v>513048</v>
      </c>
      <c r="N14" s="19"/>
      <c r="O14" s="33">
        <v>496406</v>
      </c>
      <c r="P14" s="38"/>
      <c r="Q14" s="36">
        <f t="shared" si="0"/>
        <v>1298</v>
      </c>
      <c r="R14" s="38"/>
      <c r="S14" s="36">
        <f t="shared" si="1"/>
        <v>-15344</v>
      </c>
      <c r="T14" s="38"/>
      <c r="U14" s="36">
        <f t="shared" si="2"/>
        <v>-16642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37100</v>
      </c>
      <c r="J15" s="18"/>
      <c r="K15" s="33">
        <v>608071</v>
      </c>
      <c r="L15" s="19"/>
      <c r="M15" s="33">
        <v>655839</v>
      </c>
      <c r="N15" s="19"/>
      <c r="O15" s="33">
        <v>648352</v>
      </c>
      <c r="P15" s="38"/>
      <c r="Q15" s="36">
        <f t="shared" si="0"/>
        <v>47768</v>
      </c>
      <c r="R15" s="38"/>
      <c r="S15" s="36">
        <f t="shared" si="1"/>
        <v>40281</v>
      </c>
      <c r="T15" s="38"/>
      <c r="U15" s="36">
        <f t="shared" si="2"/>
        <v>-7487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37100</v>
      </c>
      <c r="J16" s="18"/>
      <c r="K16" s="33">
        <v>1203208</v>
      </c>
      <c r="L16" s="19"/>
      <c r="M16" s="33">
        <v>1164179</v>
      </c>
      <c r="N16" s="19"/>
      <c r="O16" s="33">
        <v>1149342</v>
      </c>
      <c r="P16" s="38"/>
      <c r="Q16" s="36">
        <f t="shared" si="0"/>
        <v>-39029</v>
      </c>
      <c r="R16" s="38"/>
      <c r="S16" s="36">
        <f t="shared" si="1"/>
        <v>-53866</v>
      </c>
      <c r="T16" s="38"/>
      <c r="U16" s="36">
        <f t="shared" si="2"/>
        <v>-14837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37100</v>
      </c>
      <c r="J17" s="18"/>
      <c r="K17" s="33">
        <v>241009</v>
      </c>
      <c r="L17" s="19"/>
      <c r="M17" s="33">
        <v>228825</v>
      </c>
      <c r="N17" s="19"/>
      <c r="O17" s="33">
        <v>226723</v>
      </c>
      <c r="P17" s="38"/>
      <c r="Q17" s="36">
        <f t="shared" si="0"/>
        <v>-12184</v>
      </c>
      <c r="R17" s="38"/>
      <c r="S17" s="36">
        <f t="shared" si="1"/>
        <v>-14286</v>
      </c>
      <c r="T17" s="38"/>
      <c r="U17" s="36">
        <f t="shared" si="2"/>
        <v>-2102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6173506</v>
      </c>
      <c r="L19" s="19"/>
      <c r="M19" s="33">
        <f>SUM(M6:M18)</f>
        <v>6253980</v>
      </c>
      <c r="N19" s="19"/>
      <c r="O19" s="33">
        <f>SUM(O6:O17)</f>
        <v>6259519</v>
      </c>
      <c r="P19" s="38"/>
      <c r="Q19" s="36">
        <f>SUM(Q6:Q17)</f>
        <v>80474</v>
      </c>
      <c r="R19" s="38"/>
      <c r="S19" s="36">
        <f>SUM(S6:S17)</f>
        <v>86013</v>
      </c>
      <c r="T19" s="38"/>
      <c r="U19" s="36">
        <f>SUM(U6:U17)</f>
        <v>5539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37100</v>
      </c>
      <c r="J23" s="18"/>
      <c r="K23" s="33">
        <v>10500</v>
      </c>
      <c r="L23" s="19"/>
      <c r="M23" s="33">
        <v>13154</v>
      </c>
      <c r="N23" s="19"/>
      <c r="O23" s="33">
        <v>13045</v>
      </c>
      <c r="P23" s="38"/>
      <c r="Q23" s="36">
        <f>M23-K23</f>
        <v>2654</v>
      </c>
      <c r="R23" s="38"/>
      <c r="S23" s="36">
        <f>O23-K23</f>
        <v>2545</v>
      </c>
      <c r="T23" s="38"/>
      <c r="U23" s="36">
        <f>O23-M23</f>
        <v>-109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37100</v>
      </c>
      <c r="J27" s="18"/>
      <c r="K27" s="33">
        <v>273341</v>
      </c>
      <c r="L27" s="19"/>
      <c r="M27" s="33">
        <v>286537</v>
      </c>
      <c r="N27" s="19"/>
      <c r="O27" s="33">
        <v>286044</v>
      </c>
      <c r="P27" s="38"/>
      <c r="Q27" s="36">
        <f t="shared" ref="Q27:Q32" si="3">M27-K27</f>
        <v>13196</v>
      </c>
      <c r="R27" s="38"/>
      <c r="S27" s="36">
        <f t="shared" ref="S27:S32" si="4">O27-K27</f>
        <v>12703</v>
      </c>
      <c r="T27" s="38"/>
      <c r="U27" s="36">
        <f t="shared" ref="U27:U32" si="5">O27-M27</f>
        <v>-493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37100</v>
      </c>
      <c r="J28" s="18"/>
      <c r="K28" s="33">
        <v>441687</v>
      </c>
      <c r="L28" s="19"/>
      <c r="M28" s="33">
        <v>416253</v>
      </c>
      <c r="N28" s="19"/>
      <c r="O28" s="33">
        <v>407280</v>
      </c>
      <c r="P28" s="38"/>
      <c r="Q28" s="36">
        <f t="shared" si="3"/>
        <v>-25434</v>
      </c>
      <c r="R28" s="38"/>
      <c r="S28" s="36">
        <f t="shared" si="4"/>
        <v>-34407</v>
      </c>
      <c r="T28" s="38"/>
      <c r="U28" s="36">
        <f t="shared" si="5"/>
        <v>-8973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37100</v>
      </c>
      <c r="J29" s="18"/>
      <c r="K29" s="33">
        <v>95070</v>
      </c>
      <c r="L29" s="19"/>
      <c r="M29" s="33">
        <v>78092</v>
      </c>
      <c r="N29" s="19"/>
      <c r="O29" s="33">
        <v>78748</v>
      </c>
      <c r="P29" s="38"/>
      <c r="Q29" s="36">
        <f t="shared" si="3"/>
        <v>-16978</v>
      </c>
      <c r="R29" s="38"/>
      <c r="S29" s="36">
        <f t="shared" si="4"/>
        <v>-16322</v>
      </c>
      <c r="T29" s="38"/>
      <c r="U29" s="36">
        <f t="shared" si="5"/>
        <v>656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37100</v>
      </c>
      <c r="J30" s="18"/>
      <c r="K30" s="33">
        <v>224625</v>
      </c>
      <c r="L30" s="19"/>
      <c r="M30" s="33">
        <v>203480</v>
      </c>
      <c r="N30" s="19"/>
      <c r="O30" s="33">
        <v>200243</v>
      </c>
      <c r="P30" s="38"/>
      <c r="Q30" s="36">
        <f t="shared" si="3"/>
        <v>-21145</v>
      </c>
      <c r="R30" s="38"/>
      <c r="S30" s="36">
        <f t="shared" si="4"/>
        <v>-24382</v>
      </c>
      <c r="T30" s="38"/>
      <c r="U30" s="36">
        <f t="shared" si="5"/>
        <v>-3237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37100</v>
      </c>
      <c r="J31" s="18"/>
      <c r="K31" s="33">
        <v>435737</v>
      </c>
      <c r="L31" s="19"/>
      <c r="M31" s="33">
        <v>443510</v>
      </c>
      <c r="N31" s="19"/>
      <c r="O31" s="33">
        <v>439484</v>
      </c>
      <c r="P31" s="38"/>
      <c r="Q31" s="36">
        <f t="shared" si="3"/>
        <v>7773</v>
      </c>
      <c r="R31" s="38"/>
      <c r="S31" s="36">
        <f t="shared" si="4"/>
        <v>3747</v>
      </c>
      <c r="T31" s="38"/>
      <c r="U31" s="36">
        <f t="shared" si="5"/>
        <v>-4026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37100</v>
      </c>
      <c r="J32" s="18"/>
      <c r="K32" s="33">
        <v>162820</v>
      </c>
      <c r="L32" s="19"/>
      <c r="M32" s="33">
        <v>157751</v>
      </c>
      <c r="N32" s="19"/>
      <c r="O32" s="33">
        <v>155549</v>
      </c>
      <c r="P32" s="38"/>
      <c r="Q32" s="36">
        <f t="shared" si="3"/>
        <v>-5069</v>
      </c>
      <c r="R32" s="38"/>
      <c r="S32" s="36">
        <f t="shared" si="4"/>
        <v>-7271</v>
      </c>
      <c r="T32" s="38"/>
      <c r="U32" s="36">
        <f t="shared" si="5"/>
        <v>-2202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1633280</v>
      </c>
      <c r="L34" s="19"/>
      <c r="M34" s="33">
        <f>SUM(M27:M33)</f>
        <v>1585623</v>
      </c>
      <c r="N34" s="19"/>
      <c r="O34" s="33">
        <f>SUM(O27:O33)</f>
        <v>1567348</v>
      </c>
      <c r="P34" s="38"/>
      <c r="Q34" s="36">
        <f>SUM(Q27:Q33)</f>
        <v>-47657</v>
      </c>
      <c r="R34" s="38"/>
      <c r="S34" s="36">
        <f>SUM(S27:S33)</f>
        <v>-65932</v>
      </c>
      <c r="T34" s="38"/>
      <c r="U34" s="36">
        <f>SUM(U27:U33)</f>
        <v>-18275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37100</v>
      </c>
      <c r="J38" s="18"/>
      <c r="K38" s="33">
        <v>8030</v>
      </c>
      <c r="L38" s="19"/>
      <c r="M38" s="33">
        <v>0</v>
      </c>
      <c r="N38" s="19"/>
      <c r="O38" s="33">
        <v>2717</v>
      </c>
      <c r="P38" s="38"/>
      <c r="Q38" s="36">
        <f>M38-K38</f>
        <v>-8030</v>
      </c>
      <c r="R38" s="38"/>
      <c r="S38" s="36">
        <f>O38-K38</f>
        <v>-5313</v>
      </c>
      <c r="T38" s="38"/>
      <c r="U38" s="36">
        <f>O38-M38</f>
        <v>2717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37100</v>
      </c>
      <c r="J39" s="18"/>
      <c r="K39" s="33">
        <v>2504</v>
      </c>
      <c r="L39" s="19"/>
      <c r="M39" s="33">
        <v>3068</v>
      </c>
      <c r="N39" s="19"/>
      <c r="O39" s="33">
        <v>3103</v>
      </c>
      <c r="P39" s="38"/>
      <c r="Q39" s="36">
        <f>M39-K39</f>
        <v>564</v>
      </c>
      <c r="R39" s="38"/>
      <c r="S39" s="36">
        <f>O39-K39</f>
        <v>599</v>
      </c>
      <c r="T39" s="38"/>
      <c r="U39" s="36">
        <f>O39-M39</f>
        <v>35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10534</v>
      </c>
      <c r="L44" s="19"/>
      <c r="M44" s="33">
        <f>SUM(M38:M42)</f>
        <v>3068</v>
      </c>
      <c r="N44" s="19"/>
      <c r="O44" s="33">
        <f>SUM(O38:O43)</f>
        <v>5820</v>
      </c>
      <c r="P44" s="38"/>
      <c r="Q44" s="36">
        <f>SUM(Q38:Q43)</f>
        <v>-7466</v>
      </c>
      <c r="R44" s="38"/>
      <c r="S44" s="36">
        <f>SUM(S38:S43)</f>
        <v>-4714</v>
      </c>
      <c r="T44" s="38"/>
      <c r="U44" s="36">
        <f>SUM(U38:U43)</f>
        <v>2752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37100</v>
      </c>
      <c r="J48" s="18"/>
      <c r="K48" s="33">
        <v>21000</v>
      </c>
      <c r="L48" s="19"/>
      <c r="M48" s="33">
        <v>90446</v>
      </c>
      <c r="N48" s="19"/>
      <c r="O48" s="33">
        <v>0</v>
      </c>
      <c r="P48" s="38"/>
      <c r="Q48" s="36">
        <f>M48-K48</f>
        <v>69446</v>
      </c>
      <c r="R48" s="38"/>
      <c r="S48" s="36">
        <f>O48-K48</f>
        <v>-21000</v>
      </c>
      <c r="T48" s="38"/>
      <c r="U48" s="36">
        <f>O48-M48</f>
        <v>-90446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21000</v>
      </c>
      <c r="L50" s="19"/>
      <c r="M50" s="33">
        <f>SUM(M45:M48)</f>
        <v>90446</v>
      </c>
      <c r="N50" s="19"/>
      <c r="O50" s="33">
        <f>SUM(O45:O49)</f>
        <v>0</v>
      </c>
      <c r="P50" s="38"/>
      <c r="Q50" s="36">
        <f>SUM(Q45:Q49)</f>
        <v>69446</v>
      </c>
      <c r="R50" s="38"/>
      <c r="S50" s="36">
        <f>SUM(S45:S49)</f>
        <v>-21000</v>
      </c>
      <c r="T50" s="38"/>
      <c r="U50" s="36">
        <f>SUM(U45:U49)</f>
        <v>-90446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37100</v>
      </c>
      <c r="J54" s="18"/>
      <c r="K54" s="33">
        <v>0</v>
      </c>
      <c r="L54" s="19"/>
      <c r="M54" s="33">
        <v>6909</v>
      </c>
      <c r="N54" s="19"/>
      <c r="O54" s="33">
        <v>4571</v>
      </c>
      <c r="P54" s="38"/>
      <c r="Q54" s="36">
        <f>M54-K54</f>
        <v>6909</v>
      </c>
      <c r="R54" s="38"/>
      <c r="S54" s="36">
        <f>O54-K54</f>
        <v>4571</v>
      </c>
      <c r="T54" s="38"/>
      <c r="U54" s="36">
        <f>O54-M54</f>
        <v>-2338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37100</v>
      </c>
      <c r="J55" s="18"/>
      <c r="K55" s="33">
        <v>76983</v>
      </c>
      <c r="L55" s="19"/>
      <c r="M55" s="33">
        <v>110939</v>
      </c>
      <c r="N55" s="19"/>
      <c r="O55" s="33">
        <v>109485</v>
      </c>
      <c r="P55" s="38"/>
      <c r="Q55" s="36">
        <f>M55-K55</f>
        <v>33956</v>
      </c>
      <c r="R55" s="38"/>
      <c r="S55" s="36">
        <f>O55-K55</f>
        <v>32502</v>
      </c>
      <c r="T55" s="38"/>
      <c r="U55" s="36">
        <f>O55-M55</f>
        <v>-1454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76983</v>
      </c>
      <c r="L57" s="19"/>
      <c r="M57" s="33">
        <f>SUM(M51:M55)</f>
        <v>117848</v>
      </c>
      <c r="N57" s="19"/>
      <c r="O57" s="33">
        <f>SUM(O51:O56)</f>
        <v>114056</v>
      </c>
      <c r="P57" s="38"/>
      <c r="Q57" s="36">
        <f>SUM(Q51:Q56)</f>
        <v>40865</v>
      </c>
      <c r="R57" s="38"/>
      <c r="S57" s="36">
        <f>SUM(S51:S56)</f>
        <v>37073</v>
      </c>
      <c r="T57" s="38"/>
      <c r="U57" s="36">
        <f>SUM(U51:U56)</f>
        <v>-3792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37100</v>
      </c>
      <c r="J61" s="18"/>
      <c r="K61" s="33">
        <v>24120</v>
      </c>
      <c r="L61" s="19"/>
      <c r="M61" s="33">
        <v>22922</v>
      </c>
      <c r="N61" s="19"/>
      <c r="O61" s="33">
        <v>23884</v>
      </c>
      <c r="P61" s="38"/>
      <c r="Q61" s="36">
        <f>M61-K61</f>
        <v>-1198</v>
      </c>
      <c r="R61" s="38"/>
      <c r="S61" s="36">
        <f>O61-K61</f>
        <v>-236</v>
      </c>
      <c r="T61" s="38"/>
      <c r="U61" s="36">
        <f>O61-M61</f>
        <v>962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24120</v>
      </c>
      <c r="L63" s="19"/>
      <c r="M63" s="33">
        <f>SUM(M58:M61)</f>
        <v>22922</v>
      </c>
      <c r="N63" s="19"/>
      <c r="O63" s="33">
        <f>SUM(O58:O62)</f>
        <v>23884</v>
      </c>
      <c r="P63" s="38"/>
      <c r="Q63" s="36">
        <f>SUM(Q58:Q62)</f>
        <v>-1198</v>
      </c>
      <c r="R63" s="38"/>
      <c r="S63" s="36">
        <f>SUM(S58:S62)</f>
        <v>-236</v>
      </c>
      <c r="T63" s="38"/>
      <c r="U63" s="36">
        <f>SUM(U58:U62)</f>
        <v>962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37100</v>
      </c>
      <c r="J67" s="18"/>
      <c r="K67" s="33">
        <v>31427</v>
      </c>
      <c r="L67" s="19"/>
      <c r="M67" s="33">
        <v>32260</v>
      </c>
      <c r="N67" s="19"/>
      <c r="O67" s="33">
        <v>32107</v>
      </c>
      <c r="P67" s="38"/>
      <c r="Q67" s="36">
        <f>M67-K67</f>
        <v>833</v>
      </c>
      <c r="R67" s="38"/>
      <c r="S67" s="36">
        <f>O67-K67</f>
        <v>680</v>
      </c>
      <c r="T67" s="38"/>
      <c r="U67" s="36">
        <f>O67-M67</f>
        <v>-153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31427</v>
      </c>
      <c r="L69" s="19"/>
      <c r="M69" s="33">
        <f>SUM(M64:M67)</f>
        <v>32260</v>
      </c>
      <c r="N69" s="19"/>
      <c r="O69" s="33">
        <f>SUM(O64:O68)</f>
        <v>32107</v>
      </c>
      <c r="P69" s="38"/>
      <c r="Q69" s="36">
        <f>SUM(Q64:Q68)</f>
        <v>833</v>
      </c>
      <c r="R69" s="38"/>
      <c r="S69" s="36">
        <f>SUM(S64:S68)</f>
        <v>680</v>
      </c>
      <c r="T69" s="38"/>
      <c r="U69" s="36">
        <f>SUM(U64:U68)</f>
        <v>-153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7981350</v>
      </c>
      <c r="L72" s="76"/>
      <c r="M72" s="75">
        <f>M19+M23+M34+M44+M50+M57+M63+M69</f>
        <v>8119301</v>
      </c>
      <c r="N72" s="76"/>
      <c r="O72" s="82">
        <f>O19+O23+O34+O44+O50+O57+O63+O69</f>
        <v>8015779</v>
      </c>
      <c r="P72" s="83"/>
      <c r="Q72" s="82">
        <f>Q19+Q23+Q34+Q44+Q50+Q57+Q63+Q69</f>
        <v>137951</v>
      </c>
      <c r="R72" s="83"/>
      <c r="S72" s="82">
        <f>S19+S23+S34+S44+S50+S57+S63+S69</f>
        <v>34429</v>
      </c>
      <c r="T72" s="83"/>
      <c r="U72" s="75">
        <f>U19+U23+U34+U44+U50+U57+U63+U69</f>
        <v>-103522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4450.0322580645161</v>
      </c>
      <c r="R73" s="84"/>
      <c r="S73" s="86">
        <f>S72/31</f>
        <v>1110.6129032258063</v>
      </c>
      <c r="T73" s="84"/>
      <c r="U73" s="88">
        <f>U72/31</f>
        <v>-3339.4193548387098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472385.60930000001</v>
      </c>
      <c r="R75" s="47"/>
      <c r="S75" s="77">
        <f>S72*O75</f>
        <v>117895.22470000001</v>
      </c>
      <c r="T75" s="47"/>
      <c r="U75" s="77">
        <f>U72*O75</f>
        <v>-354490.38459999999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37100</v>
      </c>
      <c r="J79" s="18"/>
      <c r="K79" s="33">
        <v>2584217</v>
      </c>
      <c r="L79" s="19"/>
      <c r="M79" s="33">
        <v>2647452</v>
      </c>
      <c r="N79" s="19"/>
      <c r="O79" s="33">
        <v>2647467</v>
      </c>
      <c r="P79" s="38"/>
      <c r="Q79" s="36">
        <f>M79-K79</f>
        <v>63235</v>
      </c>
      <c r="R79" s="38"/>
      <c r="S79" s="36">
        <f>O79-K79</f>
        <v>63250</v>
      </c>
      <c r="T79" s="38"/>
      <c r="U79" s="36">
        <f>O79-M79</f>
        <v>15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2584217</v>
      </c>
      <c r="L82" s="19"/>
      <c r="M82" s="33">
        <f>SUM(M79:M81)</f>
        <v>2647452</v>
      </c>
      <c r="N82" s="19"/>
      <c r="O82" s="33">
        <f>SUM(O79:O80)</f>
        <v>2647467</v>
      </c>
      <c r="P82" s="38"/>
      <c r="Q82" s="36">
        <f>SUM(Q79:Q80)</f>
        <v>63235</v>
      </c>
      <c r="R82" s="38"/>
      <c r="S82" s="36">
        <f>SUM(S79:S80)</f>
        <v>63250</v>
      </c>
      <c r="T82" s="38"/>
      <c r="U82" s="36">
        <f>SUM(U79:U80)</f>
        <v>15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2107.8333333333335</v>
      </c>
      <c r="R84" s="84"/>
      <c r="S84" s="86">
        <f>S82/30</f>
        <v>2108.3333333333335</v>
      </c>
      <c r="T84" s="84"/>
      <c r="U84" s="86">
        <f>U82/30</f>
        <v>0.5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216535.61050000001</v>
      </c>
      <c r="R86" s="47"/>
      <c r="S86" s="77">
        <f>S82*O86</f>
        <v>216586.97500000001</v>
      </c>
      <c r="T86" s="47"/>
      <c r="U86" s="77">
        <f>U82*O86</f>
        <v>51.3645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37100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37100</v>
      </c>
      <c r="J94" s="18"/>
      <c r="K94" s="33">
        <v>111500</v>
      </c>
      <c r="L94" s="19"/>
      <c r="M94" s="33">
        <v>92992</v>
      </c>
      <c r="N94" s="19"/>
      <c r="O94" s="33">
        <v>98854</v>
      </c>
      <c r="P94" s="38"/>
      <c r="Q94" s="36">
        <f>M94-K94</f>
        <v>-18508</v>
      </c>
      <c r="R94" s="38"/>
      <c r="S94" s="36">
        <f>O94-K94</f>
        <v>-12646</v>
      </c>
      <c r="T94" s="38"/>
      <c r="U94" s="36">
        <f>O94-M94</f>
        <v>5862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111500</v>
      </c>
      <c r="L96" s="19"/>
      <c r="M96" s="33">
        <f>SUM(M93:M95)</f>
        <v>92992</v>
      </c>
      <c r="N96" s="19"/>
      <c r="O96" s="33">
        <f>SUM(O93:O95)</f>
        <v>98854</v>
      </c>
      <c r="P96" s="38"/>
      <c r="Q96" s="36">
        <f>SUM(Q93:Q95)</f>
        <v>-18508</v>
      </c>
      <c r="R96" s="38"/>
      <c r="S96" s="36">
        <f>SUM(S93:S95)</f>
        <v>-12646</v>
      </c>
      <c r="T96" s="38"/>
      <c r="U96" s="36">
        <f>SUM(U93:U95)</f>
        <v>5862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-616.93333333333328</v>
      </c>
      <c r="R99" s="104"/>
      <c r="S99" s="103">
        <f>S96/30</f>
        <v>-421.53333333333336</v>
      </c>
      <c r="T99" s="104"/>
      <c r="U99" s="103">
        <f>U96/30</f>
        <v>195.4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-63376.9444</v>
      </c>
      <c r="R101" s="47"/>
      <c r="S101" s="77">
        <f>S96*O101</f>
        <v>-43303.697800000002</v>
      </c>
      <c r="T101" s="47"/>
      <c r="U101" s="77">
        <f>U96*O101</f>
        <v>20073.246600000002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37100</v>
      </c>
      <c r="J107" s="18"/>
      <c r="K107" s="33">
        <v>2266193</v>
      </c>
      <c r="L107" s="19"/>
      <c r="M107" s="33">
        <v>2251317</v>
      </c>
      <c r="N107" s="19"/>
      <c r="O107" s="33">
        <v>2260162</v>
      </c>
      <c r="P107" s="38"/>
      <c r="Q107" s="36">
        <f>M107-K107</f>
        <v>-14876</v>
      </c>
      <c r="R107" s="38"/>
      <c r="S107" s="36">
        <f>O107-K107</f>
        <v>-6031</v>
      </c>
      <c r="T107" s="38"/>
      <c r="U107" s="36">
        <f>O107-M107</f>
        <v>8845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2266193</v>
      </c>
      <c r="L109" s="19"/>
      <c r="M109" s="33">
        <f>SUM(M105:M107)</f>
        <v>2251317</v>
      </c>
      <c r="N109" s="19"/>
      <c r="O109" s="33">
        <f>SUM(O105:O108)</f>
        <v>2260162</v>
      </c>
      <c r="P109" s="38"/>
      <c r="Q109" s="36">
        <f>SUM(Q105:Q108)</f>
        <v>-14876</v>
      </c>
      <c r="R109" s="38"/>
      <c r="S109" s="36">
        <f>SUM(S105:S108)</f>
        <v>-6031</v>
      </c>
      <c r="T109" s="38"/>
      <c r="U109" s="36">
        <f>SUM(U105:U108)</f>
        <v>8845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37100</v>
      </c>
      <c r="J113" s="18"/>
      <c r="K113" s="33">
        <v>298189</v>
      </c>
      <c r="L113" s="19"/>
      <c r="M113" s="33">
        <v>292095</v>
      </c>
      <c r="N113" s="19"/>
      <c r="O113" s="33">
        <v>294600</v>
      </c>
      <c r="P113" s="38"/>
      <c r="Q113" s="36">
        <f>M113-K113</f>
        <v>-6094</v>
      </c>
      <c r="R113" s="38"/>
      <c r="S113" s="36">
        <f>O113-K113</f>
        <v>-3589</v>
      </c>
      <c r="T113" s="38"/>
      <c r="U113" s="36">
        <f>O113-M113</f>
        <v>2505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298189</v>
      </c>
      <c r="L115" s="19"/>
      <c r="M115" s="33">
        <f>SUM(M110:M113)</f>
        <v>292095</v>
      </c>
      <c r="N115" s="19"/>
      <c r="O115" s="33">
        <f>SUM(O110:O114)</f>
        <v>294600</v>
      </c>
      <c r="P115" s="38"/>
      <c r="Q115" s="36">
        <f>SUM(Q110:Q114)</f>
        <v>-6094</v>
      </c>
      <c r="R115" s="38"/>
      <c r="S115" s="36">
        <f>SUM(S110:S114)</f>
        <v>-3589</v>
      </c>
      <c r="T115" s="38"/>
      <c r="U115" s="36">
        <f>SUM(U110:U114)</f>
        <v>2505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37100</v>
      </c>
      <c r="J119" s="18"/>
      <c r="K119" s="33">
        <v>9760</v>
      </c>
      <c r="L119" s="19"/>
      <c r="M119" s="33">
        <v>9534</v>
      </c>
      <c r="N119" s="19"/>
      <c r="O119" s="33"/>
      <c r="P119" s="38"/>
      <c r="Q119" s="36">
        <f>M119-K119</f>
        <v>-226</v>
      </c>
      <c r="R119" s="38"/>
      <c r="S119" s="36">
        <f>O119-K119</f>
        <v>-9760</v>
      </c>
      <c r="T119" s="38"/>
      <c r="U119" s="36">
        <f>O119-M119</f>
        <v>-9534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9760</v>
      </c>
      <c r="L121" s="19"/>
      <c r="M121" s="33">
        <f>SUM(M116:M119)</f>
        <v>9534</v>
      </c>
      <c r="N121" s="19"/>
      <c r="O121" s="33">
        <f>SUM(O116:O120)</f>
        <v>0</v>
      </c>
      <c r="P121" s="38"/>
      <c r="Q121" s="36">
        <f>SUM(Q116:Q120)</f>
        <v>-226</v>
      </c>
      <c r="R121" s="38"/>
      <c r="S121" s="36">
        <f>SUM(S116:S120)</f>
        <v>-9760</v>
      </c>
      <c r="T121" s="38"/>
      <c r="U121" s="36">
        <f>SUM(U116:U120)</f>
        <v>-9534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37100</v>
      </c>
      <c r="J125" s="18"/>
      <c r="K125" s="33">
        <v>505875</v>
      </c>
      <c r="L125" s="19"/>
      <c r="M125" s="33">
        <v>513525</v>
      </c>
      <c r="N125" s="19"/>
      <c r="O125" s="33">
        <v>0</v>
      </c>
      <c r="P125" s="38"/>
      <c r="Q125" s="36">
        <f>M125-K125</f>
        <v>7650</v>
      </c>
      <c r="R125" s="38"/>
      <c r="S125" s="36">
        <f>O125-K125</f>
        <v>-505875</v>
      </c>
      <c r="T125" s="38"/>
      <c r="U125" s="36">
        <f>O125-M125</f>
        <v>-513525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505875</v>
      </c>
      <c r="L127" s="19"/>
      <c r="M127" s="33">
        <f>SUM(M123:M125)</f>
        <v>513525</v>
      </c>
      <c r="N127" s="19"/>
      <c r="O127" s="33">
        <f>SUM(O123:O126)</f>
        <v>0</v>
      </c>
      <c r="P127" s="38"/>
      <c r="Q127" s="36">
        <f>SUM(Q116:Q126)</f>
        <v>7198</v>
      </c>
      <c r="R127" s="38"/>
      <c r="S127" s="36">
        <f>SUM(S116:S126)</f>
        <v>-525395</v>
      </c>
      <c r="T127" s="38"/>
      <c r="U127" s="36">
        <f>SUM(U116:U126)</f>
        <v>-532593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37100</v>
      </c>
      <c r="J131" s="18"/>
      <c r="K131" s="33">
        <v>226428</v>
      </c>
      <c r="L131" s="19"/>
      <c r="M131" s="33">
        <v>219766</v>
      </c>
      <c r="N131" s="19"/>
      <c r="O131" s="33">
        <v>219754</v>
      </c>
      <c r="P131" s="38"/>
      <c r="Q131" s="36">
        <f>M131-K131</f>
        <v>-6662</v>
      </c>
      <c r="R131" s="38"/>
      <c r="S131" s="36">
        <f>O131-K131</f>
        <v>-6674</v>
      </c>
      <c r="T131" s="38"/>
      <c r="U131" s="36">
        <f>O131-M131</f>
        <v>-12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226428</v>
      </c>
      <c r="L133" s="19"/>
      <c r="M133" s="33">
        <f>SUM(M129:M131)</f>
        <v>219766</v>
      </c>
      <c r="N133" s="19"/>
      <c r="O133" s="33">
        <f>SUM(O129:O132)</f>
        <v>219754</v>
      </c>
      <c r="P133" s="38"/>
      <c r="Q133" s="36">
        <f>SUM(Q122:Q132)</f>
        <v>8186</v>
      </c>
      <c r="R133" s="38"/>
      <c r="S133" s="36">
        <f>SUM(S122:S132)</f>
        <v>-1037944</v>
      </c>
      <c r="T133" s="38"/>
      <c r="U133" s="36">
        <f>SUM(U122:U132)</f>
        <v>-1046130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3306445</v>
      </c>
      <c r="L136" s="76"/>
      <c r="M136" s="75">
        <f>M109+M115+M121+M127+M133</f>
        <v>3286237</v>
      </c>
      <c r="N136" s="76"/>
      <c r="O136" s="82">
        <f>O109+O115+O121+O127+O133</f>
        <v>2774516</v>
      </c>
      <c r="P136" s="83"/>
      <c r="Q136" s="82">
        <f>Q109+Q115+Q121+Q133</f>
        <v>-13010</v>
      </c>
      <c r="R136" s="83"/>
      <c r="S136" s="82">
        <f>S109+S115+S121+S133</f>
        <v>-1057324</v>
      </c>
      <c r="T136" s="83"/>
      <c r="U136" s="75">
        <f>U109+U115+U121+U133</f>
        <v>-1044314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-419.67741935483872</v>
      </c>
      <c r="R137" s="84"/>
      <c r="S137" s="86">
        <f>S136/31</f>
        <v>-34107.225806451614</v>
      </c>
      <c r="T137" s="84"/>
      <c r="U137" s="88">
        <f>U136/31</f>
        <v>-33687.548387096773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-44550.143000000004</v>
      </c>
      <c r="R139" s="47"/>
      <c r="S139" s="77">
        <f>S136*O139</f>
        <v>-3620594.5732</v>
      </c>
      <c r="T139" s="47"/>
      <c r="U139" s="77">
        <f>U136*O139</f>
        <v>-3576044.4302000003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12" workbookViewId="0">
      <selection activeCell="H134" sqref="H134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37093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37093</v>
      </c>
      <c r="J6" s="18"/>
      <c r="K6" s="33">
        <v>315096</v>
      </c>
      <c r="L6" s="19"/>
      <c r="M6" s="33">
        <v>325412</v>
      </c>
      <c r="N6" s="19"/>
      <c r="O6" s="33">
        <v>320740</v>
      </c>
      <c r="P6" s="38"/>
      <c r="Q6" s="36">
        <f t="shared" ref="Q6:Q17" si="0">M6-K6</f>
        <v>10316</v>
      </c>
      <c r="R6" s="38"/>
      <c r="S6" s="36">
        <f t="shared" ref="S6:S17" si="1">O6-K6</f>
        <v>5644</v>
      </c>
      <c r="T6" s="38"/>
      <c r="U6" s="36">
        <f t="shared" ref="U6:U17" si="2">O6-M6</f>
        <v>-4672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37093</v>
      </c>
      <c r="J7" s="18"/>
      <c r="K7" s="33">
        <v>688255</v>
      </c>
      <c r="L7" s="19"/>
      <c r="M7" s="33">
        <v>669081</v>
      </c>
      <c r="N7" s="19"/>
      <c r="O7" s="33">
        <v>671472</v>
      </c>
      <c r="P7" s="38"/>
      <c r="Q7" s="36">
        <f t="shared" si="0"/>
        <v>-19174</v>
      </c>
      <c r="R7" s="38"/>
      <c r="S7" s="36">
        <f t="shared" si="1"/>
        <v>-16783</v>
      </c>
      <c r="T7" s="38"/>
      <c r="U7" s="36">
        <f t="shared" si="2"/>
        <v>2391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37093</v>
      </c>
      <c r="J8" s="18"/>
      <c r="K8" s="33">
        <v>429516</v>
      </c>
      <c r="L8" s="19"/>
      <c r="M8" s="33">
        <v>410825</v>
      </c>
      <c r="N8" s="19"/>
      <c r="O8" s="33">
        <v>405255</v>
      </c>
      <c r="P8" s="38"/>
      <c r="Q8" s="36">
        <f t="shared" si="0"/>
        <v>-18691</v>
      </c>
      <c r="R8" s="38"/>
      <c r="S8" s="36">
        <f t="shared" si="1"/>
        <v>-24261</v>
      </c>
      <c r="T8" s="38"/>
      <c r="U8" s="36">
        <f t="shared" si="2"/>
        <v>-5570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37093</v>
      </c>
      <c r="J9" s="18"/>
      <c r="K9" s="33">
        <v>153620</v>
      </c>
      <c r="L9" s="19"/>
      <c r="M9" s="33">
        <v>158139</v>
      </c>
      <c r="N9" s="19"/>
      <c r="O9" s="33">
        <v>157166</v>
      </c>
      <c r="P9" s="38"/>
      <c r="Q9" s="36">
        <f t="shared" si="0"/>
        <v>4519</v>
      </c>
      <c r="R9" s="38"/>
      <c r="S9" s="36">
        <f t="shared" si="1"/>
        <v>3546</v>
      </c>
      <c r="T9" s="38"/>
      <c r="U9" s="36">
        <f t="shared" si="2"/>
        <v>-973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37093</v>
      </c>
      <c r="J10" s="18"/>
      <c r="K10" s="33">
        <v>271161</v>
      </c>
      <c r="L10" s="19"/>
      <c r="M10" s="33">
        <v>331461</v>
      </c>
      <c r="N10" s="19"/>
      <c r="O10" s="33">
        <v>327190</v>
      </c>
      <c r="P10" s="38"/>
      <c r="Q10" s="36">
        <f t="shared" si="0"/>
        <v>60300</v>
      </c>
      <c r="R10" s="38"/>
      <c r="S10" s="36">
        <f t="shared" si="1"/>
        <v>56029</v>
      </c>
      <c r="T10" s="38"/>
      <c r="U10" s="36">
        <f t="shared" si="2"/>
        <v>-4271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37093</v>
      </c>
      <c r="J11" s="18"/>
      <c r="K11" s="33">
        <v>370138</v>
      </c>
      <c r="L11" s="19"/>
      <c r="M11" s="33">
        <v>386173</v>
      </c>
      <c r="N11" s="19"/>
      <c r="O11" s="33">
        <v>379673</v>
      </c>
      <c r="P11" s="38"/>
      <c r="Q11" s="36">
        <f t="shared" si="0"/>
        <v>16035</v>
      </c>
      <c r="R11" s="38"/>
      <c r="S11" s="36">
        <f t="shared" si="1"/>
        <v>9535</v>
      </c>
      <c r="T11" s="38"/>
      <c r="U11" s="36">
        <f t="shared" si="2"/>
        <v>-6500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37093</v>
      </c>
      <c r="J12" s="18"/>
      <c r="K12" s="33">
        <v>129879</v>
      </c>
      <c r="L12" s="19"/>
      <c r="M12" s="33">
        <v>122806</v>
      </c>
      <c r="N12" s="19"/>
      <c r="O12" s="33">
        <v>122027</v>
      </c>
      <c r="P12" s="38"/>
      <c r="Q12" s="36">
        <f t="shared" si="0"/>
        <v>-7073</v>
      </c>
      <c r="R12" s="38"/>
      <c r="S12" s="36">
        <f t="shared" si="1"/>
        <v>-7852</v>
      </c>
      <c r="T12" s="38"/>
      <c r="U12" s="36">
        <f t="shared" si="2"/>
        <v>-779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37093</v>
      </c>
      <c r="J13" s="18"/>
      <c r="K13" s="33">
        <v>309004</v>
      </c>
      <c r="L13" s="19"/>
      <c r="M13" s="33">
        <v>316969</v>
      </c>
      <c r="N13" s="19"/>
      <c r="O13" s="33">
        <v>307238</v>
      </c>
      <c r="P13" s="38"/>
      <c r="Q13" s="36">
        <f t="shared" si="0"/>
        <v>7965</v>
      </c>
      <c r="R13" s="38"/>
      <c r="S13" s="36">
        <f t="shared" si="1"/>
        <v>-1766</v>
      </c>
      <c r="T13" s="38"/>
      <c r="U13" s="36">
        <f t="shared" si="2"/>
        <v>-9731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37093</v>
      </c>
      <c r="J14" s="18"/>
      <c r="K14" s="33">
        <v>382747</v>
      </c>
      <c r="L14" s="19"/>
      <c r="M14" s="33">
        <v>380851</v>
      </c>
      <c r="N14" s="19"/>
      <c r="O14" s="33">
        <v>376242</v>
      </c>
      <c r="P14" s="38"/>
      <c r="Q14" s="36">
        <f t="shared" si="0"/>
        <v>-1896</v>
      </c>
      <c r="R14" s="38"/>
      <c r="S14" s="36">
        <f t="shared" si="1"/>
        <v>-6505</v>
      </c>
      <c r="T14" s="38"/>
      <c r="U14" s="36">
        <f t="shared" si="2"/>
        <v>-4609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37093</v>
      </c>
      <c r="J15" s="18"/>
      <c r="K15" s="33">
        <v>459658</v>
      </c>
      <c r="L15" s="19"/>
      <c r="M15" s="33">
        <v>482295</v>
      </c>
      <c r="N15" s="19"/>
      <c r="O15" s="33">
        <v>476130</v>
      </c>
      <c r="P15" s="38"/>
      <c r="Q15" s="36">
        <f t="shared" si="0"/>
        <v>22637</v>
      </c>
      <c r="R15" s="38"/>
      <c r="S15" s="36">
        <f t="shared" si="1"/>
        <v>16472</v>
      </c>
      <c r="T15" s="38"/>
      <c r="U15" s="36">
        <f t="shared" si="2"/>
        <v>-6165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37093</v>
      </c>
      <c r="J16" s="18"/>
      <c r="K16" s="33">
        <v>900162</v>
      </c>
      <c r="L16" s="19"/>
      <c r="M16" s="33">
        <v>888227</v>
      </c>
      <c r="N16" s="19"/>
      <c r="O16" s="33">
        <v>876339</v>
      </c>
      <c r="P16" s="38"/>
      <c r="Q16" s="36">
        <f t="shared" si="0"/>
        <v>-11935</v>
      </c>
      <c r="R16" s="38"/>
      <c r="S16" s="36">
        <f t="shared" si="1"/>
        <v>-23823</v>
      </c>
      <c r="T16" s="38"/>
      <c r="U16" s="36">
        <f t="shared" si="2"/>
        <v>-11888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37093</v>
      </c>
      <c r="J17" s="18"/>
      <c r="K17" s="33">
        <v>186808</v>
      </c>
      <c r="L17" s="19"/>
      <c r="M17" s="33">
        <v>173867</v>
      </c>
      <c r="N17" s="19"/>
      <c r="O17" s="33">
        <v>171005</v>
      </c>
      <c r="P17" s="38"/>
      <c r="Q17" s="36">
        <f t="shared" si="0"/>
        <v>-12941</v>
      </c>
      <c r="R17" s="38"/>
      <c r="S17" s="36">
        <f t="shared" si="1"/>
        <v>-15803</v>
      </c>
      <c r="T17" s="38"/>
      <c r="U17" s="36">
        <f t="shared" si="2"/>
        <v>-2862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4596044</v>
      </c>
      <c r="L19" s="19"/>
      <c r="M19" s="33">
        <f>SUM(M6:M18)</f>
        <v>4646106</v>
      </c>
      <c r="N19" s="19"/>
      <c r="O19" s="33">
        <f>SUM(O6:O17)</f>
        <v>4590477</v>
      </c>
      <c r="P19" s="38"/>
      <c r="Q19" s="36">
        <f>SUM(Q6:Q17)</f>
        <v>50062</v>
      </c>
      <c r="R19" s="38"/>
      <c r="S19" s="36">
        <f>SUM(S6:S17)</f>
        <v>-5567</v>
      </c>
      <c r="T19" s="38"/>
      <c r="U19" s="36">
        <f>SUM(U6:U17)</f>
        <v>-55629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37093</v>
      </c>
      <c r="J23" s="18"/>
      <c r="K23" s="33">
        <v>7875</v>
      </c>
      <c r="L23" s="19"/>
      <c r="M23" s="33">
        <v>9995</v>
      </c>
      <c r="N23" s="19"/>
      <c r="O23" s="33">
        <v>9960</v>
      </c>
      <c r="P23" s="38"/>
      <c r="Q23" s="36">
        <f>M23-K23</f>
        <v>2120</v>
      </c>
      <c r="R23" s="38"/>
      <c r="S23" s="36">
        <f>O23-K23</f>
        <v>2085</v>
      </c>
      <c r="T23" s="38"/>
      <c r="U23" s="36">
        <f>O23-M23</f>
        <v>-35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37093</v>
      </c>
      <c r="J27" s="18"/>
      <c r="K27" s="33">
        <v>210689</v>
      </c>
      <c r="L27" s="19"/>
      <c r="M27" s="33">
        <v>213671</v>
      </c>
      <c r="N27" s="19"/>
      <c r="O27" s="33">
        <v>209166</v>
      </c>
      <c r="P27" s="38"/>
      <c r="Q27" s="36">
        <f t="shared" ref="Q27:Q32" si="3">M27-K27</f>
        <v>2982</v>
      </c>
      <c r="R27" s="38"/>
      <c r="S27" s="36">
        <f t="shared" ref="S27:S32" si="4">O27-K27</f>
        <v>-1523</v>
      </c>
      <c r="T27" s="38"/>
      <c r="U27" s="36">
        <f t="shared" ref="U27:U32" si="5">O27-M27</f>
        <v>-4505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37093</v>
      </c>
      <c r="J28" s="18"/>
      <c r="K28" s="33">
        <v>330863</v>
      </c>
      <c r="L28" s="19"/>
      <c r="M28" s="33">
        <v>324624</v>
      </c>
      <c r="N28" s="19"/>
      <c r="O28" s="33">
        <v>319668</v>
      </c>
      <c r="P28" s="38"/>
      <c r="Q28" s="36">
        <f t="shared" si="3"/>
        <v>-6239</v>
      </c>
      <c r="R28" s="38"/>
      <c r="S28" s="36">
        <f t="shared" si="4"/>
        <v>-11195</v>
      </c>
      <c r="T28" s="38"/>
      <c r="U28" s="36">
        <f t="shared" si="5"/>
        <v>-4956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37093</v>
      </c>
      <c r="J29" s="18"/>
      <c r="K29" s="33">
        <v>70190</v>
      </c>
      <c r="L29" s="19"/>
      <c r="M29" s="33">
        <v>59891</v>
      </c>
      <c r="N29" s="19"/>
      <c r="O29" s="33">
        <v>59132</v>
      </c>
      <c r="P29" s="38"/>
      <c r="Q29" s="36">
        <f t="shared" si="3"/>
        <v>-10299</v>
      </c>
      <c r="R29" s="38"/>
      <c r="S29" s="36">
        <f t="shared" si="4"/>
        <v>-11058</v>
      </c>
      <c r="T29" s="38"/>
      <c r="U29" s="36">
        <f t="shared" si="5"/>
        <v>-759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37093</v>
      </c>
      <c r="J30" s="18"/>
      <c r="K30" s="33">
        <v>171020</v>
      </c>
      <c r="L30" s="19"/>
      <c r="M30" s="33">
        <v>154269</v>
      </c>
      <c r="N30" s="19"/>
      <c r="O30" s="33">
        <v>151085</v>
      </c>
      <c r="P30" s="38"/>
      <c r="Q30" s="36">
        <f t="shared" si="3"/>
        <v>-16751</v>
      </c>
      <c r="R30" s="38"/>
      <c r="S30" s="36">
        <f t="shared" si="4"/>
        <v>-19935</v>
      </c>
      <c r="T30" s="38"/>
      <c r="U30" s="36">
        <f t="shared" si="5"/>
        <v>-3184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37093</v>
      </c>
      <c r="J31" s="18"/>
      <c r="K31" s="33">
        <v>326020</v>
      </c>
      <c r="L31" s="19"/>
      <c r="M31" s="33">
        <v>332316</v>
      </c>
      <c r="N31" s="19"/>
      <c r="O31" s="33">
        <v>327977</v>
      </c>
      <c r="P31" s="38"/>
      <c r="Q31" s="36">
        <f t="shared" si="3"/>
        <v>6296</v>
      </c>
      <c r="R31" s="38"/>
      <c r="S31" s="36">
        <f t="shared" si="4"/>
        <v>1957</v>
      </c>
      <c r="T31" s="38"/>
      <c r="U31" s="36">
        <f t="shared" si="5"/>
        <v>-4339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37093</v>
      </c>
      <c r="J32" s="18"/>
      <c r="K32" s="33">
        <v>112115</v>
      </c>
      <c r="L32" s="19"/>
      <c r="M32" s="33">
        <v>117199</v>
      </c>
      <c r="N32" s="19"/>
      <c r="O32" s="33">
        <v>114522</v>
      </c>
      <c r="P32" s="38"/>
      <c r="Q32" s="36">
        <f t="shared" si="3"/>
        <v>5084</v>
      </c>
      <c r="R32" s="38"/>
      <c r="S32" s="36">
        <f t="shared" si="4"/>
        <v>2407</v>
      </c>
      <c r="T32" s="38"/>
      <c r="U32" s="36">
        <f t="shared" si="5"/>
        <v>-2677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1220897</v>
      </c>
      <c r="L34" s="19"/>
      <c r="M34" s="33">
        <f>SUM(M27:M33)</f>
        <v>1201970</v>
      </c>
      <c r="N34" s="19"/>
      <c r="O34" s="33">
        <f>SUM(O27:O33)</f>
        <v>1181550</v>
      </c>
      <c r="P34" s="38"/>
      <c r="Q34" s="36">
        <f>SUM(Q27:Q33)</f>
        <v>-18927</v>
      </c>
      <c r="R34" s="38"/>
      <c r="S34" s="36">
        <f>SUM(S27:S33)</f>
        <v>-39347</v>
      </c>
      <c r="T34" s="38"/>
      <c r="U34" s="36">
        <f>SUM(U27:U33)</f>
        <v>-20420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37093</v>
      </c>
      <c r="J38" s="18"/>
      <c r="K38" s="33">
        <v>5972</v>
      </c>
      <c r="L38" s="19"/>
      <c r="M38" s="33">
        <v>0</v>
      </c>
      <c r="N38" s="19"/>
      <c r="O38" s="33">
        <v>2093</v>
      </c>
      <c r="P38" s="38"/>
      <c r="Q38" s="36">
        <f>M38-K38</f>
        <v>-5972</v>
      </c>
      <c r="R38" s="38"/>
      <c r="S38" s="36">
        <f>O38-K38</f>
        <v>-3879</v>
      </c>
      <c r="T38" s="38"/>
      <c r="U38" s="36">
        <f>O38-M38</f>
        <v>2093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37093</v>
      </c>
      <c r="J39" s="18"/>
      <c r="K39" s="33">
        <v>1344</v>
      </c>
      <c r="L39" s="19"/>
      <c r="M39" s="33">
        <v>2394</v>
      </c>
      <c r="N39" s="19"/>
      <c r="O39" s="33">
        <v>2410</v>
      </c>
      <c r="P39" s="38"/>
      <c r="Q39" s="36">
        <f>M39-K39</f>
        <v>1050</v>
      </c>
      <c r="R39" s="38"/>
      <c r="S39" s="36">
        <f>O39-K39</f>
        <v>1066</v>
      </c>
      <c r="T39" s="38"/>
      <c r="U39" s="36">
        <f>O39-M39</f>
        <v>16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37093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37093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37093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7316</v>
      </c>
      <c r="L44" s="19"/>
      <c r="M44" s="33">
        <f>SUM(M38:M42)</f>
        <v>2394</v>
      </c>
      <c r="N44" s="19"/>
      <c r="O44" s="33">
        <f>SUM(O38:O43)</f>
        <v>4503</v>
      </c>
      <c r="P44" s="38"/>
      <c r="Q44" s="36">
        <f>SUM(Q38:Q43)</f>
        <v>-4922</v>
      </c>
      <c r="R44" s="38"/>
      <c r="S44" s="36">
        <f>SUM(S38:S43)</f>
        <v>-2813</v>
      </c>
      <c r="T44" s="38"/>
      <c r="U44" s="36">
        <f>SUM(U38:U43)</f>
        <v>2109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37093</v>
      </c>
      <c r="J48" s="18"/>
      <c r="K48" s="33">
        <v>11000</v>
      </c>
      <c r="L48" s="19"/>
      <c r="M48" s="33">
        <v>63741</v>
      </c>
      <c r="N48" s="19"/>
      <c r="O48" s="33">
        <v>0</v>
      </c>
      <c r="P48" s="38"/>
      <c r="Q48" s="36">
        <f>M48-K48</f>
        <v>52741</v>
      </c>
      <c r="R48" s="38"/>
      <c r="S48" s="36">
        <f>O48-K48</f>
        <v>-11000</v>
      </c>
      <c r="T48" s="38"/>
      <c r="U48" s="36">
        <f>O48-M48</f>
        <v>-63741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11000</v>
      </c>
      <c r="L50" s="19"/>
      <c r="M50" s="33">
        <f>SUM(M45:M48)</f>
        <v>63741</v>
      </c>
      <c r="N50" s="19"/>
      <c r="O50" s="33">
        <f>SUM(O45:O49)</f>
        <v>0</v>
      </c>
      <c r="P50" s="38"/>
      <c r="Q50" s="36">
        <f>SUM(Q45:Q49)</f>
        <v>52741</v>
      </c>
      <c r="R50" s="38"/>
      <c r="S50" s="36">
        <f>SUM(S45:S49)</f>
        <v>-11000</v>
      </c>
      <c r="T50" s="38"/>
      <c r="U50" s="36">
        <f>SUM(U45:U49)</f>
        <v>-63741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37093</v>
      </c>
      <c r="J54" s="18"/>
      <c r="K54" s="33">
        <v>0</v>
      </c>
      <c r="L54" s="19"/>
      <c r="M54" s="33">
        <v>3328</v>
      </c>
      <c r="N54" s="19"/>
      <c r="O54" s="33">
        <v>1992</v>
      </c>
      <c r="P54" s="38"/>
      <c r="Q54" s="36">
        <f>M54-K54</f>
        <v>3328</v>
      </c>
      <c r="R54" s="38"/>
      <c r="S54" s="36">
        <f>O54-K54</f>
        <v>1992</v>
      </c>
      <c r="T54" s="38"/>
      <c r="U54" s="36">
        <f>O54-M54</f>
        <v>-1336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37093</v>
      </c>
      <c r="J55" s="18"/>
      <c r="K55" s="33">
        <v>59916</v>
      </c>
      <c r="L55" s="19"/>
      <c r="M55" s="33">
        <v>63266</v>
      </c>
      <c r="N55" s="19"/>
      <c r="O55" s="33">
        <v>62917</v>
      </c>
      <c r="P55" s="38"/>
      <c r="Q55" s="36">
        <f>M55-K55</f>
        <v>3350</v>
      </c>
      <c r="R55" s="38"/>
      <c r="S55" s="36">
        <f>O55-K55</f>
        <v>3001</v>
      </c>
      <c r="T55" s="38"/>
      <c r="U55" s="36">
        <f>O55-M55</f>
        <v>-349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59916</v>
      </c>
      <c r="L57" s="19"/>
      <c r="M57" s="33">
        <f>SUM(M51:M55)</f>
        <v>66594</v>
      </c>
      <c r="N57" s="19"/>
      <c r="O57" s="33">
        <f>SUM(O51:O56)</f>
        <v>64909</v>
      </c>
      <c r="P57" s="38"/>
      <c r="Q57" s="36">
        <f>SUM(Q51:Q56)</f>
        <v>6678</v>
      </c>
      <c r="R57" s="38"/>
      <c r="S57" s="36">
        <f>SUM(S51:S56)</f>
        <v>4993</v>
      </c>
      <c r="T57" s="38"/>
      <c r="U57" s="36">
        <f>SUM(U51:U56)</f>
        <v>-1685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37093</v>
      </c>
      <c r="J61" s="18"/>
      <c r="K61" s="33">
        <v>19123</v>
      </c>
      <c r="L61" s="19"/>
      <c r="M61" s="33">
        <v>18036</v>
      </c>
      <c r="N61" s="19"/>
      <c r="O61" s="33">
        <v>18772</v>
      </c>
      <c r="P61" s="38"/>
      <c r="Q61" s="36">
        <f>M61-K61</f>
        <v>-1087</v>
      </c>
      <c r="R61" s="38"/>
      <c r="S61" s="36">
        <f>O61-K61</f>
        <v>-351</v>
      </c>
      <c r="T61" s="38"/>
      <c r="U61" s="36">
        <f>O61-M61</f>
        <v>736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19123</v>
      </c>
      <c r="L63" s="19"/>
      <c r="M63" s="33">
        <f>SUM(M58:M61)</f>
        <v>18036</v>
      </c>
      <c r="N63" s="19"/>
      <c r="O63" s="33">
        <f>SUM(O58:O62)</f>
        <v>18772</v>
      </c>
      <c r="P63" s="38"/>
      <c r="Q63" s="36">
        <f>SUM(Q58:Q62)</f>
        <v>-1087</v>
      </c>
      <c r="R63" s="38"/>
      <c r="S63" s="36">
        <f>SUM(S58:S62)</f>
        <v>-351</v>
      </c>
      <c r="T63" s="38"/>
      <c r="U63" s="36">
        <f>SUM(U58:U62)</f>
        <v>736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37093</v>
      </c>
      <c r="J67" s="18"/>
      <c r="K67" s="33">
        <v>25311</v>
      </c>
      <c r="L67" s="19"/>
      <c r="M67" s="33">
        <v>24542</v>
      </c>
      <c r="N67" s="19"/>
      <c r="O67" s="33">
        <v>24424</v>
      </c>
      <c r="P67" s="38"/>
      <c r="Q67" s="36">
        <f>M67-K67</f>
        <v>-769</v>
      </c>
      <c r="R67" s="38"/>
      <c r="S67" s="36">
        <f>O67-K67</f>
        <v>-887</v>
      </c>
      <c r="T67" s="38"/>
      <c r="U67" s="36">
        <f>O67-M67</f>
        <v>-118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25311</v>
      </c>
      <c r="L69" s="19"/>
      <c r="M69" s="33">
        <f>SUM(M64:M67)</f>
        <v>24542</v>
      </c>
      <c r="N69" s="19"/>
      <c r="O69" s="33">
        <f>SUM(O64:O68)</f>
        <v>24424</v>
      </c>
      <c r="P69" s="38"/>
      <c r="Q69" s="36">
        <f>SUM(Q64:Q68)</f>
        <v>-769</v>
      </c>
      <c r="R69" s="38"/>
      <c r="S69" s="36">
        <f>SUM(S64:S68)</f>
        <v>-887</v>
      </c>
      <c r="T69" s="38"/>
      <c r="U69" s="36">
        <f>SUM(U64:U68)</f>
        <v>-118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5947482</v>
      </c>
      <c r="L72" s="76"/>
      <c r="M72" s="75">
        <f>M19+M23+M34+M44+M50+M57+M63+M69</f>
        <v>6033378</v>
      </c>
      <c r="N72" s="76"/>
      <c r="O72" s="82">
        <f>O19+O23+O34+O44+O50+O57+O63+O69</f>
        <v>5894595</v>
      </c>
      <c r="P72" s="83"/>
      <c r="Q72" s="82">
        <f>Q19+Q23+Q34+Q44+Q50+Q57+Q63+Q69</f>
        <v>85896</v>
      </c>
      <c r="R72" s="83"/>
      <c r="S72" s="82">
        <f>S19+S23+S34+S44+S50+S57+S63+S69</f>
        <v>-52887</v>
      </c>
      <c r="T72" s="83"/>
      <c r="U72" s="75">
        <f>U19+U23+U34+U44+U50+U57+U63+U69</f>
        <v>-138783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2770.8387096774195</v>
      </c>
      <c r="R73" s="84"/>
      <c r="S73" s="86">
        <f>S72/31</f>
        <v>-1706.0322580645161</v>
      </c>
      <c r="T73" s="84"/>
      <c r="U73" s="88">
        <f>U72/31</f>
        <v>-4476.8709677419356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294133.6728</v>
      </c>
      <c r="R75" s="47"/>
      <c r="S75" s="77">
        <f>S72*O75</f>
        <v>-181100.9541</v>
      </c>
      <c r="T75" s="47"/>
      <c r="U75" s="77">
        <f>U72*O75</f>
        <v>-475234.62690000003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37093</v>
      </c>
      <c r="J79" s="18"/>
      <c r="K79" s="33">
        <v>1907278</v>
      </c>
      <c r="L79" s="19"/>
      <c r="M79" s="33">
        <v>1979112</v>
      </c>
      <c r="N79" s="19"/>
      <c r="O79" s="33">
        <v>1979117</v>
      </c>
      <c r="P79" s="38"/>
      <c r="Q79" s="36">
        <f>M79-K79</f>
        <v>71834</v>
      </c>
      <c r="R79" s="38"/>
      <c r="S79" s="36">
        <f>O79-K79</f>
        <v>71839</v>
      </c>
      <c r="T79" s="38"/>
      <c r="U79" s="36">
        <f>O79-M79</f>
        <v>5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1907278</v>
      </c>
      <c r="L82" s="19"/>
      <c r="M82" s="33">
        <f>SUM(M79:M81)</f>
        <v>1979112</v>
      </c>
      <c r="N82" s="19"/>
      <c r="O82" s="33">
        <f>SUM(O79:O80)</f>
        <v>1979117</v>
      </c>
      <c r="P82" s="38"/>
      <c r="Q82" s="36">
        <f>SUM(Q79:Q80)</f>
        <v>71834</v>
      </c>
      <c r="R82" s="38"/>
      <c r="S82" s="36">
        <f>SUM(S79:S80)</f>
        <v>71839</v>
      </c>
      <c r="T82" s="38"/>
      <c r="U82" s="36">
        <f>SUM(U79:U80)</f>
        <v>5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2394.4666666666667</v>
      </c>
      <c r="R84" s="84"/>
      <c r="S84" s="86">
        <f>S82/30</f>
        <v>2394.6333333333332</v>
      </c>
      <c r="T84" s="84"/>
      <c r="U84" s="86">
        <f>U82/30</f>
        <v>0.16666666666666666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245981.16620000001</v>
      </c>
      <c r="R86" s="47"/>
      <c r="S86" s="77">
        <f>S82*O86</f>
        <v>245998.28770000002</v>
      </c>
      <c r="T86" s="47"/>
      <c r="U86" s="77">
        <f>U82*O86</f>
        <v>17.121500000000001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37093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37093</v>
      </c>
      <c r="J94" s="18"/>
      <c r="K94" s="33">
        <v>88144</v>
      </c>
      <c r="L94" s="19"/>
      <c r="M94" s="33">
        <v>72850</v>
      </c>
      <c r="N94" s="19"/>
      <c r="O94" s="33">
        <v>74782</v>
      </c>
      <c r="P94" s="38"/>
      <c r="Q94" s="36">
        <f>M94-K94</f>
        <v>-15294</v>
      </c>
      <c r="R94" s="38"/>
      <c r="S94" s="36">
        <f>O94-K94</f>
        <v>-13362</v>
      </c>
      <c r="T94" s="38"/>
      <c r="U94" s="36">
        <f>O94-M94</f>
        <v>1932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88144</v>
      </c>
      <c r="L96" s="19"/>
      <c r="M96" s="33">
        <f>SUM(M93:M95)</f>
        <v>72850</v>
      </c>
      <c r="N96" s="19"/>
      <c r="O96" s="33">
        <f>SUM(O93:O95)</f>
        <v>74782</v>
      </c>
      <c r="P96" s="38"/>
      <c r="Q96" s="36">
        <f>SUM(Q93:Q95)</f>
        <v>-15294</v>
      </c>
      <c r="R96" s="38"/>
      <c r="S96" s="36">
        <f>SUM(S93:S95)</f>
        <v>-13362</v>
      </c>
      <c r="T96" s="38"/>
      <c r="U96" s="36">
        <f>SUM(U93:U95)</f>
        <v>1932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-509.8</v>
      </c>
      <c r="R99" s="104"/>
      <c r="S99" s="103">
        <f>S96/30</f>
        <v>-445.4</v>
      </c>
      <c r="T99" s="104"/>
      <c r="U99" s="103">
        <f>U96/30</f>
        <v>64.400000000000006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-52371.244200000001</v>
      </c>
      <c r="R101" s="47"/>
      <c r="S101" s="77">
        <f>S96*O101</f>
        <v>-45755.496599999999</v>
      </c>
      <c r="T101" s="47"/>
      <c r="U101" s="77">
        <f>U96*O101</f>
        <v>6615.7476000000006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37093</v>
      </c>
      <c r="J107" s="18"/>
      <c r="K107" s="33">
        <v>1634920</v>
      </c>
      <c r="L107" s="19"/>
      <c r="M107" s="33">
        <v>1664650</v>
      </c>
      <c r="N107" s="19"/>
      <c r="O107" s="33">
        <v>1667911</v>
      </c>
      <c r="P107" s="38"/>
      <c r="Q107" s="36">
        <f>M107-K107</f>
        <v>29730</v>
      </c>
      <c r="R107" s="38"/>
      <c r="S107" s="36">
        <f>O107-K107</f>
        <v>32991</v>
      </c>
      <c r="T107" s="38"/>
      <c r="U107" s="36">
        <f>O107-M107</f>
        <v>3261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1634920</v>
      </c>
      <c r="L109" s="19"/>
      <c r="M109" s="33">
        <f>SUM(M105:M107)</f>
        <v>1664650</v>
      </c>
      <c r="N109" s="19"/>
      <c r="O109" s="33">
        <f>SUM(O105:O108)</f>
        <v>1667911</v>
      </c>
      <c r="P109" s="38"/>
      <c r="Q109" s="36">
        <f>SUM(Q105:Q108)</f>
        <v>29730</v>
      </c>
      <c r="R109" s="38"/>
      <c r="S109" s="36">
        <f>SUM(S105:S108)</f>
        <v>32991</v>
      </c>
      <c r="T109" s="38"/>
      <c r="U109" s="36">
        <f>SUM(U105:U108)</f>
        <v>3261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37093</v>
      </c>
      <c r="J113" s="18"/>
      <c r="K113" s="33">
        <v>220692</v>
      </c>
      <c r="L113" s="19"/>
      <c r="M113" s="33">
        <v>221033</v>
      </c>
      <c r="N113" s="19"/>
      <c r="O113" s="33">
        <v>221103</v>
      </c>
      <c r="P113" s="38"/>
      <c r="Q113" s="36">
        <f>M113-K113</f>
        <v>341</v>
      </c>
      <c r="R113" s="38"/>
      <c r="S113" s="36">
        <f>O113-K113</f>
        <v>411</v>
      </c>
      <c r="T113" s="38"/>
      <c r="U113" s="36">
        <f>O113-M113</f>
        <v>70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220692</v>
      </c>
      <c r="L115" s="19"/>
      <c r="M115" s="33">
        <f>SUM(M110:M113)</f>
        <v>221033</v>
      </c>
      <c r="N115" s="19"/>
      <c r="O115" s="33">
        <f>SUM(O110:O114)</f>
        <v>221103</v>
      </c>
      <c r="P115" s="38"/>
      <c r="Q115" s="36">
        <f>SUM(Q110:Q114)</f>
        <v>341</v>
      </c>
      <c r="R115" s="38"/>
      <c r="S115" s="36">
        <f>SUM(S110:S114)</f>
        <v>411</v>
      </c>
      <c r="T115" s="38"/>
      <c r="U115" s="36">
        <f>SUM(U110:U114)</f>
        <v>70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37093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37093</v>
      </c>
      <c r="J125" s="18"/>
      <c r="K125" s="33">
        <v>377364</v>
      </c>
      <c r="L125" s="19"/>
      <c r="M125" s="33">
        <v>395370</v>
      </c>
      <c r="N125" s="19"/>
      <c r="O125" s="33">
        <v>0</v>
      </c>
      <c r="P125" s="38"/>
      <c r="Q125" s="36">
        <f>M125-K125</f>
        <v>18006</v>
      </c>
      <c r="R125" s="38"/>
      <c r="S125" s="36">
        <f>O125-K125</f>
        <v>-377364</v>
      </c>
      <c r="T125" s="38"/>
      <c r="U125" s="36">
        <f>O125-M125</f>
        <v>-395370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377364</v>
      </c>
      <c r="L127" s="19"/>
      <c r="M127" s="33">
        <f>SUM(M123:M125)</f>
        <v>395370</v>
      </c>
      <c r="N127" s="19"/>
      <c r="O127" s="33">
        <f>SUM(O123:O126)</f>
        <v>0</v>
      </c>
      <c r="P127" s="38"/>
      <c r="Q127" s="36">
        <f>SUM(Q116:Q126)</f>
        <v>18006</v>
      </c>
      <c r="R127" s="38"/>
      <c r="S127" s="36">
        <f>SUM(S116:S126)</f>
        <v>-377364</v>
      </c>
      <c r="T127" s="38"/>
      <c r="U127" s="36">
        <f>SUM(U116:U126)</f>
        <v>-395370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37093</v>
      </c>
      <c r="J131" s="18"/>
      <c r="K131" s="33">
        <v>171756</v>
      </c>
      <c r="L131" s="19"/>
      <c r="M131" s="33">
        <v>164430</v>
      </c>
      <c r="N131" s="19"/>
      <c r="O131" s="33">
        <v>164420</v>
      </c>
      <c r="P131" s="38"/>
      <c r="Q131" s="36">
        <f>M131-K131</f>
        <v>-7326</v>
      </c>
      <c r="R131" s="38"/>
      <c r="S131" s="36">
        <f>O131-K131</f>
        <v>-7336</v>
      </c>
      <c r="T131" s="38"/>
      <c r="U131" s="36">
        <f>O131-M131</f>
        <v>-10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/>
      <c r="L133" s="19"/>
      <c r="M133" s="33"/>
      <c r="N133" s="19"/>
      <c r="O133" s="33"/>
      <c r="P133" s="38"/>
      <c r="Q133" s="36">
        <f>SUM(Q122:Q132)</f>
        <v>28686</v>
      </c>
      <c r="R133" s="38"/>
      <c r="S133" s="36">
        <f>SUM(S122:S132)</f>
        <v>-762064</v>
      </c>
      <c r="T133" s="38"/>
      <c r="U133" s="36">
        <f>SUM(U122:U132)</f>
        <v>-790750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2232976</v>
      </c>
      <c r="L136" s="76"/>
      <c r="M136" s="75">
        <f>M109+M115+M121+M127+M133</f>
        <v>2281053</v>
      </c>
      <c r="N136" s="76"/>
      <c r="O136" s="82">
        <f>O109+O115+O121+O127+O133</f>
        <v>1889014</v>
      </c>
      <c r="P136" s="83"/>
      <c r="Q136" s="82">
        <f>Q109+Q115+Q121+Q133</f>
        <v>58757</v>
      </c>
      <c r="R136" s="83"/>
      <c r="S136" s="82">
        <f>S109+S115+S121+S133</f>
        <v>-728662</v>
      </c>
      <c r="T136" s="83"/>
      <c r="U136" s="75">
        <f>U109+U115+U121+U133</f>
        <v>-787419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1895.3870967741937</v>
      </c>
      <c r="R137" s="84"/>
      <c r="S137" s="86">
        <f>S136/31</f>
        <v>-23505.225806451614</v>
      </c>
      <c r="T137" s="84"/>
      <c r="U137" s="88">
        <f>U136/31</f>
        <v>-25400.612903225807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201201.59510000001</v>
      </c>
      <c r="R139" s="47"/>
      <c r="S139" s="77">
        <f>S136*O139</f>
        <v>-2495157.2866000002</v>
      </c>
      <c r="T139" s="47"/>
      <c r="U139" s="77">
        <f>U136*O139</f>
        <v>-2696358.8817000003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E1" workbookViewId="0">
      <selection activeCell="H134" sqref="H134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37086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37086</v>
      </c>
      <c r="J6" s="18"/>
      <c r="K6" s="33">
        <v>205172</v>
      </c>
      <c r="L6" s="19"/>
      <c r="M6" s="33">
        <v>211212</v>
      </c>
      <c r="N6" s="19"/>
      <c r="O6" s="33">
        <v>208437</v>
      </c>
      <c r="P6" s="38"/>
      <c r="Q6" s="36">
        <f t="shared" ref="Q6:Q17" si="0">M6-K6</f>
        <v>6040</v>
      </c>
      <c r="R6" s="38"/>
      <c r="S6" s="36">
        <f t="shared" ref="S6:S17" si="1">O6-K6</f>
        <v>3265</v>
      </c>
      <c r="T6" s="38"/>
      <c r="U6" s="36">
        <f t="shared" ref="U6:U17" si="2">O6-M6</f>
        <v>-2775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37086</v>
      </c>
      <c r="J7" s="18"/>
      <c r="K7" s="33">
        <v>452968</v>
      </c>
      <c r="L7" s="19"/>
      <c r="M7" s="33">
        <v>430601</v>
      </c>
      <c r="N7" s="19"/>
      <c r="O7" s="33">
        <v>431269</v>
      </c>
      <c r="P7" s="38"/>
      <c r="Q7" s="36">
        <f t="shared" si="0"/>
        <v>-22367</v>
      </c>
      <c r="R7" s="38"/>
      <c r="S7" s="36">
        <f t="shared" si="1"/>
        <v>-21699</v>
      </c>
      <c r="T7" s="38"/>
      <c r="U7" s="36">
        <f t="shared" si="2"/>
        <v>668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37086</v>
      </c>
      <c r="J8" s="18"/>
      <c r="K8" s="33">
        <v>287601</v>
      </c>
      <c r="L8" s="19"/>
      <c r="M8" s="33">
        <v>281753</v>
      </c>
      <c r="N8" s="19"/>
      <c r="O8" s="33">
        <v>278327</v>
      </c>
      <c r="P8" s="38"/>
      <c r="Q8" s="36">
        <f t="shared" si="0"/>
        <v>-5848</v>
      </c>
      <c r="R8" s="38"/>
      <c r="S8" s="36">
        <f t="shared" si="1"/>
        <v>-9274</v>
      </c>
      <c r="T8" s="38"/>
      <c r="U8" s="36">
        <f t="shared" si="2"/>
        <v>-3426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37086</v>
      </c>
      <c r="J9" s="18"/>
      <c r="K9" s="33">
        <v>102508</v>
      </c>
      <c r="L9" s="19"/>
      <c r="M9" s="33">
        <v>107786</v>
      </c>
      <c r="N9" s="19"/>
      <c r="O9" s="33">
        <v>107151</v>
      </c>
      <c r="P9" s="38"/>
      <c r="Q9" s="36">
        <f t="shared" si="0"/>
        <v>5278</v>
      </c>
      <c r="R9" s="38"/>
      <c r="S9" s="36">
        <f t="shared" si="1"/>
        <v>4643</v>
      </c>
      <c r="T9" s="38"/>
      <c r="U9" s="36">
        <f t="shared" si="2"/>
        <v>-635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37086</v>
      </c>
      <c r="J10" s="18"/>
      <c r="K10" s="33">
        <v>162302</v>
      </c>
      <c r="L10" s="19"/>
      <c r="M10" s="33">
        <v>197350</v>
      </c>
      <c r="N10" s="19"/>
      <c r="O10" s="33">
        <v>192928</v>
      </c>
      <c r="P10" s="38"/>
      <c r="Q10" s="36">
        <f t="shared" si="0"/>
        <v>35048</v>
      </c>
      <c r="R10" s="38"/>
      <c r="S10" s="36">
        <f t="shared" si="1"/>
        <v>30626</v>
      </c>
      <c r="T10" s="38"/>
      <c r="U10" s="36">
        <f t="shared" si="2"/>
        <v>-4422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37086</v>
      </c>
      <c r="J11" s="18"/>
      <c r="K11" s="33">
        <v>248017</v>
      </c>
      <c r="L11" s="19"/>
      <c r="M11" s="33">
        <v>253538</v>
      </c>
      <c r="N11" s="19"/>
      <c r="O11" s="33">
        <v>249161</v>
      </c>
      <c r="P11" s="38"/>
      <c r="Q11" s="36">
        <f t="shared" si="0"/>
        <v>5521</v>
      </c>
      <c r="R11" s="38"/>
      <c r="S11" s="36">
        <f t="shared" si="1"/>
        <v>1144</v>
      </c>
      <c r="T11" s="38"/>
      <c r="U11" s="36">
        <f t="shared" si="2"/>
        <v>-4377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37086</v>
      </c>
      <c r="J12" s="18"/>
      <c r="K12" s="33">
        <v>88234</v>
      </c>
      <c r="L12" s="19"/>
      <c r="M12" s="33">
        <v>82398</v>
      </c>
      <c r="N12" s="19"/>
      <c r="O12" s="33">
        <v>81988</v>
      </c>
      <c r="P12" s="38"/>
      <c r="Q12" s="36">
        <f t="shared" si="0"/>
        <v>-5836</v>
      </c>
      <c r="R12" s="38"/>
      <c r="S12" s="36">
        <f t="shared" si="1"/>
        <v>-6246</v>
      </c>
      <c r="T12" s="38"/>
      <c r="U12" s="36">
        <f t="shared" si="2"/>
        <v>-410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37086</v>
      </c>
      <c r="J13" s="18"/>
      <c r="K13" s="33">
        <v>205499</v>
      </c>
      <c r="L13" s="19"/>
      <c r="M13" s="33">
        <v>205996</v>
      </c>
      <c r="N13" s="19"/>
      <c r="O13" s="33">
        <v>199417</v>
      </c>
      <c r="P13" s="38"/>
      <c r="Q13" s="36">
        <f t="shared" si="0"/>
        <v>497</v>
      </c>
      <c r="R13" s="38"/>
      <c r="S13" s="36">
        <f t="shared" si="1"/>
        <v>-6082</v>
      </c>
      <c r="T13" s="38"/>
      <c r="U13" s="36">
        <f t="shared" si="2"/>
        <v>-6579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37086</v>
      </c>
      <c r="J14" s="18"/>
      <c r="K14" s="33">
        <v>253749</v>
      </c>
      <c r="L14" s="19"/>
      <c r="M14" s="33">
        <v>253721</v>
      </c>
      <c r="N14" s="19"/>
      <c r="O14" s="33">
        <v>250953</v>
      </c>
      <c r="P14" s="38"/>
      <c r="Q14" s="36">
        <f t="shared" si="0"/>
        <v>-28</v>
      </c>
      <c r="R14" s="38"/>
      <c r="S14" s="36">
        <f t="shared" si="1"/>
        <v>-2796</v>
      </c>
      <c r="T14" s="38"/>
      <c r="U14" s="36">
        <f t="shared" si="2"/>
        <v>-2768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37086</v>
      </c>
      <c r="J15" s="18"/>
      <c r="K15" s="33">
        <v>303122</v>
      </c>
      <c r="L15" s="19"/>
      <c r="M15" s="33">
        <v>306202</v>
      </c>
      <c r="N15" s="19"/>
      <c r="O15" s="33">
        <v>302983</v>
      </c>
      <c r="P15" s="38"/>
      <c r="Q15" s="36">
        <f t="shared" si="0"/>
        <v>3080</v>
      </c>
      <c r="R15" s="38"/>
      <c r="S15" s="36">
        <f t="shared" si="1"/>
        <v>-139</v>
      </c>
      <c r="T15" s="38"/>
      <c r="U15" s="36">
        <f t="shared" si="2"/>
        <v>-3219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37086</v>
      </c>
      <c r="J16" s="18"/>
      <c r="K16" s="33">
        <v>612191</v>
      </c>
      <c r="L16" s="19"/>
      <c r="M16" s="33">
        <v>609481</v>
      </c>
      <c r="N16" s="19"/>
      <c r="O16" s="33">
        <v>601522</v>
      </c>
      <c r="P16" s="38"/>
      <c r="Q16" s="36">
        <f t="shared" si="0"/>
        <v>-2710</v>
      </c>
      <c r="R16" s="38"/>
      <c r="S16" s="36">
        <f t="shared" si="1"/>
        <v>-10669</v>
      </c>
      <c r="T16" s="38"/>
      <c r="U16" s="36">
        <f t="shared" si="2"/>
        <v>-7959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37086</v>
      </c>
      <c r="J17" s="18"/>
      <c r="K17" s="33">
        <v>128607</v>
      </c>
      <c r="L17" s="19"/>
      <c r="M17" s="33">
        <v>117899</v>
      </c>
      <c r="N17" s="19"/>
      <c r="O17" s="33">
        <v>115935</v>
      </c>
      <c r="P17" s="38"/>
      <c r="Q17" s="36">
        <f t="shared" si="0"/>
        <v>-10708</v>
      </c>
      <c r="R17" s="38"/>
      <c r="S17" s="36">
        <f t="shared" si="1"/>
        <v>-12672</v>
      </c>
      <c r="T17" s="38"/>
      <c r="U17" s="36">
        <f t="shared" si="2"/>
        <v>-1964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3049970</v>
      </c>
      <c r="L19" s="19"/>
      <c r="M19" s="33">
        <f>SUM(M6:M18)</f>
        <v>3057937</v>
      </c>
      <c r="N19" s="19"/>
      <c r="O19" s="33">
        <f>SUM(O6:O17)</f>
        <v>3020071</v>
      </c>
      <c r="P19" s="38"/>
      <c r="Q19" s="36">
        <f>SUM(Q6:Q17)</f>
        <v>7967</v>
      </c>
      <c r="R19" s="38"/>
      <c r="S19" s="36">
        <f>SUM(S6:S17)</f>
        <v>-29899</v>
      </c>
      <c r="T19" s="38"/>
      <c r="U19" s="36">
        <f>SUM(U6:U17)</f>
        <v>-37866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37086</v>
      </c>
      <c r="J23" s="18"/>
      <c r="K23" s="33">
        <v>5250</v>
      </c>
      <c r="L23" s="19"/>
      <c r="M23" s="33">
        <v>6627</v>
      </c>
      <c r="N23" s="19"/>
      <c r="O23" s="33">
        <v>6605</v>
      </c>
      <c r="P23" s="38"/>
      <c r="Q23" s="36">
        <f>M23-K23</f>
        <v>1377</v>
      </c>
      <c r="R23" s="38"/>
      <c r="S23" s="36">
        <f>O23-K23</f>
        <v>1355</v>
      </c>
      <c r="T23" s="38"/>
      <c r="U23" s="36">
        <f>O23-M23</f>
        <v>-22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37086</v>
      </c>
      <c r="J27" s="18"/>
      <c r="K27" s="33">
        <v>158087</v>
      </c>
      <c r="L27" s="19"/>
      <c r="M27" s="33">
        <v>142120</v>
      </c>
      <c r="N27" s="19"/>
      <c r="O27" s="33">
        <v>140998</v>
      </c>
      <c r="P27" s="38"/>
      <c r="Q27" s="36">
        <f t="shared" ref="Q27:Q32" si="3">M27-K27</f>
        <v>-15967</v>
      </c>
      <c r="R27" s="38"/>
      <c r="S27" s="36">
        <f t="shared" ref="S27:S32" si="4">O27-K27</f>
        <v>-17089</v>
      </c>
      <c r="T27" s="38"/>
      <c r="U27" s="36">
        <f t="shared" ref="U27:U32" si="5">O27-M27</f>
        <v>-1122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37086</v>
      </c>
      <c r="J28" s="18"/>
      <c r="K28" s="33">
        <v>220047</v>
      </c>
      <c r="L28" s="19"/>
      <c r="M28" s="33">
        <v>218395</v>
      </c>
      <c r="N28" s="19"/>
      <c r="O28" s="33">
        <v>215211</v>
      </c>
      <c r="P28" s="38"/>
      <c r="Q28" s="36">
        <f t="shared" si="3"/>
        <v>-1652</v>
      </c>
      <c r="R28" s="38"/>
      <c r="S28" s="36">
        <f t="shared" si="4"/>
        <v>-4836</v>
      </c>
      <c r="T28" s="38"/>
      <c r="U28" s="36">
        <f t="shared" si="5"/>
        <v>-3184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37086</v>
      </c>
      <c r="J29" s="18"/>
      <c r="K29" s="33">
        <v>46804</v>
      </c>
      <c r="L29" s="19"/>
      <c r="M29" s="33">
        <v>40049</v>
      </c>
      <c r="N29" s="19"/>
      <c r="O29" s="33">
        <v>39520</v>
      </c>
      <c r="P29" s="38"/>
      <c r="Q29" s="36">
        <f t="shared" si="3"/>
        <v>-6755</v>
      </c>
      <c r="R29" s="38"/>
      <c r="S29" s="36">
        <f t="shared" si="4"/>
        <v>-7284</v>
      </c>
      <c r="T29" s="38"/>
      <c r="U29" s="36">
        <f t="shared" si="5"/>
        <v>-529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37086</v>
      </c>
      <c r="J30" s="18"/>
      <c r="K30" s="33">
        <v>114301</v>
      </c>
      <c r="L30" s="19"/>
      <c r="M30" s="33">
        <v>101258</v>
      </c>
      <c r="N30" s="19"/>
      <c r="O30" s="33">
        <v>81707</v>
      </c>
      <c r="P30" s="38"/>
      <c r="Q30" s="36">
        <f t="shared" si="3"/>
        <v>-13043</v>
      </c>
      <c r="R30" s="38"/>
      <c r="S30" s="36">
        <f t="shared" si="4"/>
        <v>-32594</v>
      </c>
      <c r="T30" s="38"/>
      <c r="U30" s="36">
        <f t="shared" si="5"/>
        <v>-19551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37086</v>
      </c>
      <c r="J31" s="18"/>
      <c r="K31" s="33">
        <v>217303</v>
      </c>
      <c r="L31" s="19"/>
      <c r="M31" s="33">
        <v>223456</v>
      </c>
      <c r="N31" s="19"/>
      <c r="O31" s="33">
        <v>220592</v>
      </c>
      <c r="P31" s="38"/>
      <c r="Q31" s="36">
        <f t="shared" si="3"/>
        <v>6153</v>
      </c>
      <c r="R31" s="38"/>
      <c r="S31" s="36">
        <f t="shared" si="4"/>
        <v>3289</v>
      </c>
      <c r="T31" s="38"/>
      <c r="U31" s="36">
        <f t="shared" si="5"/>
        <v>-2864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37086</v>
      </c>
      <c r="J32" s="18"/>
      <c r="K32" s="33">
        <v>81410</v>
      </c>
      <c r="L32" s="19"/>
      <c r="M32" s="33">
        <v>77540</v>
      </c>
      <c r="N32" s="19"/>
      <c r="O32" s="33">
        <v>75783</v>
      </c>
      <c r="P32" s="38"/>
      <c r="Q32" s="36">
        <f t="shared" si="3"/>
        <v>-3870</v>
      </c>
      <c r="R32" s="38"/>
      <c r="S32" s="36">
        <f t="shared" si="4"/>
        <v>-5627</v>
      </c>
      <c r="T32" s="38"/>
      <c r="U32" s="36">
        <f t="shared" si="5"/>
        <v>-1757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837952</v>
      </c>
      <c r="L34" s="19"/>
      <c r="M34" s="33">
        <f>SUM(M27:M33)</f>
        <v>802818</v>
      </c>
      <c r="N34" s="19"/>
      <c r="O34" s="33">
        <f>SUM(O27:O33)</f>
        <v>773811</v>
      </c>
      <c r="P34" s="38"/>
      <c r="Q34" s="36">
        <f>SUM(Q27:Q33)</f>
        <v>-35134</v>
      </c>
      <c r="R34" s="38"/>
      <c r="S34" s="36">
        <f>SUM(S27:S33)</f>
        <v>-64141</v>
      </c>
      <c r="T34" s="38"/>
      <c r="U34" s="36">
        <f>SUM(U27:U33)</f>
        <v>-29007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37086</v>
      </c>
      <c r="J38" s="18"/>
      <c r="K38" s="33">
        <v>4104</v>
      </c>
      <c r="L38" s="19"/>
      <c r="M38" s="33">
        <v>0</v>
      </c>
      <c r="N38" s="19"/>
      <c r="O38" s="33">
        <v>1359</v>
      </c>
      <c r="P38" s="38"/>
      <c r="Q38" s="36">
        <f>M38-K38</f>
        <v>-4104</v>
      </c>
      <c r="R38" s="38"/>
      <c r="S38" s="36">
        <f>O38-K38</f>
        <v>-2745</v>
      </c>
      <c r="T38" s="38"/>
      <c r="U38" s="36">
        <f>O38-M38</f>
        <v>1359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37086</v>
      </c>
      <c r="J39" s="18"/>
      <c r="K39" s="33">
        <v>896</v>
      </c>
      <c r="L39" s="19"/>
      <c r="M39" s="33">
        <v>1607</v>
      </c>
      <c r="N39" s="19"/>
      <c r="O39" s="33">
        <v>1618</v>
      </c>
      <c r="P39" s="38"/>
      <c r="Q39" s="36">
        <f>M39-K39</f>
        <v>711</v>
      </c>
      <c r="R39" s="38"/>
      <c r="S39" s="36">
        <f>O39-K39</f>
        <v>722</v>
      </c>
      <c r="T39" s="38"/>
      <c r="U39" s="36">
        <f>O39-M39</f>
        <v>11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37086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37086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37086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4041</v>
      </c>
      <c r="I44" s="31"/>
      <c r="J44" s="18"/>
      <c r="K44" s="33">
        <f>SUM(K38:K43)</f>
        <v>5000</v>
      </c>
      <c r="L44" s="19"/>
      <c r="M44" s="33">
        <f>SUM(M38:M42)</f>
        <v>1607</v>
      </c>
      <c r="N44" s="19"/>
      <c r="O44" s="33">
        <f>SUM(O38:O43)</f>
        <v>2977</v>
      </c>
      <c r="P44" s="38"/>
      <c r="Q44" s="36">
        <f>SUM(Q38:Q43)</f>
        <v>-3393</v>
      </c>
      <c r="R44" s="38"/>
      <c r="S44" s="36">
        <f>SUM(S38:S43)</f>
        <v>-2023</v>
      </c>
      <c r="T44" s="38"/>
      <c r="U44" s="36">
        <f>SUM(U38:U43)</f>
        <v>1370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37086</v>
      </c>
      <c r="J48" s="18"/>
      <c r="K48" s="33">
        <v>11000</v>
      </c>
      <c r="L48" s="19"/>
      <c r="M48" s="33">
        <v>44805</v>
      </c>
      <c r="N48" s="19"/>
      <c r="O48" s="33">
        <v>0</v>
      </c>
      <c r="P48" s="38"/>
      <c r="Q48" s="36">
        <f>M48-K48</f>
        <v>33805</v>
      </c>
      <c r="R48" s="38"/>
      <c r="S48" s="36">
        <f>O48-K48</f>
        <v>-11000</v>
      </c>
      <c r="T48" s="38"/>
      <c r="U48" s="36">
        <f>O48-M48</f>
        <v>-44805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11000</v>
      </c>
      <c r="L50" s="19"/>
      <c r="M50" s="33">
        <f>SUM(M45:M48)</f>
        <v>44805</v>
      </c>
      <c r="N50" s="19"/>
      <c r="O50" s="33">
        <f>SUM(O45:O49)</f>
        <v>0</v>
      </c>
      <c r="P50" s="38"/>
      <c r="Q50" s="36">
        <f>SUM(Q45:Q49)</f>
        <v>33805</v>
      </c>
      <c r="R50" s="38"/>
      <c r="S50" s="36">
        <f>SUM(S45:S49)</f>
        <v>-11000</v>
      </c>
      <c r="T50" s="38"/>
      <c r="U50" s="36">
        <f>SUM(U45:U49)</f>
        <v>-44805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37086</v>
      </c>
      <c r="J54" s="18"/>
      <c r="K54" s="33">
        <v>0</v>
      </c>
      <c r="L54" s="19"/>
      <c r="M54" s="33">
        <v>2151</v>
      </c>
      <c r="N54" s="19"/>
      <c r="O54" s="33">
        <v>1077</v>
      </c>
      <c r="P54" s="38"/>
      <c r="Q54" s="36">
        <f>M54-K54</f>
        <v>2151</v>
      </c>
      <c r="R54" s="38"/>
      <c r="S54" s="36">
        <f>O54-K54</f>
        <v>1077</v>
      </c>
      <c r="T54" s="38"/>
      <c r="U54" s="36">
        <f>O54-M54</f>
        <v>-1074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37086</v>
      </c>
      <c r="J55" s="18"/>
      <c r="K55" s="33">
        <v>54514</v>
      </c>
      <c r="L55" s="19"/>
      <c r="M55" s="33">
        <v>43583</v>
      </c>
      <c r="N55" s="19"/>
      <c r="O55" s="33">
        <v>43690</v>
      </c>
      <c r="P55" s="38"/>
      <c r="Q55" s="36">
        <f>M55-K55</f>
        <v>-10931</v>
      </c>
      <c r="R55" s="38"/>
      <c r="S55" s="36">
        <f>O55-K55</f>
        <v>-10824</v>
      </c>
      <c r="T55" s="38"/>
      <c r="U55" s="36">
        <f>O55-M55</f>
        <v>107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54514</v>
      </c>
      <c r="L57" s="19"/>
      <c r="M57" s="33">
        <f>SUM(M51:M55)</f>
        <v>45734</v>
      </c>
      <c r="N57" s="19"/>
      <c r="O57" s="33">
        <f>SUM(O51:O56)</f>
        <v>44767</v>
      </c>
      <c r="P57" s="38"/>
      <c r="Q57" s="36">
        <f>SUM(Q51:Q56)</f>
        <v>-8780</v>
      </c>
      <c r="R57" s="38"/>
      <c r="S57" s="36">
        <f>SUM(S51:S56)</f>
        <v>-9747</v>
      </c>
      <c r="T57" s="38"/>
      <c r="U57" s="36">
        <f>SUM(U51:U56)</f>
        <v>-967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37086</v>
      </c>
      <c r="J61" s="18"/>
      <c r="K61" s="33">
        <v>11973</v>
      </c>
      <c r="L61" s="19"/>
      <c r="M61" s="33">
        <v>11755</v>
      </c>
      <c r="N61" s="19"/>
      <c r="O61" s="33">
        <v>12202</v>
      </c>
      <c r="P61" s="38"/>
      <c r="Q61" s="36">
        <f>M61-K61</f>
        <v>-218</v>
      </c>
      <c r="R61" s="38"/>
      <c r="S61" s="36">
        <f>O61-K61</f>
        <v>229</v>
      </c>
      <c r="T61" s="38"/>
      <c r="U61" s="36">
        <f>O61-M61</f>
        <v>447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11973</v>
      </c>
      <c r="L63" s="19"/>
      <c r="M63" s="33">
        <f>SUM(M58:M61)</f>
        <v>11755</v>
      </c>
      <c r="N63" s="19"/>
      <c r="O63" s="33">
        <f>SUM(O58:O62)</f>
        <v>12202</v>
      </c>
      <c r="P63" s="38"/>
      <c r="Q63" s="36">
        <f>SUM(Q58:Q62)</f>
        <v>-218</v>
      </c>
      <c r="R63" s="38"/>
      <c r="S63" s="36">
        <f>SUM(S58:S62)</f>
        <v>229</v>
      </c>
      <c r="T63" s="38"/>
      <c r="U63" s="36">
        <f>SUM(U58:U62)</f>
        <v>447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37086</v>
      </c>
      <c r="J67" s="18"/>
      <c r="K67" s="33">
        <v>16607</v>
      </c>
      <c r="L67" s="19"/>
      <c r="M67" s="33">
        <v>16845</v>
      </c>
      <c r="N67" s="19"/>
      <c r="O67" s="33">
        <v>16762</v>
      </c>
      <c r="P67" s="38"/>
      <c r="Q67" s="36">
        <f>M67-K67</f>
        <v>238</v>
      </c>
      <c r="R67" s="38"/>
      <c r="S67" s="36">
        <f>O67-K67</f>
        <v>155</v>
      </c>
      <c r="T67" s="38"/>
      <c r="U67" s="36">
        <f>O67-M67</f>
        <v>-83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16607</v>
      </c>
      <c r="L69" s="19"/>
      <c r="M69" s="33">
        <f>SUM(M64:M67)</f>
        <v>16845</v>
      </c>
      <c r="N69" s="19"/>
      <c r="O69" s="33">
        <f>SUM(O64:O68)</f>
        <v>16762</v>
      </c>
      <c r="P69" s="38"/>
      <c r="Q69" s="36">
        <f>SUM(Q64:Q68)</f>
        <v>238</v>
      </c>
      <c r="R69" s="38"/>
      <c r="S69" s="36">
        <f>SUM(S64:S68)</f>
        <v>155</v>
      </c>
      <c r="T69" s="38"/>
      <c r="U69" s="36">
        <f>SUM(U64:U68)</f>
        <v>-83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3992266</v>
      </c>
      <c r="L72" s="76"/>
      <c r="M72" s="75">
        <f>M19+M23+M34+M44+M50+M57+M63+M69</f>
        <v>3988128</v>
      </c>
      <c r="N72" s="76"/>
      <c r="O72" s="82">
        <f>O19+O23+O34+O44+O50+O57+O63+O69</f>
        <v>3877195</v>
      </c>
      <c r="P72" s="83"/>
      <c r="Q72" s="82">
        <f>Q19+Q23+Q34+Q44+Q50+Q57+Q63+Q69</f>
        <v>-4138</v>
      </c>
      <c r="R72" s="83"/>
      <c r="S72" s="82">
        <f>S19+S23+S34+S44+S50+S57+S63+S69</f>
        <v>-115071</v>
      </c>
      <c r="T72" s="83"/>
      <c r="U72" s="75">
        <f>U19+U23+U34+U44+U50+U57+U63+U69</f>
        <v>-110933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-133.48387096774192</v>
      </c>
      <c r="R73" s="84"/>
      <c r="S73" s="86">
        <f>S72/31</f>
        <v>-3711.9677419354839</v>
      </c>
      <c r="T73" s="84"/>
      <c r="U73" s="88">
        <f>U72/31</f>
        <v>-3578.483870967742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-16410.066599999998</v>
      </c>
      <c r="R75" s="47"/>
      <c r="S75" s="77">
        <f>S72*O75</f>
        <v>-456337.06469999999</v>
      </c>
      <c r="T75" s="47"/>
      <c r="U75" s="77">
        <f>U72*O75</f>
        <v>-439926.99810000003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37086</v>
      </c>
      <c r="J79" s="18"/>
      <c r="K79" s="33">
        <v>1285475</v>
      </c>
      <c r="L79" s="19"/>
      <c r="M79" s="33">
        <v>1318617</v>
      </c>
      <c r="N79" s="19"/>
      <c r="O79" s="33">
        <v>1318619</v>
      </c>
      <c r="P79" s="38"/>
      <c r="Q79" s="36">
        <f>M79-K79</f>
        <v>33142</v>
      </c>
      <c r="R79" s="38"/>
      <c r="S79" s="36">
        <f>O79-K79</f>
        <v>33144</v>
      </c>
      <c r="T79" s="38"/>
      <c r="U79" s="36">
        <f>O79-M79</f>
        <v>2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1285475</v>
      </c>
      <c r="L82" s="19"/>
      <c r="M82" s="33">
        <f>SUM(M79:M81)</f>
        <v>1318617</v>
      </c>
      <c r="N82" s="19"/>
      <c r="O82" s="33">
        <f>SUM(O79:O80)</f>
        <v>1318619</v>
      </c>
      <c r="P82" s="38"/>
      <c r="Q82" s="36">
        <f>SUM(Q79:Q80)</f>
        <v>33142</v>
      </c>
      <c r="R82" s="38"/>
      <c r="S82" s="36">
        <f>SUM(S79:S80)</f>
        <v>33144</v>
      </c>
      <c r="T82" s="38"/>
      <c r="U82" s="36">
        <f>SUM(U79:U80)</f>
        <v>2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1104.7333333333333</v>
      </c>
      <c r="R84" s="84"/>
      <c r="S84" s="86">
        <f>S82/30</f>
        <v>1104.8</v>
      </c>
      <c r="T84" s="84"/>
      <c r="U84" s="86">
        <f>U82/30</f>
        <v>6.6666666666666666E-2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131431.22940000001</v>
      </c>
      <c r="R86" s="47"/>
      <c r="S86" s="77">
        <f>S82*O86</f>
        <v>131439.16080000001</v>
      </c>
      <c r="T86" s="47"/>
      <c r="U86" s="77">
        <f>U82*O86</f>
        <v>7.9314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37086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37086</v>
      </c>
      <c r="J94" s="18"/>
      <c r="K94" s="33">
        <v>61190</v>
      </c>
      <c r="L94" s="19"/>
      <c r="M94" s="33">
        <v>50369</v>
      </c>
      <c r="N94" s="19"/>
      <c r="O94" s="33">
        <v>51594</v>
      </c>
      <c r="P94" s="38"/>
      <c r="Q94" s="36">
        <f>M94-K94</f>
        <v>-10821</v>
      </c>
      <c r="R94" s="38"/>
      <c r="S94" s="36">
        <f>O94-K94</f>
        <v>-9596</v>
      </c>
      <c r="T94" s="38"/>
      <c r="U94" s="36">
        <f>O94-M94</f>
        <v>1225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61190</v>
      </c>
      <c r="L96" s="19"/>
      <c r="M96" s="33">
        <f>SUM(M93:M95)</f>
        <v>50369</v>
      </c>
      <c r="N96" s="19"/>
      <c r="O96" s="33">
        <f>SUM(O93:O95)</f>
        <v>51594</v>
      </c>
      <c r="P96" s="38"/>
      <c r="Q96" s="36">
        <f>SUM(Q93:Q95)</f>
        <v>-10821</v>
      </c>
      <c r="R96" s="38"/>
      <c r="S96" s="36">
        <f>SUM(S93:S95)</f>
        <v>-9596</v>
      </c>
      <c r="T96" s="38"/>
      <c r="U96" s="36">
        <f>SUM(U93:U95)</f>
        <v>1225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-360.7</v>
      </c>
      <c r="R99" s="104"/>
      <c r="S99" s="103">
        <f>S96/30</f>
        <v>-319.86666666666667</v>
      </c>
      <c r="T99" s="104"/>
      <c r="U99" s="103">
        <f>U96/30</f>
        <v>40.833333333333336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-42912.839699999997</v>
      </c>
      <c r="R101" s="47"/>
      <c r="S101" s="77">
        <f>S96*O101</f>
        <v>-38054.857199999999</v>
      </c>
      <c r="T101" s="47"/>
      <c r="U101" s="77">
        <f>U96*O101</f>
        <v>4857.9825000000001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37086</v>
      </c>
      <c r="J107" s="18"/>
      <c r="K107" s="33">
        <v>1035830</v>
      </c>
      <c r="L107" s="19"/>
      <c r="M107" s="33">
        <v>1056728</v>
      </c>
      <c r="N107" s="19"/>
      <c r="O107" s="33">
        <v>1060893</v>
      </c>
      <c r="P107" s="38"/>
      <c r="Q107" s="36">
        <f>M107-K107</f>
        <v>20898</v>
      </c>
      <c r="R107" s="38"/>
      <c r="S107" s="36">
        <f>O107-K107</f>
        <v>25063</v>
      </c>
      <c r="T107" s="38"/>
      <c r="U107" s="36">
        <f>O107-M107</f>
        <v>4165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1035830</v>
      </c>
      <c r="L109" s="19"/>
      <c r="M109" s="33">
        <f>SUM(M105:M107)</f>
        <v>1056728</v>
      </c>
      <c r="N109" s="19"/>
      <c r="O109" s="33">
        <f>SUM(O105:O108)</f>
        <v>1060893</v>
      </c>
      <c r="P109" s="38"/>
      <c r="Q109" s="36">
        <f>SUM(Q105:Q108)</f>
        <v>20898</v>
      </c>
      <c r="R109" s="38"/>
      <c r="S109" s="36">
        <f>SUM(S105:S108)</f>
        <v>25063</v>
      </c>
      <c r="T109" s="38"/>
      <c r="U109" s="36">
        <f>SUM(U105:U108)</f>
        <v>4165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37086</v>
      </c>
      <c r="J113" s="18"/>
      <c r="K113" s="33">
        <v>156006</v>
      </c>
      <c r="L113" s="19"/>
      <c r="M113" s="33">
        <v>153448</v>
      </c>
      <c r="N113" s="19"/>
      <c r="O113" s="33">
        <v>153518</v>
      </c>
      <c r="P113" s="38"/>
      <c r="Q113" s="36">
        <f>M113-K113</f>
        <v>-2558</v>
      </c>
      <c r="R113" s="38"/>
      <c r="S113" s="36">
        <f>O113-K113</f>
        <v>-2488</v>
      </c>
      <c r="T113" s="38"/>
      <c r="U113" s="36">
        <f>O113-M113</f>
        <v>70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156006</v>
      </c>
      <c r="L115" s="19"/>
      <c r="M115" s="33">
        <f>SUM(M110:M113)</f>
        <v>153448</v>
      </c>
      <c r="N115" s="19"/>
      <c r="O115" s="33">
        <f>SUM(O110:O114)</f>
        <v>153518</v>
      </c>
      <c r="P115" s="38"/>
      <c r="Q115" s="36">
        <f>SUM(Q110:Q114)</f>
        <v>-2558</v>
      </c>
      <c r="R115" s="38"/>
      <c r="S115" s="36">
        <f>SUM(S110:S114)</f>
        <v>-2488</v>
      </c>
      <c r="T115" s="38"/>
      <c r="U115" s="36">
        <f>SUM(U110:U114)</f>
        <v>70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37086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37086</v>
      </c>
      <c r="J125" s="18"/>
      <c r="K125" s="33">
        <v>268733</v>
      </c>
      <c r="L125" s="19"/>
      <c r="M125" s="33">
        <v>272825</v>
      </c>
      <c r="N125" s="19"/>
      <c r="O125" s="33">
        <v>0</v>
      </c>
      <c r="P125" s="38"/>
      <c r="Q125" s="36">
        <f>M125-K125</f>
        <v>4092</v>
      </c>
      <c r="R125" s="38"/>
      <c r="S125" s="36">
        <f>O125-K125</f>
        <v>-268733</v>
      </c>
      <c r="T125" s="38"/>
      <c r="U125" s="36">
        <f>O125-M125</f>
        <v>-272825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268733</v>
      </c>
      <c r="L127" s="19"/>
      <c r="M127" s="33">
        <f>SUM(M123:M125)</f>
        <v>272825</v>
      </c>
      <c r="N127" s="19"/>
      <c r="O127" s="33">
        <f>SUM(O123:O126)</f>
        <v>0</v>
      </c>
      <c r="P127" s="38"/>
      <c r="Q127" s="36">
        <f>SUM(Q116:Q126)</f>
        <v>4092</v>
      </c>
      <c r="R127" s="38"/>
      <c r="S127" s="36">
        <f>SUM(S116:S126)</f>
        <v>-268733</v>
      </c>
      <c r="T127" s="38"/>
      <c r="U127" s="36">
        <f>SUM(U116:U126)</f>
        <v>-272825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37086</v>
      </c>
      <c r="J131" s="18"/>
      <c r="K131" s="33">
        <v>111696</v>
      </c>
      <c r="L131" s="19"/>
      <c r="M131" s="33">
        <v>110664</v>
      </c>
      <c r="N131" s="19"/>
      <c r="O131" s="33">
        <v>110656</v>
      </c>
      <c r="P131" s="38"/>
      <c r="Q131" s="36">
        <f>M131-K131</f>
        <v>-1032</v>
      </c>
      <c r="R131" s="38"/>
      <c r="S131" s="36">
        <f>O131-K131</f>
        <v>-1040</v>
      </c>
      <c r="T131" s="38"/>
      <c r="U131" s="36">
        <f>O131-M131</f>
        <v>-8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-72534</v>
      </c>
      <c r="I133" s="31"/>
      <c r="J133" s="18"/>
      <c r="K133" s="33"/>
      <c r="L133" s="19"/>
      <c r="M133" s="33"/>
      <c r="N133" s="19"/>
      <c r="O133" s="33"/>
      <c r="P133" s="38"/>
      <c r="Q133" s="36">
        <f>SUM(Q122:Q132)</f>
        <v>7152</v>
      </c>
      <c r="R133" s="38"/>
      <c r="S133" s="36">
        <f>SUM(S122:S132)</f>
        <v>-538506</v>
      </c>
      <c r="T133" s="38"/>
      <c r="U133" s="36">
        <f>SUM(U122:U132)</f>
        <v>-545658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1460569</v>
      </c>
      <c r="L136" s="76"/>
      <c r="M136" s="75">
        <f>M109+M115+M121+M127+M133</f>
        <v>1483001</v>
      </c>
      <c r="N136" s="76"/>
      <c r="O136" s="82">
        <f>O109+O115+O121+O127+O133</f>
        <v>1214411</v>
      </c>
      <c r="P136" s="83"/>
      <c r="Q136" s="82">
        <f>Q109+Q115+Q121+Q133</f>
        <v>25492</v>
      </c>
      <c r="R136" s="83"/>
      <c r="S136" s="82">
        <f>S109+S115+S121+S133</f>
        <v>-515931</v>
      </c>
      <c r="T136" s="83"/>
      <c r="U136" s="75">
        <f>U109+U115+U121+U133</f>
        <v>-541423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822.32258064516134</v>
      </c>
      <c r="R137" s="84"/>
      <c r="S137" s="86">
        <f>S136/31</f>
        <v>-16642.935483870966</v>
      </c>
      <c r="T137" s="84"/>
      <c r="U137" s="88">
        <f>U136/31</f>
        <v>-17465.258064516129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101093.6244</v>
      </c>
      <c r="R139" s="47"/>
      <c r="S139" s="77">
        <f>S136*O139</f>
        <v>-2046027.5667000001</v>
      </c>
      <c r="T139" s="47"/>
      <c r="U139" s="77">
        <f>U136*O139</f>
        <v>-2147121.1910999999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16" workbookViewId="0">
      <selection activeCell="O137" sqref="O137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37082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37082</v>
      </c>
      <c r="J6" s="18"/>
      <c r="K6" s="33">
        <v>107470</v>
      </c>
      <c r="L6" s="19"/>
      <c r="M6" s="33">
        <v>100843</v>
      </c>
      <c r="N6" s="19"/>
      <c r="O6" s="33">
        <v>99727</v>
      </c>
      <c r="P6" s="38"/>
      <c r="Q6" s="36">
        <f t="shared" ref="Q6:Q17" si="0">M6-K6</f>
        <v>-6627</v>
      </c>
      <c r="R6" s="38"/>
      <c r="S6" s="36">
        <f t="shared" ref="S6:S17" si="1">O6-K6</f>
        <v>-7743</v>
      </c>
      <c r="T6" s="38"/>
      <c r="U6" s="36">
        <f t="shared" ref="U6:U17" si="2">O6-M6</f>
        <v>-1116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37082</v>
      </c>
      <c r="J7" s="18"/>
      <c r="K7" s="33">
        <v>225901</v>
      </c>
      <c r="L7" s="19"/>
      <c r="M7" s="33">
        <v>231628</v>
      </c>
      <c r="N7" s="19"/>
      <c r="O7" s="33">
        <v>201546</v>
      </c>
      <c r="P7" s="38"/>
      <c r="Q7" s="36">
        <f t="shared" si="0"/>
        <v>5727</v>
      </c>
      <c r="R7" s="38"/>
      <c r="S7" s="36">
        <f t="shared" si="1"/>
        <v>-24355</v>
      </c>
      <c r="T7" s="38"/>
      <c r="U7" s="36">
        <f t="shared" si="2"/>
        <v>-30082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37082</v>
      </c>
      <c r="J8" s="18"/>
      <c r="K8" s="33">
        <v>144735</v>
      </c>
      <c r="L8" s="19"/>
      <c r="M8" s="33">
        <v>146745</v>
      </c>
      <c r="N8" s="19"/>
      <c r="O8" s="33">
        <v>145235</v>
      </c>
      <c r="P8" s="38"/>
      <c r="Q8" s="36">
        <f t="shared" si="0"/>
        <v>2010</v>
      </c>
      <c r="R8" s="38"/>
      <c r="S8" s="36">
        <f t="shared" si="1"/>
        <v>500</v>
      </c>
      <c r="T8" s="38"/>
      <c r="U8" s="36">
        <f t="shared" si="2"/>
        <v>-1510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37082</v>
      </c>
      <c r="J9" s="18"/>
      <c r="K9" s="33">
        <v>51292</v>
      </c>
      <c r="L9" s="19"/>
      <c r="M9" s="33">
        <v>54143</v>
      </c>
      <c r="N9" s="19"/>
      <c r="O9" s="33">
        <v>53838</v>
      </c>
      <c r="P9" s="38"/>
      <c r="Q9" s="36">
        <f t="shared" si="0"/>
        <v>2851</v>
      </c>
      <c r="R9" s="38"/>
      <c r="S9" s="36">
        <f t="shared" si="1"/>
        <v>2546</v>
      </c>
      <c r="T9" s="38"/>
      <c r="U9" s="36">
        <f t="shared" si="2"/>
        <v>-305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37082</v>
      </c>
      <c r="J10" s="18"/>
      <c r="K10" s="33">
        <v>77704</v>
      </c>
      <c r="L10" s="19"/>
      <c r="M10" s="33">
        <v>94842</v>
      </c>
      <c r="N10" s="19"/>
      <c r="O10" s="33">
        <v>93699</v>
      </c>
      <c r="P10" s="38"/>
      <c r="Q10" s="36">
        <f t="shared" si="0"/>
        <v>17138</v>
      </c>
      <c r="R10" s="38"/>
      <c r="S10" s="36">
        <f t="shared" si="1"/>
        <v>15995</v>
      </c>
      <c r="T10" s="38"/>
      <c r="U10" s="36">
        <f t="shared" si="2"/>
        <v>-1143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37082</v>
      </c>
      <c r="J11" s="18"/>
      <c r="K11" s="33">
        <v>132148</v>
      </c>
      <c r="L11" s="19"/>
      <c r="M11" s="33">
        <v>133358</v>
      </c>
      <c r="N11" s="19"/>
      <c r="O11" s="33">
        <v>130671</v>
      </c>
      <c r="P11" s="38"/>
      <c r="Q11" s="36">
        <f t="shared" si="0"/>
        <v>1210</v>
      </c>
      <c r="R11" s="38"/>
      <c r="S11" s="36">
        <f t="shared" si="1"/>
        <v>-1477</v>
      </c>
      <c r="T11" s="38"/>
      <c r="U11" s="36">
        <f t="shared" si="2"/>
        <v>-2687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37082</v>
      </c>
      <c r="J12" s="18"/>
      <c r="K12" s="33">
        <v>44435</v>
      </c>
      <c r="L12" s="19"/>
      <c r="M12" s="33">
        <v>41977</v>
      </c>
      <c r="N12" s="19"/>
      <c r="O12" s="33">
        <v>41884</v>
      </c>
      <c r="P12" s="38"/>
      <c r="Q12" s="36">
        <f t="shared" si="0"/>
        <v>-2458</v>
      </c>
      <c r="R12" s="38"/>
      <c r="S12" s="36">
        <f t="shared" si="1"/>
        <v>-2551</v>
      </c>
      <c r="T12" s="38"/>
      <c r="U12" s="36">
        <f t="shared" si="2"/>
        <v>-93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37082</v>
      </c>
      <c r="J13" s="18"/>
      <c r="K13" s="33">
        <v>106937</v>
      </c>
      <c r="L13" s="19"/>
      <c r="M13" s="33">
        <v>100083</v>
      </c>
      <c r="N13" s="19"/>
      <c r="O13" s="33">
        <v>96887</v>
      </c>
      <c r="P13" s="38"/>
      <c r="Q13" s="36">
        <f t="shared" si="0"/>
        <v>-6854</v>
      </c>
      <c r="R13" s="38"/>
      <c r="S13" s="36">
        <f t="shared" si="1"/>
        <v>-10050</v>
      </c>
      <c r="T13" s="38"/>
      <c r="U13" s="36">
        <f t="shared" si="2"/>
        <v>-3196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37082</v>
      </c>
      <c r="J14" s="18"/>
      <c r="K14" s="33">
        <v>125303</v>
      </c>
      <c r="L14" s="19"/>
      <c r="M14" s="33">
        <v>128368</v>
      </c>
      <c r="N14" s="19"/>
      <c r="O14" s="33">
        <v>127303</v>
      </c>
      <c r="P14" s="38"/>
      <c r="Q14" s="36">
        <f t="shared" si="0"/>
        <v>3065</v>
      </c>
      <c r="R14" s="38"/>
      <c r="S14" s="36">
        <f t="shared" si="1"/>
        <v>2000</v>
      </c>
      <c r="T14" s="38"/>
      <c r="U14" s="36">
        <f t="shared" si="2"/>
        <v>-1065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37082</v>
      </c>
      <c r="J15" s="18"/>
      <c r="K15" s="33">
        <v>154827</v>
      </c>
      <c r="L15" s="19"/>
      <c r="M15" s="33">
        <v>149092</v>
      </c>
      <c r="N15" s="19"/>
      <c r="O15" s="33">
        <v>148362</v>
      </c>
      <c r="P15" s="38"/>
      <c r="Q15" s="36">
        <f t="shared" si="0"/>
        <v>-5735</v>
      </c>
      <c r="R15" s="38"/>
      <c r="S15" s="36">
        <f t="shared" si="1"/>
        <v>-6465</v>
      </c>
      <c r="T15" s="38"/>
      <c r="U15" s="36">
        <f t="shared" si="2"/>
        <v>-730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37082</v>
      </c>
      <c r="J16" s="18"/>
      <c r="K16" s="33">
        <v>303969</v>
      </c>
      <c r="L16" s="19"/>
      <c r="M16" s="33">
        <v>304487</v>
      </c>
      <c r="N16" s="19"/>
      <c r="O16" s="33">
        <v>300572</v>
      </c>
      <c r="P16" s="38"/>
      <c r="Q16" s="36">
        <f t="shared" si="0"/>
        <v>518</v>
      </c>
      <c r="R16" s="38"/>
      <c r="S16" s="36">
        <f t="shared" si="1"/>
        <v>-3397</v>
      </c>
      <c r="T16" s="38"/>
      <c r="U16" s="36">
        <f t="shared" si="2"/>
        <v>-3915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37082</v>
      </c>
      <c r="J17" s="18"/>
      <c r="K17" s="33">
        <v>64406</v>
      </c>
      <c r="L17" s="19"/>
      <c r="M17" s="33">
        <v>60223</v>
      </c>
      <c r="N17" s="19"/>
      <c r="O17" s="33">
        <v>59202</v>
      </c>
      <c r="P17" s="38"/>
      <c r="Q17" s="36">
        <f t="shared" si="0"/>
        <v>-4183</v>
      </c>
      <c r="R17" s="38"/>
      <c r="S17" s="36">
        <f t="shared" si="1"/>
        <v>-5204</v>
      </c>
      <c r="T17" s="38"/>
      <c r="U17" s="36">
        <f t="shared" si="2"/>
        <v>-1021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1539127</v>
      </c>
      <c r="L19" s="19"/>
      <c r="M19" s="33">
        <f>SUM(M6:M18)</f>
        <v>1545789</v>
      </c>
      <c r="N19" s="19"/>
      <c r="O19" s="33">
        <f>SUM(O6:O17)</f>
        <v>1498926</v>
      </c>
      <c r="P19" s="38"/>
      <c r="Q19" s="36">
        <f>SUM(Q6:Q17)</f>
        <v>6662</v>
      </c>
      <c r="R19" s="38"/>
      <c r="S19" s="36">
        <f>SUM(S6:S17)</f>
        <v>-40201</v>
      </c>
      <c r="T19" s="38"/>
      <c r="U19" s="36">
        <f>SUM(U6:U17)</f>
        <v>-46863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37082</v>
      </c>
      <c r="J23" s="18"/>
      <c r="K23" s="33">
        <v>2625</v>
      </c>
      <c r="L23" s="19"/>
      <c r="M23" s="33">
        <v>3166</v>
      </c>
      <c r="N23" s="19"/>
      <c r="O23" s="33">
        <v>3157</v>
      </c>
      <c r="P23" s="38"/>
      <c r="Q23" s="36">
        <f>M23-K23</f>
        <v>541</v>
      </c>
      <c r="R23" s="38"/>
      <c r="S23" s="36">
        <f>O23-K23</f>
        <v>532</v>
      </c>
      <c r="T23" s="38"/>
      <c r="U23" s="36">
        <f>O23-M23</f>
        <v>-9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37082</v>
      </c>
      <c r="J27" s="18"/>
      <c r="K27" s="33">
        <v>79319</v>
      </c>
      <c r="L27" s="19"/>
      <c r="M27" s="33">
        <v>73625</v>
      </c>
      <c r="N27" s="19"/>
      <c r="O27" s="33">
        <v>73195</v>
      </c>
      <c r="P27" s="38"/>
      <c r="Q27" s="36">
        <f t="shared" ref="Q27:Q32" si="3">M27-K27</f>
        <v>-5694</v>
      </c>
      <c r="R27" s="38"/>
      <c r="S27" s="36">
        <f t="shared" ref="S27:S32" si="4">O27-K27</f>
        <v>-6124</v>
      </c>
      <c r="T27" s="38"/>
      <c r="U27" s="36">
        <f t="shared" ref="U27:U32" si="5">O27-M27</f>
        <v>-430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37082</v>
      </c>
      <c r="J28" s="18"/>
      <c r="K28" s="33">
        <v>109409</v>
      </c>
      <c r="L28" s="19"/>
      <c r="M28" s="33">
        <v>111442</v>
      </c>
      <c r="N28" s="19"/>
      <c r="O28" s="33">
        <v>109937</v>
      </c>
      <c r="P28" s="38"/>
      <c r="Q28" s="36">
        <f t="shared" si="3"/>
        <v>2033</v>
      </c>
      <c r="R28" s="38"/>
      <c r="S28" s="36">
        <f t="shared" si="4"/>
        <v>528</v>
      </c>
      <c r="T28" s="38"/>
      <c r="U28" s="36">
        <f t="shared" si="5"/>
        <v>-1505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37082</v>
      </c>
      <c r="J29" s="18"/>
      <c r="K29" s="33">
        <v>25009</v>
      </c>
      <c r="L29" s="19"/>
      <c r="M29" s="33">
        <v>19805</v>
      </c>
      <c r="N29" s="19"/>
      <c r="O29" s="33">
        <v>19507</v>
      </c>
      <c r="P29" s="38"/>
      <c r="Q29" s="36">
        <f t="shared" si="3"/>
        <v>-5204</v>
      </c>
      <c r="R29" s="38"/>
      <c r="S29" s="36">
        <f t="shared" si="4"/>
        <v>-5502</v>
      </c>
      <c r="T29" s="38"/>
      <c r="U29" s="36">
        <f t="shared" si="5"/>
        <v>-298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37082</v>
      </c>
      <c r="J30" s="18"/>
      <c r="K30" s="33">
        <v>58491</v>
      </c>
      <c r="L30" s="19"/>
      <c r="M30" s="33">
        <v>51969</v>
      </c>
      <c r="N30" s="19"/>
      <c r="O30" s="33">
        <v>50970</v>
      </c>
      <c r="P30" s="38"/>
      <c r="Q30" s="36">
        <f t="shared" si="3"/>
        <v>-6522</v>
      </c>
      <c r="R30" s="38"/>
      <c r="S30" s="36">
        <f t="shared" si="4"/>
        <v>-7521</v>
      </c>
      <c r="T30" s="38"/>
      <c r="U30" s="36">
        <f t="shared" si="5"/>
        <v>-999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37082</v>
      </c>
      <c r="J31" s="18"/>
      <c r="K31" s="33">
        <v>108599</v>
      </c>
      <c r="L31" s="19"/>
      <c r="M31" s="33">
        <v>111394</v>
      </c>
      <c r="N31" s="19"/>
      <c r="O31" s="33">
        <v>110012</v>
      </c>
      <c r="P31" s="38"/>
      <c r="Q31" s="36">
        <f t="shared" si="3"/>
        <v>2795</v>
      </c>
      <c r="R31" s="38"/>
      <c r="S31" s="36">
        <f t="shared" si="4"/>
        <v>1413</v>
      </c>
      <c r="T31" s="38"/>
      <c r="U31" s="36">
        <f t="shared" si="5"/>
        <v>-1382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37082</v>
      </c>
      <c r="J32" s="18"/>
      <c r="K32" s="33">
        <v>40705</v>
      </c>
      <c r="L32" s="19"/>
      <c r="M32" s="33">
        <v>38502</v>
      </c>
      <c r="N32" s="19"/>
      <c r="O32" s="33">
        <v>37619</v>
      </c>
      <c r="P32" s="38"/>
      <c r="Q32" s="36">
        <f t="shared" si="3"/>
        <v>-2203</v>
      </c>
      <c r="R32" s="38"/>
      <c r="S32" s="36">
        <f t="shared" si="4"/>
        <v>-3086</v>
      </c>
      <c r="T32" s="38"/>
      <c r="U32" s="36">
        <f t="shared" si="5"/>
        <v>-883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421532</v>
      </c>
      <c r="L34" s="19"/>
      <c r="M34" s="33">
        <f>SUM(M27:M33)</f>
        <v>406737</v>
      </c>
      <c r="N34" s="19"/>
      <c r="O34" s="33">
        <f>SUM(O27:O33)</f>
        <v>401240</v>
      </c>
      <c r="P34" s="38"/>
      <c r="Q34" s="36">
        <f>SUM(Q27:Q33)</f>
        <v>-14795</v>
      </c>
      <c r="R34" s="38"/>
      <c r="S34" s="36">
        <f>SUM(S27:S33)</f>
        <v>-20292</v>
      </c>
      <c r="T34" s="38"/>
      <c r="U34" s="36">
        <f>SUM(U27:U33)</f>
        <v>-5497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37082</v>
      </c>
      <c r="J38" s="18"/>
      <c r="K38" s="33">
        <v>2053</v>
      </c>
      <c r="L38" s="19"/>
      <c r="M38" s="33">
        <v>0</v>
      </c>
      <c r="N38" s="19"/>
      <c r="O38" s="33">
        <v>603</v>
      </c>
      <c r="P38" s="38"/>
      <c r="Q38" s="36">
        <f>M38-K38</f>
        <v>-2053</v>
      </c>
      <c r="R38" s="38"/>
      <c r="S38" s="36">
        <f>O38-K38</f>
        <v>-1450</v>
      </c>
      <c r="T38" s="38"/>
      <c r="U38" s="36">
        <f>O38-M38</f>
        <v>603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37082</v>
      </c>
      <c r="J39" s="18"/>
      <c r="K39" s="33">
        <v>448</v>
      </c>
      <c r="L39" s="19"/>
      <c r="M39" s="33">
        <v>688</v>
      </c>
      <c r="N39" s="19"/>
      <c r="O39" s="33">
        <v>692</v>
      </c>
      <c r="P39" s="38"/>
      <c r="Q39" s="36">
        <f>M39-K39</f>
        <v>240</v>
      </c>
      <c r="R39" s="38"/>
      <c r="S39" s="36">
        <f>O39-K39</f>
        <v>244</v>
      </c>
      <c r="T39" s="38"/>
      <c r="U39" s="36">
        <f>O39-M39</f>
        <v>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37082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37082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37082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6664</v>
      </c>
      <c r="I44" s="31"/>
      <c r="J44" s="18"/>
      <c r="K44" s="33">
        <f>SUM(K38:K43)</f>
        <v>2501</v>
      </c>
      <c r="L44" s="19"/>
      <c r="M44" s="33">
        <f>SUM(M38:M42)</f>
        <v>688</v>
      </c>
      <c r="N44" s="19"/>
      <c r="O44" s="33">
        <f>SUM(O38:O43)</f>
        <v>1295</v>
      </c>
      <c r="P44" s="38"/>
      <c r="Q44" s="36">
        <f>SUM(Q38:Q43)</f>
        <v>-1813</v>
      </c>
      <c r="R44" s="38"/>
      <c r="S44" s="36">
        <f>SUM(S38:S43)</f>
        <v>-1206</v>
      </c>
      <c r="T44" s="38"/>
      <c r="U44" s="36">
        <f>SUM(U38:U43)</f>
        <v>607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37082</v>
      </c>
      <c r="J48" s="18"/>
      <c r="K48" s="33">
        <v>11000</v>
      </c>
      <c r="L48" s="19"/>
      <c r="M48" s="33">
        <v>25775</v>
      </c>
      <c r="N48" s="19"/>
      <c r="O48" s="33">
        <v>0</v>
      </c>
      <c r="P48" s="38"/>
      <c r="Q48" s="36">
        <f>M48-K48</f>
        <v>14775</v>
      </c>
      <c r="R48" s="38"/>
      <c r="S48" s="36">
        <f>O48-K48</f>
        <v>-11000</v>
      </c>
      <c r="T48" s="38"/>
      <c r="U48" s="36">
        <f>O48-M48</f>
        <v>-25775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24463</v>
      </c>
      <c r="I50" s="31"/>
      <c r="J50" s="18"/>
      <c r="K50" s="33">
        <f>SUM(K45:K49)</f>
        <v>11000</v>
      </c>
      <c r="L50" s="19"/>
      <c r="M50" s="33">
        <f>SUM(M45:M48)</f>
        <v>25775</v>
      </c>
      <c r="N50" s="19"/>
      <c r="O50" s="33">
        <f>SUM(O45:O49)</f>
        <v>0</v>
      </c>
      <c r="P50" s="38"/>
      <c r="Q50" s="36">
        <f>SUM(Q45:Q49)</f>
        <v>14775</v>
      </c>
      <c r="R50" s="38"/>
      <c r="S50" s="36">
        <f>SUM(S45:S49)</f>
        <v>-11000</v>
      </c>
      <c r="T50" s="38"/>
      <c r="U50" s="36">
        <f>SUM(U45:U49)</f>
        <v>-25775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37082</v>
      </c>
      <c r="J54" s="18"/>
      <c r="K54" s="33">
        <v>0</v>
      </c>
      <c r="L54" s="19"/>
      <c r="M54" s="33">
        <v>685</v>
      </c>
      <c r="N54" s="19"/>
      <c r="O54" s="33">
        <v>0</v>
      </c>
      <c r="P54" s="38"/>
      <c r="Q54" s="36">
        <f>M54-K54</f>
        <v>685</v>
      </c>
      <c r="R54" s="38"/>
      <c r="S54" s="36">
        <f>O54-K54</f>
        <v>0</v>
      </c>
      <c r="T54" s="38"/>
      <c r="U54" s="36">
        <f>O54-M54</f>
        <v>-685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37082</v>
      </c>
      <c r="J55" s="18"/>
      <c r="K55" s="33">
        <v>40172</v>
      </c>
      <c r="L55" s="19"/>
      <c r="M55" s="33">
        <v>40099</v>
      </c>
      <c r="N55" s="19"/>
      <c r="O55" s="33">
        <v>40286</v>
      </c>
      <c r="P55" s="38"/>
      <c r="Q55" s="36">
        <f>M55-K55</f>
        <v>-73</v>
      </c>
      <c r="R55" s="38"/>
      <c r="S55" s="36">
        <f>O55-K55</f>
        <v>114</v>
      </c>
      <c r="T55" s="38"/>
      <c r="U55" s="36">
        <f>O55-M55</f>
        <v>187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40172</v>
      </c>
      <c r="L57" s="19"/>
      <c r="M57" s="33">
        <f>SUM(M51:M55)</f>
        <v>40784</v>
      </c>
      <c r="N57" s="19"/>
      <c r="O57" s="33">
        <f>SUM(O51:O56)</f>
        <v>40286</v>
      </c>
      <c r="P57" s="38"/>
      <c r="Q57" s="36">
        <f>SUM(Q51:Q56)</f>
        <v>612</v>
      </c>
      <c r="R57" s="38"/>
      <c r="S57" s="36">
        <f>SUM(S51:S56)</f>
        <v>114</v>
      </c>
      <c r="T57" s="38"/>
      <c r="U57" s="36">
        <f>SUM(U51:U56)</f>
        <v>-498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37082</v>
      </c>
      <c r="J61" s="18"/>
      <c r="K61" s="33">
        <v>6119</v>
      </c>
      <c r="L61" s="19"/>
      <c r="M61" s="33">
        <v>5597</v>
      </c>
      <c r="N61" s="19"/>
      <c r="O61" s="33">
        <v>5775</v>
      </c>
      <c r="P61" s="38"/>
      <c r="Q61" s="36">
        <f>M61-K61</f>
        <v>-522</v>
      </c>
      <c r="R61" s="38"/>
      <c r="S61" s="36">
        <f>O61-K61</f>
        <v>-344</v>
      </c>
      <c r="T61" s="38"/>
      <c r="U61" s="36">
        <f>O61-M61</f>
        <v>178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-25429</v>
      </c>
      <c r="I63" s="31"/>
      <c r="J63" s="18"/>
      <c r="K63" s="33">
        <f>SUM(K58:K62)</f>
        <v>6119</v>
      </c>
      <c r="L63" s="19"/>
      <c r="M63" s="33">
        <f>SUM(M58:M61)</f>
        <v>5597</v>
      </c>
      <c r="N63" s="19"/>
      <c r="O63" s="33">
        <f>SUM(O58:O62)</f>
        <v>5775</v>
      </c>
      <c r="P63" s="38"/>
      <c r="Q63" s="36">
        <f>SUM(Q58:Q62)</f>
        <v>-522</v>
      </c>
      <c r="R63" s="38"/>
      <c r="S63" s="36">
        <f>SUM(S58:S62)</f>
        <v>-344</v>
      </c>
      <c r="T63" s="38"/>
      <c r="U63" s="36">
        <f>SUM(U58:U62)</f>
        <v>178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37082</v>
      </c>
      <c r="J67" s="18"/>
      <c r="K67" s="33">
        <v>8270</v>
      </c>
      <c r="L67" s="19"/>
      <c r="M67" s="33">
        <v>8463</v>
      </c>
      <c r="N67" s="19"/>
      <c r="O67" s="33">
        <v>8422</v>
      </c>
      <c r="P67" s="38"/>
      <c r="Q67" s="36">
        <f>M67-K67</f>
        <v>193</v>
      </c>
      <c r="R67" s="38"/>
      <c r="S67" s="36">
        <f>O67-K67</f>
        <v>152</v>
      </c>
      <c r="T67" s="38"/>
      <c r="U67" s="36">
        <f>O67-M67</f>
        <v>-41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-3895</v>
      </c>
      <c r="I69" s="31"/>
      <c r="J69" s="18"/>
      <c r="K69" s="33">
        <f>SUM(K64:K68)</f>
        <v>8270</v>
      </c>
      <c r="L69" s="19"/>
      <c r="M69" s="33">
        <f>SUM(M64:M67)</f>
        <v>8463</v>
      </c>
      <c r="N69" s="19"/>
      <c r="O69" s="33">
        <f>SUM(O64:O68)</f>
        <v>8422</v>
      </c>
      <c r="P69" s="38"/>
      <c r="Q69" s="36">
        <f>SUM(Q64:Q68)</f>
        <v>193</v>
      </c>
      <c r="R69" s="38"/>
      <c r="S69" s="36">
        <f>SUM(S64:S68)</f>
        <v>152</v>
      </c>
      <c r="T69" s="38"/>
      <c r="U69" s="36">
        <f>SUM(U64:U68)</f>
        <v>-41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-354619</v>
      </c>
      <c r="I72" s="1"/>
      <c r="J72" s="74"/>
      <c r="K72" s="75">
        <f>K19+K23+K34+K44+K50+K57+K63+K69</f>
        <v>2031346</v>
      </c>
      <c r="L72" s="76"/>
      <c r="M72" s="75">
        <f>M19+M23+M34+M44+M50+M57+M63+M69</f>
        <v>2036999</v>
      </c>
      <c r="N72" s="76"/>
      <c r="O72" s="82">
        <f>O19+O23+O34+O44+O50+O57+O63+O69</f>
        <v>1959101</v>
      </c>
      <c r="P72" s="83"/>
      <c r="Q72" s="82">
        <f>Q19+Q23+Q34+Q44+Q50+Q57+Q63+Q69</f>
        <v>5653</v>
      </c>
      <c r="R72" s="83"/>
      <c r="S72" s="82">
        <f>S19+S23+S34+S44+S50+S57+S63+S69</f>
        <v>-72245</v>
      </c>
      <c r="T72" s="83"/>
      <c r="U72" s="75">
        <f>U19+U23+U34+U44+U50+U57+U63+U69</f>
        <v>-77898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182.35483870967741</v>
      </c>
      <c r="R73" s="84"/>
      <c r="S73" s="86">
        <f>S72/31</f>
        <v>-2330.483870967742</v>
      </c>
      <c r="T73" s="84"/>
      <c r="U73" s="88">
        <f>U72/31</f>
        <v>-2512.8387096774195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22418.1021</v>
      </c>
      <c r="R75" s="47"/>
      <c r="S75" s="77">
        <f>S72*O75</f>
        <v>-286501.99650000001</v>
      </c>
      <c r="T75" s="47"/>
      <c r="U75" s="77">
        <f>U72*O75</f>
        <v>-308920.09860000003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37082</v>
      </c>
      <c r="J79" s="18"/>
      <c r="K79" s="33">
        <v>657040</v>
      </c>
      <c r="L79" s="19"/>
      <c r="M79" s="33">
        <v>683314</v>
      </c>
      <c r="N79" s="19"/>
      <c r="O79" s="33">
        <v>683316</v>
      </c>
      <c r="P79" s="38"/>
      <c r="Q79" s="36">
        <f>M79-K79</f>
        <v>26274</v>
      </c>
      <c r="R79" s="38"/>
      <c r="S79" s="36">
        <f>O79-K79</f>
        <v>26276</v>
      </c>
      <c r="T79" s="38"/>
      <c r="U79" s="36">
        <f>O79-M79</f>
        <v>2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-842014</v>
      </c>
      <c r="I82" s="31"/>
      <c r="J82" s="18"/>
      <c r="K82" s="33">
        <f>SUM(K79:K81)</f>
        <v>657040</v>
      </c>
      <c r="L82" s="19"/>
      <c r="M82" s="33">
        <f>SUM(M79:M81)</f>
        <v>683314</v>
      </c>
      <c r="N82" s="19"/>
      <c r="O82" s="33">
        <f>SUM(O79:O80)</f>
        <v>683316</v>
      </c>
      <c r="P82" s="38"/>
      <c r="Q82" s="36">
        <f>SUM(Q79:Q80)</f>
        <v>26274</v>
      </c>
      <c r="R82" s="38"/>
      <c r="S82" s="36">
        <f>SUM(S79:S80)</f>
        <v>26276</v>
      </c>
      <c r="T82" s="38"/>
      <c r="U82" s="36">
        <f>SUM(U79:U80)</f>
        <v>2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875.8</v>
      </c>
      <c r="R84" s="84"/>
      <c r="S84" s="86">
        <f>S82/30</f>
        <v>875.86666666666667</v>
      </c>
      <c r="T84" s="84"/>
      <c r="U84" s="86">
        <f>U82/30</f>
        <v>6.6666666666666666E-2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104194.8018</v>
      </c>
      <c r="R86" s="47"/>
      <c r="S86" s="77">
        <f>S82*O86</f>
        <v>104202.7332</v>
      </c>
      <c r="T86" s="47"/>
      <c r="U86" s="77">
        <f>U82*O86</f>
        <v>7.9314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37082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37082</v>
      </c>
      <c r="J94" s="18"/>
      <c r="K94" s="33">
        <v>30658</v>
      </c>
      <c r="L94" s="19"/>
      <c r="M94" s="33">
        <v>25658</v>
      </c>
      <c r="N94" s="19"/>
      <c r="O94" s="33">
        <v>26272</v>
      </c>
      <c r="P94" s="38"/>
      <c r="Q94" s="36">
        <f>M94-K94</f>
        <v>-5000</v>
      </c>
      <c r="R94" s="38"/>
      <c r="S94" s="36">
        <f>O94-K94</f>
        <v>-4386</v>
      </c>
      <c r="T94" s="38"/>
      <c r="U94" s="36">
        <f>O94-M94</f>
        <v>614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172780</v>
      </c>
      <c r="I96" s="31"/>
      <c r="J96" s="18"/>
      <c r="K96" s="33">
        <f>SUM(K93:K95)</f>
        <v>30658</v>
      </c>
      <c r="L96" s="19"/>
      <c r="M96" s="33">
        <f>SUM(M93:M95)</f>
        <v>25658</v>
      </c>
      <c r="N96" s="19"/>
      <c r="O96" s="33">
        <f>SUM(O93:O95)</f>
        <v>26272</v>
      </c>
      <c r="P96" s="38"/>
      <c r="Q96" s="36">
        <f>SUM(Q93:Q95)</f>
        <v>-5000</v>
      </c>
      <c r="R96" s="38"/>
      <c r="S96" s="36">
        <f>SUM(S93:S95)</f>
        <v>-4386</v>
      </c>
      <c r="T96" s="38"/>
      <c r="U96" s="36">
        <f>SUM(U93:U95)</f>
        <v>614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-166.66666666666666</v>
      </c>
      <c r="R99" s="104"/>
      <c r="S99" s="103">
        <f>S96/30</f>
        <v>-146.19999999999999</v>
      </c>
      <c r="T99" s="104"/>
      <c r="U99" s="103">
        <f>U96/30</f>
        <v>20.466666666666665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-19828.5</v>
      </c>
      <c r="R101" s="47"/>
      <c r="S101" s="77">
        <f>S96*O101</f>
        <v>-17393.5602</v>
      </c>
      <c r="T101" s="47"/>
      <c r="U101" s="77">
        <f>U96*O101</f>
        <v>2434.9398000000001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37082</v>
      </c>
      <c r="J107" s="18"/>
      <c r="K107" s="33">
        <v>534821</v>
      </c>
      <c r="L107" s="19"/>
      <c r="M107" s="33">
        <v>548269</v>
      </c>
      <c r="N107" s="19"/>
      <c r="O107" s="33">
        <v>550432</v>
      </c>
      <c r="P107" s="38"/>
      <c r="Q107" s="36">
        <f>M107-K107</f>
        <v>13448</v>
      </c>
      <c r="R107" s="38"/>
      <c r="S107" s="36">
        <f>O107-K107</f>
        <v>15611</v>
      </c>
      <c r="T107" s="38"/>
      <c r="U107" s="36">
        <f>O107-M107</f>
        <v>2163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-79884</v>
      </c>
      <c r="I109" s="31"/>
      <c r="J109" s="18"/>
      <c r="K109" s="33">
        <f>SUM(K105:K108)</f>
        <v>534821</v>
      </c>
      <c r="L109" s="19"/>
      <c r="M109" s="33">
        <f>SUM(M105:M107)</f>
        <v>548269</v>
      </c>
      <c r="N109" s="19"/>
      <c r="O109" s="33">
        <f>SUM(O105:O108)</f>
        <v>550432</v>
      </c>
      <c r="P109" s="38"/>
      <c r="Q109" s="36">
        <f>SUM(Q105:Q108)</f>
        <v>13448</v>
      </c>
      <c r="R109" s="38"/>
      <c r="S109" s="36">
        <f>SUM(S105:S108)</f>
        <v>15611</v>
      </c>
      <c r="T109" s="38"/>
      <c r="U109" s="36">
        <f>SUM(U105:U108)</f>
        <v>2163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37082</v>
      </c>
      <c r="J113" s="18"/>
      <c r="K113" s="33">
        <v>56986</v>
      </c>
      <c r="L113" s="19"/>
      <c r="M113" s="33">
        <v>54789</v>
      </c>
      <c r="N113" s="19"/>
      <c r="O113" s="33">
        <v>54817</v>
      </c>
      <c r="P113" s="38"/>
      <c r="Q113" s="36">
        <f>M113-K113</f>
        <v>-2197</v>
      </c>
      <c r="R113" s="38"/>
      <c r="S113" s="36">
        <f>O113-K113</f>
        <v>-2169</v>
      </c>
      <c r="T113" s="38"/>
      <c r="U113" s="36">
        <f>O113-M113</f>
        <v>28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17781</v>
      </c>
      <c r="I115" s="31"/>
      <c r="J115" s="18"/>
      <c r="K115" s="33">
        <f>SUM(K110:K114)</f>
        <v>56986</v>
      </c>
      <c r="L115" s="19"/>
      <c r="M115" s="33">
        <f>SUM(M110:M113)</f>
        <v>54789</v>
      </c>
      <c r="N115" s="19"/>
      <c r="O115" s="33">
        <f>SUM(O110:O114)</f>
        <v>54817</v>
      </c>
      <c r="P115" s="38"/>
      <c r="Q115" s="36">
        <f>SUM(Q110:Q114)</f>
        <v>-2197</v>
      </c>
      <c r="R115" s="38"/>
      <c r="S115" s="36">
        <f>SUM(S110:S114)</f>
        <v>-2169</v>
      </c>
      <c r="T115" s="38"/>
      <c r="U115" s="36">
        <f>SUM(U110:U114)</f>
        <v>28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37082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37082</v>
      </c>
      <c r="J125" s="18"/>
      <c r="K125" s="33">
        <v>109492</v>
      </c>
      <c r="L125" s="19"/>
      <c r="M125" s="33">
        <v>113952</v>
      </c>
      <c r="N125" s="19"/>
      <c r="O125" s="33">
        <v>0</v>
      </c>
      <c r="P125" s="38"/>
      <c r="Q125" s="36">
        <f>M125-K125</f>
        <v>4460</v>
      </c>
      <c r="R125" s="38"/>
      <c r="S125" s="36">
        <f>O125-K125</f>
        <v>-109492</v>
      </c>
      <c r="T125" s="38"/>
      <c r="U125" s="36">
        <f>O125-M125</f>
        <v>-113952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44644</v>
      </c>
      <c r="I127" s="31"/>
      <c r="J127" s="18"/>
      <c r="K127" s="33">
        <f>SUM(K116:K126)</f>
        <v>109492</v>
      </c>
      <c r="L127" s="19"/>
      <c r="M127" s="33">
        <f>SUM(M116:M125)</f>
        <v>113952</v>
      </c>
      <c r="N127" s="19"/>
      <c r="O127" s="33">
        <f>SUM(O116:O126)</f>
        <v>0</v>
      </c>
      <c r="P127" s="38"/>
      <c r="Q127" s="36">
        <f>SUM(Q116:Q126)</f>
        <v>4460</v>
      </c>
      <c r="R127" s="38"/>
      <c r="S127" s="36">
        <f>SUM(S116:S126)</f>
        <v>-109492</v>
      </c>
      <c r="T127" s="38"/>
      <c r="U127" s="36">
        <f>SUM(U116:U126)</f>
        <v>-113952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37082</v>
      </c>
      <c r="J131" s="18"/>
      <c r="K131" s="33">
        <v>47268</v>
      </c>
      <c r="L131" s="19"/>
      <c r="M131" s="33">
        <v>55170</v>
      </c>
      <c r="N131" s="19"/>
      <c r="O131" s="33">
        <v>55165</v>
      </c>
      <c r="P131" s="38"/>
      <c r="Q131" s="36">
        <f>M131-K131</f>
        <v>7902</v>
      </c>
      <c r="R131" s="38"/>
      <c r="S131" s="36">
        <f>O131-K131</f>
        <v>7897</v>
      </c>
      <c r="T131" s="38"/>
      <c r="U131" s="36">
        <f>O131-M131</f>
        <v>-5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-65036</v>
      </c>
      <c r="I133" s="31"/>
      <c r="J133" s="18"/>
      <c r="K133" s="33">
        <f>SUM(K122:K132)</f>
        <v>266252</v>
      </c>
      <c r="L133" s="19"/>
      <c r="M133" s="33">
        <f>SUM(M122:M131)</f>
        <v>283074</v>
      </c>
      <c r="N133" s="19"/>
      <c r="O133" s="33">
        <f>SUM(O122:O132)</f>
        <v>55165</v>
      </c>
      <c r="P133" s="38"/>
      <c r="Q133" s="36">
        <f>SUM(Q122:Q132)</f>
        <v>16822</v>
      </c>
      <c r="R133" s="38"/>
      <c r="S133" s="36">
        <f>SUM(S122:S132)</f>
        <v>-211087</v>
      </c>
      <c r="T133" s="38"/>
      <c r="U133" s="36">
        <f>SUM(U122:U132)</f>
        <v>-227909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-19534</v>
      </c>
      <c r="I136" s="1"/>
      <c r="J136" s="74"/>
      <c r="K136" s="75">
        <f>K109+K115+K121+K127+K133</f>
        <v>967551</v>
      </c>
      <c r="L136" s="76"/>
      <c r="M136" s="75">
        <f>M109+M115+M121+M127+M133</f>
        <v>1000084</v>
      </c>
      <c r="N136" s="76"/>
      <c r="O136" s="82">
        <f>O109+O115+O121+O127+O133</f>
        <v>660414</v>
      </c>
      <c r="P136" s="83"/>
      <c r="Q136" s="82">
        <f>Q109+Q115+Q121+Q133</f>
        <v>28073</v>
      </c>
      <c r="R136" s="83"/>
      <c r="S136" s="82">
        <f>S109+S115+S121+S133</f>
        <v>-197645</v>
      </c>
      <c r="T136" s="83"/>
      <c r="U136" s="75">
        <f>U109+U115+U121+U133</f>
        <v>-225718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905.58064516129036</v>
      </c>
      <c r="R137" s="84"/>
      <c r="S137" s="86">
        <f>S136/31</f>
        <v>-6375.6451612903229</v>
      </c>
      <c r="T137" s="84"/>
      <c r="U137" s="88">
        <f>U136/31</f>
        <v>-7281.2258064516127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111329.0961</v>
      </c>
      <c r="R139" s="47"/>
      <c r="S139" s="77">
        <f>S136*O139</f>
        <v>-783800.77650000004</v>
      </c>
      <c r="T139" s="47"/>
      <c r="U139" s="77">
        <f>U136*O139</f>
        <v>-895129.8726</v>
      </c>
      <c r="V139" s="20"/>
      <c r="W139" s="14"/>
    </row>
  </sheetData>
  <mergeCells count="8">
    <mergeCell ref="B5:D5"/>
    <mergeCell ref="F5:G5"/>
    <mergeCell ref="B78:D78"/>
    <mergeCell ref="F78:G78"/>
    <mergeCell ref="B105:D105"/>
    <mergeCell ref="F105:G105"/>
    <mergeCell ref="B91:D91"/>
    <mergeCell ref="F91:G91"/>
  </mergeCells>
  <phoneticPr fontId="0" type="noConversion"/>
  <printOptions horizontalCentered="1"/>
  <pageMargins left="0.38" right="0.37" top="0.69" bottom="0.68" header="0.5" footer="0.5"/>
  <pageSetup scale="7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76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/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28.4257812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3.28515625" style="21" customWidth="1"/>
    <col min="20" max="20" width="1" style="21" customWidth="1"/>
    <col min="21" max="21" width="15.4257812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37072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37072</v>
      </c>
      <c r="J6" s="18"/>
      <c r="K6" s="33">
        <v>533443</v>
      </c>
      <c r="L6" s="19"/>
      <c r="M6" s="33">
        <v>457747</v>
      </c>
      <c r="N6" s="19"/>
      <c r="O6" s="33">
        <v>466428</v>
      </c>
      <c r="P6" s="38"/>
      <c r="Q6" s="36">
        <f t="shared" ref="Q6:Q17" si="0">M6-K6</f>
        <v>-75696</v>
      </c>
      <c r="R6" s="38"/>
      <c r="S6" s="36">
        <f t="shared" ref="S6:S17" si="1">O6-K6</f>
        <v>-67015</v>
      </c>
      <c r="T6" s="38"/>
      <c r="U6" s="36">
        <f t="shared" ref="U6:U17" si="2">O6-M6</f>
        <v>8681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37072</v>
      </c>
      <c r="J7" s="18"/>
      <c r="K7" s="33">
        <v>1033582</v>
      </c>
      <c r="L7" s="19"/>
      <c r="M7" s="33">
        <v>1012015</v>
      </c>
      <c r="N7" s="19"/>
      <c r="O7" s="33">
        <v>1046510</v>
      </c>
      <c r="P7" s="38"/>
      <c r="Q7" s="36">
        <f t="shared" si="0"/>
        <v>-21567</v>
      </c>
      <c r="R7" s="38"/>
      <c r="S7" s="36">
        <f t="shared" si="1"/>
        <v>12928</v>
      </c>
      <c r="T7" s="38"/>
      <c r="U7" s="36">
        <f t="shared" si="2"/>
        <v>34495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37072</v>
      </c>
      <c r="J8" s="18"/>
      <c r="K8" s="33">
        <v>646030</v>
      </c>
      <c r="L8" s="19"/>
      <c r="M8" s="33">
        <v>602789</v>
      </c>
      <c r="N8" s="19"/>
      <c r="O8" s="33">
        <v>648927</v>
      </c>
      <c r="P8" s="38"/>
      <c r="Q8" s="36">
        <f t="shared" si="0"/>
        <v>-43241</v>
      </c>
      <c r="R8" s="38"/>
      <c r="S8" s="36">
        <f t="shared" si="1"/>
        <v>2897</v>
      </c>
      <c r="T8" s="38"/>
      <c r="U8" s="36">
        <f t="shared" si="2"/>
        <v>46138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37072</v>
      </c>
      <c r="J9" s="18"/>
      <c r="K9" s="33">
        <v>228510</v>
      </c>
      <c r="L9" s="19"/>
      <c r="M9" s="33">
        <v>219955</v>
      </c>
      <c r="N9" s="19"/>
      <c r="O9" s="33">
        <v>226287</v>
      </c>
      <c r="P9" s="38"/>
      <c r="Q9" s="36">
        <f t="shared" si="0"/>
        <v>-8555</v>
      </c>
      <c r="R9" s="38"/>
      <c r="S9" s="36">
        <f t="shared" si="1"/>
        <v>-2223</v>
      </c>
      <c r="T9" s="38"/>
      <c r="U9" s="36">
        <f t="shared" si="2"/>
        <v>6332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37072</v>
      </c>
      <c r="J10" s="18"/>
      <c r="K10" s="33">
        <v>403056</v>
      </c>
      <c r="L10" s="19"/>
      <c r="M10" s="33">
        <v>369877</v>
      </c>
      <c r="N10" s="19"/>
      <c r="O10" s="33">
        <v>378414</v>
      </c>
      <c r="P10" s="38"/>
      <c r="Q10" s="36">
        <f t="shared" si="0"/>
        <v>-33179</v>
      </c>
      <c r="R10" s="38"/>
      <c r="S10" s="36">
        <f t="shared" si="1"/>
        <v>-24642</v>
      </c>
      <c r="T10" s="38"/>
      <c r="U10" s="36">
        <f t="shared" si="2"/>
        <v>8537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37072</v>
      </c>
      <c r="J11" s="18"/>
      <c r="K11" s="33">
        <v>559635</v>
      </c>
      <c r="L11" s="19"/>
      <c r="M11" s="33">
        <v>560292</v>
      </c>
      <c r="N11" s="19"/>
      <c r="O11" s="33">
        <v>569533</v>
      </c>
      <c r="P11" s="38"/>
      <c r="Q11" s="36">
        <f t="shared" si="0"/>
        <v>657</v>
      </c>
      <c r="R11" s="38"/>
      <c r="S11" s="36">
        <f t="shared" si="1"/>
        <v>9898</v>
      </c>
      <c r="T11" s="38"/>
      <c r="U11" s="36">
        <f t="shared" si="2"/>
        <v>9241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37072</v>
      </c>
      <c r="J12" s="18"/>
      <c r="K12" s="33">
        <v>180265</v>
      </c>
      <c r="L12" s="19"/>
      <c r="M12" s="33">
        <v>163816</v>
      </c>
      <c r="N12" s="19"/>
      <c r="O12" s="33">
        <v>169276</v>
      </c>
      <c r="P12" s="38"/>
      <c r="Q12" s="36">
        <f t="shared" si="0"/>
        <v>-16449</v>
      </c>
      <c r="R12" s="38"/>
      <c r="S12" s="36">
        <f t="shared" si="1"/>
        <v>-10989</v>
      </c>
      <c r="T12" s="38"/>
      <c r="U12" s="36">
        <f t="shared" si="2"/>
        <v>5460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37072</v>
      </c>
      <c r="J13" s="18"/>
      <c r="K13" s="33">
        <v>458190</v>
      </c>
      <c r="L13" s="19"/>
      <c r="M13" s="33">
        <v>441691</v>
      </c>
      <c r="N13" s="19"/>
      <c r="O13" s="33">
        <v>444147</v>
      </c>
      <c r="P13" s="38"/>
      <c r="Q13" s="36">
        <f t="shared" si="0"/>
        <v>-16499</v>
      </c>
      <c r="R13" s="38"/>
      <c r="S13" s="36">
        <f t="shared" si="1"/>
        <v>-14043</v>
      </c>
      <c r="T13" s="38"/>
      <c r="U13" s="36">
        <f t="shared" si="2"/>
        <v>2456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37072</v>
      </c>
      <c r="J14" s="18"/>
      <c r="K14" s="33">
        <v>543656</v>
      </c>
      <c r="L14" s="19"/>
      <c r="M14" s="33">
        <v>529286</v>
      </c>
      <c r="N14" s="19"/>
      <c r="O14" s="33">
        <v>544096</v>
      </c>
      <c r="P14" s="38"/>
      <c r="Q14" s="36">
        <f t="shared" si="0"/>
        <v>-14370</v>
      </c>
      <c r="R14" s="38"/>
      <c r="S14" s="36">
        <f t="shared" si="1"/>
        <v>440</v>
      </c>
      <c r="T14" s="38"/>
      <c r="U14" s="36">
        <f t="shared" si="2"/>
        <v>14810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37072</v>
      </c>
      <c r="J15" s="18"/>
      <c r="K15" s="33">
        <v>697818</v>
      </c>
      <c r="L15" s="19"/>
      <c r="M15" s="33">
        <v>706696</v>
      </c>
      <c r="N15" s="19"/>
      <c r="O15" s="33">
        <v>744224</v>
      </c>
      <c r="P15" s="38"/>
      <c r="Q15" s="36">
        <f t="shared" si="0"/>
        <v>8878</v>
      </c>
      <c r="R15" s="38"/>
      <c r="S15" s="36">
        <f t="shared" si="1"/>
        <v>46406</v>
      </c>
      <c r="T15" s="38"/>
      <c r="U15" s="36">
        <f t="shared" si="2"/>
        <v>37528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37072</v>
      </c>
      <c r="J16" s="18"/>
      <c r="K16" s="33">
        <v>1299983</v>
      </c>
      <c r="L16" s="19"/>
      <c r="M16" s="33">
        <v>12780668</v>
      </c>
      <c r="N16" s="19"/>
      <c r="O16" s="33">
        <v>1304106</v>
      </c>
      <c r="P16" s="38"/>
      <c r="Q16" s="36">
        <f t="shared" si="0"/>
        <v>11480685</v>
      </c>
      <c r="R16" s="38"/>
      <c r="S16" s="36">
        <f t="shared" si="1"/>
        <v>4123</v>
      </c>
      <c r="T16" s="38"/>
      <c r="U16" s="36">
        <f t="shared" si="2"/>
        <v>-11476562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37072</v>
      </c>
      <c r="J17" s="18"/>
      <c r="K17" s="33">
        <v>257838</v>
      </c>
      <c r="L17" s="19"/>
      <c r="M17" s="33">
        <v>252462</v>
      </c>
      <c r="N17" s="19"/>
      <c r="O17" s="33">
        <v>257612</v>
      </c>
      <c r="P17" s="38"/>
      <c r="Q17" s="36">
        <f t="shared" si="0"/>
        <v>-5376</v>
      </c>
      <c r="R17" s="38"/>
      <c r="S17" s="36">
        <f t="shared" si="1"/>
        <v>-226</v>
      </c>
      <c r="T17" s="38"/>
      <c r="U17" s="36">
        <f t="shared" si="2"/>
        <v>5150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6842006</v>
      </c>
      <c r="L19" s="19"/>
      <c r="M19" s="33">
        <f>SUM(M6:M18)</f>
        <v>18097294</v>
      </c>
      <c r="N19" s="19"/>
      <c r="O19" s="33">
        <f>SUM(O6:O17)</f>
        <v>6799560</v>
      </c>
      <c r="P19" s="38"/>
      <c r="Q19" s="36">
        <f>SUM(Q6:Q17)</f>
        <v>11255288</v>
      </c>
      <c r="R19" s="38"/>
      <c r="S19" s="36">
        <f>SUM(S6:S17)</f>
        <v>-42446</v>
      </c>
      <c r="T19" s="38"/>
      <c r="U19" s="36">
        <f>SUM(U6:U17)</f>
        <v>-11297734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37072</v>
      </c>
      <c r="J23" s="18"/>
      <c r="K23" s="33">
        <v>11250</v>
      </c>
      <c r="L23" s="19"/>
      <c r="M23" s="33">
        <v>14801</v>
      </c>
      <c r="N23" s="19"/>
      <c r="O23" s="33">
        <v>15109</v>
      </c>
      <c r="P23" s="38"/>
      <c r="Q23" s="36">
        <f>M23-K23</f>
        <v>3551</v>
      </c>
      <c r="R23" s="38"/>
      <c r="S23" s="36">
        <f>O23-K23</f>
        <v>3859</v>
      </c>
      <c r="T23" s="38"/>
      <c r="U23" s="36">
        <f>O23-M23</f>
        <v>308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37072</v>
      </c>
      <c r="J27" s="18"/>
      <c r="K27" s="33">
        <v>344422</v>
      </c>
      <c r="L27" s="19"/>
      <c r="M27" s="33">
        <v>332846</v>
      </c>
      <c r="N27" s="19"/>
      <c r="O27" s="33">
        <v>347267</v>
      </c>
      <c r="P27" s="38"/>
      <c r="Q27" s="36">
        <f t="shared" ref="Q27:Q32" si="3">M27-K27</f>
        <v>-11576</v>
      </c>
      <c r="R27" s="38"/>
      <c r="S27" s="36">
        <f t="shared" ref="S27:S32" si="4">O27-K27</f>
        <v>2845</v>
      </c>
      <c r="T27" s="38"/>
      <c r="U27" s="36">
        <f t="shared" ref="U27:U32" si="5">O27-M27</f>
        <v>14421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37072</v>
      </c>
      <c r="J28" s="18"/>
      <c r="K28" s="33">
        <v>487512</v>
      </c>
      <c r="L28" s="19"/>
      <c r="M28" s="33">
        <v>476652</v>
      </c>
      <c r="N28" s="19"/>
      <c r="O28" s="33">
        <v>489679</v>
      </c>
      <c r="P28" s="38"/>
      <c r="Q28" s="36">
        <f t="shared" si="3"/>
        <v>-10860</v>
      </c>
      <c r="R28" s="38"/>
      <c r="S28" s="36">
        <f t="shared" si="4"/>
        <v>2167</v>
      </c>
      <c r="T28" s="38"/>
      <c r="U28" s="36">
        <f t="shared" si="5"/>
        <v>13027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37072</v>
      </c>
      <c r="J29" s="18"/>
      <c r="K29" s="33">
        <v>90616</v>
      </c>
      <c r="L29" s="19"/>
      <c r="M29" s="33">
        <v>81190</v>
      </c>
      <c r="N29" s="19"/>
      <c r="O29" s="33">
        <v>83004</v>
      </c>
      <c r="P29" s="38"/>
      <c r="Q29" s="36">
        <f t="shared" si="3"/>
        <v>-9426</v>
      </c>
      <c r="R29" s="38"/>
      <c r="S29" s="36">
        <f t="shared" si="4"/>
        <v>-7612</v>
      </c>
      <c r="T29" s="38"/>
      <c r="U29" s="36">
        <f t="shared" si="5"/>
        <v>1814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37072</v>
      </c>
      <c r="J30" s="18"/>
      <c r="K30" s="33">
        <v>237068</v>
      </c>
      <c r="L30" s="19"/>
      <c r="M30" s="33">
        <v>232167</v>
      </c>
      <c r="N30" s="19"/>
      <c r="O30" s="33">
        <v>236470</v>
      </c>
      <c r="P30" s="38"/>
      <c r="Q30" s="36">
        <f t="shared" si="3"/>
        <v>-4901</v>
      </c>
      <c r="R30" s="38"/>
      <c r="S30" s="36">
        <f t="shared" si="4"/>
        <v>-598</v>
      </c>
      <c r="T30" s="38"/>
      <c r="U30" s="36">
        <f t="shared" si="5"/>
        <v>4303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37072</v>
      </c>
      <c r="J31" s="18"/>
      <c r="K31" s="33">
        <v>478812</v>
      </c>
      <c r="L31" s="19"/>
      <c r="M31" s="33">
        <v>472442</v>
      </c>
      <c r="N31" s="19"/>
      <c r="O31" s="33">
        <v>483280</v>
      </c>
      <c r="P31" s="38"/>
      <c r="Q31" s="36">
        <f t="shared" si="3"/>
        <v>-6370</v>
      </c>
      <c r="R31" s="38"/>
      <c r="S31" s="36">
        <f t="shared" si="4"/>
        <v>4468</v>
      </c>
      <c r="T31" s="38"/>
      <c r="U31" s="36">
        <f t="shared" si="5"/>
        <v>10838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37072</v>
      </c>
      <c r="J32" s="18"/>
      <c r="K32" s="33">
        <v>170705</v>
      </c>
      <c r="L32" s="19"/>
      <c r="M32" s="33">
        <v>164526</v>
      </c>
      <c r="N32" s="19"/>
      <c r="O32" s="33">
        <v>167110</v>
      </c>
      <c r="P32" s="38"/>
      <c r="Q32" s="36">
        <f t="shared" si="3"/>
        <v>-6179</v>
      </c>
      <c r="R32" s="38"/>
      <c r="S32" s="36">
        <f t="shared" si="4"/>
        <v>-3595</v>
      </c>
      <c r="T32" s="38"/>
      <c r="U32" s="36">
        <f t="shared" si="5"/>
        <v>2584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1809135</v>
      </c>
      <c r="L34" s="19"/>
      <c r="M34" s="33">
        <f>SUM(M27:M33)</f>
        <v>1759823</v>
      </c>
      <c r="N34" s="19"/>
      <c r="O34" s="33">
        <f>SUM(O27:O33)</f>
        <v>1806810</v>
      </c>
      <c r="P34" s="38"/>
      <c r="Q34" s="36">
        <f>SUM(Q27:Q33)</f>
        <v>-49312</v>
      </c>
      <c r="R34" s="38"/>
      <c r="S34" s="36">
        <f>SUM(S27:S33)</f>
        <v>-2325</v>
      </c>
      <c r="T34" s="38"/>
      <c r="U34" s="36">
        <f>SUM(U27:U33)</f>
        <v>46987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37072</v>
      </c>
      <c r="J38" s="18"/>
      <c r="K38" s="33">
        <v>8515</v>
      </c>
      <c r="L38" s="19"/>
      <c r="M38" s="33"/>
      <c r="N38" s="19"/>
      <c r="O38" s="33">
        <v>5090</v>
      </c>
      <c r="P38" s="38"/>
      <c r="Q38" s="36">
        <f>M38-K38</f>
        <v>-8515</v>
      </c>
      <c r="R38" s="38"/>
      <c r="S38" s="36">
        <f>O38-K38</f>
        <v>-3425</v>
      </c>
      <c r="T38" s="38"/>
      <c r="U38" s="36">
        <f>O38-M38</f>
        <v>5090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37072</v>
      </c>
      <c r="J39" s="18"/>
      <c r="K39" s="33">
        <v>2639</v>
      </c>
      <c r="L39" s="19"/>
      <c r="M39" s="33">
        <v>3597</v>
      </c>
      <c r="N39" s="19"/>
      <c r="O39" s="33">
        <v>3741</v>
      </c>
      <c r="P39" s="38"/>
      <c r="Q39" s="36">
        <f>M39-K39</f>
        <v>958</v>
      </c>
      <c r="R39" s="38"/>
      <c r="S39" s="36">
        <f>O39-K39</f>
        <v>1102</v>
      </c>
      <c r="T39" s="38"/>
      <c r="U39" s="36">
        <f>O39-M39</f>
        <v>144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37072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37072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37072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6664</v>
      </c>
      <c r="I44" s="31"/>
      <c r="J44" s="18"/>
      <c r="K44" s="33">
        <f>SUM(K38:K43)</f>
        <v>11154</v>
      </c>
      <c r="L44" s="19"/>
      <c r="M44" s="33">
        <f>SUM(M38:M42)</f>
        <v>3597</v>
      </c>
      <c r="N44" s="19"/>
      <c r="O44" s="33">
        <f>SUM(O38:O43)</f>
        <v>8831</v>
      </c>
      <c r="P44" s="38"/>
      <c r="Q44" s="36">
        <f>SUM(Q38:Q43)</f>
        <v>-7557</v>
      </c>
      <c r="R44" s="38"/>
      <c r="S44" s="36">
        <f>SUM(S38:S43)</f>
        <v>-2323</v>
      </c>
      <c r="T44" s="38"/>
      <c r="U44" s="36">
        <f>SUM(U38:U43)</f>
        <v>5234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37072</v>
      </c>
      <c r="J48" s="18"/>
      <c r="K48" s="33">
        <v>11000</v>
      </c>
      <c r="L48" s="19"/>
      <c r="M48" s="33">
        <v>70226</v>
      </c>
      <c r="N48" s="19"/>
      <c r="O48" s="33">
        <v>9811</v>
      </c>
      <c r="P48" s="38"/>
      <c r="Q48" s="36">
        <f>M48-K48</f>
        <v>59226</v>
      </c>
      <c r="R48" s="38"/>
      <c r="S48" s="36">
        <f>O48-K48</f>
        <v>-1189</v>
      </c>
      <c r="T48" s="38"/>
      <c r="U48" s="36">
        <f>O48-M48</f>
        <v>-60415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24463</v>
      </c>
      <c r="I50" s="31"/>
      <c r="J50" s="18"/>
      <c r="K50" s="33">
        <f>SUM(K45:K49)</f>
        <v>11000</v>
      </c>
      <c r="L50" s="19"/>
      <c r="M50" s="33">
        <f>SUM(M45:M48)</f>
        <v>70226</v>
      </c>
      <c r="N50" s="19"/>
      <c r="O50" s="33">
        <f>SUM(O45:O49)</f>
        <v>9811</v>
      </c>
      <c r="P50" s="38"/>
      <c r="Q50" s="36">
        <f>SUM(Q45:Q49)</f>
        <v>59226</v>
      </c>
      <c r="R50" s="38"/>
      <c r="S50" s="36">
        <f>SUM(S45:S49)</f>
        <v>-1189</v>
      </c>
      <c r="T50" s="38"/>
      <c r="U50" s="36">
        <f>SUM(U45:U49)</f>
        <v>-60415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37072</v>
      </c>
      <c r="J54" s="18"/>
      <c r="K54" s="33"/>
      <c r="L54" s="19"/>
      <c r="M54" s="33">
        <v>4005</v>
      </c>
      <c r="N54" s="19"/>
      <c r="O54" s="33">
        <v>4477</v>
      </c>
      <c r="P54" s="38"/>
      <c r="Q54" s="36">
        <f>M54-K54</f>
        <v>4005</v>
      </c>
      <c r="R54" s="38"/>
      <c r="S54" s="36">
        <f>O54-K54</f>
        <v>4477</v>
      </c>
      <c r="T54" s="38"/>
      <c r="U54" s="36">
        <f>O54-M54</f>
        <v>472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8081</v>
      </c>
      <c r="G55" s="26" t="s">
        <v>74</v>
      </c>
      <c r="H55" s="90"/>
      <c r="I55" s="30">
        <f>I54</f>
        <v>37072</v>
      </c>
      <c r="J55" s="18"/>
      <c r="K55" s="33">
        <v>2639</v>
      </c>
      <c r="L55" s="19"/>
      <c r="M55" s="33">
        <v>3597</v>
      </c>
      <c r="N55" s="19"/>
      <c r="O55" s="33">
        <v>3741</v>
      </c>
      <c r="P55" s="38"/>
      <c r="Q55" s="36">
        <f>M55-K55</f>
        <v>958</v>
      </c>
      <c r="R55" s="38"/>
      <c r="S55" s="36">
        <f>O55-K55</f>
        <v>1102</v>
      </c>
      <c r="T55" s="38"/>
      <c r="U55" s="36">
        <f>O55-M55</f>
        <v>144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2639</v>
      </c>
      <c r="L57" s="19"/>
      <c r="M57" s="33">
        <f>SUM(M51:M55)</f>
        <v>7602</v>
      </c>
      <c r="N57" s="19"/>
      <c r="O57" s="33">
        <f>SUM(O51:O56)</f>
        <v>8218</v>
      </c>
      <c r="P57" s="38"/>
      <c r="Q57" s="36">
        <f>SUM(Q51:Q56)</f>
        <v>4963</v>
      </c>
      <c r="R57" s="38"/>
      <c r="S57" s="36">
        <f>SUM(S51:S56)</f>
        <v>5579</v>
      </c>
      <c r="T57" s="38"/>
      <c r="U57" s="36">
        <f>SUM(U51:U56)</f>
        <v>616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37072</v>
      </c>
      <c r="J61" s="18"/>
      <c r="K61" s="33">
        <v>24406</v>
      </c>
      <c r="L61" s="19"/>
      <c r="M61" s="33">
        <v>25164</v>
      </c>
      <c r="N61" s="19"/>
      <c r="O61" s="33">
        <v>27103</v>
      </c>
      <c r="P61" s="38"/>
      <c r="Q61" s="36">
        <f>M61-K61</f>
        <v>758</v>
      </c>
      <c r="R61" s="38"/>
      <c r="S61" s="36">
        <f>O61-K61</f>
        <v>2697</v>
      </c>
      <c r="T61" s="38"/>
      <c r="U61" s="36">
        <f>O61-M61</f>
        <v>1939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-25429</v>
      </c>
      <c r="I63" s="31"/>
      <c r="J63" s="18"/>
      <c r="K63" s="33">
        <f>SUM(K58:K62)</f>
        <v>24406</v>
      </c>
      <c r="L63" s="19"/>
      <c r="M63" s="33">
        <f>SUM(M58:M61)</f>
        <v>25164</v>
      </c>
      <c r="N63" s="19"/>
      <c r="O63" s="33">
        <f>SUM(O58:O62)</f>
        <v>27103</v>
      </c>
      <c r="P63" s="38"/>
      <c r="Q63" s="36">
        <f>SUM(Q58:Q62)</f>
        <v>758</v>
      </c>
      <c r="R63" s="38"/>
      <c r="S63" s="36">
        <f>SUM(S58:S62)</f>
        <v>2697</v>
      </c>
      <c r="T63" s="38"/>
      <c r="U63" s="36">
        <f>SUM(U58:U62)</f>
        <v>1939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37072</v>
      </c>
      <c r="J67" s="18"/>
      <c r="K67" s="33">
        <v>36210</v>
      </c>
      <c r="L67" s="19"/>
      <c r="M67" s="33">
        <v>34210</v>
      </c>
      <c r="N67" s="19"/>
      <c r="O67" s="33">
        <v>35184</v>
      </c>
      <c r="P67" s="38"/>
      <c r="Q67" s="36">
        <f>M67-K67</f>
        <v>-2000</v>
      </c>
      <c r="R67" s="38"/>
      <c r="S67" s="36">
        <f>O67-K67</f>
        <v>-1026</v>
      </c>
      <c r="T67" s="38"/>
      <c r="U67" s="36">
        <f>O67-M67</f>
        <v>974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-3895</v>
      </c>
      <c r="I69" s="31"/>
      <c r="J69" s="18"/>
      <c r="K69" s="33">
        <f>SUM(K64:K68)</f>
        <v>36210</v>
      </c>
      <c r="L69" s="19"/>
      <c r="M69" s="33">
        <f>SUM(M64:M67)</f>
        <v>34210</v>
      </c>
      <c r="N69" s="19"/>
      <c r="O69" s="33">
        <f>SUM(O64:O68)</f>
        <v>35184</v>
      </c>
      <c r="P69" s="38"/>
      <c r="Q69" s="36">
        <f>SUM(Q64:Q68)</f>
        <v>-2000</v>
      </c>
      <c r="R69" s="38"/>
      <c r="S69" s="36">
        <f>SUM(S64:S68)</f>
        <v>-1026</v>
      </c>
      <c r="T69" s="38"/>
      <c r="U69" s="36">
        <f>SUM(U64:U68)</f>
        <v>974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-354619</v>
      </c>
      <c r="I72" s="1"/>
      <c r="J72" s="74"/>
      <c r="K72" s="75">
        <f>K19+K23+K34+K44+K50+K57+K63+K69</f>
        <v>8747800</v>
      </c>
      <c r="L72" s="76"/>
      <c r="M72" s="75">
        <f>M19+M23+M34+M44+M50+M57+M63+M69</f>
        <v>20012717</v>
      </c>
      <c r="N72" s="76"/>
      <c r="O72" s="82">
        <f>O19+O23+O34+O44+O50+O57+O63+O69</f>
        <v>8710626</v>
      </c>
      <c r="P72" s="83"/>
      <c r="Q72" s="82">
        <f>Q19+Q23+Q34+Q44+Q50+Q57+Q63+Q69</f>
        <v>11264917</v>
      </c>
      <c r="R72" s="83"/>
      <c r="S72" s="82">
        <f>S19+S23+S34+S44+S50+S57+S63+S69</f>
        <v>-37174</v>
      </c>
      <c r="T72" s="83"/>
      <c r="U72" s="75">
        <f>U19+U23+U34+U44+U50+U57+U63+U69</f>
        <v>-11302091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363384.41935483873</v>
      </c>
      <c r="R73" s="84"/>
      <c r="S73" s="86">
        <f>S72/31</f>
        <v>-1199.1612903225807</v>
      </c>
      <c r="T73" s="84"/>
      <c r="U73" s="88">
        <f>U72/31</f>
        <v>-364583.58064516127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44673281.346900001</v>
      </c>
      <c r="R75" s="47"/>
      <c r="S75" s="77">
        <f>S72*O75</f>
        <v>-147420.93179999999</v>
      </c>
      <c r="T75" s="47"/>
      <c r="U75" s="77">
        <f>U72*O75</f>
        <v>-44820702.278700002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37072</v>
      </c>
      <c r="J79" s="18"/>
      <c r="K79" s="33">
        <v>2687616</v>
      </c>
      <c r="L79" s="19"/>
      <c r="M79" s="33">
        <v>2672846</v>
      </c>
      <c r="N79" s="19"/>
      <c r="O79" s="33">
        <v>2765490</v>
      </c>
      <c r="P79" s="38"/>
      <c r="Q79" s="36">
        <f>M79-K79</f>
        <v>-14770</v>
      </c>
      <c r="R79" s="38"/>
      <c r="S79" s="36">
        <f>O79-K79</f>
        <v>77874</v>
      </c>
      <c r="T79" s="38"/>
      <c r="U79" s="36">
        <f>O79-M79</f>
        <v>92644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-842014</v>
      </c>
      <c r="I82" s="31"/>
      <c r="J82" s="18"/>
      <c r="K82" s="33">
        <f>SUM(K79:K81)</f>
        <v>2687616</v>
      </c>
      <c r="L82" s="19"/>
      <c r="M82" s="33">
        <f>SUM(M79:M81)</f>
        <v>2672846</v>
      </c>
      <c r="N82" s="19"/>
      <c r="O82" s="33">
        <f>SUM(O79:O80)</f>
        <v>2765490</v>
      </c>
      <c r="P82" s="38"/>
      <c r="Q82" s="36">
        <f>SUM(Q79:Q80)</f>
        <v>-14770</v>
      </c>
      <c r="R82" s="38"/>
      <c r="S82" s="36">
        <f>SUM(S79:S80)</f>
        <v>77874</v>
      </c>
      <c r="T82" s="38"/>
      <c r="U82" s="36">
        <f>SUM(U79:U80)</f>
        <v>92644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-492.33333333333331</v>
      </c>
      <c r="R84" s="84"/>
      <c r="S84" s="86">
        <f>S82/30</f>
        <v>2595.8000000000002</v>
      </c>
      <c r="T84" s="84"/>
      <c r="U84" s="86">
        <f>U82/30</f>
        <v>3088.1333333333332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-58573.389000000003</v>
      </c>
      <c r="R86" s="47"/>
      <c r="S86" s="77">
        <f>S82*O86</f>
        <v>308824.92180000001</v>
      </c>
      <c r="T86" s="47"/>
      <c r="U86" s="77">
        <f>U82*O86</f>
        <v>367398.31079999998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37072</v>
      </c>
      <c r="J93" s="18"/>
      <c r="K93" s="33">
        <v>136166</v>
      </c>
      <c r="L93" s="102"/>
      <c r="M93" s="33">
        <v>115699</v>
      </c>
      <c r="N93" s="102"/>
      <c r="O93" s="33">
        <v>123066</v>
      </c>
      <c r="P93" s="38"/>
      <c r="Q93" s="36">
        <f>M93-K93</f>
        <v>-20467</v>
      </c>
      <c r="R93" s="38"/>
      <c r="S93" s="36">
        <f>O93-K93</f>
        <v>-13100</v>
      </c>
      <c r="T93" s="38"/>
      <c r="U93" s="36">
        <f>O93-M93</f>
        <v>7367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37072</v>
      </c>
      <c r="J94" s="18"/>
      <c r="K94" s="33"/>
      <c r="L94" s="19"/>
      <c r="M94" s="33"/>
      <c r="N94" s="19"/>
      <c r="O94" s="33"/>
      <c r="P94" s="38"/>
      <c r="Q94" s="36">
        <f>M94-K94</f>
        <v>0</v>
      </c>
      <c r="R94" s="38"/>
      <c r="S94" s="36">
        <f>O94-K94</f>
        <v>0</v>
      </c>
      <c r="T94" s="38"/>
      <c r="U94" s="36">
        <f>O94-M94</f>
        <v>0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172780</v>
      </c>
      <c r="I96" s="31"/>
      <c r="J96" s="18"/>
      <c r="K96" s="33">
        <f>SUM(K93:K95)</f>
        <v>136166</v>
      </c>
      <c r="L96" s="19"/>
      <c r="M96" s="33">
        <f>SUM(M93:M95)</f>
        <v>115699</v>
      </c>
      <c r="N96" s="19"/>
      <c r="O96" s="33">
        <f>SUM(O93:O95)</f>
        <v>123066</v>
      </c>
      <c r="P96" s="38"/>
      <c r="Q96" s="36">
        <f>SUM(Q93:Q95)</f>
        <v>-20467</v>
      </c>
      <c r="R96" s="38"/>
      <c r="S96" s="36">
        <f>SUM(S93:S95)</f>
        <v>-13100</v>
      </c>
      <c r="T96" s="38"/>
      <c r="U96" s="36">
        <f>SUM(U93:U95)</f>
        <v>7367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-682.23333333333335</v>
      </c>
      <c r="R99" s="104"/>
      <c r="S99" s="103">
        <f>S96/30</f>
        <v>-436.66666666666669</v>
      </c>
      <c r="T99" s="104"/>
      <c r="U99" s="103">
        <f>U96/30</f>
        <v>245.56666666666666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-81165.981899999999</v>
      </c>
      <c r="R101" s="47"/>
      <c r="S101" s="77">
        <f>S96*O101</f>
        <v>-51950.67</v>
      </c>
      <c r="T101" s="47"/>
      <c r="U101" s="77">
        <f>U96*O101</f>
        <v>29215.311900000001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37072</v>
      </c>
      <c r="J107" s="18"/>
      <c r="K107" s="33">
        <v>851212</v>
      </c>
      <c r="L107" s="19"/>
      <c r="M107" s="33">
        <v>843486</v>
      </c>
      <c r="N107" s="19"/>
      <c r="O107" s="33">
        <v>875860</v>
      </c>
      <c r="P107" s="38"/>
      <c r="Q107" s="36">
        <f>M107-K107</f>
        <v>-7726</v>
      </c>
      <c r="R107" s="38"/>
      <c r="S107" s="36">
        <f>O107-K107</f>
        <v>24648</v>
      </c>
      <c r="T107" s="38"/>
      <c r="U107" s="36">
        <f>O107-M107</f>
        <v>32374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-79884</v>
      </c>
      <c r="I109" s="31"/>
      <c r="J109" s="18"/>
      <c r="K109" s="33">
        <f>SUM(K105:K108)</f>
        <v>851212</v>
      </c>
      <c r="L109" s="19"/>
      <c r="M109" s="33">
        <f>SUM(M105:M107)</f>
        <v>843486</v>
      </c>
      <c r="N109" s="19"/>
      <c r="O109" s="33">
        <f>SUM(O105:O108)</f>
        <v>875860</v>
      </c>
      <c r="P109" s="38"/>
      <c r="Q109" s="36">
        <f>SUM(Q105:Q108)</f>
        <v>-7726</v>
      </c>
      <c r="R109" s="38"/>
      <c r="S109" s="36">
        <f>SUM(S105:S108)</f>
        <v>24648</v>
      </c>
      <c r="T109" s="38"/>
      <c r="U109" s="36">
        <f>SUM(U105:U108)</f>
        <v>32374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37072</v>
      </c>
      <c r="J113" s="18"/>
      <c r="K113" s="33">
        <v>28462</v>
      </c>
      <c r="L113" s="19"/>
      <c r="M113" s="33">
        <v>29579</v>
      </c>
      <c r="N113" s="19"/>
      <c r="O113" s="33">
        <v>29579</v>
      </c>
      <c r="P113" s="38"/>
      <c r="Q113" s="36">
        <f>M113-K113</f>
        <v>1117</v>
      </c>
      <c r="R113" s="38"/>
      <c r="S113" s="36">
        <f>O113-K113</f>
        <v>1117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17781</v>
      </c>
      <c r="I115" s="31"/>
      <c r="J115" s="18"/>
      <c r="K115" s="33">
        <f>SUM(K110:K114)</f>
        <v>28462</v>
      </c>
      <c r="L115" s="19"/>
      <c r="M115" s="33">
        <f>SUM(M110:M113)</f>
        <v>29579</v>
      </c>
      <c r="N115" s="19"/>
      <c r="O115" s="33">
        <f>SUM(O110:O114)</f>
        <v>29579</v>
      </c>
      <c r="P115" s="38"/>
      <c r="Q115" s="36">
        <f>SUM(Q110:Q114)</f>
        <v>1117</v>
      </c>
      <c r="R115" s="38"/>
      <c r="S115" s="36">
        <f>SUM(S110:S114)</f>
        <v>1117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37072</v>
      </c>
      <c r="J119" s="18"/>
      <c r="K119" s="33">
        <v>0</v>
      </c>
      <c r="L119" s="19"/>
      <c r="M119" s="33">
        <v>0</v>
      </c>
      <c r="N119" s="19">
        <v>0</v>
      </c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37072</v>
      </c>
      <c r="J125" s="18"/>
      <c r="K125" s="33">
        <v>141210</v>
      </c>
      <c r="L125" s="19"/>
      <c r="M125" s="33">
        <v>145554</v>
      </c>
      <c r="N125" s="19"/>
      <c r="O125" s="33">
        <v>140675</v>
      </c>
      <c r="P125" s="38"/>
      <c r="Q125" s="36">
        <f>M125-K125</f>
        <v>4344</v>
      </c>
      <c r="R125" s="38"/>
      <c r="S125" s="36">
        <f>O125-K125</f>
        <v>-535</v>
      </c>
      <c r="T125" s="38"/>
      <c r="U125" s="36">
        <f>O125-M125</f>
        <v>-4879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44644</v>
      </c>
      <c r="I127" s="31"/>
      <c r="J127" s="18"/>
      <c r="K127" s="33">
        <f>SUM(K116:K126)</f>
        <v>141210</v>
      </c>
      <c r="L127" s="19"/>
      <c r="M127" s="33">
        <f>SUM(M116:M125)</f>
        <v>145554</v>
      </c>
      <c r="N127" s="19"/>
      <c r="O127" s="33">
        <f>SUM(O116:O126)</f>
        <v>140675</v>
      </c>
      <c r="P127" s="38"/>
      <c r="Q127" s="36">
        <f>SUM(Q116:Q126)</f>
        <v>4344</v>
      </c>
      <c r="R127" s="38"/>
      <c r="S127" s="36">
        <f>SUM(S116:S126)</f>
        <v>-535</v>
      </c>
      <c r="T127" s="38"/>
      <c r="U127" s="36">
        <f>SUM(U116:U126)</f>
        <v>-4879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37072</v>
      </c>
      <c r="J131" s="18"/>
      <c r="K131" s="33">
        <v>147431</v>
      </c>
      <c r="L131" s="19"/>
      <c r="M131" s="33">
        <v>151651</v>
      </c>
      <c r="N131" s="19"/>
      <c r="O131" s="33">
        <v>154929</v>
      </c>
      <c r="P131" s="38"/>
      <c r="Q131" s="36">
        <f>M131-K131</f>
        <v>4220</v>
      </c>
      <c r="R131" s="38"/>
      <c r="S131" s="36">
        <f>O131-K131</f>
        <v>7498</v>
      </c>
      <c r="T131" s="38"/>
      <c r="U131" s="36">
        <f>O131-M131</f>
        <v>3278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-65036</v>
      </c>
      <c r="I133" s="31"/>
      <c r="J133" s="18"/>
      <c r="K133" s="33">
        <f>SUM(K122:K132)</f>
        <v>429851</v>
      </c>
      <c r="L133" s="19"/>
      <c r="M133" s="33">
        <f>SUM(M122:M131)</f>
        <v>442759</v>
      </c>
      <c r="N133" s="19"/>
      <c r="O133" s="33">
        <f>SUM(O122:O132)</f>
        <v>436279</v>
      </c>
      <c r="P133" s="38"/>
      <c r="Q133" s="36">
        <f>SUM(Q122:Q132)</f>
        <v>12908</v>
      </c>
      <c r="R133" s="38"/>
      <c r="S133" s="36">
        <f>SUM(S122:S132)</f>
        <v>6428</v>
      </c>
      <c r="T133" s="38"/>
      <c r="U133" s="36">
        <f>SUM(U122:U132)</f>
        <v>-6480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-19534</v>
      </c>
      <c r="I136" s="1"/>
      <c r="J136" s="74"/>
      <c r="K136" s="75">
        <f>K109+K115+K121+K133</f>
        <v>1309525</v>
      </c>
      <c r="L136" s="76"/>
      <c r="M136" s="75">
        <f>M109+M115+M121+M133</f>
        <v>1315824</v>
      </c>
      <c r="N136" s="76"/>
      <c r="O136" s="82">
        <f>O109+O115+O121+O133</f>
        <v>1341718</v>
      </c>
      <c r="P136" s="83"/>
      <c r="Q136" s="82">
        <f>Q109+Q115+Q121+Q133</f>
        <v>6299</v>
      </c>
      <c r="R136" s="83"/>
      <c r="S136" s="82">
        <f>S109+S115+S121+S133</f>
        <v>32193</v>
      </c>
      <c r="T136" s="83"/>
      <c r="U136" s="75">
        <f>U109+U115+U121+U133</f>
        <v>25894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203.19354838709677</v>
      </c>
      <c r="R137" s="84"/>
      <c r="S137" s="86">
        <f>S136/31</f>
        <v>1038.483870967742</v>
      </c>
      <c r="T137" s="84"/>
      <c r="U137" s="88">
        <f>U136/31</f>
        <v>835.29032258064512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24979.944299999999</v>
      </c>
      <c r="R139" s="47"/>
      <c r="S139" s="77">
        <f>S136*O139</f>
        <v>127667.7801</v>
      </c>
      <c r="T139" s="47"/>
      <c r="U139" s="77">
        <f>U136*O139</f>
        <v>102687.8358</v>
      </c>
      <c r="V139" s="20"/>
      <c r="W139" s="14"/>
    </row>
  </sheetData>
  <mergeCells count="8">
    <mergeCell ref="B105:D105"/>
    <mergeCell ref="F105:G105"/>
    <mergeCell ref="B91:D91"/>
    <mergeCell ref="F91:G91"/>
    <mergeCell ref="B5:D5"/>
    <mergeCell ref="F5:G5"/>
    <mergeCell ref="B78:D78"/>
    <mergeCell ref="F78:G78"/>
  </mergeCells>
  <phoneticPr fontId="0" type="noConversion"/>
  <printOptions horizontalCentered="1"/>
  <pageMargins left="0.38" right="0.37" top="0.69" bottom="0.68" header="0.5" footer="0.5"/>
  <pageSetup paperSize="5" scale="7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tabSelected="1" topLeftCell="G64" workbookViewId="0">
      <selection activeCell="O93" sqref="O9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5.42578125" bestFit="1" customWidth="1"/>
    <col min="7" max="7" width="30.7109375" customWidth="1"/>
    <col min="8" max="8" width="12.28515625" customWidth="1"/>
    <col min="9" max="9" width="10.140625" style="3" bestFit="1" customWidth="1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85546875" style="105" bestFit="1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37186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37186</v>
      </c>
      <c r="J6" s="18"/>
      <c r="K6" s="33">
        <v>456315</v>
      </c>
      <c r="L6" s="19"/>
      <c r="M6" s="33">
        <v>407726</v>
      </c>
      <c r="N6" s="19"/>
      <c r="O6" s="33">
        <v>422656</v>
      </c>
      <c r="P6" s="38"/>
      <c r="Q6" s="36">
        <f t="shared" ref="Q6:Q17" si="0">M6-K6</f>
        <v>-48589</v>
      </c>
      <c r="R6" s="38"/>
      <c r="S6" s="36">
        <f t="shared" ref="S6:S17" si="1">O6-K6</f>
        <v>-33659</v>
      </c>
      <c r="T6" s="38"/>
      <c r="U6" s="36">
        <f t="shared" ref="U6:U17" si="2">O6-M6</f>
        <v>14930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37186</v>
      </c>
      <c r="J7" s="18"/>
      <c r="K7" s="33">
        <v>736539</v>
      </c>
      <c r="L7" s="19"/>
      <c r="M7" s="33">
        <v>652366</v>
      </c>
      <c r="N7" s="19"/>
      <c r="O7" s="33">
        <v>680797</v>
      </c>
      <c r="P7" s="38"/>
      <c r="Q7" s="36">
        <f t="shared" si="0"/>
        <v>-84173</v>
      </c>
      <c r="R7" s="38"/>
      <c r="S7" s="36">
        <f t="shared" si="1"/>
        <v>-55742</v>
      </c>
      <c r="T7" s="38"/>
      <c r="U7" s="36">
        <f t="shared" si="2"/>
        <v>28431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v>37186</v>
      </c>
      <c r="J8" s="18"/>
      <c r="K8" s="33">
        <v>465037</v>
      </c>
      <c r="L8" s="19"/>
      <c r="M8" s="33">
        <v>472736</v>
      </c>
      <c r="N8" s="19"/>
      <c r="O8" s="33">
        <v>490087</v>
      </c>
      <c r="P8" s="38"/>
      <c r="Q8" s="36">
        <f t="shared" si="0"/>
        <v>7699</v>
      </c>
      <c r="R8" s="38"/>
      <c r="S8" s="36">
        <f t="shared" si="1"/>
        <v>25050</v>
      </c>
      <c r="T8" s="38"/>
      <c r="U8" s="36">
        <f t="shared" si="2"/>
        <v>17351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v>37186</v>
      </c>
      <c r="J9" s="18"/>
      <c r="K9" s="33">
        <v>166694</v>
      </c>
      <c r="L9" s="19"/>
      <c r="M9" s="33">
        <v>152062</v>
      </c>
      <c r="N9" s="19"/>
      <c r="O9" s="33">
        <v>157712</v>
      </c>
      <c r="P9" s="38"/>
      <c r="Q9" s="36">
        <f t="shared" si="0"/>
        <v>-14632</v>
      </c>
      <c r="R9" s="38"/>
      <c r="S9" s="36">
        <f t="shared" si="1"/>
        <v>-8982</v>
      </c>
      <c r="T9" s="38"/>
      <c r="U9" s="36">
        <f t="shared" si="2"/>
        <v>5650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v>37186</v>
      </c>
      <c r="J10" s="18"/>
      <c r="K10" s="33">
        <v>396874</v>
      </c>
      <c r="L10" s="19"/>
      <c r="M10" s="33">
        <v>404903</v>
      </c>
      <c r="N10" s="19"/>
      <c r="O10" s="33">
        <v>417165</v>
      </c>
      <c r="P10" s="38"/>
      <c r="Q10" s="36">
        <f t="shared" si="0"/>
        <v>8029</v>
      </c>
      <c r="R10" s="38"/>
      <c r="S10" s="36">
        <f t="shared" si="1"/>
        <v>20291</v>
      </c>
      <c r="T10" s="38"/>
      <c r="U10" s="36">
        <f t="shared" si="2"/>
        <v>12262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v>37186</v>
      </c>
      <c r="J11" s="18"/>
      <c r="K11" s="33">
        <v>432863</v>
      </c>
      <c r="L11" s="19"/>
      <c r="M11" s="33">
        <v>434502</v>
      </c>
      <c r="N11" s="19"/>
      <c r="O11" s="33">
        <v>446837</v>
      </c>
      <c r="P11" s="38"/>
      <c r="Q11" s="36">
        <f t="shared" si="0"/>
        <v>1639</v>
      </c>
      <c r="R11" s="38"/>
      <c r="S11" s="36">
        <f t="shared" si="1"/>
        <v>13974</v>
      </c>
      <c r="T11" s="38"/>
      <c r="U11" s="36">
        <f t="shared" si="2"/>
        <v>12335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v>37186</v>
      </c>
      <c r="J12" s="18"/>
      <c r="K12" s="33">
        <v>128869</v>
      </c>
      <c r="L12" s="19"/>
      <c r="M12" s="33">
        <v>118990</v>
      </c>
      <c r="N12" s="19"/>
      <c r="O12" s="33">
        <v>123928</v>
      </c>
      <c r="P12" s="38"/>
      <c r="Q12" s="36">
        <f t="shared" si="0"/>
        <v>-9879</v>
      </c>
      <c r="R12" s="38"/>
      <c r="S12" s="36">
        <f t="shared" si="1"/>
        <v>-4941</v>
      </c>
      <c r="T12" s="38"/>
      <c r="U12" s="36">
        <f t="shared" si="2"/>
        <v>4938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v>37186</v>
      </c>
      <c r="J13" s="18"/>
      <c r="K13" s="33">
        <v>356972</v>
      </c>
      <c r="L13" s="19"/>
      <c r="M13" s="33">
        <v>319210</v>
      </c>
      <c r="N13" s="19"/>
      <c r="O13" s="33">
        <v>329177</v>
      </c>
      <c r="P13" s="38"/>
      <c r="Q13" s="36">
        <f t="shared" si="0"/>
        <v>-37762</v>
      </c>
      <c r="R13" s="38"/>
      <c r="S13" s="36">
        <f t="shared" si="1"/>
        <v>-27795</v>
      </c>
      <c r="T13" s="38"/>
      <c r="U13" s="36">
        <f t="shared" si="2"/>
        <v>9967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v>37186</v>
      </c>
      <c r="J14" s="18"/>
      <c r="K14" s="33">
        <v>372431</v>
      </c>
      <c r="L14" s="19"/>
      <c r="M14" s="33">
        <v>355381</v>
      </c>
      <c r="N14" s="19"/>
      <c r="O14" s="33">
        <v>370084</v>
      </c>
      <c r="P14" s="38"/>
      <c r="Q14" s="36">
        <f t="shared" si="0"/>
        <v>-17050</v>
      </c>
      <c r="R14" s="38"/>
      <c r="S14" s="36">
        <f t="shared" si="1"/>
        <v>-2347</v>
      </c>
      <c r="T14" s="38"/>
      <c r="U14" s="36">
        <f t="shared" si="2"/>
        <v>14703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v>37186</v>
      </c>
      <c r="J15" s="18"/>
      <c r="K15" s="33">
        <v>350957</v>
      </c>
      <c r="L15" s="19"/>
      <c r="M15" s="33">
        <v>340670</v>
      </c>
      <c r="N15" s="19"/>
      <c r="O15" s="33">
        <v>364052</v>
      </c>
      <c r="P15" s="38"/>
      <c r="Q15" s="36">
        <f t="shared" si="0"/>
        <v>-10287</v>
      </c>
      <c r="R15" s="38"/>
      <c r="S15" s="36">
        <f t="shared" si="1"/>
        <v>13095</v>
      </c>
      <c r="T15" s="38"/>
      <c r="U15" s="36">
        <f t="shared" si="2"/>
        <v>23382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37186</v>
      </c>
      <c r="J16" s="18"/>
      <c r="K16" s="33">
        <v>568365</v>
      </c>
      <c r="L16" s="19"/>
      <c r="M16" s="33">
        <v>673301</v>
      </c>
      <c r="N16" s="19"/>
      <c r="O16" s="33">
        <v>705220</v>
      </c>
      <c r="P16" s="38"/>
      <c r="Q16" s="36">
        <f t="shared" si="0"/>
        <v>104936</v>
      </c>
      <c r="R16" s="38"/>
      <c r="S16" s="36">
        <f t="shared" si="1"/>
        <v>136855</v>
      </c>
      <c r="T16" s="38"/>
      <c r="U16" s="36">
        <f t="shared" si="2"/>
        <v>31919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37186</v>
      </c>
      <c r="J17" s="18"/>
      <c r="K17" s="33">
        <v>132584</v>
      </c>
      <c r="L17" s="19"/>
      <c r="M17" s="33">
        <v>180314</v>
      </c>
      <c r="N17" s="19"/>
      <c r="O17" s="33">
        <v>186822</v>
      </c>
      <c r="P17" s="38"/>
      <c r="Q17" s="36">
        <f t="shared" si="0"/>
        <v>47730</v>
      </c>
      <c r="R17" s="38"/>
      <c r="S17" s="36">
        <f t="shared" si="1"/>
        <v>54238</v>
      </c>
      <c r="T17" s="38"/>
      <c r="U17" s="36">
        <f t="shared" si="2"/>
        <v>6508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4564500</v>
      </c>
      <c r="L19" s="19"/>
      <c r="M19" s="33">
        <f>SUM(M6:M18)</f>
        <v>4512161</v>
      </c>
      <c r="N19" s="19"/>
      <c r="O19" s="33">
        <f>SUM(O6:O18)</f>
        <v>4694537</v>
      </c>
      <c r="P19" s="38"/>
      <c r="Q19" s="36">
        <f>SUM(Q6:Q17)</f>
        <v>-52339</v>
      </c>
      <c r="R19" s="38"/>
      <c r="S19" s="36">
        <f>SUM(S6:S17)</f>
        <v>130037</v>
      </c>
      <c r="T19" s="38"/>
      <c r="U19" s="36">
        <f>SUM(U6:U17)</f>
        <v>182376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37186</v>
      </c>
      <c r="J23" s="18"/>
      <c r="K23" s="33">
        <v>12350</v>
      </c>
      <c r="L23" s="19"/>
      <c r="M23" s="33">
        <v>16063</v>
      </c>
      <c r="N23" s="19"/>
      <c r="O23" s="33">
        <v>16110</v>
      </c>
      <c r="P23" s="38"/>
      <c r="Q23" s="36">
        <f>M23-K23</f>
        <v>3713</v>
      </c>
      <c r="R23" s="38"/>
      <c r="S23" s="36">
        <f>O23-K23</f>
        <v>3760</v>
      </c>
      <c r="T23" s="38"/>
      <c r="U23" s="36">
        <f>O23-M23</f>
        <v>47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37186</v>
      </c>
      <c r="J27" s="18"/>
      <c r="K27" s="33">
        <v>245017</v>
      </c>
      <c r="L27" s="19"/>
      <c r="M27" s="33">
        <v>227362</v>
      </c>
      <c r="N27" s="19"/>
      <c r="O27" s="33">
        <v>234992</v>
      </c>
      <c r="P27" s="38"/>
      <c r="Q27" s="36">
        <f t="shared" ref="Q27:Q32" si="3">M27-K27</f>
        <v>-17655</v>
      </c>
      <c r="R27" s="38"/>
      <c r="S27" s="36">
        <f t="shared" ref="S27:S32" si="4">O27-K27</f>
        <v>-10025</v>
      </c>
      <c r="T27" s="38"/>
      <c r="U27" s="36">
        <f t="shared" ref="U27:U32" si="5">O27-M27</f>
        <v>7630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v>37186</v>
      </c>
      <c r="J28" s="18"/>
      <c r="K28" s="33">
        <v>332693</v>
      </c>
      <c r="L28" s="19"/>
      <c r="M28" s="33">
        <v>357495</v>
      </c>
      <c r="N28" s="19"/>
      <c r="O28" s="33">
        <v>367957</v>
      </c>
      <c r="P28" s="38"/>
      <c r="Q28" s="36">
        <f t="shared" si="3"/>
        <v>24802</v>
      </c>
      <c r="R28" s="38"/>
      <c r="S28" s="36">
        <f t="shared" si="4"/>
        <v>35264</v>
      </c>
      <c r="T28" s="38"/>
      <c r="U28" s="36">
        <f t="shared" si="5"/>
        <v>10462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v>37186</v>
      </c>
      <c r="J29" s="18"/>
      <c r="K29" s="33">
        <v>82984</v>
      </c>
      <c r="L29" s="19"/>
      <c r="M29" s="33">
        <v>67816</v>
      </c>
      <c r="N29" s="19"/>
      <c r="O29" s="33">
        <v>70493</v>
      </c>
      <c r="P29" s="38"/>
      <c r="Q29" s="36">
        <f t="shared" si="3"/>
        <v>-15168</v>
      </c>
      <c r="R29" s="38"/>
      <c r="S29" s="36">
        <f t="shared" si="4"/>
        <v>-12491</v>
      </c>
      <c r="T29" s="38"/>
      <c r="U29" s="36">
        <f t="shared" si="5"/>
        <v>2677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v>37186</v>
      </c>
      <c r="J30" s="18"/>
      <c r="K30" s="33">
        <v>210779</v>
      </c>
      <c r="L30" s="19"/>
      <c r="M30" s="33">
        <v>181499</v>
      </c>
      <c r="N30" s="19"/>
      <c r="O30" s="33">
        <v>187959</v>
      </c>
      <c r="P30" s="38"/>
      <c r="Q30" s="36">
        <f t="shared" si="3"/>
        <v>-29280</v>
      </c>
      <c r="R30" s="38"/>
      <c r="S30" s="36">
        <f t="shared" si="4"/>
        <v>-22820</v>
      </c>
      <c r="T30" s="38"/>
      <c r="U30" s="36">
        <f t="shared" si="5"/>
        <v>6460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v>37186</v>
      </c>
      <c r="J31" s="18"/>
      <c r="K31" s="33">
        <v>339996</v>
      </c>
      <c r="L31" s="19"/>
      <c r="M31" s="33">
        <v>327612</v>
      </c>
      <c r="N31" s="19"/>
      <c r="O31" s="33">
        <v>338570</v>
      </c>
      <c r="P31" s="38"/>
      <c r="Q31" s="36">
        <f t="shared" si="3"/>
        <v>-12384</v>
      </c>
      <c r="R31" s="38"/>
      <c r="S31" s="36">
        <f t="shared" si="4"/>
        <v>-1426</v>
      </c>
      <c r="T31" s="38"/>
      <c r="U31" s="36">
        <f t="shared" si="5"/>
        <v>10958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v>37186</v>
      </c>
      <c r="J32" s="18"/>
      <c r="K32" s="33">
        <v>126522</v>
      </c>
      <c r="L32" s="19"/>
      <c r="M32" s="33">
        <v>119193</v>
      </c>
      <c r="N32" s="19"/>
      <c r="O32" s="33">
        <v>122629</v>
      </c>
      <c r="P32" s="38"/>
      <c r="Q32" s="36">
        <f t="shared" si="3"/>
        <v>-7329</v>
      </c>
      <c r="R32" s="38"/>
      <c r="S32" s="36">
        <f t="shared" si="4"/>
        <v>-3893</v>
      </c>
      <c r="T32" s="38"/>
      <c r="U32" s="36">
        <f t="shared" si="5"/>
        <v>3436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1337991</v>
      </c>
      <c r="L34" s="19"/>
      <c r="M34" s="33">
        <f>SUM(M27:M33)</f>
        <v>1280977</v>
      </c>
      <c r="N34" s="19"/>
      <c r="O34" s="33">
        <f>SUM(O27:O33)</f>
        <v>1322600</v>
      </c>
      <c r="P34" s="38"/>
      <c r="Q34" s="36">
        <f>SUM(Q27:Q33)</f>
        <v>-57014</v>
      </c>
      <c r="R34" s="38"/>
      <c r="S34" s="36">
        <f>SUM(S27:S33)</f>
        <v>-15391</v>
      </c>
      <c r="T34" s="38"/>
      <c r="U34" s="36">
        <f>SUM(U27:U33)</f>
        <v>41623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37186</v>
      </c>
      <c r="J38" s="18"/>
      <c r="K38" s="33">
        <v>6204</v>
      </c>
      <c r="L38" s="19"/>
      <c r="M38" s="33">
        <v>0</v>
      </c>
      <c r="N38" s="19"/>
      <c r="O38" s="33">
        <v>5279</v>
      </c>
      <c r="P38" s="38"/>
      <c r="Q38" s="36">
        <f>M38-K38</f>
        <v>-6204</v>
      </c>
      <c r="R38" s="38"/>
      <c r="S38" s="36">
        <f>O38-K38</f>
        <v>-925</v>
      </c>
      <c r="T38" s="38"/>
      <c r="U38" s="36">
        <f>O38-M38</f>
        <v>5279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37186</v>
      </c>
      <c r="J39" s="18"/>
      <c r="K39" s="33">
        <v>1449</v>
      </c>
      <c r="L39" s="19"/>
      <c r="M39" s="33">
        <v>2224</v>
      </c>
      <c r="N39" s="19"/>
      <c r="O39" s="33">
        <v>2341</v>
      </c>
      <c r="P39" s="38"/>
      <c r="Q39" s="36">
        <f>M39-K39</f>
        <v>775</v>
      </c>
      <c r="R39" s="38"/>
      <c r="S39" s="36">
        <f>O39-K39</f>
        <v>892</v>
      </c>
      <c r="T39" s="38"/>
      <c r="U39" s="36">
        <f>O39-M39</f>
        <v>117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37186</v>
      </c>
      <c r="J40" s="24"/>
      <c r="K40" s="35">
        <v>57</v>
      </c>
      <c r="L40" s="25"/>
      <c r="M40" s="35">
        <v>0</v>
      </c>
      <c r="N40" s="25"/>
      <c r="O40" s="35">
        <v>0</v>
      </c>
      <c r="P40" s="38"/>
      <c r="Q40" s="36">
        <f>M40-K40</f>
        <v>-57</v>
      </c>
      <c r="R40" s="38"/>
      <c r="S40" s="36">
        <f>O40-K40</f>
        <v>-57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v>37186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v>37186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7710</v>
      </c>
      <c r="L44" s="19"/>
      <c r="M44" s="33">
        <f>SUM(M38:M42)</f>
        <v>2224</v>
      </c>
      <c r="N44" s="19"/>
      <c r="O44" s="33">
        <f>SUM(O38:O43)</f>
        <v>7620</v>
      </c>
      <c r="P44" s="38"/>
      <c r="Q44" s="36">
        <f>SUM(Q38:Q43)</f>
        <v>-5486</v>
      </c>
      <c r="R44" s="38"/>
      <c r="S44" s="36">
        <f>SUM(S38:S43)</f>
        <v>-90</v>
      </c>
      <c r="T44" s="38"/>
      <c r="U44" s="36">
        <f>SUM(U38:U43)</f>
        <v>5396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37186</v>
      </c>
      <c r="J48" s="18"/>
      <c r="K48" s="33">
        <v>11000</v>
      </c>
      <c r="L48" s="19"/>
      <c r="M48" s="33">
        <v>0</v>
      </c>
      <c r="N48" s="19"/>
      <c r="O48" s="33">
        <v>0</v>
      </c>
      <c r="P48" s="38"/>
      <c r="Q48" s="36">
        <f>M48-K48</f>
        <v>-11000</v>
      </c>
      <c r="R48" s="38"/>
      <c r="S48" s="36">
        <f>O48-K48</f>
        <v>-11000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-11000</v>
      </c>
      <c r="R50" s="38"/>
      <c r="S50" s="36">
        <f>SUM(S45:S49)</f>
        <v>-11000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37186</v>
      </c>
      <c r="J54" s="18"/>
      <c r="K54" s="33">
        <v>0</v>
      </c>
      <c r="L54" s="19"/>
      <c r="M54" s="33">
        <v>828</v>
      </c>
      <c r="N54" s="19"/>
      <c r="O54" s="33">
        <v>0</v>
      </c>
      <c r="P54" s="38"/>
      <c r="Q54" s="36">
        <f>M54-K54</f>
        <v>828</v>
      </c>
      <c r="R54" s="38"/>
      <c r="S54" s="36">
        <f>O54-K54</f>
        <v>0</v>
      </c>
      <c r="T54" s="38"/>
      <c r="U54" s="36">
        <f>O54-M54</f>
        <v>-828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37186</v>
      </c>
      <c r="J55" s="18"/>
      <c r="K55" s="33">
        <v>95804</v>
      </c>
      <c r="L55" s="19"/>
      <c r="M55" s="18">
        <v>102712</v>
      </c>
      <c r="N55" s="19"/>
      <c r="O55" s="33">
        <v>110053</v>
      </c>
      <c r="P55" s="38"/>
      <c r="Q55" s="36">
        <f>O55-K55</f>
        <v>14249</v>
      </c>
      <c r="R55" s="38"/>
      <c r="S55" s="36" t="e">
        <f>#REF!-K55</f>
        <v>#REF!</v>
      </c>
      <c r="T55" s="38"/>
      <c r="U55" s="36" t="e">
        <f>#REF!-O55</f>
        <v>#REF!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95804</v>
      </c>
      <c r="L57" s="19"/>
      <c r="M57" s="33">
        <f>SUM(M54:M56)</f>
        <v>103540</v>
      </c>
      <c r="N57" s="19"/>
      <c r="O57" s="33">
        <f>SUM(O54:O56)</f>
        <v>110053</v>
      </c>
      <c r="P57" s="38"/>
      <c r="Q57" s="36">
        <f>SUM(Q51:Q56)</f>
        <v>15077</v>
      </c>
      <c r="R57" s="38"/>
      <c r="S57" s="36" t="e">
        <f>SUM(S51:S56)</f>
        <v>#REF!</v>
      </c>
      <c r="T57" s="38"/>
      <c r="U57" s="36" t="e">
        <f>SUM(U51:U56)</f>
        <v>#REF!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37186</v>
      </c>
      <c r="J61" s="18"/>
      <c r="K61" s="33">
        <v>17222</v>
      </c>
      <c r="L61" s="19"/>
      <c r="M61" s="33">
        <v>15096</v>
      </c>
      <c r="N61" s="19"/>
      <c r="O61" s="33">
        <v>16658</v>
      </c>
      <c r="P61" s="38"/>
      <c r="Q61" s="36">
        <f>M61-K61</f>
        <v>-2126</v>
      </c>
      <c r="R61" s="38"/>
      <c r="S61" s="36">
        <f>O61-K61</f>
        <v>-564</v>
      </c>
      <c r="T61" s="38"/>
      <c r="U61" s="36">
        <f>O61-M61</f>
        <v>1562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17222</v>
      </c>
      <c r="L63" s="19"/>
      <c r="M63" s="33">
        <f>SUM(M61:M62)</f>
        <v>15096</v>
      </c>
      <c r="N63" s="19"/>
      <c r="O63" s="33">
        <f>SUM(O61:O62)</f>
        <v>16658</v>
      </c>
      <c r="P63" s="38"/>
      <c r="Q63" s="36">
        <f>SUM(Q58:Q62)</f>
        <v>-2126</v>
      </c>
      <c r="R63" s="38"/>
      <c r="S63" s="36">
        <f>SUM(S58:S62)</f>
        <v>-564</v>
      </c>
      <c r="T63" s="38"/>
      <c r="U63" s="36">
        <f>SUM(U58:U62)</f>
        <v>1562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7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7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7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37186</v>
      </c>
      <c r="J67" s="18"/>
      <c r="K67" s="33">
        <v>25078</v>
      </c>
      <c r="L67" s="19"/>
      <c r="M67" s="33">
        <v>23658</v>
      </c>
      <c r="N67" s="19"/>
      <c r="O67" s="33">
        <v>24825</v>
      </c>
      <c r="P67" s="38"/>
      <c r="Q67" s="36">
        <f>M67-K67</f>
        <v>-1420</v>
      </c>
      <c r="R67" s="38"/>
      <c r="S67" s="36">
        <f>O67-K67</f>
        <v>-253</v>
      </c>
      <c r="T67" s="38"/>
      <c r="U67" s="36">
        <f>O67-M67</f>
        <v>1167</v>
      </c>
      <c r="V67" s="38"/>
      <c r="W67" s="14" t="s">
        <v>30</v>
      </c>
      <c r="X67" s="23"/>
    </row>
    <row r="68" spans="1:27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0">
        <v>37186</v>
      </c>
      <c r="R68" s="30">
        <v>37186</v>
      </c>
      <c r="S68" s="30">
        <v>37186</v>
      </c>
      <c r="T68" s="30">
        <v>37186</v>
      </c>
      <c r="U68" s="30">
        <v>37186</v>
      </c>
      <c r="V68" s="30">
        <v>37186</v>
      </c>
      <c r="W68" s="30">
        <v>37186</v>
      </c>
      <c r="X68" s="30">
        <v>37186</v>
      </c>
      <c r="Y68" s="30">
        <v>37186</v>
      </c>
      <c r="Z68" s="30">
        <v>37186</v>
      </c>
      <c r="AA68" s="30">
        <v>37186</v>
      </c>
    </row>
    <row r="69" spans="1:27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25078</v>
      </c>
      <c r="L69" s="19"/>
      <c r="M69" s="33">
        <f>SUM(M67:M68)</f>
        <v>23658</v>
      </c>
      <c r="N69" s="19"/>
      <c r="O69" s="33">
        <f>SUM(O67:O68)</f>
        <v>24825</v>
      </c>
      <c r="P69" s="38"/>
      <c r="Q69" s="36">
        <f>SUM(Q64:Q68)</f>
        <v>35766</v>
      </c>
      <c r="R69" s="38"/>
      <c r="S69" s="36">
        <f>SUM(S64:S68)</f>
        <v>36933</v>
      </c>
      <c r="T69" s="38"/>
      <c r="U69" s="36">
        <f>SUM(U64:U68)</f>
        <v>38353</v>
      </c>
      <c r="V69" s="38"/>
      <c r="W69" s="14"/>
      <c r="X69" s="23"/>
    </row>
    <row r="70" spans="1:27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7" x14ac:dyDescent="0.2">
      <c r="H71" s="93"/>
    </row>
    <row r="72" spans="1:27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6071655</v>
      </c>
      <c r="L72" s="76"/>
      <c r="M72" s="75">
        <f>M19+M23+M34+M44+M50+M57+M63+M69</f>
        <v>5953719</v>
      </c>
      <c r="N72" s="76"/>
      <c r="O72" s="82">
        <f>O19+O23+O34+O44+O50+O57+O63+O69</f>
        <v>6192403</v>
      </c>
      <c r="P72" s="83"/>
      <c r="Q72" s="82">
        <f>Q19+Q23+Q34+Q44+Q50+Q57+Q63+Q69</f>
        <v>-73409</v>
      </c>
      <c r="R72" s="83"/>
      <c r="S72" s="82" t="e">
        <f>S19+S23+S34+S44+S50+S57+S63+S69</f>
        <v>#REF!</v>
      </c>
      <c r="T72" s="83"/>
      <c r="U72" s="75" t="e">
        <f>U19+U23+U34+U44+U50+U57+U63+U69</f>
        <v>#REF!</v>
      </c>
      <c r="V72" s="20"/>
      <c r="W72" s="16"/>
    </row>
    <row r="73" spans="1:27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-2368.0322580645161</v>
      </c>
      <c r="R73" s="84"/>
      <c r="S73" s="86" t="e">
        <f>S72/31</f>
        <v>#REF!</v>
      </c>
      <c r="T73" s="84"/>
      <c r="U73" s="88" t="e">
        <f>U72/31</f>
        <v>#REF!</v>
      </c>
      <c r="V73" s="20"/>
      <c r="W73" s="16"/>
    </row>
    <row r="74" spans="1:27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7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-204480.76949999999</v>
      </c>
      <c r="R75" s="47"/>
      <c r="S75" s="77" t="e">
        <f>S72*O75</f>
        <v>#REF!</v>
      </c>
      <c r="T75" s="47"/>
      <c r="U75" s="77" t="e">
        <f>U72*O75</f>
        <v>#REF!</v>
      </c>
      <c r="V75" s="20"/>
      <c r="W75" s="14"/>
    </row>
    <row r="76" spans="1:27" ht="3.75" customHeight="1" thickBot="1" x14ac:dyDescent="0.25"/>
    <row r="77" spans="1:27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7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7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37186</v>
      </c>
      <c r="J79" s="18"/>
      <c r="K79" s="33">
        <v>-2061419</v>
      </c>
      <c r="L79" s="19"/>
      <c r="M79" s="33">
        <v>-1962890</v>
      </c>
      <c r="N79" s="19"/>
      <c r="O79" s="33">
        <v>-2058159</v>
      </c>
      <c r="P79" s="38"/>
      <c r="Q79" s="36">
        <f>M79-K79</f>
        <v>98529</v>
      </c>
      <c r="R79" s="38"/>
      <c r="S79" s="36">
        <f>O79-K79</f>
        <v>3260</v>
      </c>
      <c r="T79" s="38"/>
      <c r="U79" s="36">
        <f>O79-M79</f>
        <v>-95269</v>
      </c>
      <c r="V79" s="38"/>
      <c r="W79" s="14" t="s">
        <v>31</v>
      </c>
      <c r="X79" s="23"/>
    </row>
    <row r="80" spans="1:27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-2061419</v>
      </c>
      <c r="L82" s="19"/>
      <c r="M82" s="33">
        <f>SUM(M79:M81)</f>
        <v>-1962890</v>
      </c>
      <c r="N82" s="19"/>
      <c r="O82" s="33">
        <f>SUM(O79:O80)</f>
        <v>-2058159</v>
      </c>
      <c r="P82" s="38"/>
      <c r="Q82" s="36">
        <f>SUM(Q79:Q80)</f>
        <v>98529</v>
      </c>
      <c r="R82" s="38"/>
      <c r="S82" s="36">
        <f>SUM(S79:S80)</f>
        <v>3260</v>
      </c>
      <c r="T82" s="38"/>
      <c r="U82" s="36">
        <f>SUM(U79:U80)</f>
        <v>-95269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3284.3</v>
      </c>
      <c r="R84" s="84"/>
      <c r="S84" s="86">
        <f>S82/30</f>
        <v>108.66666666666667</v>
      </c>
      <c r="T84" s="84"/>
      <c r="U84" s="86">
        <f>U82/30</f>
        <v>-3175.6333333333332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274452.5295</v>
      </c>
      <c r="R86" s="47"/>
      <c r="S86" s="77">
        <f>S82*O86</f>
        <v>9080.73</v>
      </c>
      <c r="T86" s="47"/>
      <c r="U86" s="77">
        <f>U82*O86</f>
        <v>-265371.79949999996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37186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37186</v>
      </c>
      <c r="J94" s="18"/>
      <c r="K94" s="33">
        <v>97395</v>
      </c>
      <c r="L94" s="19"/>
      <c r="M94" s="33">
        <v>80480</v>
      </c>
      <c r="N94" s="19"/>
      <c r="O94" s="33">
        <v>87756</v>
      </c>
      <c r="P94" s="38"/>
      <c r="Q94" s="36">
        <f>M94-K94</f>
        <v>-16915</v>
      </c>
      <c r="R94" s="38"/>
      <c r="S94" s="36">
        <f>O94-K94</f>
        <v>-9639</v>
      </c>
      <c r="T94" s="38"/>
      <c r="U94" s="36">
        <f>O94-M94</f>
        <v>7276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97395</v>
      </c>
      <c r="L96" s="19"/>
      <c r="M96" s="33">
        <f>SUM(M93:M95)</f>
        <v>80480</v>
      </c>
      <c r="N96" s="19"/>
      <c r="O96" s="33">
        <f>SUM(O93:O95)</f>
        <v>87756</v>
      </c>
      <c r="P96" s="38"/>
      <c r="Q96" s="36">
        <f>SUM(Q93:Q95)</f>
        <v>-16915</v>
      </c>
      <c r="R96" s="38"/>
      <c r="S96" s="36">
        <f>SUM(S93:S95)</f>
        <v>-9639</v>
      </c>
      <c r="T96" s="38"/>
      <c r="U96" s="36">
        <f>SUM(U93:U95)</f>
        <v>7276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-563.83333333333337</v>
      </c>
      <c r="R99" s="104"/>
      <c r="S99" s="103">
        <f>S96/30</f>
        <v>-321.3</v>
      </c>
      <c r="T99" s="104"/>
      <c r="U99" s="103">
        <f>U96/30</f>
        <v>242.53333333333333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-47116.732499999998</v>
      </c>
      <c r="R101" s="47"/>
      <c r="S101" s="77">
        <f>S96*O101</f>
        <v>-26849.434499999999</v>
      </c>
      <c r="T101" s="47"/>
      <c r="U101" s="77">
        <f>U96*O101</f>
        <v>20267.297999999999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37186</v>
      </c>
      <c r="J107" s="18"/>
      <c r="K107" s="33">
        <v>-946288</v>
      </c>
      <c r="L107" s="19"/>
      <c r="M107" s="33">
        <v>-921113</v>
      </c>
      <c r="N107" s="19"/>
      <c r="O107" s="33">
        <v>-974093</v>
      </c>
      <c r="P107" s="38"/>
      <c r="Q107" s="36">
        <f>M107-K107</f>
        <v>25175</v>
      </c>
      <c r="R107" s="38"/>
      <c r="S107" s="36">
        <f>O107-K107</f>
        <v>-27805</v>
      </c>
      <c r="T107" s="38"/>
      <c r="U107" s="36">
        <f>O107-M107</f>
        <v>-52980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-946288</v>
      </c>
      <c r="L109" s="19"/>
      <c r="M109" s="33">
        <f>SUM(M107:M108)</f>
        <v>-921113</v>
      </c>
      <c r="N109" s="19"/>
      <c r="O109" s="33">
        <f>SUM(O107:O108)</f>
        <v>-974093</v>
      </c>
      <c r="P109" s="38"/>
      <c r="Q109" s="36">
        <f>SUM(Q105:Q108)</f>
        <v>25175</v>
      </c>
      <c r="R109" s="38"/>
      <c r="S109" s="36">
        <f>SUM(S105:S108)</f>
        <v>-27805</v>
      </c>
      <c r="T109" s="38"/>
      <c r="U109" s="36">
        <f>SUM(U105:U108)</f>
        <v>-52980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37186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37186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37186</v>
      </c>
      <c r="J125" s="18"/>
      <c r="K125" s="33">
        <v>-2728</v>
      </c>
      <c r="L125" s="19"/>
      <c r="M125" s="33">
        <v>-4</v>
      </c>
      <c r="N125" s="19"/>
      <c r="O125" s="33">
        <v>0</v>
      </c>
      <c r="P125" s="38"/>
      <c r="Q125" s="36">
        <f>M125-K125</f>
        <v>2724</v>
      </c>
      <c r="R125" s="38"/>
      <c r="S125" s="36">
        <f>O125-K125</f>
        <v>2728</v>
      </c>
      <c r="T125" s="38"/>
      <c r="U125" s="36">
        <f>O125-M125</f>
        <v>4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-2728</v>
      </c>
      <c r="L127" s="19"/>
      <c r="M127" s="33">
        <f>SUM(M123:M125)</f>
        <v>-4</v>
      </c>
      <c r="N127" s="19"/>
      <c r="O127" s="33">
        <f>SUM(O123:O126)</f>
        <v>0</v>
      </c>
      <c r="P127" s="38"/>
      <c r="Q127" s="36">
        <f>SUM(Q116:Q126)</f>
        <v>2724</v>
      </c>
      <c r="R127" s="38"/>
      <c r="S127" s="36">
        <f>SUM(S116:S126)</f>
        <v>2728</v>
      </c>
      <c r="T127" s="38"/>
      <c r="U127" s="36">
        <f>SUM(U116:U126)</f>
        <v>4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37186</v>
      </c>
      <c r="J131" s="18"/>
      <c r="K131" s="33">
        <v>-15105</v>
      </c>
      <c r="L131" s="19"/>
      <c r="M131" s="33">
        <v>-58545</v>
      </c>
      <c r="N131" s="19"/>
      <c r="O131" s="33">
        <v>-61523</v>
      </c>
      <c r="P131" s="38"/>
      <c r="Q131" s="36">
        <f>M131-K131</f>
        <v>-43440</v>
      </c>
      <c r="R131" s="38"/>
      <c r="S131" s="36">
        <f>O131-K131</f>
        <v>-46418</v>
      </c>
      <c r="T131" s="38"/>
      <c r="U131" s="36">
        <f>O131-M131</f>
        <v>-2978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-15105</v>
      </c>
      <c r="L133" s="19"/>
      <c r="M133" s="33">
        <f>SUM(M129:M131)</f>
        <v>-58545</v>
      </c>
      <c r="N133" s="19"/>
      <c r="O133" s="33">
        <f>SUM(O129:O132)</f>
        <v>-61523</v>
      </c>
      <c r="P133" s="38"/>
      <c r="Q133" s="36">
        <f>SUM(Q122:Q132)</f>
        <v>-37992</v>
      </c>
      <c r="R133" s="38"/>
      <c r="S133" s="36">
        <f>SUM(S122:S132)</f>
        <v>-40962</v>
      </c>
      <c r="T133" s="38"/>
      <c r="U133" s="36">
        <f>SUM(U122:U132)</f>
        <v>-2970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-964121</v>
      </c>
      <c r="L136" s="76"/>
      <c r="M136" s="75">
        <f>M109+M115+M121+M127+M133</f>
        <v>-979662</v>
      </c>
      <c r="N136" s="76"/>
      <c r="O136" s="82">
        <f>O109+O115+O121+O127+O133</f>
        <v>-1035616</v>
      </c>
      <c r="P136" s="83"/>
      <c r="Q136" s="82">
        <f>Q109+Q115+Q121+Q133</f>
        <v>-12817</v>
      </c>
      <c r="R136" s="83"/>
      <c r="S136" s="82">
        <f>S109+S115+S121+S133</f>
        <v>-68767</v>
      </c>
      <c r="T136" s="83"/>
      <c r="U136" s="75">
        <f>U109+U115+U121+U133</f>
        <v>-55950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-413.45161290322579</v>
      </c>
      <c r="R137" s="84"/>
      <c r="S137" s="86">
        <f>S136/31</f>
        <v>-2218.2903225806454</v>
      </c>
      <c r="T137" s="84"/>
      <c r="U137" s="88">
        <f>U136/31</f>
        <v>-1804.8387096774193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-35701.753499999999</v>
      </c>
      <c r="R139" s="47"/>
      <c r="S139" s="77">
        <f>S136*O139</f>
        <v>-191550.4785</v>
      </c>
      <c r="T139" s="47"/>
      <c r="U139" s="77">
        <f>U136*O139</f>
        <v>-155848.72500000001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24" workbookViewId="0">
      <selection activeCell="O33" sqref="O3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37065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37065</v>
      </c>
      <c r="J6" s="18"/>
      <c r="K6" s="33">
        <v>425413</v>
      </c>
      <c r="L6" s="19"/>
      <c r="M6" s="33">
        <v>369010</v>
      </c>
      <c r="N6" s="19"/>
      <c r="O6" s="33">
        <v>382177</v>
      </c>
      <c r="P6" s="38"/>
      <c r="Q6" s="36">
        <f t="shared" ref="Q6:Q17" si="0">M6-K6</f>
        <v>-56403</v>
      </c>
      <c r="R6" s="38"/>
      <c r="S6" s="36">
        <f t="shared" ref="S6:S17" si="1">O6-K6</f>
        <v>-43236</v>
      </c>
      <c r="T6" s="38"/>
      <c r="U6" s="36">
        <f t="shared" ref="U6:U17" si="2">O6-M6</f>
        <v>13167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37065</v>
      </c>
      <c r="J7" s="18"/>
      <c r="K7" s="33">
        <v>786814</v>
      </c>
      <c r="L7" s="19"/>
      <c r="M7" s="33">
        <v>772662</v>
      </c>
      <c r="N7" s="19"/>
      <c r="O7" s="33">
        <v>797181</v>
      </c>
      <c r="P7" s="38"/>
      <c r="Q7" s="36">
        <f t="shared" si="0"/>
        <v>-14152</v>
      </c>
      <c r="R7" s="38"/>
      <c r="S7" s="36">
        <f t="shared" si="1"/>
        <v>10367</v>
      </c>
      <c r="T7" s="38"/>
      <c r="U7" s="36">
        <f t="shared" si="2"/>
        <v>24519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37065</v>
      </c>
      <c r="J8" s="18"/>
      <c r="K8" s="33">
        <v>510995</v>
      </c>
      <c r="L8" s="19"/>
      <c r="M8" s="33">
        <v>446845</v>
      </c>
      <c r="N8" s="19"/>
      <c r="O8" s="33">
        <v>449401</v>
      </c>
      <c r="P8" s="38"/>
      <c r="Q8" s="36">
        <f t="shared" si="0"/>
        <v>-64150</v>
      </c>
      <c r="R8" s="38"/>
      <c r="S8" s="36">
        <f t="shared" si="1"/>
        <v>-61594</v>
      </c>
      <c r="T8" s="38"/>
      <c r="U8" s="36">
        <f t="shared" si="2"/>
        <v>2556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37065</v>
      </c>
      <c r="J9" s="18"/>
      <c r="K9" s="33">
        <v>182720</v>
      </c>
      <c r="L9" s="19"/>
      <c r="M9" s="33">
        <v>164655</v>
      </c>
      <c r="N9" s="19"/>
      <c r="O9" s="33">
        <v>171120</v>
      </c>
      <c r="P9" s="38"/>
      <c r="Q9" s="36">
        <f t="shared" si="0"/>
        <v>-18065</v>
      </c>
      <c r="R9" s="38"/>
      <c r="S9" s="36">
        <f t="shared" si="1"/>
        <v>-11600</v>
      </c>
      <c r="T9" s="38"/>
      <c r="U9" s="36">
        <f t="shared" si="2"/>
        <v>6465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37065</v>
      </c>
      <c r="J10" s="18"/>
      <c r="K10" s="33">
        <v>333167</v>
      </c>
      <c r="L10" s="19"/>
      <c r="M10" s="33">
        <v>283818</v>
      </c>
      <c r="N10" s="19"/>
      <c r="O10" s="33">
        <v>294506</v>
      </c>
      <c r="P10" s="38"/>
      <c r="Q10" s="36">
        <f t="shared" si="0"/>
        <v>-49349</v>
      </c>
      <c r="R10" s="38"/>
      <c r="S10" s="36">
        <f t="shared" si="1"/>
        <v>-38661</v>
      </c>
      <c r="T10" s="38"/>
      <c r="U10" s="36">
        <f t="shared" si="2"/>
        <v>10688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37065</v>
      </c>
      <c r="J11" s="18"/>
      <c r="K11" s="33">
        <v>426560</v>
      </c>
      <c r="L11" s="19"/>
      <c r="M11" s="33">
        <v>421454</v>
      </c>
      <c r="N11" s="19"/>
      <c r="O11" s="33">
        <v>436504</v>
      </c>
      <c r="P11" s="38"/>
      <c r="Q11" s="36">
        <f t="shared" si="0"/>
        <v>-5106</v>
      </c>
      <c r="R11" s="38"/>
      <c r="S11" s="36">
        <f t="shared" si="1"/>
        <v>9944</v>
      </c>
      <c r="T11" s="38"/>
      <c r="U11" s="36">
        <f t="shared" si="2"/>
        <v>15050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37065</v>
      </c>
      <c r="J12" s="18"/>
      <c r="K12" s="33">
        <v>138549</v>
      </c>
      <c r="L12" s="19"/>
      <c r="M12" s="33">
        <v>123729</v>
      </c>
      <c r="N12" s="19"/>
      <c r="O12" s="33">
        <v>128486</v>
      </c>
      <c r="P12" s="38"/>
      <c r="Q12" s="36">
        <f t="shared" si="0"/>
        <v>-14820</v>
      </c>
      <c r="R12" s="38"/>
      <c r="S12" s="36">
        <f t="shared" si="1"/>
        <v>-10063</v>
      </c>
      <c r="T12" s="38"/>
      <c r="U12" s="36">
        <f t="shared" si="2"/>
        <v>4757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37065</v>
      </c>
      <c r="J13" s="18"/>
      <c r="K13" s="33">
        <v>351272</v>
      </c>
      <c r="L13" s="19"/>
      <c r="M13" s="33">
        <v>335151</v>
      </c>
      <c r="N13" s="19"/>
      <c r="O13" s="33">
        <v>342963</v>
      </c>
      <c r="P13" s="38"/>
      <c r="Q13" s="36">
        <f t="shared" si="0"/>
        <v>-16121</v>
      </c>
      <c r="R13" s="38"/>
      <c r="S13" s="36">
        <f t="shared" si="1"/>
        <v>-8309</v>
      </c>
      <c r="T13" s="38"/>
      <c r="U13" s="36">
        <f t="shared" si="2"/>
        <v>7812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37065</v>
      </c>
      <c r="J14" s="18"/>
      <c r="K14" s="33">
        <v>416314</v>
      </c>
      <c r="L14" s="19"/>
      <c r="M14" s="33">
        <v>407078</v>
      </c>
      <c r="N14" s="19"/>
      <c r="O14" s="33">
        <v>403216</v>
      </c>
      <c r="P14" s="38"/>
      <c r="Q14" s="36">
        <f t="shared" si="0"/>
        <v>-9236</v>
      </c>
      <c r="R14" s="38"/>
      <c r="S14" s="36">
        <f t="shared" si="1"/>
        <v>-13098</v>
      </c>
      <c r="T14" s="38"/>
      <c r="U14" s="36">
        <f t="shared" si="2"/>
        <v>-3862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37065</v>
      </c>
      <c r="J15" s="18"/>
      <c r="K15" s="33">
        <v>584282</v>
      </c>
      <c r="L15" s="19"/>
      <c r="M15" s="33">
        <v>570341</v>
      </c>
      <c r="N15" s="19"/>
      <c r="O15" s="33">
        <v>581564</v>
      </c>
      <c r="P15" s="38"/>
      <c r="Q15" s="36">
        <f t="shared" si="0"/>
        <v>-13941</v>
      </c>
      <c r="R15" s="38"/>
      <c r="S15" s="36">
        <f t="shared" si="1"/>
        <v>-2718</v>
      </c>
      <c r="T15" s="38"/>
      <c r="U15" s="36">
        <f t="shared" si="2"/>
        <v>11223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37065</v>
      </c>
      <c r="J16" s="18"/>
      <c r="K16" s="33">
        <v>1011718</v>
      </c>
      <c r="L16" s="19"/>
      <c r="M16" s="33">
        <v>974908</v>
      </c>
      <c r="N16" s="19"/>
      <c r="O16" s="33">
        <v>1012046</v>
      </c>
      <c r="P16" s="38"/>
      <c r="Q16" s="36">
        <f t="shared" si="0"/>
        <v>-36810</v>
      </c>
      <c r="R16" s="38"/>
      <c r="S16" s="36">
        <f t="shared" si="1"/>
        <v>328</v>
      </c>
      <c r="T16" s="38"/>
      <c r="U16" s="36">
        <f t="shared" si="2"/>
        <v>37138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37065</v>
      </c>
      <c r="J17" s="18"/>
      <c r="K17" s="33">
        <v>189886</v>
      </c>
      <c r="L17" s="19"/>
      <c r="M17" s="33">
        <v>191021</v>
      </c>
      <c r="N17" s="19"/>
      <c r="O17" s="33">
        <v>198322</v>
      </c>
      <c r="P17" s="38"/>
      <c r="Q17" s="36">
        <f t="shared" si="0"/>
        <v>1135</v>
      </c>
      <c r="R17" s="38"/>
      <c r="S17" s="36">
        <f t="shared" si="1"/>
        <v>8436</v>
      </c>
      <c r="T17" s="38"/>
      <c r="U17" s="36">
        <f t="shared" si="2"/>
        <v>7301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5357690</v>
      </c>
      <c r="L19" s="19"/>
      <c r="M19" s="33">
        <f>SUM(M6:M18)</f>
        <v>5060672</v>
      </c>
      <c r="N19" s="19"/>
      <c r="O19" s="33">
        <f>SUM(O6:O17)</f>
        <v>5197486</v>
      </c>
      <c r="P19" s="38"/>
      <c r="Q19" s="36">
        <f>SUM(Q6:Q17)</f>
        <v>-297018</v>
      </c>
      <c r="R19" s="38"/>
      <c r="S19" s="36">
        <f>SUM(S6:S17)</f>
        <v>-160204</v>
      </c>
      <c r="T19" s="38"/>
      <c r="U19" s="36">
        <f>SUM(U6:U17)</f>
        <v>136814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37065</v>
      </c>
      <c r="J23" s="18"/>
      <c r="K23" s="33">
        <v>8625</v>
      </c>
      <c r="L23" s="19"/>
      <c r="M23" s="33">
        <v>10989</v>
      </c>
      <c r="N23" s="19"/>
      <c r="O23" s="33">
        <v>11351</v>
      </c>
      <c r="P23" s="38"/>
      <c r="Q23" s="36">
        <f>M23-K23</f>
        <v>2364</v>
      </c>
      <c r="R23" s="38"/>
      <c r="S23" s="36">
        <f>O23-K23</f>
        <v>2726</v>
      </c>
      <c r="T23" s="38"/>
      <c r="U23" s="36">
        <f>O23-M23</f>
        <v>362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37065</v>
      </c>
      <c r="J27" s="18"/>
      <c r="K27" s="33">
        <v>263980</v>
      </c>
      <c r="L27" s="19"/>
      <c r="M27" s="33">
        <v>257356</v>
      </c>
      <c r="N27" s="19"/>
      <c r="O27" s="33">
        <v>266802</v>
      </c>
      <c r="P27" s="38"/>
      <c r="Q27" s="36">
        <f t="shared" ref="Q27:Q32" si="3">M27-K27</f>
        <v>-6624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37065</v>
      </c>
      <c r="J28" s="18"/>
      <c r="K28" s="33">
        <v>370331</v>
      </c>
      <c r="L28" s="19"/>
      <c r="M28" s="33">
        <v>363451</v>
      </c>
      <c r="N28" s="19"/>
      <c r="O28" s="33">
        <v>375935</v>
      </c>
      <c r="P28" s="38"/>
      <c r="Q28" s="36">
        <f t="shared" si="3"/>
        <v>-6880</v>
      </c>
      <c r="R28" s="38"/>
      <c r="S28" s="36">
        <f>O28-K28</f>
        <v>5604</v>
      </c>
      <c r="T28" s="38"/>
      <c r="U28" s="36">
        <f>O28-M28</f>
        <v>12484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37065</v>
      </c>
      <c r="J29" s="18"/>
      <c r="K29" s="33">
        <v>78818</v>
      </c>
      <c r="L29" s="19"/>
      <c r="M29" s="33">
        <v>63919</v>
      </c>
      <c r="N29" s="19"/>
      <c r="O29" s="33">
        <v>66852</v>
      </c>
      <c r="P29" s="38"/>
      <c r="Q29" s="36">
        <f t="shared" si="3"/>
        <v>-14899</v>
      </c>
      <c r="R29" s="38"/>
      <c r="S29" s="36">
        <f>O29-K29</f>
        <v>-11966</v>
      </c>
      <c r="T29" s="38"/>
      <c r="U29" s="36">
        <f>O29-M29</f>
        <v>2933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37065</v>
      </c>
      <c r="J30" s="18"/>
      <c r="K30" s="33">
        <v>189060</v>
      </c>
      <c r="L30" s="19"/>
      <c r="M30" s="33">
        <v>179388</v>
      </c>
      <c r="N30" s="19"/>
      <c r="O30" s="33">
        <v>185355</v>
      </c>
      <c r="P30" s="38"/>
      <c r="Q30" s="36">
        <f t="shared" si="3"/>
        <v>-9672</v>
      </c>
      <c r="R30" s="38"/>
      <c r="S30" s="36">
        <f>O30-K30</f>
        <v>-3705</v>
      </c>
      <c r="T30" s="38"/>
      <c r="U30" s="36">
        <f>O30-M30</f>
        <v>5967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37065</v>
      </c>
      <c r="J31" s="18"/>
      <c r="K31" s="33">
        <v>364328</v>
      </c>
      <c r="L31" s="19"/>
      <c r="M31" s="33">
        <v>364803</v>
      </c>
      <c r="N31" s="19"/>
      <c r="O31" s="33">
        <v>378223</v>
      </c>
      <c r="P31" s="38"/>
      <c r="Q31" s="36">
        <f t="shared" si="3"/>
        <v>475</v>
      </c>
      <c r="R31" s="38"/>
      <c r="S31" s="36">
        <f>O31-K31</f>
        <v>13895</v>
      </c>
      <c r="T31" s="38"/>
      <c r="U31" s="36">
        <f>O31-M31</f>
        <v>13420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37065</v>
      </c>
      <c r="J32" s="18"/>
      <c r="K32" s="33">
        <v>134021</v>
      </c>
      <c r="L32" s="19"/>
      <c r="M32" s="33">
        <v>125343</v>
      </c>
      <c r="N32" s="19"/>
      <c r="O32" s="33">
        <v>128941</v>
      </c>
      <c r="P32" s="38"/>
      <c r="Q32" s="36">
        <f t="shared" si="3"/>
        <v>-8678</v>
      </c>
      <c r="R32" s="38"/>
      <c r="S32" s="36">
        <f>O32-K32</f>
        <v>-5080</v>
      </c>
      <c r="T32" s="38"/>
      <c r="U32" s="36">
        <f>O32-M32</f>
        <v>3598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1400538</v>
      </c>
      <c r="L34" s="19"/>
      <c r="M34" s="33">
        <f>SUM(M27:M33)</f>
        <v>1354260</v>
      </c>
      <c r="N34" s="19"/>
      <c r="O34" s="33">
        <f>SUM(O27:O33)</f>
        <v>1402108</v>
      </c>
      <c r="P34" s="38"/>
      <c r="Q34" s="36">
        <f>SUM(Q27:Q33)</f>
        <v>-46278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37065</v>
      </c>
      <c r="J38" s="18"/>
      <c r="K38" s="33">
        <v>6759</v>
      </c>
      <c r="L38" s="19"/>
      <c r="M38" s="33">
        <v>0</v>
      </c>
      <c r="N38" s="19"/>
      <c r="O38" s="33">
        <v>4225</v>
      </c>
      <c r="P38" s="38"/>
      <c r="Q38" s="36">
        <f>M38-K38</f>
        <v>-6759</v>
      </c>
      <c r="R38" s="38"/>
      <c r="S38" s="36">
        <f>O38-K38</f>
        <v>-2534</v>
      </c>
      <c r="T38" s="38"/>
      <c r="U38" s="36">
        <f>O38-M38</f>
        <v>4225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37065</v>
      </c>
      <c r="J39" s="18"/>
      <c r="K39" s="33">
        <v>1472</v>
      </c>
      <c r="L39" s="19"/>
      <c r="M39" s="33">
        <v>2716</v>
      </c>
      <c r="N39" s="19"/>
      <c r="O39" s="33">
        <v>2841</v>
      </c>
      <c r="P39" s="38"/>
      <c r="Q39" s="36">
        <f>M39-K39</f>
        <v>1244</v>
      </c>
      <c r="R39" s="38"/>
      <c r="S39" s="36">
        <f>O39-K39</f>
        <v>1369</v>
      </c>
      <c r="T39" s="38"/>
      <c r="U39" s="36">
        <f>O39-M39</f>
        <v>125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37065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37065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37065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6664</v>
      </c>
      <c r="I44" s="31"/>
      <c r="J44" s="18"/>
      <c r="K44" s="33">
        <f>SUM(K38:K43)</f>
        <v>8231</v>
      </c>
      <c r="L44" s="19"/>
      <c r="M44" s="33">
        <f>SUM(M38:M42)</f>
        <v>2716</v>
      </c>
      <c r="N44" s="19"/>
      <c r="O44" s="33">
        <f>SUM(O38:O43)</f>
        <v>7066</v>
      </c>
      <c r="P44" s="38"/>
      <c r="Q44" s="36">
        <f>SUM(Q38:Q43)</f>
        <v>-5515</v>
      </c>
      <c r="R44" s="38"/>
      <c r="S44" s="36">
        <f>SUM(S38:S43)</f>
        <v>-1165</v>
      </c>
      <c r="T44" s="38"/>
      <c r="U44" s="36">
        <f>SUM(U38:U43)</f>
        <v>4350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-332080</v>
      </c>
      <c r="I47" s="1"/>
      <c r="J47" s="74"/>
      <c r="K47" s="75">
        <f>K19+K23+K34+K44</f>
        <v>6775084</v>
      </c>
      <c r="L47" s="76"/>
      <c r="M47" s="75">
        <f>M19+M23+M34+M44</f>
        <v>6428637</v>
      </c>
      <c r="N47" s="76"/>
      <c r="O47" s="82">
        <f>O19+O23+O34+O44</f>
        <v>6618011</v>
      </c>
      <c r="P47" s="83"/>
      <c r="Q47" s="82">
        <f>Q19+Q23+Q34+Q44</f>
        <v>-346447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-11175.709677419354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-1373904.8679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37065</v>
      </c>
      <c r="J54" s="18"/>
      <c r="K54" s="33">
        <v>2072173</v>
      </c>
      <c r="L54" s="19"/>
      <c r="M54" s="33">
        <v>2026943</v>
      </c>
      <c r="N54" s="19"/>
      <c r="O54" s="33">
        <v>2119667</v>
      </c>
      <c r="P54" s="38"/>
      <c r="Q54" s="36">
        <f>M54-K54</f>
        <v>-45230</v>
      </c>
      <c r="R54" s="38"/>
      <c r="S54" s="36">
        <f>O54-K54</f>
        <v>47494</v>
      </c>
      <c r="T54" s="38"/>
      <c r="U54" s="36">
        <f>O54-M54</f>
        <v>92724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-842014</v>
      </c>
      <c r="I57" s="31"/>
      <c r="J57" s="18"/>
      <c r="K57" s="33">
        <f>SUM(K54:K56)</f>
        <v>2072173</v>
      </c>
      <c r="L57" s="19"/>
      <c r="M57" s="33">
        <f>SUM(M54:M56)</f>
        <v>2026943</v>
      </c>
      <c r="N57" s="19"/>
      <c r="O57" s="33">
        <f>SUM(O54:O55)</f>
        <v>2119667</v>
      </c>
      <c r="P57" s="38"/>
      <c r="Q57" s="36">
        <f>SUM(Q54:Q55)</f>
        <v>-45230</v>
      </c>
      <c r="R57" s="38"/>
      <c r="S57" s="36">
        <f>SUM(S54:S55)</f>
        <v>47494</v>
      </c>
      <c r="T57" s="38"/>
      <c r="U57" s="36">
        <f>SUM(U54:U55)</f>
        <v>92724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-1507.6666666666667</v>
      </c>
      <c r="R59" s="84"/>
      <c r="S59" s="86">
        <f>S57/30</f>
        <v>1583.1333333333334</v>
      </c>
      <c r="T59" s="84"/>
      <c r="U59" s="86">
        <f>U57/30</f>
        <v>3090.8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-179368.611</v>
      </c>
      <c r="R61" s="47"/>
      <c r="S61" s="77">
        <f>S57*O61</f>
        <v>188346.9558</v>
      </c>
      <c r="T61" s="47"/>
      <c r="U61" s="77">
        <f>U57*O61</f>
        <v>367715.56679999997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37065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37065</v>
      </c>
      <c r="J69" s="18"/>
      <c r="K69" s="33">
        <v>106848</v>
      </c>
      <c r="L69" s="19"/>
      <c r="M69" s="33">
        <v>93796</v>
      </c>
      <c r="N69" s="19"/>
      <c r="O69" s="33">
        <v>106848</v>
      </c>
      <c r="P69" s="38"/>
      <c r="Q69" s="36">
        <f>M69-K69</f>
        <v>-13052</v>
      </c>
      <c r="R69" s="38"/>
      <c r="S69" s="36">
        <f>O69-K69</f>
        <v>0</v>
      </c>
      <c r="T69" s="38"/>
      <c r="U69" s="36">
        <f>O69-M69</f>
        <v>13052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172780</v>
      </c>
      <c r="I71" s="31"/>
      <c r="J71" s="18"/>
      <c r="K71" s="33">
        <f>SUM(K68:K70)</f>
        <v>106848</v>
      </c>
      <c r="L71" s="19"/>
      <c r="M71" s="33">
        <f>SUM(M68:M70)</f>
        <v>93796</v>
      </c>
      <c r="N71" s="19"/>
      <c r="O71" s="33">
        <f>SUM(O68:O70)</f>
        <v>106848</v>
      </c>
      <c r="P71" s="38"/>
      <c r="Q71" s="36">
        <f>SUM(Q68:Q70)</f>
        <v>-13052</v>
      </c>
      <c r="R71" s="38"/>
      <c r="S71" s="36">
        <f>SUM(S68:S70)</f>
        <v>0</v>
      </c>
      <c r="T71" s="38"/>
      <c r="U71" s="36">
        <f>SUM(U68:U70)</f>
        <v>13052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-435.06666666666666</v>
      </c>
      <c r="R74" s="104"/>
      <c r="S74" s="103">
        <f>S71/30</f>
        <v>0</v>
      </c>
      <c r="T74" s="104"/>
      <c r="U74" s="103">
        <f>U71/30</f>
        <v>435.06666666666666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-51760.316400000003</v>
      </c>
      <c r="R76" s="47"/>
      <c r="S76" s="77">
        <f>S71*O76</f>
        <v>0</v>
      </c>
      <c r="T76" s="47"/>
      <c r="U76" s="77">
        <f>U71*O76</f>
        <v>51760.316400000003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23" workbookViewId="0">
      <selection activeCell="O33" sqref="O3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37058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37058</v>
      </c>
      <c r="J6" s="18"/>
      <c r="K6" s="33">
        <v>310098</v>
      </c>
      <c r="L6" s="19"/>
      <c r="M6" s="33">
        <v>255554</v>
      </c>
      <c r="N6" s="19"/>
      <c r="O6" s="33">
        <v>270130</v>
      </c>
      <c r="P6" s="38"/>
      <c r="Q6" s="36">
        <f t="shared" ref="Q6:Q17" si="0">M6-K6</f>
        <v>-54544</v>
      </c>
      <c r="R6" s="38"/>
      <c r="S6" s="36">
        <f t="shared" ref="S6:S17" si="1">O6-K6</f>
        <v>-39968</v>
      </c>
      <c r="T6" s="38"/>
      <c r="U6" s="36">
        <f t="shared" ref="U6:U17" si="2">O6-M6</f>
        <v>14576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37058</v>
      </c>
      <c r="J7" s="18"/>
      <c r="K7" s="33">
        <v>541086</v>
      </c>
      <c r="L7" s="19"/>
      <c r="M7" s="33">
        <v>527617</v>
      </c>
      <c r="N7" s="19"/>
      <c r="O7" s="33">
        <v>554627</v>
      </c>
      <c r="P7" s="38"/>
      <c r="Q7" s="36">
        <f t="shared" si="0"/>
        <v>-13469</v>
      </c>
      <c r="R7" s="38"/>
      <c r="S7" s="36">
        <f t="shared" si="1"/>
        <v>13541</v>
      </c>
      <c r="T7" s="38"/>
      <c r="U7" s="36">
        <f t="shared" si="2"/>
        <v>27010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37058</v>
      </c>
      <c r="J8" s="18"/>
      <c r="K8" s="33">
        <v>365127</v>
      </c>
      <c r="L8" s="19"/>
      <c r="M8" s="33">
        <v>297645</v>
      </c>
      <c r="N8" s="19"/>
      <c r="O8" s="33">
        <v>301809</v>
      </c>
      <c r="P8" s="38"/>
      <c r="Q8" s="36">
        <f t="shared" si="0"/>
        <v>-67482</v>
      </c>
      <c r="R8" s="38"/>
      <c r="S8" s="36">
        <f t="shared" si="1"/>
        <v>-63318</v>
      </c>
      <c r="T8" s="38"/>
      <c r="U8" s="36">
        <f t="shared" si="2"/>
        <v>4164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37058</v>
      </c>
      <c r="J9" s="18"/>
      <c r="K9" s="33">
        <v>127540</v>
      </c>
      <c r="L9" s="19"/>
      <c r="M9" s="33">
        <v>117088</v>
      </c>
      <c r="N9" s="19"/>
      <c r="O9" s="33">
        <v>123996</v>
      </c>
      <c r="P9" s="38"/>
      <c r="Q9" s="36">
        <f t="shared" si="0"/>
        <v>-10452</v>
      </c>
      <c r="R9" s="38"/>
      <c r="S9" s="36">
        <f t="shared" si="1"/>
        <v>-3544</v>
      </c>
      <c r="T9" s="38"/>
      <c r="U9" s="36">
        <f t="shared" si="2"/>
        <v>6908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37058</v>
      </c>
      <c r="J10" s="18"/>
      <c r="K10" s="33">
        <v>240497</v>
      </c>
      <c r="L10" s="19"/>
      <c r="M10" s="33">
        <v>195492</v>
      </c>
      <c r="N10" s="19"/>
      <c r="O10" s="33">
        <v>206862</v>
      </c>
      <c r="P10" s="38"/>
      <c r="Q10" s="36">
        <f t="shared" si="0"/>
        <v>-45005</v>
      </c>
      <c r="R10" s="38"/>
      <c r="S10" s="36">
        <f t="shared" si="1"/>
        <v>-33635</v>
      </c>
      <c r="T10" s="38"/>
      <c r="U10" s="36">
        <f t="shared" si="2"/>
        <v>11370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37058</v>
      </c>
      <c r="J11" s="18"/>
      <c r="K11" s="33">
        <v>296876</v>
      </c>
      <c r="L11" s="19"/>
      <c r="M11" s="33">
        <v>288737</v>
      </c>
      <c r="N11" s="19"/>
      <c r="O11" s="33">
        <v>305288</v>
      </c>
      <c r="P11" s="38"/>
      <c r="Q11" s="36">
        <f t="shared" si="0"/>
        <v>-8139</v>
      </c>
      <c r="R11" s="38"/>
      <c r="S11" s="36">
        <f t="shared" si="1"/>
        <v>8412</v>
      </c>
      <c r="T11" s="38"/>
      <c r="U11" s="36">
        <f t="shared" si="2"/>
        <v>16551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37058</v>
      </c>
      <c r="J12" s="18"/>
      <c r="K12" s="33">
        <v>99457</v>
      </c>
      <c r="L12" s="19"/>
      <c r="M12" s="33">
        <v>83199</v>
      </c>
      <c r="N12" s="19"/>
      <c r="O12" s="33">
        <v>88261</v>
      </c>
      <c r="P12" s="38"/>
      <c r="Q12" s="36">
        <f t="shared" si="0"/>
        <v>-16258</v>
      </c>
      <c r="R12" s="38"/>
      <c r="S12" s="36">
        <f t="shared" si="1"/>
        <v>-11196</v>
      </c>
      <c r="T12" s="38"/>
      <c r="U12" s="36">
        <f t="shared" si="2"/>
        <v>5062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37058</v>
      </c>
      <c r="J13" s="18"/>
      <c r="K13" s="33">
        <v>244385</v>
      </c>
      <c r="L13" s="19"/>
      <c r="M13" s="33">
        <v>231257</v>
      </c>
      <c r="N13" s="19"/>
      <c r="O13" s="33">
        <v>241456</v>
      </c>
      <c r="P13" s="38"/>
      <c r="Q13" s="36">
        <f t="shared" si="0"/>
        <v>-13128</v>
      </c>
      <c r="R13" s="38"/>
      <c r="S13" s="36">
        <f t="shared" si="1"/>
        <v>-2929</v>
      </c>
      <c r="T13" s="38"/>
      <c r="U13" s="36">
        <f t="shared" si="2"/>
        <v>10199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37058</v>
      </c>
      <c r="J14" s="18"/>
      <c r="K14" s="33">
        <v>289423</v>
      </c>
      <c r="L14" s="19"/>
      <c r="M14" s="33">
        <v>280035</v>
      </c>
      <c r="N14" s="19"/>
      <c r="O14" s="33">
        <v>295496</v>
      </c>
      <c r="P14" s="38"/>
      <c r="Q14" s="36">
        <f t="shared" si="0"/>
        <v>-9388</v>
      </c>
      <c r="R14" s="38"/>
      <c r="S14" s="36">
        <f t="shared" si="1"/>
        <v>6073</v>
      </c>
      <c r="T14" s="38"/>
      <c r="U14" s="36">
        <f t="shared" si="2"/>
        <v>15461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37058</v>
      </c>
      <c r="J15" s="18"/>
      <c r="K15" s="33">
        <v>417158</v>
      </c>
      <c r="L15" s="19"/>
      <c r="M15" s="33">
        <v>410387</v>
      </c>
      <c r="N15" s="19"/>
      <c r="O15" s="33">
        <v>428114</v>
      </c>
      <c r="P15" s="38"/>
      <c r="Q15" s="36">
        <f t="shared" si="0"/>
        <v>-6771</v>
      </c>
      <c r="R15" s="38"/>
      <c r="S15" s="36">
        <f t="shared" si="1"/>
        <v>10956</v>
      </c>
      <c r="T15" s="38"/>
      <c r="U15" s="36">
        <f t="shared" si="2"/>
        <v>17727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37058</v>
      </c>
      <c r="J16" s="18"/>
      <c r="K16" s="33">
        <v>707641</v>
      </c>
      <c r="L16" s="19"/>
      <c r="M16" s="33">
        <v>671572</v>
      </c>
      <c r="N16" s="19"/>
      <c r="O16" s="33">
        <v>711158</v>
      </c>
      <c r="P16" s="38"/>
      <c r="Q16" s="36">
        <f t="shared" si="0"/>
        <v>-36069</v>
      </c>
      <c r="R16" s="38"/>
      <c r="S16" s="36">
        <f t="shared" si="1"/>
        <v>3517</v>
      </c>
      <c r="T16" s="38"/>
      <c r="U16" s="36">
        <f t="shared" si="2"/>
        <v>39586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37058</v>
      </c>
      <c r="J17" s="18"/>
      <c r="K17" s="33">
        <v>126802</v>
      </c>
      <c r="L17" s="19"/>
      <c r="M17" s="33">
        <v>130312</v>
      </c>
      <c r="N17" s="19"/>
      <c r="O17" s="33">
        <v>138213</v>
      </c>
      <c r="P17" s="38"/>
      <c r="Q17" s="36">
        <f t="shared" si="0"/>
        <v>3510</v>
      </c>
      <c r="R17" s="38"/>
      <c r="S17" s="36">
        <f t="shared" si="1"/>
        <v>11411</v>
      </c>
      <c r="T17" s="38"/>
      <c r="U17" s="36">
        <f t="shared" si="2"/>
        <v>7901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3766090</v>
      </c>
      <c r="L19" s="19"/>
      <c r="M19" s="33">
        <f>SUM(M6:M18)</f>
        <v>3488895</v>
      </c>
      <c r="N19" s="19"/>
      <c r="O19" s="33">
        <f>SUM(O6:O17)</f>
        <v>3665410</v>
      </c>
      <c r="P19" s="38"/>
      <c r="Q19" s="36">
        <f>SUM(Q6:Q17)</f>
        <v>-277195</v>
      </c>
      <c r="R19" s="38"/>
      <c r="S19" s="36">
        <f>SUM(S6:S17)</f>
        <v>-100680</v>
      </c>
      <c r="T19" s="38"/>
      <c r="U19" s="36">
        <f>SUM(U6:U17)</f>
        <v>176515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37058</v>
      </c>
      <c r="J23" s="18"/>
      <c r="K23" s="33">
        <v>6000</v>
      </c>
      <c r="L23" s="19"/>
      <c r="M23" s="33">
        <v>7142</v>
      </c>
      <c r="N23" s="19"/>
      <c r="O23" s="33">
        <v>7503</v>
      </c>
      <c r="P23" s="38"/>
      <c r="Q23" s="36">
        <f>M23-K23</f>
        <v>1142</v>
      </c>
      <c r="R23" s="38"/>
      <c r="S23" s="36">
        <f>O23-K23</f>
        <v>1503</v>
      </c>
      <c r="T23" s="38"/>
      <c r="U23" s="36">
        <f>O23-M23</f>
        <v>361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37058</v>
      </c>
      <c r="J27" s="18"/>
      <c r="K27" s="33">
        <v>183430</v>
      </c>
      <c r="L27" s="19"/>
      <c r="M27" s="33">
        <v>176177</v>
      </c>
      <c r="N27" s="19"/>
      <c r="O27" s="33">
        <v>186384</v>
      </c>
      <c r="P27" s="38"/>
      <c r="Q27" s="36">
        <f t="shared" ref="Q27:Q32" si="3">M27-K27</f>
        <v>-7253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37058</v>
      </c>
      <c r="J28" s="18"/>
      <c r="K28" s="33">
        <v>254478</v>
      </c>
      <c r="L28" s="19"/>
      <c r="M28" s="33">
        <v>251657</v>
      </c>
      <c r="N28" s="19"/>
      <c r="O28" s="33">
        <v>265595</v>
      </c>
      <c r="P28" s="38"/>
      <c r="Q28" s="36">
        <f t="shared" si="3"/>
        <v>-2821</v>
      </c>
      <c r="R28" s="38"/>
      <c r="S28" s="36">
        <f>O28-K28</f>
        <v>11117</v>
      </c>
      <c r="T28" s="38"/>
      <c r="U28" s="36">
        <f>O28-M28</f>
        <v>13938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37058</v>
      </c>
      <c r="J29" s="18"/>
      <c r="K29" s="33">
        <v>57929</v>
      </c>
      <c r="L29" s="19"/>
      <c r="M29" s="33">
        <v>49901</v>
      </c>
      <c r="N29" s="19"/>
      <c r="O29" s="33">
        <v>52943</v>
      </c>
      <c r="P29" s="38"/>
      <c r="Q29" s="36">
        <f t="shared" si="3"/>
        <v>-8028</v>
      </c>
      <c r="R29" s="38"/>
      <c r="S29" s="36">
        <f>O29-K29</f>
        <v>-4986</v>
      </c>
      <c r="T29" s="38"/>
      <c r="U29" s="36">
        <f>O29-M29</f>
        <v>3042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37058</v>
      </c>
      <c r="J30" s="18"/>
      <c r="K30" s="33">
        <v>135057</v>
      </c>
      <c r="L30" s="19"/>
      <c r="M30" s="33">
        <v>126322</v>
      </c>
      <c r="N30" s="19"/>
      <c r="O30" s="33">
        <v>133165</v>
      </c>
      <c r="P30" s="38"/>
      <c r="Q30" s="36">
        <f t="shared" si="3"/>
        <v>-8735</v>
      </c>
      <c r="R30" s="38"/>
      <c r="S30" s="36">
        <f>O30-K30</f>
        <v>-1892</v>
      </c>
      <c r="T30" s="38"/>
      <c r="U30" s="36">
        <f>O30-M30</f>
        <v>6843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37058</v>
      </c>
      <c r="J31" s="18"/>
      <c r="K31" s="33">
        <v>248259</v>
      </c>
      <c r="L31" s="19"/>
      <c r="M31" s="33">
        <v>250812</v>
      </c>
      <c r="N31" s="19"/>
      <c r="O31" s="33">
        <v>265402</v>
      </c>
      <c r="P31" s="38"/>
      <c r="Q31" s="36">
        <f t="shared" si="3"/>
        <v>2553</v>
      </c>
      <c r="R31" s="38"/>
      <c r="S31" s="36">
        <f>O31-K31</f>
        <v>17143</v>
      </c>
      <c r="T31" s="38"/>
      <c r="U31" s="36">
        <f>O31-M31</f>
        <v>14590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37058</v>
      </c>
      <c r="J32" s="18"/>
      <c r="K32" s="33">
        <v>93232</v>
      </c>
      <c r="L32" s="19"/>
      <c r="M32" s="33">
        <v>87093</v>
      </c>
      <c r="N32" s="19"/>
      <c r="O32" s="33">
        <v>91415</v>
      </c>
      <c r="P32" s="38"/>
      <c r="Q32" s="36">
        <f t="shared" si="3"/>
        <v>-6139</v>
      </c>
      <c r="R32" s="38"/>
      <c r="S32" s="36">
        <f>O32-K32</f>
        <v>-1817</v>
      </c>
      <c r="T32" s="38"/>
      <c r="U32" s="36">
        <f>O32-M32</f>
        <v>4322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972385</v>
      </c>
      <c r="L34" s="19"/>
      <c r="M34" s="33">
        <f>SUM(M27:M33)</f>
        <v>941962</v>
      </c>
      <c r="N34" s="19"/>
      <c r="O34" s="33">
        <f>SUM(O27:O33)</f>
        <v>994904</v>
      </c>
      <c r="P34" s="38"/>
      <c r="Q34" s="36">
        <f>SUM(Q27:Q33)</f>
        <v>-30423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37058</v>
      </c>
      <c r="J38" s="18"/>
      <c r="K38" s="33">
        <v>4701</v>
      </c>
      <c r="L38" s="19"/>
      <c r="M38" s="33"/>
      <c r="N38" s="19"/>
      <c r="O38" s="33">
        <v>3280</v>
      </c>
      <c r="P38" s="38"/>
      <c r="Q38" s="36">
        <f>M38-K38</f>
        <v>-4701</v>
      </c>
      <c r="R38" s="38"/>
      <c r="S38" s="36">
        <f>O38-K38</f>
        <v>-1421</v>
      </c>
      <c r="T38" s="38"/>
      <c r="U38" s="36">
        <f>O38-M38</f>
        <v>3280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37058</v>
      </c>
      <c r="J39" s="18"/>
      <c r="K39" s="33">
        <v>1024</v>
      </c>
      <c r="L39" s="19"/>
      <c r="M39" s="33">
        <v>1823</v>
      </c>
      <c r="N39" s="19"/>
      <c r="O39" s="33">
        <v>1945</v>
      </c>
      <c r="P39" s="38"/>
      <c r="Q39" s="36">
        <f>M39-K39</f>
        <v>799</v>
      </c>
      <c r="R39" s="38"/>
      <c r="S39" s="36">
        <f>O39-K39</f>
        <v>921</v>
      </c>
      <c r="T39" s="38"/>
      <c r="U39" s="36">
        <f>O39-M39</f>
        <v>122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37058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37058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37058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6664</v>
      </c>
      <c r="I44" s="31"/>
      <c r="J44" s="18"/>
      <c r="K44" s="33">
        <f>SUM(K38:K43)</f>
        <v>5725</v>
      </c>
      <c r="L44" s="19"/>
      <c r="M44" s="33">
        <f>SUM(M38:M42)</f>
        <v>1823</v>
      </c>
      <c r="N44" s="19"/>
      <c r="O44" s="33">
        <f>SUM(O38:O43)</f>
        <v>5225</v>
      </c>
      <c r="P44" s="38"/>
      <c r="Q44" s="36">
        <f>SUM(Q38:Q43)</f>
        <v>-3902</v>
      </c>
      <c r="R44" s="38"/>
      <c r="S44" s="36">
        <f>SUM(S38:S43)</f>
        <v>-500</v>
      </c>
      <c r="T44" s="38"/>
      <c r="U44" s="36">
        <f>SUM(U38:U43)</f>
        <v>3402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-332080</v>
      </c>
      <c r="I47" s="1"/>
      <c r="J47" s="74"/>
      <c r="K47" s="75">
        <f>K19+K23+K34+K44</f>
        <v>4750200</v>
      </c>
      <c r="L47" s="76"/>
      <c r="M47" s="75">
        <f>M19+M23+M34+M44</f>
        <v>4439822</v>
      </c>
      <c r="N47" s="76"/>
      <c r="O47" s="82">
        <f>O19+O23+O34+O44</f>
        <v>4673042</v>
      </c>
      <c r="P47" s="83"/>
      <c r="Q47" s="82">
        <f>Q19+Q23+Q34+Q44</f>
        <v>-310378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-10012.193548387097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-1230866.0345999999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37058</v>
      </c>
      <c r="J54" s="18"/>
      <c r="K54" s="33">
        <v>1469381</v>
      </c>
      <c r="L54" s="19"/>
      <c r="M54" s="33">
        <v>1403320</v>
      </c>
      <c r="N54" s="19"/>
      <c r="O54" s="33">
        <v>1496040</v>
      </c>
      <c r="P54" s="38"/>
      <c r="Q54" s="36">
        <f>M54-K54</f>
        <v>-66061</v>
      </c>
      <c r="R54" s="38"/>
      <c r="S54" s="36">
        <f>O54-K54</f>
        <v>26659</v>
      </c>
      <c r="T54" s="38"/>
      <c r="U54" s="36">
        <f>O54-M54</f>
        <v>92720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-842014</v>
      </c>
      <c r="I57" s="31"/>
      <c r="J57" s="18"/>
      <c r="K57" s="33">
        <f>SUM(K54:K56)</f>
        <v>1469381</v>
      </c>
      <c r="L57" s="19"/>
      <c r="M57" s="33">
        <f>SUM(M54:M56)</f>
        <v>1403320</v>
      </c>
      <c r="N57" s="19"/>
      <c r="O57" s="33">
        <f>SUM(O54:O55)</f>
        <v>1496040</v>
      </c>
      <c r="P57" s="38"/>
      <c r="Q57" s="36">
        <f>SUM(Q54:Q55)</f>
        <v>-66061</v>
      </c>
      <c r="R57" s="38"/>
      <c r="S57" s="36">
        <f>SUM(S54:S55)</f>
        <v>26659</v>
      </c>
      <c r="T57" s="38"/>
      <c r="U57" s="36">
        <f>SUM(U54:U55)</f>
        <v>92720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-2202.0333333333333</v>
      </c>
      <c r="R59" s="84"/>
      <c r="S59" s="86">
        <f>S57/30</f>
        <v>888.63333333333333</v>
      </c>
      <c r="T59" s="84"/>
      <c r="U59" s="86">
        <f>U57/30</f>
        <v>3090.6666666666665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-261978.10769999999</v>
      </c>
      <c r="R61" s="47"/>
      <c r="S61" s="77">
        <f>S57*O61</f>
        <v>105721.5963</v>
      </c>
      <c r="T61" s="47"/>
      <c r="U61" s="77">
        <f>U57*O61</f>
        <v>367699.70400000003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37058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37058</v>
      </c>
      <c r="J69" s="18"/>
      <c r="K69" s="33">
        <v>74970</v>
      </c>
      <c r="L69" s="19"/>
      <c r="M69" s="33">
        <v>61025</v>
      </c>
      <c r="N69" s="19"/>
      <c r="O69" s="33">
        <v>6650</v>
      </c>
      <c r="P69" s="38"/>
      <c r="Q69" s="36">
        <f>M69-K69</f>
        <v>-13945</v>
      </c>
      <c r="R69" s="38"/>
      <c r="S69" s="36">
        <f>O69-K69</f>
        <v>-68320</v>
      </c>
      <c r="T69" s="38"/>
      <c r="U69" s="36">
        <f>O69-M69</f>
        <v>-54375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172780</v>
      </c>
      <c r="I71" s="31"/>
      <c r="J71" s="18"/>
      <c r="K71" s="33">
        <f>SUM(K68:K70)</f>
        <v>74970</v>
      </c>
      <c r="L71" s="19"/>
      <c r="M71" s="33">
        <f>SUM(M68:M70)</f>
        <v>61025</v>
      </c>
      <c r="N71" s="19"/>
      <c r="O71" s="33">
        <f>SUM(O68:O70)</f>
        <v>6650</v>
      </c>
      <c r="P71" s="38"/>
      <c r="Q71" s="36">
        <f>SUM(Q68:Q70)</f>
        <v>-13945</v>
      </c>
      <c r="R71" s="38"/>
      <c r="S71" s="36">
        <f>SUM(S68:S70)</f>
        <v>-68320</v>
      </c>
      <c r="T71" s="38"/>
      <c r="U71" s="36">
        <f>SUM(U68:U70)</f>
        <v>-54375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-464.83333333333331</v>
      </c>
      <c r="R74" s="104"/>
      <c r="S74" s="103">
        <f>S71/30</f>
        <v>-2277.3333333333335</v>
      </c>
      <c r="T74" s="104"/>
      <c r="U74" s="103">
        <f>U71/30</f>
        <v>-1812.5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-55301.686500000003</v>
      </c>
      <c r="R76" s="47"/>
      <c r="S76" s="77">
        <f>S71*O76</f>
        <v>-270936.62400000001</v>
      </c>
      <c r="T76" s="47"/>
      <c r="U76" s="77">
        <f>U71*O76</f>
        <v>-215634.9375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I23" workbookViewId="0">
      <selection activeCell="O77" sqref="O77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37051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37051</v>
      </c>
      <c r="J6" s="18"/>
      <c r="K6" s="33">
        <v>154756</v>
      </c>
      <c r="L6" s="19"/>
      <c r="M6" s="33">
        <v>132779</v>
      </c>
      <c r="N6" s="19"/>
      <c r="O6" s="33">
        <v>131311</v>
      </c>
      <c r="P6" s="38"/>
      <c r="Q6" s="36">
        <f t="shared" ref="Q6:Q17" si="0">M6-K6</f>
        <v>-21977</v>
      </c>
      <c r="R6" s="38"/>
      <c r="S6" s="36">
        <f t="shared" ref="S6:S17" si="1">O6-K6</f>
        <v>-23445</v>
      </c>
      <c r="T6" s="38"/>
      <c r="U6" s="36">
        <f t="shared" ref="U6:U17" si="2">O6-M6</f>
        <v>-1468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37051</v>
      </c>
      <c r="J7" s="18"/>
      <c r="K7" s="33">
        <v>228284</v>
      </c>
      <c r="L7" s="19"/>
      <c r="M7" s="33">
        <v>249568</v>
      </c>
      <c r="N7" s="19"/>
      <c r="O7" s="33">
        <v>247481</v>
      </c>
      <c r="P7" s="38"/>
      <c r="Q7" s="36">
        <f t="shared" si="0"/>
        <v>21284</v>
      </c>
      <c r="R7" s="38"/>
      <c r="S7" s="36">
        <f t="shared" si="1"/>
        <v>19197</v>
      </c>
      <c r="T7" s="38"/>
      <c r="U7" s="36">
        <f t="shared" si="2"/>
        <v>-2087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37051</v>
      </c>
      <c r="J8" s="18"/>
      <c r="K8" s="33">
        <v>158712</v>
      </c>
      <c r="L8" s="19"/>
      <c r="M8" s="33">
        <v>129361</v>
      </c>
      <c r="N8" s="19"/>
      <c r="O8" s="33">
        <v>133075</v>
      </c>
      <c r="P8" s="38"/>
      <c r="Q8" s="36">
        <f t="shared" si="0"/>
        <v>-29351</v>
      </c>
      <c r="R8" s="38"/>
      <c r="S8" s="36">
        <f t="shared" si="1"/>
        <v>-25637</v>
      </c>
      <c r="T8" s="38"/>
      <c r="U8" s="36">
        <f t="shared" si="2"/>
        <v>3714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37051</v>
      </c>
      <c r="J9" s="18"/>
      <c r="K9" s="33">
        <v>56593</v>
      </c>
      <c r="L9" s="19"/>
      <c r="M9" s="33">
        <v>55967</v>
      </c>
      <c r="N9" s="19"/>
      <c r="O9" s="33">
        <v>55552</v>
      </c>
      <c r="P9" s="38"/>
      <c r="Q9" s="36">
        <f t="shared" si="0"/>
        <v>-626</v>
      </c>
      <c r="R9" s="38"/>
      <c r="S9" s="36">
        <f t="shared" si="1"/>
        <v>-1041</v>
      </c>
      <c r="T9" s="38"/>
      <c r="U9" s="36">
        <f t="shared" si="2"/>
        <v>-415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37051</v>
      </c>
      <c r="J10" s="18"/>
      <c r="K10" s="33">
        <v>104419</v>
      </c>
      <c r="L10" s="19"/>
      <c r="M10" s="33">
        <v>94228</v>
      </c>
      <c r="N10" s="19"/>
      <c r="O10" s="33">
        <v>93599</v>
      </c>
      <c r="P10" s="38"/>
      <c r="Q10" s="36">
        <f t="shared" si="0"/>
        <v>-10191</v>
      </c>
      <c r="R10" s="38"/>
      <c r="S10" s="36">
        <f t="shared" si="1"/>
        <v>-10820</v>
      </c>
      <c r="T10" s="38"/>
      <c r="U10" s="36">
        <f t="shared" si="2"/>
        <v>-629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37051</v>
      </c>
      <c r="J11" s="18"/>
      <c r="K11" s="33">
        <v>128910</v>
      </c>
      <c r="L11" s="19"/>
      <c r="M11" s="33">
        <v>132267</v>
      </c>
      <c r="N11" s="19"/>
      <c r="O11" s="33">
        <v>131050</v>
      </c>
      <c r="P11" s="38"/>
      <c r="Q11" s="36">
        <f t="shared" si="0"/>
        <v>3357</v>
      </c>
      <c r="R11" s="38"/>
      <c r="S11" s="36">
        <f t="shared" si="1"/>
        <v>2140</v>
      </c>
      <c r="T11" s="38"/>
      <c r="U11" s="36">
        <f t="shared" si="2"/>
        <v>-1217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37051</v>
      </c>
      <c r="J12" s="18"/>
      <c r="K12" s="33">
        <v>43307</v>
      </c>
      <c r="L12" s="19"/>
      <c r="M12" s="33">
        <v>37820</v>
      </c>
      <c r="N12" s="19"/>
      <c r="O12" s="33">
        <v>37557</v>
      </c>
      <c r="P12" s="38"/>
      <c r="Q12" s="36">
        <f t="shared" si="0"/>
        <v>-5487</v>
      </c>
      <c r="R12" s="38"/>
      <c r="S12" s="36">
        <f t="shared" si="1"/>
        <v>-5750</v>
      </c>
      <c r="T12" s="38"/>
      <c r="U12" s="36">
        <f t="shared" si="2"/>
        <v>-263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37051</v>
      </c>
      <c r="J13" s="18"/>
      <c r="K13" s="33">
        <v>106917</v>
      </c>
      <c r="L13" s="19"/>
      <c r="M13" s="33">
        <v>107916</v>
      </c>
      <c r="N13" s="19"/>
      <c r="O13" s="33">
        <v>105831</v>
      </c>
      <c r="P13" s="38"/>
      <c r="Q13" s="36">
        <f t="shared" si="0"/>
        <v>999</v>
      </c>
      <c r="R13" s="38"/>
      <c r="S13" s="36">
        <f t="shared" si="1"/>
        <v>-1086</v>
      </c>
      <c r="T13" s="38"/>
      <c r="U13" s="36">
        <f t="shared" si="2"/>
        <v>-2085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37051</v>
      </c>
      <c r="J14" s="18"/>
      <c r="K14" s="33">
        <v>125822</v>
      </c>
      <c r="L14" s="19"/>
      <c r="M14" s="33">
        <v>129609</v>
      </c>
      <c r="N14" s="19"/>
      <c r="O14" s="33">
        <v>128491</v>
      </c>
      <c r="P14" s="38"/>
      <c r="Q14" s="36">
        <f t="shared" si="0"/>
        <v>3787</v>
      </c>
      <c r="R14" s="38"/>
      <c r="S14" s="36">
        <f t="shared" si="1"/>
        <v>2669</v>
      </c>
      <c r="T14" s="38"/>
      <c r="U14" s="36">
        <f t="shared" si="2"/>
        <v>-1118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37051</v>
      </c>
      <c r="J15" s="18"/>
      <c r="K15" s="33">
        <v>182618</v>
      </c>
      <c r="L15" s="19"/>
      <c r="M15" s="33">
        <v>204251</v>
      </c>
      <c r="N15" s="19"/>
      <c r="O15" s="33">
        <v>201068</v>
      </c>
      <c r="P15" s="38"/>
      <c r="Q15" s="36">
        <f t="shared" si="0"/>
        <v>21633</v>
      </c>
      <c r="R15" s="38"/>
      <c r="S15" s="36">
        <f t="shared" si="1"/>
        <v>18450</v>
      </c>
      <c r="T15" s="38"/>
      <c r="U15" s="36">
        <f t="shared" si="2"/>
        <v>-3183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37051</v>
      </c>
      <c r="J16" s="18"/>
      <c r="K16" s="33">
        <v>303480</v>
      </c>
      <c r="L16" s="19"/>
      <c r="M16" s="33">
        <v>319410</v>
      </c>
      <c r="N16" s="19"/>
      <c r="O16" s="33">
        <v>316673</v>
      </c>
      <c r="P16" s="38"/>
      <c r="Q16" s="36">
        <f t="shared" si="0"/>
        <v>15930</v>
      </c>
      <c r="R16" s="38"/>
      <c r="S16" s="36">
        <f t="shared" si="1"/>
        <v>13193</v>
      </c>
      <c r="T16" s="38"/>
      <c r="U16" s="36">
        <f t="shared" si="2"/>
        <v>-2737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37051</v>
      </c>
      <c r="J17" s="18"/>
      <c r="K17" s="33">
        <v>50694</v>
      </c>
      <c r="L17" s="19"/>
      <c r="M17" s="33">
        <v>62043</v>
      </c>
      <c r="N17" s="19"/>
      <c r="O17" s="33">
        <v>61516</v>
      </c>
      <c r="P17" s="38"/>
      <c r="Q17" s="36">
        <f t="shared" si="0"/>
        <v>11349</v>
      </c>
      <c r="R17" s="38"/>
      <c r="S17" s="36">
        <f t="shared" si="1"/>
        <v>10822</v>
      </c>
      <c r="T17" s="38"/>
      <c r="U17" s="36">
        <f t="shared" si="2"/>
        <v>-527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1644512</v>
      </c>
      <c r="L19" s="19"/>
      <c r="M19" s="33">
        <f>SUM(M6:M18)</f>
        <v>1655219</v>
      </c>
      <c r="N19" s="19"/>
      <c r="O19" s="33">
        <f>SUM(O6:O17)</f>
        <v>1643204</v>
      </c>
      <c r="P19" s="38"/>
      <c r="Q19" s="36">
        <f>SUM(Q6:Q17)</f>
        <v>10707</v>
      </c>
      <c r="R19" s="38"/>
      <c r="S19" s="36">
        <f>SUM(S6:S17)</f>
        <v>-1308</v>
      </c>
      <c r="T19" s="38"/>
      <c r="U19" s="36">
        <f>SUM(U6:U17)</f>
        <v>-12015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37051</v>
      </c>
      <c r="J23" s="18"/>
      <c r="K23" s="33">
        <v>2625</v>
      </c>
      <c r="L23" s="19"/>
      <c r="M23" s="33">
        <v>3589</v>
      </c>
      <c r="N23" s="19"/>
      <c r="O23" s="33">
        <v>3589</v>
      </c>
      <c r="P23" s="38"/>
      <c r="Q23" s="36">
        <f>M23-K23</f>
        <v>964</v>
      </c>
      <c r="R23" s="38"/>
      <c r="S23" s="36">
        <f>O23-K23</f>
        <v>964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37051</v>
      </c>
      <c r="J27" s="18"/>
      <c r="K27" s="33">
        <v>80057</v>
      </c>
      <c r="L27" s="19"/>
      <c r="M27" s="33">
        <v>82765</v>
      </c>
      <c r="N27" s="19"/>
      <c r="O27" s="33">
        <v>82133</v>
      </c>
      <c r="P27" s="38"/>
      <c r="Q27" s="36">
        <f t="shared" ref="Q27:Q32" si="3">M27-K27</f>
        <v>2708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37051</v>
      </c>
      <c r="J28" s="18"/>
      <c r="K28" s="33">
        <v>110451</v>
      </c>
      <c r="L28" s="19"/>
      <c r="M28" s="33">
        <v>113747</v>
      </c>
      <c r="N28" s="19"/>
      <c r="O28" s="33">
        <v>112464</v>
      </c>
      <c r="P28" s="38"/>
      <c r="Q28" s="36">
        <f t="shared" si="3"/>
        <v>3296</v>
      </c>
      <c r="R28" s="38"/>
      <c r="S28" s="36">
        <f>O28-K28</f>
        <v>2013</v>
      </c>
      <c r="T28" s="38"/>
      <c r="U28" s="36">
        <f>O28-M28</f>
        <v>-1283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37051</v>
      </c>
      <c r="J29" s="18"/>
      <c r="K29" s="33">
        <v>25289</v>
      </c>
      <c r="L29" s="19"/>
      <c r="M29" s="33">
        <v>23831</v>
      </c>
      <c r="N29" s="19"/>
      <c r="O29" s="33">
        <v>23683</v>
      </c>
      <c r="P29" s="38"/>
      <c r="Q29" s="36">
        <f t="shared" si="3"/>
        <v>-1458</v>
      </c>
      <c r="R29" s="38"/>
      <c r="S29" s="36">
        <f>O29-K29</f>
        <v>-1606</v>
      </c>
      <c r="T29" s="38"/>
      <c r="U29" s="36">
        <f>O29-M29</f>
        <v>-148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37051</v>
      </c>
      <c r="J30" s="18"/>
      <c r="K30" s="33">
        <v>60159</v>
      </c>
      <c r="L30" s="19"/>
      <c r="M30" s="33">
        <v>60700</v>
      </c>
      <c r="N30" s="19"/>
      <c r="O30" s="33">
        <v>59890</v>
      </c>
      <c r="P30" s="38"/>
      <c r="Q30" s="36">
        <f t="shared" si="3"/>
        <v>541</v>
      </c>
      <c r="R30" s="38"/>
      <c r="S30" s="36">
        <f>O30-K30</f>
        <v>-269</v>
      </c>
      <c r="T30" s="38"/>
      <c r="U30" s="36">
        <f>O30-M30</f>
        <v>-810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37051</v>
      </c>
      <c r="J31" s="18"/>
      <c r="K31" s="33">
        <v>108674</v>
      </c>
      <c r="L31" s="19"/>
      <c r="M31" s="33">
        <v>116681</v>
      </c>
      <c r="N31" s="19"/>
      <c r="O31" s="33">
        <v>115720</v>
      </c>
      <c r="P31" s="38"/>
      <c r="Q31" s="36">
        <f t="shared" si="3"/>
        <v>8007</v>
      </c>
      <c r="R31" s="38"/>
      <c r="S31" s="36">
        <f>O31-K31</f>
        <v>7046</v>
      </c>
      <c r="T31" s="38"/>
      <c r="U31" s="36">
        <f>O31-M31</f>
        <v>-961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37051</v>
      </c>
      <c r="J32" s="18"/>
      <c r="K32" s="33">
        <v>40789</v>
      </c>
      <c r="L32" s="19"/>
      <c r="M32" s="33">
        <v>42396</v>
      </c>
      <c r="N32" s="19"/>
      <c r="O32" s="33">
        <v>41782</v>
      </c>
      <c r="P32" s="38"/>
      <c r="Q32" s="36">
        <f t="shared" si="3"/>
        <v>1607</v>
      </c>
      <c r="R32" s="38"/>
      <c r="S32" s="36">
        <f>O32-K32</f>
        <v>993</v>
      </c>
      <c r="T32" s="38"/>
      <c r="U32" s="36">
        <f>O32-M32</f>
        <v>-614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425419</v>
      </c>
      <c r="L34" s="19"/>
      <c r="M34" s="33">
        <f>SUM(M27:M33)</f>
        <v>440120</v>
      </c>
      <c r="N34" s="19"/>
      <c r="O34" s="33">
        <f>SUM(O27:O33)</f>
        <v>435672</v>
      </c>
      <c r="P34" s="38"/>
      <c r="Q34" s="36">
        <f>SUM(Q27:Q33)</f>
        <v>14701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37051</v>
      </c>
      <c r="J38" s="18"/>
      <c r="K38" s="33">
        <v>2055</v>
      </c>
      <c r="L38" s="19"/>
      <c r="M38" s="33"/>
      <c r="N38" s="19"/>
      <c r="O38" s="33">
        <v>1542</v>
      </c>
      <c r="P38" s="38"/>
      <c r="Q38" s="36">
        <f>M38-K38</f>
        <v>-2055</v>
      </c>
      <c r="R38" s="38"/>
      <c r="S38" s="36">
        <f>O38-K38</f>
        <v>-513</v>
      </c>
      <c r="T38" s="38"/>
      <c r="U38" s="36">
        <f>O38-M38</f>
        <v>1542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37051</v>
      </c>
      <c r="J39" s="18"/>
      <c r="K39" s="33">
        <v>488</v>
      </c>
      <c r="L39" s="19"/>
      <c r="M39" s="33">
        <v>894</v>
      </c>
      <c r="N39" s="19"/>
      <c r="O39" s="33">
        <v>897</v>
      </c>
      <c r="P39" s="38"/>
      <c r="Q39" s="36">
        <f>M39-K39</f>
        <v>406</v>
      </c>
      <c r="R39" s="38"/>
      <c r="S39" s="36">
        <f>O39-K39</f>
        <v>409</v>
      </c>
      <c r="T39" s="38"/>
      <c r="U39" s="36">
        <f>O39-M39</f>
        <v>3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37051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37051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37051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2543</v>
      </c>
      <c r="L44" s="19"/>
      <c r="M44" s="33">
        <f>SUM(M38:M42)</f>
        <v>894</v>
      </c>
      <c r="N44" s="19"/>
      <c r="O44" s="33">
        <f>SUM(O38:O43)</f>
        <v>2439</v>
      </c>
      <c r="P44" s="38"/>
      <c r="Q44" s="36">
        <f>SUM(Q38:Q43)</f>
        <v>-1649</v>
      </c>
      <c r="R44" s="38"/>
      <c r="S44" s="36">
        <f>SUM(S38:S43)</f>
        <v>-104</v>
      </c>
      <c r="T44" s="38"/>
      <c r="U44" s="36">
        <f>SUM(U38:U43)</f>
        <v>1545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2075099</v>
      </c>
      <c r="L47" s="76"/>
      <c r="M47" s="75">
        <f>M19+M23+M34+M44</f>
        <v>2099822</v>
      </c>
      <c r="N47" s="76"/>
      <c r="O47" s="82">
        <f>O19+O23+O34+O44</f>
        <v>2084904</v>
      </c>
      <c r="P47" s="83"/>
      <c r="Q47" s="82">
        <f>Q19+Q23+Q34+Q44</f>
        <v>24723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797.51612903225805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98044.001099999994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37051</v>
      </c>
      <c r="J54" s="18"/>
      <c r="K54" s="33">
        <v>633315</v>
      </c>
      <c r="L54" s="19"/>
      <c r="M54" s="33">
        <v>656117</v>
      </c>
      <c r="N54" s="19"/>
      <c r="O54" s="33">
        <v>656123</v>
      </c>
      <c r="P54" s="38"/>
      <c r="Q54" s="36">
        <f>M54-K54</f>
        <v>22802</v>
      </c>
      <c r="R54" s="38"/>
      <c r="S54" s="36">
        <f>O54-K54</f>
        <v>22808</v>
      </c>
      <c r="T54" s="38"/>
      <c r="U54" s="36">
        <f>O54-M54</f>
        <v>6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633315</v>
      </c>
      <c r="L57" s="19"/>
      <c r="M57" s="33">
        <f>SUM(M54:M56)</f>
        <v>656117</v>
      </c>
      <c r="N57" s="19"/>
      <c r="O57" s="33">
        <f>SUM(O54:O55)</f>
        <v>656123</v>
      </c>
      <c r="P57" s="38"/>
      <c r="Q57" s="36">
        <f>SUM(Q54:Q55)</f>
        <v>22802</v>
      </c>
      <c r="R57" s="38"/>
      <c r="S57" s="36">
        <f>SUM(S54:S55)</f>
        <v>22808</v>
      </c>
      <c r="T57" s="38"/>
      <c r="U57" s="36">
        <f>SUM(U54:U55)</f>
        <v>6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760.06666666666672</v>
      </c>
      <c r="R59" s="84"/>
      <c r="S59" s="86">
        <f>S57/30</f>
        <v>760.26666666666665</v>
      </c>
      <c r="T59" s="84"/>
      <c r="U59" s="86">
        <f>U57/30</f>
        <v>0.2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90425.891399999993</v>
      </c>
      <c r="R61" s="47"/>
      <c r="S61" s="77">
        <f>S57*O61</f>
        <v>90449.685599999997</v>
      </c>
      <c r="T61" s="47"/>
      <c r="U61" s="77">
        <f>U57*O61</f>
        <v>23.7942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37051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37051</v>
      </c>
      <c r="J69" s="18"/>
      <c r="K69" s="33">
        <v>32796</v>
      </c>
      <c r="L69" s="19"/>
      <c r="M69" s="33">
        <v>28787</v>
      </c>
      <c r="N69" s="19"/>
      <c r="O69" s="33">
        <v>29544</v>
      </c>
      <c r="P69" s="38"/>
      <c r="Q69" s="36">
        <f>M69-K69</f>
        <v>-4009</v>
      </c>
      <c r="R69" s="38"/>
      <c r="S69" s="36">
        <f>O69-K69</f>
        <v>-3252</v>
      </c>
      <c r="T69" s="38"/>
      <c r="U69" s="36">
        <f>O69-M69</f>
        <v>757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32796</v>
      </c>
      <c r="L71" s="19"/>
      <c r="M71" s="33">
        <f>SUM(M68:M70)</f>
        <v>28787</v>
      </c>
      <c r="N71" s="19"/>
      <c r="O71" s="33">
        <f>SUM(O68:O70)</f>
        <v>29544</v>
      </c>
      <c r="P71" s="38"/>
      <c r="Q71" s="36">
        <f>SUM(Q68:Q70)</f>
        <v>-4009</v>
      </c>
      <c r="R71" s="38"/>
      <c r="S71" s="36">
        <f>SUM(S68:S70)</f>
        <v>-3252</v>
      </c>
      <c r="T71" s="38"/>
      <c r="U71" s="36">
        <f>SUM(U68:U70)</f>
        <v>757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-133.63333333333333</v>
      </c>
      <c r="R74" s="104"/>
      <c r="S74" s="103">
        <f>S71/30</f>
        <v>-108.4</v>
      </c>
      <c r="T74" s="104"/>
      <c r="U74" s="103">
        <f>U71/30</f>
        <v>25.233333333333334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-15898.4913</v>
      </c>
      <c r="R76" s="47"/>
      <c r="S76" s="77">
        <f>S71*O76</f>
        <v>-12896.456399999999</v>
      </c>
      <c r="T76" s="47"/>
      <c r="U76" s="77">
        <f>U71*O76</f>
        <v>3002.0349000000001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33"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4.5703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37042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37042</v>
      </c>
      <c r="J6" s="18"/>
      <c r="K6" s="33">
        <v>615126</v>
      </c>
      <c r="L6" s="19"/>
      <c r="M6" s="33">
        <v>656706</v>
      </c>
      <c r="N6" s="19"/>
      <c r="O6" s="33">
        <v>650327</v>
      </c>
      <c r="P6" s="38"/>
      <c r="Q6" s="36">
        <f t="shared" ref="Q6:Q17" si="0">M6-K6</f>
        <v>41580</v>
      </c>
      <c r="R6" s="38"/>
      <c r="S6" s="36">
        <f t="shared" ref="S6:S17" si="1">O6-K6</f>
        <v>35201</v>
      </c>
      <c r="T6" s="38"/>
      <c r="U6" s="36">
        <f t="shared" ref="U6:U17" si="2">O6-M6</f>
        <v>-6379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37042</v>
      </c>
      <c r="J7" s="18"/>
      <c r="K7" s="33">
        <v>927214</v>
      </c>
      <c r="L7" s="19"/>
      <c r="M7" s="33">
        <v>948266</v>
      </c>
      <c r="N7" s="19"/>
      <c r="O7" s="33">
        <v>940855</v>
      </c>
      <c r="P7" s="38"/>
      <c r="Q7" s="36">
        <f t="shared" si="0"/>
        <v>21052</v>
      </c>
      <c r="R7" s="38"/>
      <c r="S7" s="36">
        <f t="shared" si="1"/>
        <v>13641</v>
      </c>
      <c r="T7" s="38"/>
      <c r="U7" s="36">
        <f t="shared" si="2"/>
        <v>-7411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37042</v>
      </c>
      <c r="J8" s="18"/>
      <c r="K8" s="33">
        <v>585658</v>
      </c>
      <c r="L8" s="19"/>
      <c r="M8" s="33">
        <v>584006</v>
      </c>
      <c r="N8" s="19"/>
      <c r="O8" s="33">
        <v>623707</v>
      </c>
      <c r="P8" s="38"/>
      <c r="Q8" s="36">
        <f t="shared" si="0"/>
        <v>-1652</v>
      </c>
      <c r="R8" s="38"/>
      <c r="S8" s="36">
        <f t="shared" si="1"/>
        <v>38049</v>
      </c>
      <c r="T8" s="38"/>
      <c r="U8" s="36">
        <f t="shared" si="2"/>
        <v>39701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37042</v>
      </c>
      <c r="J9" s="18"/>
      <c r="K9" s="33">
        <v>222680</v>
      </c>
      <c r="L9" s="19"/>
      <c r="M9" s="33">
        <v>220793</v>
      </c>
      <c r="N9" s="19"/>
      <c r="O9" s="33">
        <v>211323</v>
      </c>
      <c r="P9" s="38"/>
      <c r="Q9" s="36">
        <f t="shared" si="0"/>
        <v>-1887</v>
      </c>
      <c r="R9" s="38"/>
      <c r="S9" s="36">
        <f t="shared" si="1"/>
        <v>-11357</v>
      </c>
      <c r="T9" s="38"/>
      <c r="U9" s="36">
        <f t="shared" si="2"/>
        <v>-9470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37042</v>
      </c>
      <c r="J10" s="18"/>
      <c r="K10" s="33">
        <v>398117</v>
      </c>
      <c r="L10" s="19"/>
      <c r="M10" s="33">
        <v>415267</v>
      </c>
      <c r="N10" s="19"/>
      <c r="O10" s="33">
        <v>391697</v>
      </c>
      <c r="P10" s="38"/>
      <c r="Q10" s="36">
        <f t="shared" si="0"/>
        <v>17150</v>
      </c>
      <c r="R10" s="38"/>
      <c r="S10" s="36">
        <f t="shared" si="1"/>
        <v>-6420</v>
      </c>
      <c r="T10" s="38"/>
      <c r="U10" s="36">
        <f t="shared" si="2"/>
        <v>-23570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37042</v>
      </c>
      <c r="J11" s="18"/>
      <c r="K11" s="33">
        <v>520137</v>
      </c>
      <c r="L11" s="19"/>
      <c r="M11" s="33">
        <v>521627</v>
      </c>
      <c r="N11" s="19"/>
      <c r="O11" s="33">
        <v>537810</v>
      </c>
      <c r="P11" s="38"/>
      <c r="Q11" s="36">
        <f t="shared" si="0"/>
        <v>1490</v>
      </c>
      <c r="R11" s="38"/>
      <c r="S11" s="36">
        <f t="shared" si="1"/>
        <v>17673</v>
      </c>
      <c r="T11" s="38"/>
      <c r="U11" s="36">
        <f t="shared" si="2"/>
        <v>16183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37042</v>
      </c>
      <c r="J12" s="18"/>
      <c r="K12" s="33">
        <v>149400</v>
      </c>
      <c r="L12" s="19"/>
      <c r="M12" s="33">
        <v>166379</v>
      </c>
      <c r="N12" s="19"/>
      <c r="O12" s="33">
        <v>165353</v>
      </c>
      <c r="P12" s="38"/>
      <c r="Q12" s="36">
        <f t="shared" si="0"/>
        <v>16979</v>
      </c>
      <c r="R12" s="38"/>
      <c r="S12" s="36">
        <f t="shared" si="1"/>
        <v>15953</v>
      </c>
      <c r="T12" s="38"/>
      <c r="U12" s="36">
        <f t="shared" si="2"/>
        <v>-1026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37042</v>
      </c>
      <c r="J13" s="18"/>
      <c r="K13" s="33">
        <v>423857</v>
      </c>
      <c r="L13" s="19"/>
      <c r="M13" s="33">
        <v>439840</v>
      </c>
      <c r="N13" s="19"/>
      <c r="O13" s="33">
        <v>433230</v>
      </c>
      <c r="P13" s="38"/>
      <c r="Q13" s="36">
        <f t="shared" si="0"/>
        <v>15983</v>
      </c>
      <c r="R13" s="38"/>
      <c r="S13" s="36">
        <f t="shared" si="1"/>
        <v>9373</v>
      </c>
      <c r="T13" s="38"/>
      <c r="U13" s="36">
        <f t="shared" si="2"/>
        <v>-6610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37042</v>
      </c>
      <c r="J14" s="18"/>
      <c r="K14" s="33">
        <v>540779</v>
      </c>
      <c r="L14" s="19"/>
      <c r="M14" s="33">
        <v>539749</v>
      </c>
      <c r="N14" s="19"/>
      <c r="O14" s="33">
        <v>535566</v>
      </c>
      <c r="P14" s="38"/>
      <c r="Q14" s="36">
        <f t="shared" si="0"/>
        <v>-1030</v>
      </c>
      <c r="R14" s="38"/>
      <c r="S14" s="36">
        <f t="shared" si="1"/>
        <v>-5213</v>
      </c>
      <c r="T14" s="38"/>
      <c r="U14" s="36">
        <f t="shared" si="2"/>
        <v>-4183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37042</v>
      </c>
      <c r="J15" s="18"/>
      <c r="K15" s="33">
        <v>907185</v>
      </c>
      <c r="L15" s="19"/>
      <c r="M15" s="33">
        <v>897853</v>
      </c>
      <c r="N15" s="19"/>
      <c r="O15" s="33">
        <v>886730</v>
      </c>
      <c r="P15" s="38"/>
      <c r="Q15" s="36">
        <f t="shared" si="0"/>
        <v>-9332</v>
      </c>
      <c r="R15" s="38"/>
      <c r="S15" s="36">
        <f t="shared" si="1"/>
        <v>-20455</v>
      </c>
      <c r="T15" s="38"/>
      <c r="U15" s="36">
        <f t="shared" si="2"/>
        <v>-11123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37042</v>
      </c>
      <c r="J16" s="18"/>
      <c r="K16" s="33">
        <v>898540</v>
      </c>
      <c r="L16" s="19"/>
      <c r="M16" s="33">
        <v>861139</v>
      </c>
      <c r="N16" s="19"/>
      <c r="O16" s="33">
        <v>853981</v>
      </c>
      <c r="P16" s="38"/>
      <c r="Q16" s="36">
        <f t="shared" si="0"/>
        <v>-37401</v>
      </c>
      <c r="R16" s="38"/>
      <c r="S16" s="36">
        <f t="shared" si="1"/>
        <v>-44559</v>
      </c>
      <c r="T16" s="38"/>
      <c r="U16" s="36">
        <f t="shared" si="2"/>
        <v>-7158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37042</v>
      </c>
      <c r="J17" s="18"/>
      <c r="K17" s="33">
        <v>226204</v>
      </c>
      <c r="L17" s="19"/>
      <c r="M17" s="33">
        <v>222751</v>
      </c>
      <c r="N17" s="19"/>
      <c r="O17" s="33">
        <v>222078</v>
      </c>
      <c r="P17" s="38"/>
      <c r="Q17" s="36">
        <f t="shared" si="0"/>
        <v>-3453</v>
      </c>
      <c r="R17" s="38"/>
      <c r="S17" s="36">
        <f t="shared" si="1"/>
        <v>-4126</v>
      </c>
      <c r="T17" s="38"/>
      <c r="U17" s="36">
        <f t="shared" si="2"/>
        <v>-673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6414897</v>
      </c>
      <c r="L19" s="19"/>
      <c r="M19" s="33">
        <f>SUM(M6:M18)</f>
        <v>6474376</v>
      </c>
      <c r="N19" s="19"/>
      <c r="O19" s="33">
        <f>SUM(O6:O17)</f>
        <v>6452657</v>
      </c>
      <c r="P19" s="38"/>
      <c r="Q19" s="36">
        <f>SUM(Q6:Q17)</f>
        <v>59479</v>
      </c>
      <c r="R19" s="38"/>
      <c r="S19" s="36">
        <f>SUM(S6:S17)</f>
        <v>37760</v>
      </c>
      <c r="T19" s="38"/>
      <c r="U19" s="36">
        <f>SUM(U6:U17)</f>
        <v>-21719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37042</v>
      </c>
      <c r="J23" s="18"/>
      <c r="K23" s="33">
        <v>15405</v>
      </c>
      <c r="L23" s="19"/>
      <c r="M23" s="33">
        <v>11867</v>
      </c>
      <c r="N23" s="19"/>
      <c r="O23" s="33">
        <v>11830</v>
      </c>
      <c r="P23" s="38"/>
      <c r="Q23" s="36">
        <f>M23-K23</f>
        <v>-3538</v>
      </c>
      <c r="R23" s="38"/>
      <c r="S23" s="36">
        <f>O23-K23</f>
        <v>-3575</v>
      </c>
      <c r="T23" s="38"/>
      <c r="U23" s="36">
        <f>O23-M23</f>
        <v>-37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37042</v>
      </c>
      <c r="J27" s="18"/>
      <c r="K27" s="33">
        <v>331560</v>
      </c>
      <c r="L27" s="19"/>
      <c r="M27" s="33">
        <v>355667</v>
      </c>
      <c r="N27" s="19"/>
      <c r="O27" s="33">
        <v>341935</v>
      </c>
      <c r="P27" s="38"/>
      <c r="Q27" s="36">
        <f t="shared" ref="Q27:Q32" si="3">M27-K27</f>
        <v>24107</v>
      </c>
      <c r="R27" s="38"/>
      <c r="S27" s="36">
        <f t="shared" ref="S27:S32" si="4">O27-K27</f>
        <v>10375</v>
      </c>
      <c r="T27" s="38"/>
      <c r="U27" s="36">
        <f t="shared" ref="U27:U32" si="5">O27-M27</f>
        <v>-13732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37042</v>
      </c>
      <c r="J28" s="18"/>
      <c r="K28" s="33">
        <v>495911</v>
      </c>
      <c r="L28" s="19"/>
      <c r="M28" s="33">
        <v>470878</v>
      </c>
      <c r="N28" s="19"/>
      <c r="O28" s="33">
        <v>466502</v>
      </c>
      <c r="P28" s="38"/>
      <c r="Q28" s="36">
        <f t="shared" si="3"/>
        <v>-25033</v>
      </c>
      <c r="R28" s="38"/>
      <c r="S28" s="36">
        <f t="shared" si="4"/>
        <v>-29409</v>
      </c>
      <c r="T28" s="38"/>
      <c r="U28" s="36">
        <f t="shared" si="5"/>
        <v>-4376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37042</v>
      </c>
      <c r="J29" s="18"/>
      <c r="K29" s="33">
        <v>99913</v>
      </c>
      <c r="L29" s="19"/>
      <c r="M29" s="33">
        <v>101498</v>
      </c>
      <c r="N29" s="19"/>
      <c r="O29" s="33">
        <v>100563</v>
      </c>
      <c r="P29" s="38"/>
      <c r="Q29" s="36">
        <f t="shared" si="3"/>
        <v>1585</v>
      </c>
      <c r="R29" s="38"/>
      <c r="S29" s="36">
        <f t="shared" si="4"/>
        <v>650</v>
      </c>
      <c r="T29" s="38"/>
      <c r="U29" s="36">
        <f t="shared" si="5"/>
        <v>-935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37042</v>
      </c>
      <c r="J30" s="18"/>
      <c r="K30" s="33">
        <v>273279</v>
      </c>
      <c r="L30" s="19"/>
      <c r="M30" s="33">
        <v>253682</v>
      </c>
      <c r="N30" s="19"/>
      <c r="O30" s="33">
        <v>250517</v>
      </c>
      <c r="P30" s="38"/>
      <c r="Q30" s="36">
        <f t="shared" si="3"/>
        <v>-19597</v>
      </c>
      <c r="R30" s="38"/>
      <c r="S30" s="36">
        <f t="shared" si="4"/>
        <v>-22762</v>
      </c>
      <c r="T30" s="38"/>
      <c r="U30" s="36">
        <f t="shared" si="5"/>
        <v>-3165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37042</v>
      </c>
      <c r="J31" s="18"/>
      <c r="K31" s="33">
        <v>477991</v>
      </c>
      <c r="L31" s="19"/>
      <c r="M31" s="33">
        <v>505805</v>
      </c>
      <c r="N31" s="19"/>
      <c r="O31" s="33">
        <v>502050</v>
      </c>
      <c r="P31" s="38"/>
      <c r="Q31" s="36">
        <f t="shared" si="3"/>
        <v>27814</v>
      </c>
      <c r="R31" s="38"/>
      <c r="S31" s="36">
        <f t="shared" si="4"/>
        <v>24059</v>
      </c>
      <c r="T31" s="38"/>
      <c r="U31" s="36">
        <f t="shared" si="5"/>
        <v>-3755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37042</v>
      </c>
      <c r="J32" s="18"/>
      <c r="K32" s="33">
        <v>170853</v>
      </c>
      <c r="L32" s="19"/>
      <c r="M32" s="33">
        <v>165248</v>
      </c>
      <c r="N32" s="19"/>
      <c r="O32" s="33">
        <v>162978</v>
      </c>
      <c r="P32" s="38"/>
      <c r="Q32" s="36">
        <f t="shared" si="3"/>
        <v>-5605</v>
      </c>
      <c r="R32" s="38"/>
      <c r="S32" s="36">
        <f t="shared" si="4"/>
        <v>-7875</v>
      </c>
      <c r="T32" s="38"/>
      <c r="U32" s="36">
        <f t="shared" si="5"/>
        <v>-2270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1849507</v>
      </c>
      <c r="L34" s="19"/>
      <c r="M34" s="33">
        <f>SUM(M27:M33)</f>
        <v>1852778</v>
      </c>
      <c r="N34" s="19"/>
      <c r="O34" s="33">
        <f>SUM(O27:O33)</f>
        <v>1824545</v>
      </c>
      <c r="P34" s="38"/>
      <c r="Q34" s="36">
        <f>SUM(Q27:Q33)</f>
        <v>3271</v>
      </c>
      <c r="R34" s="38"/>
      <c r="S34" s="36">
        <f>SUM(S27:S33)</f>
        <v>-24962</v>
      </c>
      <c r="T34" s="38"/>
      <c r="U34" s="36">
        <f>SUM(U27:U33)</f>
        <v>-28233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37042</v>
      </c>
      <c r="J38" s="18"/>
      <c r="K38" s="33">
        <v>8178</v>
      </c>
      <c r="L38" s="19"/>
      <c r="M38" s="33"/>
      <c r="N38" s="19"/>
      <c r="O38" s="33">
        <v>7158</v>
      </c>
      <c r="P38" s="38"/>
      <c r="Q38" s="36">
        <f>M38-K38</f>
        <v>-8178</v>
      </c>
      <c r="R38" s="38"/>
      <c r="S38" s="36">
        <f>O38-K38</f>
        <v>-1020</v>
      </c>
      <c r="T38" s="38"/>
      <c r="U38" s="36">
        <f>O38-M38</f>
        <v>7158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37042</v>
      </c>
      <c r="J39" s="18"/>
      <c r="K39" s="33">
        <v>2514</v>
      </c>
      <c r="L39" s="19"/>
      <c r="M39" s="33">
        <v>3574</v>
      </c>
      <c r="N39" s="19"/>
      <c r="O39" s="33">
        <v>3573</v>
      </c>
      <c r="P39" s="38"/>
      <c r="Q39" s="36">
        <f>M39-K39</f>
        <v>1060</v>
      </c>
      <c r="R39" s="38"/>
      <c r="S39" s="36">
        <f>O39-K39</f>
        <v>1059</v>
      </c>
      <c r="T39" s="38"/>
      <c r="U39" s="36">
        <f>O39-M39</f>
        <v>-1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37042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37042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37042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10692</v>
      </c>
      <c r="L44" s="19"/>
      <c r="M44" s="33">
        <f>SUM(M38:M42)</f>
        <v>3574</v>
      </c>
      <c r="N44" s="19"/>
      <c r="O44" s="33">
        <f>SUM(O38:O43)</f>
        <v>10731</v>
      </c>
      <c r="P44" s="38"/>
      <c r="Q44" s="36">
        <f>SUM(Q38:Q43)</f>
        <v>-7118</v>
      </c>
      <c r="R44" s="38"/>
      <c r="S44" s="36">
        <f>SUM(S38:S43)</f>
        <v>39</v>
      </c>
      <c r="T44" s="38"/>
      <c r="U44" s="36">
        <f>SUM(U38:U43)</f>
        <v>7157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8290501</v>
      </c>
      <c r="L47" s="76"/>
      <c r="M47" s="75">
        <f>M19+M23+M34+M44</f>
        <v>8342595</v>
      </c>
      <c r="N47" s="76"/>
      <c r="O47" s="82">
        <f>O19+O23+O34+O44</f>
        <v>8299763</v>
      </c>
      <c r="P47" s="83"/>
      <c r="Q47" s="82">
        <f>Q19+Q23+Q34+Q44</f>
        <v>52094</v>
      </c>
      <c r="R47" s="83"/>
      <c r="S47" s="82">
        <f>S19+S23+S34+S44</f>
        <v>9262</v>
      </c>
      <c r="T47" s="83"/>
      <c r="U47" s="75">
        <f>U19+U23+U34+U44</f>
        <v>-42832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1680.4516129032259</v>
      </c>
      <c r="R48" s="84"/>
      <c r="S48" s="86">
        <f>S47/31</f>
        <v>298.77419354838707</v>
      </c>
      <c r="T48" s="84"/>
      <c r="U48" s="88">
        <f>U47/31</f>
        <v>-1381.6774193548388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257729.85560000001</v>
      </c>
      <c r="R50" s="47"/>
      <c r="S50" s="77">
        <f>S47*O50</f>
        <v>45822.818800000001</v>
      </c>
      <c r="T50" s="47"/>
      <c r="U50" s="77">
        <f>U47*O50</f>
        <v>-211907.0368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37042</v>
      </c>
      <c r="J54" s="18"/>
      <c r="K54" s="33">
        <v>2168650</v>
      </c>
      <c r="L54" s="19"/>
      <c r="M54" s="33">
        <v>2072815</v>
      </c>
      <c r="N54" s="19"/>
      <c r="O54" s="33">
        <v>2073686</v>
      </c>
      <c r="P54" s="38"/>
      <c r="Q54" s="36">
        <f>M54-K54</f>
        <v>-95835</v>
      </c>
      <c r="R54" s="38"/>
      <c r="S54" s="36">
        <f>O54-K54</f>
        <v>-94964</v>
      </c>
      <c r="T54" s="38"/>
      <c r="U54" s="36">
        <f>O54-M54</f>
        <v>871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2168650</v>
      </c>
      <c r="L57" s="19"/>
      <c r="M57" s="33">
        <f>SUM(M54:M56)</f>
        <v>2072815</v>
      </c>
      <c r="N57" s="19"/>
      <c r="O57" s="33">
        <f>SUM(O54:O55)</f>
        <v>2073686</v>
      </c>
      <c r="P57" s="38"/>
      <c r="Q57" s="36">
        <f>SUM(Q54:Q55)</f>
        <v>-95835</v>
      </c>
      <c r="R57" s="38"/>
      <c r="S57" s="36">
        <f>SUM(S54:S55)</f>
        <v>-94964</v>
      </c>
      <c r="T57" s="38"/>
      <c r="U57" s="36">
        <f>SUM(U54:U55)</f>
        <v>871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-3194.5</v>
      </c>
      <c r="R59" s="84"/>
      <c r="S59" s="86">
        <f>S57/30</f>
        <v>-3165.4666666666667</v>
      </c>
      <c r="T59" s="84"/>
      <c r="U59" s="86">
        <f>U57/30</f>
        <v>29.033333333333335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-474134.07900000003</v>
      </c>
      <c r="R61" s="47"/>
      <c r="S61" s="77">
        <f>S57*O61</f>
        <v>-469824.89360000001</v>
      </c>
      <c r="T61" s="47"/>
      <c r="U61" s="77">
        <f>U57*O61</f>
        <v>4309.1854000000003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37042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37042</v>
      </c>
      <c r="J69" s="18"/>
      <c r="K69" s="33">
        <v>155814</v>
      </c>
      <c r="L69" s="19"/>
      <c r="M69" s="33">
        <v>137699</v>
      </c>
      <c r="N69" s="19"/>
      <c r="O69" s="33">
        <v>142567</v>
      </c>
      <c r="P69" s="38"/>
      <c r="Q69" s="36">
        <f>M69-K69</f>
        <v>-18115</v>
      </c>
      <c r="R69" s="38"/>
      <c r="S69" s="36">
        <f>O69-K69</f>
        <v>-13247</v>
      </c>
      <c r="T69" s="38"/>
      <c r="U69" s="36">
        <f>O69-M69</f>
        <v>4868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155814</v>
      </c>
      <c r="L71" s="19"/>
      <c r="M71" s="33">
        <f>SUM(M68:M70)</f>
        <v>137699</v>
      </c>
      <c r="N71" s="19"/>
      <c r="O71" s="33">
        <f>SUM(O68:O70)</f>
        <v>142567</v>
      </c>
      <c r="P71" s="38"/>
      <c r="Q71" s="36">
        <f>SUM(Q68:Q70)</f>
        <v>-18115</v>
      </c>
      <c r="R71" s="38"/>
      <c r="S71" s="36">
        <f>SUM(S68:S70)</f>
        <v>-13247</v>
      </c>
      <c r="T71" s="38"/>
      <c r="U71" s="36">
        <f>SUM(U68:U70)</f>
        <v>4868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-603.83333333333337</v>
      </c>
      <c r="R74" s="104"/>
      <c r="S74" s="103">
        <f>S71/30</f>
        <v>-441.56666666666666</v>
      </c>
      <c r="T74" s="104"/>
      <c r="U74" s="103">
        <f>U71/30</f>
        <v>162.26666666666668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-89622.150999999998</v>
      </c>
      <c r="R76" s="47"/>
      <c r="S76" s="77">
        <f>S71*O76</f>
        <v>-65538.207800000004</v>
      </c>
      <c r="T76" s="47"/>
      <c r="U76" s="77">
        <f>U71*O76</f>
        <v>24083.943200000002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4.1406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37038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37038</v>
      </c>
      <c r="J6" s="18"/>
      <c r="K6" s="33">
        <v>531790</v>
      </c>
      <c r="L6" s="19"/>
      <c r="M6" s="33">
        <v>566620</v>
      </c>
      <c r="N6" s="19"/>
      <c r="O6" s="33">
        <v>560900</v>
      </c>
      <c r="P6" s="38"/>
      <c r="Q6" s="36">
        <f t="shared" ref="Q6:Q17" si="0">M6-K6</f>
        <v>34830</v>
      </c>
      <c r="R6" s="38"/>
      <c r="S6" s="36">
        <f t="shared" ref="S6:S17" si="1">O6-K6</f>
        <v>29110</v>
      </c>
      <c r="T6" s="38"/>
      <c r="U6" s="36">
        <f t="shared" ref="U6:U17" si="2">O6-M6</f>
        <v>-5720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37038</v>
      </c>
      <c r="J7" s="18"/>
      <c r="K7" s="33">
        <v>791631</v>
      </c>
      <c r="L7" s="19"/>
      <c r="M7" s="33">
        <v>801907</v>
      </c>
      <c r="N7" s="19"/>
      <c r="O7" s="33">
        <v>801907</v>
      </c>
      <c r="P7" s="38"/>
      <c r="Q7" s="36">
        <f t="shared" si="0"/>
        <v>10276</v>
      </c>
      <c r="R7" s="38"/>
      <c r="S7" s="36">
        <f t="shared" si="1"/>
        <v>10276</v>
      </c>
      <c r="T7" s="38"/>
      <c r="U7" s="36">
        <f t="shared" si="2"/>
        <v>0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37038</v>
      </c>
      <c r="J8" s="18"/>
      <c r="K8" s="33">
        <v>502619</v>
      </c>
      <c r="L8" s="19"/>
      <c r="M8" s="33">
        <v>489672</v>
      </c>
      <c r="N8" s="19"/>
      <c r="O8" s="33">
        <v>447057</v>
      </c>
      <c r="P8" s="38"/>
      <c r="Q8" s="36">
        <f t="shared" si="0"/>
        <v>-12947</v>
      </c>
      <c r="R8" s="38"/>
      <c r="S8" s="36">
        <f t="shared" si="1"/>
        <v>-55562</v>
      </c>
      <c r="T8" s="38"/>
      <c r="U8" s="36">
        <f t="shared" si="2"/>
        <v>-42615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37038</v>
      </c>
      <c r="J9" s="18"/>
      <c r="K9" s="33">
        <v>190716</v>
      </c>
      <c r="L9" s="19"/>
      <c r="M9" s="33">
        <v>189177</v>
      </c>
      <c r="N9" s="19"/>
      <c r="O9" s="33">
        <v>179946</v>
      </c>
      <c r="P9" s="38"/>
      <c r="Q9" s="36">
        <f t="shared" si="0"/>
        <v>-1539</v>
      </c>
      <c r="R9" s="38"/>
      <c r="S9" s="36">
        <f t="shared" si="1"/>
        <v>-10770</v>
      </c>
      <c r="T9" s="38"/>
      <c r="U9" s="36">
        <f t="shared" si="2"/>
        <v>-9231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37038</v>
      </c>
      <c r="J10" s="18"/>
      <c r="K10" s="33">
        <v>339591</v>
      </c>
      <c r="L10" s="19"/>
      <c r="M10" s="33">
        <v>364180</v>
      </c>
      <c r="N10" s="19"/>
      <c r="O10" s="33">
        <v>340770</v>
      </c>
      <c r="P10" s="38"/>
      <c r="Q10" s="36">
        <f t="shared" si="0"/>
        <v>24589</v>
      </c>
      <c r="R10" s="38"/>
      <c r="S10" s="36">
        <f t="shared" si="1"/>
        <v>1179</v>
      </c>
      <c r="T10" s="38"/>
      <c r="U10" s="36">
        <f t="shared" si="2"/>
        <v>-23410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37038</v>
      </c>
      <c r="J11" s="18"/>
      <c r="K11" s="33">
        <v>444931</v>
      </c>
      <c r="L11" s="19"/>
      <c r="M11" s="33">
        <v>438365</v>
      </c>
      <c r="N11" s="19"/>
      <c r="O11" s="33">
        <v>455369</v>
      </c>
      <c r="P11" s="38"/>
      <c r="Q11" s="36">
        <f t="shared" si="0"/>
        <v>-6566</v>
      </c>
      <c r="R11" s="38"/>
      <c r="S11" s="36">
        <f t="shared" si="1"/>
        <v>10438</v>
      </c>
      <c r="T11" s="38"/>
      <c r="U11" s="36">
        <f t="shared" si="2"/>
        <v>17004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37038</v>
      </c>
      <c r="J12" s="18"/>
      <c r="K12" s="33">
        <v>132844</v>
      </c>
      <c r="L12" s="19"/>
      <c r="M12" s="33">
        <v>143382</v>
      </c>
      <c r="N12" s="19"/>
      <c r="O12" s="33">
        <v>142481</v>
      </c>
      <c r="P12" s="38"/>
      <c r="Q12" s="36">
        <f t="shared" si="0"/>
        <v>10538</v>
      </c>
      <c r="R12" s="38"/>
      <c r="S12" s="36">
        <f t="shared" si="1"/>
        <v>9637</v>
      </c>
      <c r="T12" s="38"/>
      <c r="U12" s="36">
        <f t="shared" si="2"/>
        <v>-901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37038</v>
      </c>
      <c r="J13" s="18"/>
      <c r="K13" s="33">
        <v>363671</v>
      </c>
      <c r="L13" s="19"/>
      <c r="M13" s="33">
        <v>380209</v>
      </c>
      <c r="N13" s="19"/>
      <c r="O13" s="33">
        <v>374853</v>
      </c>
      <c r="P13" s="38"/>
      <c r="Q13" s="36">
        <f t="shared" si="0"/>
        <v>16538</v>
      </c>
      <c r="R13" s="38"/>
      <c r="S13" s="36">
        <f t="shared" si="1"/>
        <v>11182</v>
      </c>
      <c r="T13" s="38"/>
      <c r="U13" s="36">
        <f t="shared" si="2"/>
        <v>-5356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37038</v>
      </c>
      <c r="J14" s="18"/>
      <c r="K14" s="33">
        <v>457051</v>
      </c>
      <c r="L14" s="19"/>
      <c r="M14" s="33">
        <v>464988</v>
      </c>
      <c r="N14" s="19"/>
      <c r="O14" s="33">
        <v>461536</v>
      </c>
      <c r="P14" s="38"/>
      <c r="Q14" s="36">
        <f t="shared" si="0"/>
        <v>7937</v>
      </c>
      <c r="R14" s="38"/>
      <c r="S14" s="36">
        <f t="shared" si="1"/>
        <v>4485</v>
      </c>
      <c r="T14" s="38"/>
      <c r="U14" s="36">
        <f t="shared" si="2"/>
        <v>-3452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37038</v>
      </c>
      <c r="J15" s="18"/>
      <c r="K15" s="33">
        <v>793008</v>
      </c>
      <c r="L15" s="19"/>
      <c r="M15" s="33">
        <v>795728</v>
      </c>
      <c r="N15" s="19"/>
      <c r="O15" s="33">
        <v>786502</v>
      </c>
      <c r="P15" s="38"/>
      <c r="Q15" s="36">
        <f t="shared" si="0"/>
        <v>2720</v>
      </c>
      <c r="R15" s="38"/>
      <c r="S15" s="36">
        <f t="shared" si="1"/>
        <v>-6506</v>
      </c>
      <c r="T15" s="38"/>
      <c r="U15" s="36">
        <f t="shared" si="2"/>
        <v>-9226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37038</v>
      </c>
      <c r="J16" s="18"/>
      <c r="K16" s="33">
        <v>777237</v>
      </c>
      <c r="L16" s="19"/>
      <c r="M16" s="33">
        <v>732543</v>
      </c>
      <c r="N16" s="19"/>
      <c r="O16" s="33">
        <v>726938</v>
      </c>
      <c r="P16" s="38"/>
      <c r="Q16" s="36">
        <f t="shared" si="0"/>
        <v>-44694</v>
      </c>
      <c r="R16" s="38"/>
      <c r="S16" s="36">
        <f t="shared" si="1"/>
        <v>-50299</v>
      </c>
      <c r="T16" s="38"/>
      <c r="U16" s="36">
        <f t="shared" si="2"/>
        <v>-5605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37038</v>
      </c>
      <c r="J17" s="18"/>
      <c r="K17" s="33">
        <v>190368</v>
      </c>
      <c r="L17" s="19"/>
      <c r="M17" s="33">
        <v>188535</v>
      </c>
      <c r="N17" s="19"/>
      <c r="O17" s="33">
        <v>188201</v>
      </c>
      <c r="P17" s="38"/>
      <c r="Q17" s="36">
        <f t="shared" si="0"/>
        <v>-1833</v>
      </c>
      <c r="R17" s="38"/>
      <c r="S17" s="36">
        <f t="shared" si="1"/>
        <v>-2167</v>
      </c>
      <c r="T17" s="38"/>
      <c r="U17" s="36">
        <f t="shared" si="2"/>
        <v>-334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5515457</v>
      </c>
      <c r="L19" s="19"/>
      <c r="M19" s="33">
        <f>SUM(M6:M18)</f>
        <v>5555306</v>
      </c>
      <c r="N19" s="19"/>
      <c r="O19" s="33">
        <f>SUM(O6:O17)</f>
        <v>5466460</v>
      </c>
      <c r="P19" s="38"/>
      <c r="Q19" s="36">
        <f>SUM(Q6:Q17)</f>
        <v>39849</v>
      </c>
      <c r="R19" s="38"/>
      <c r="S19" s="36">
        <f>SUM(S6:S17)</f>
        <v>-48997</v>
      </c>
      <c r="T19" s="38"/>
      <c r="U19" s="36">
        <f>SUM(U6:U17)</f>
        <v>-88846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37038</v>
      </c>
      <c r="J23" s="18"/>
      <c r="K23" s="33">
        <v>13405</v>
      </c>
      <c r="L23" s="19"/>
      <c r="M23" s="33">
        <v>10388</v>
      </c>
      <c r="N23" s="19"/>
      <c r="O23" s="33">
        <v>10388</v>
      </c>
      <c r="P23" s="38"/>
      <c r="Q23" s="36">
        <f>M23-K23</f>
        <v>-3017</v>
      </c>
      <c r="R23" s="38"/>
      <c r="S23" s="36">
        <f>O23-K23</f>
        <v>-3017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37038</v>
      </c>
      <c r="J27" s="18"/>
      <c r="K27" s="33">
        <v>285900</v>
      </c>
      <c r="L27" s="19"/>
      <c r="M27" s="33">
        <v>307191</v>
      </c>
      <c r="N27" s="19"/>
      <c r="O27" s="33">
        <v>294261</v>
      </c>
      <c r="P27" s="38"/>
      <c r="Q27" s="36">
        <f t="shared" ref="Q27:Q32" si="3">M27-K27</f>
        <v>21291</v>
      </c>
      <c r="R27" s="38"/>
      <c r="S27" s="36">
        <f t="shared" ref="S27:S32" si="4">O27-K27</f>
        <v>8361</v>
      </c>
      <c r="T27" s="38"/>
      <c r="U27" s="36">
        <f t="shared" ref="U27:U32" si="5">O27-M27</f>
        <v>-12930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37038</v>
      </c>
      <c r="J28" s="18"/>
      <c r="K28" s="33">
        <v>431378</v>
      </c>
      <c r="L28" s="19"/>
      <c r="M28" s="33">
        <v>410929</v>
      </c>
      <c r="N28" s="19"/>
      <c r="O28" s="33">
        <v>406863</v>
      </c>
      <c r="P28" s="38"/>
      <c r="Q28" s="36">
        <f t="shared" si="3"/>
        <v>-20449</v>
      </c>
      <c r="R28" s="38"/>
      <c r="S28" s="36">
        <f t="shared" si="4"/>
        <v>-24515</v>
      </c>
      <c r="T28" s="38"/>
      <c r="U28" s="36">
        <f t="shared" si="5"/>
        <v>-4066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37038</v>
      </c>
      <c r="J29" s="18"/>
      <c r="K29" s="33">
        <v>87025</v>
      </c>
      <c r="L29" s="19"/>
      <c r="M29" s="33">
        <v>88344</v>
      </c>
      <c r="N29" s="19"/>
      <c r="O29" s="33">
        <v>87440</v>
      </c>
      <c r="P29" s="38"/>
      <c r="Q29" s="36">
        <f t="shared" si="3"/>
        <v>1319</v>
      </c>
      <c r="R29" s="38"/>
      <c r="S29" s="36">
        <f t="shared" si="4"/>
        <v>415</v>
      </c>
      <c r="T29" s="38"/>
      <c r="U29" s="36">
        <f t="shared" si="5"/>
        <v>-904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37038</v>
      </c>
      <c r="J30" s="18"/>
      <c r="K30" s="33">
        <v>237679</v>
      </c>
      <c r="L30" s="19"/>
      <c r="M30" s="33">
        <v>218025</v>
      </c>
      <c r="N30" s="19"/>
      <c r="O30" s="33">
        <v>215441</v>
      </c>
      <c r="P30" s="38"/>
      <c r="Q30" s="36">
        <f t="shared" si="3"/>
        <v>-19654</v>
      </c>
      <c r="R30" s="38"/>
      <c r="S30" s="36">
        <f t="shared" si="4"/>
        <v>-22238</v>
      </c>
      <c r="T30" s="38"/>
      <c r="U30" s="36">
        <f t="shared" si="5"/>
        <v>-2584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37038</v>
      </c>
      <c r="J31" s="18"/>
      <c r="K31" s="33">
        <v>415873</v>
      </c>
      <c r="L31" s="19"/>
      <c r="M31" s="33">
        <v>440066</v>
      </c>
      <c r="N31" s="19"/>
      <c r="O31" s="33">
        <v>436880</v>
      </c>
      <c r="P31" s="38"/>
      <c r="Q31" s="36">
        <f t="shared" si="3"/>
        <v>24193</v>
      </c>
      <c r="R31" s="38"/>
      <c r="S31" s="36">
        <f t="shared" si="4"/>
        <v>21007</v>
      </c>
      <c r="T31" s="38"/>
      <c r="U31" s="36">
        <f t="shared" si="5"/>
        <v>-3186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37038</v>
      </c>
      <c r="J32" s="18"/>
      <c r="K32" s="33">
        <v>147561</v>
      </c>
      <c r="L32" s="19"/>
      <c r="M32" s="33">
        <v>144572</v>
      </c>
      <c r="N32" s="19"/>
      <c r="O32" s="33">
        <v>142606</v>
      </c>
      <c r="P32" s="38"/>
      <c r="Q32" s="36">
        <f t="shared" si="3"/>
        <v>-2989</v>
      </c>
      <c r="R32" s="38"/>
      <c r="S32" s="36">
        <f t="shared" si="4"/>
        <v>-4955</v>
      </c>
      <c r="T32" s="38"/>
      <c r="U32" s="36">
        <f t="shared" si="5"/>
        <v>-1966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1605416</v>
      </c>
      <c r="L34" s="19"/>
      <c r="M34" s="33">
        <f>SUM(M27:M33)</f>
        <v>1609127</v>
      </c>
      <c r="N34" s="19"/>
      <c r="O34" s="33">
        <f>SUM(O27:O33)</f>
        <v>1583491</v>
      </c>
      <c r="P34" s="38"/>
      <c r="Q34" s="36">
        <f>SUM(Q27:Q33)</f>
        <v>3711</v>
      </c>
      <c r="R34" s="38"/>
      <c r="S34" s="36">
        <f>SUM(S27:S33)</f>
        <v>-21925</v>
      </c>
      <c r="T34" s="38"/>
      <c r="U34" s="36">
        <f>SUM(U27:U33)</f>
        <v>-25636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37038</v>
      </c>
      <c r="J38" s="18"/>
      <c r="K38" s="33">
        <v>7010</v>
      </c>
      <c r="L38" s="19"/>
      <c r="M38" s="33">
        <v>0</v>
      </c>
      <c r="N38" s="19"/>
      <c r="O38" s="33">
        <v>6097</v>
      </c>
      <c r="P38" s="38"/>
      <c r="Q38" s="36">
        <f>M38-K38</f>
        <v>-7010</v>
      </c>
      <c r="R38" s="38"/>
      <c r="S38" s="36">
        <f>O38-K38</f>
        <v>-913</v>
      </c>
      <c r="T38" s="38"/>
      <c r="U38" s="36">
        <f>O38-M38</f>
        <v>6097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37038</v>
      </c>
      <c r="J39" s="18"/>
      <c r="K39" s="33">
        <v>1545</v>
      </c>
      <c r="L39" s="19"/>
      <c r="M39" s="33">
        <v>3179</v>
      </c>
      <c r="N39" s="19"/>
      <c r="O39" s="33">
        <v>3189</v>
      </c>
      <c r="P39" s="38"/>
      <c r="Q39" s="36">
        <f>M39-K39</f>
        <v>1634</v>
      </c>
      <c r="R39" s="38"/>
      <c r="S39" s="36">
        <f>O39-K39</f>
        <v>1644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37038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37038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37038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8555</v>
      </c>
      <c r="L44" s="19"/>
      <c r="M44" s="33">
        <f>SUM(M38:M42)</f>
        <v>3179</v>
      </c>
      <c r="N44" s="19"/>
      <c r="O44" s="33">
        <f>SUM(O38:O43)</f>
        <v>9286</v>
      </c>
      <c r="P44" s="38"/>
      <c r="Q44" s="36">
        <f>SUM(Q38:Q43)</f>
        <v>-5376</v>
      </c>
      <c r="R44" s="38"/>
      <c r="S44" s="36">
        <f>SUM(S38:S43)</f>
        <v>731</v>
      </c>
      <c r="T44" s="38"/>
      <c r="U44" s="36">
        <f>SUM(U38:U43)</f>
        <v>6107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7142833</v>
      </c>
      <c r="L47" s="76"/>
      <c r="M47" s="75">
        <f>M19+M23+M34+M44</f>
        <v>7178000</v>
      </c>
      <c r="N47" s="76"/>
      <c r="O47" s="82">
        <f>O19+O23+O34+O44</f>
        <v>7069625</v>
      </c>
      <c r="P47" s="83"/>
      <c r="Q47" s="82">
        <f>Q19+Q23+Q34+Q44</f>
        <v>35167</v>
      </c>
      <c r="R47" s="83"/>
      <c r="S47" s="82">
        <f>S19+S23+S34+S44</f>
        <v>-73208</v>
      </c>
      <c r="T47" s="83"/>
      <c r="U47" s="75">
        <f>U19+U23+U34+U44</f>
        <v>-108375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1134.4193548387098</v>
      </c>
      <c r="R48" s="84"/>
      <c r="S48" s="86">
        <f>S47/31</f>
        <v>-2361.5483870967741</v>
      </c>
      <c r="T48" s="84"/>
      <c r="U48" s="88">
        <f>U47/31</f>
        <v>-3495.9677419354839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173985.21580000001</v>
      </c>
      <c r="R50" s="47"/>
      <c r="S50" s="77">
        <f>S47*O50</f>
        <v>-362189.25920000003</v>
      </c>
      <c r="T50" s="47"/>
      <c r="U50" s="77">
        <f>U47*O50</f>
        <v>-536174.47499999998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37038</v>
      </c>
      <c r="J54" s="18"/>
      <c r="K54" s="33">
        <v>1856996</v>
      </c>
      <c r="L54" s="19"/>
      <c r="M54" s="33">
        <v>1799483</v>
      </c>
      <c r="N54" s="19"/>
      <c r="O54" s="33">
        <v>1800261</v>
      </c>
      <c r="P54" s="38"/>
      <c r="Q54" s="36">
        <f>M54-K54</f>
        <v>-57513</v>
      </c>
      <c r="R54" s="38"/>
      <c r="S54" s="36">
        <f>O54-K54</f>
        <v>-56735</v>
      </c>
      <c r="T54" s="38"/>
      <c r="U54" s="36">
        <f>O54-M54</f>
        <v>778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1856996</v>
      </c>
      <c r="L57" s="19"/>
      <c r="M57" s="33">
        <f>SUM(M54:M56)</f>
        <v>1799483</v>
      </c>
      <c r="N57" s="19"/>
      <c r="O57" s="33">
        <f>SUM(O54:O55)</f>
        <v>1800261</v>
      </c>
      <c r="P57" s="38"/>
      <c r="Q57" s="36">
        <f>SUM(Q54:Q55)</f>
        <v>-57513</v>
      </c>
      <c r="R57" s="38"/>
      <c r="S57" s="36">
        <f>SUM(S54:S55)</f>
        <v>-56735</v>
      </c>
      <c r="T57" s="38"/>
      <c r="U57" s="36">
        <f>SUM(U54:U55)</f>
        <v>778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-1917.1</v>
      </c>
      <c r="R59" s="84"/>
      <c r="S59" s="86">
        <f>S57/30</f>
        <v>-1891.1666666666667</v>
      </c>
      <c r="T59" s="84"/>
      <c r="U59" s="86">
        <f>U57/30</f>
        <v>25.933333333333334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-284539.8162</v>
      </c>
      <c r="R61" s="47"/>
      <c r="S61" s="77">
        <f>S57*O61</f>
        <v>-280690.739</v>
      </c>
      <c r="T61" s="47"/>
      <c r="U61" s="77">
        <f>U57*O61</f>
        <v>3849.0772000000002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37038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37038</v>
      </c>
      <c r="J69" s="18"/>
      <c r="K69" s="33">
        <v>137070</v>
      </c>
      <c r="L69" s="19"/>
      <c r="M69" s="33">
        <v>120493</v>
      </c>
      <c r="N69" s="19"/>
      <c r="O69" s="33">
        <v>124864</v>
      </c>
      <c r="P69" s="38"/>
      <c r="Q69" s="36">
        <f>M69-K69</f>
        <v>-16577</v>
      </c>
      <c r="R69" s="38"/>
      <c r="S69" s="36">
        <f>O69-K69</f>
        <v>-12206</v>
      </c>
      <c r="T69" s="38"/>
      <c r="U69" s="36">
        <f>O69-M69</f>
        <v>4371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137070</v>
      </c>
      <c r="L71" s="19"/>
      <c r="M71" s="33">
        <f>SUM(M68:M70)</f>
        <v>120493</v>
      </c>
      <c r="N71" s="19"/>
      <c r="O71" s="33">
        <f>SUM(O68:O70)</f>
        <v>124864</v>
      </c>
      <c r="P71" s="38"/>
      <c r="Q71" s="36">
        <f>SUM(Q68:Q70)</f>
        <v>-16577</v>
      </c>
      <c r="R71" s="38"/>
      <c r="S71" s="36">
        <f>SUM(S68:S70)</f>
        <v>-12206</v>
      </c>
      <c r="T71" s="38"/>
      <c r="U71" s="36">
        <f>SUM(U68:U70)</f>
        <v>4371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-552.56666666666672</v>
      </c>
      <c r="R74" s="104"/>
      <c r="S74" s="103">
        <f>S71/30</f>
        <v>-406.86666666666667</v>
      </c>
      <c r="T74" s="104"/>
      <c r="U74" s="103">
        <f>U71/30</f>
        <v>145.69999999999999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-82013.049799999993</v>
      </c>
      <c r="R76" s="47"/>
      <c r="S76" s="77">
        <f>S71*O76</f>
        <v>-60387.964399999997</v>
      </c>
      <c r="T76" s="47"/>
      <c r="U76" s="77">
        <f>U71*O76</f>
        <v>21625.0854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37030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37030</v>
      </c>
      <c r="J6" s="18"/>
      <c r="K6" s="33">
        <v>369653</v>
      </c>
      <c r="L6" s="19"/>
      <c r="M6" s="33">
        <v>383100</v>
      </c>
      <c r="N6" s="19"/>
      <c r="O6" s="33">
        <v>379225</v>
      </c>
      <c r="P6" s="38"/>
      <c r="Q6" s="36">
        <f t="shared" ref="Q6:Q17" si="0">M6-K6</f>
        <v>13447</v>
      </c>
      <c r="R6" s="38"/>
      <c r="S6" s="36">
        <f t="shared" ref="S6:S17" si="1">O6-K6</f>
        <v>9572</v>
      </c>
      <c r="T6" s="38"/>
      <c r="U6" s="36">
        <f t="shared" ref="U6:U17" si="2">O6-M6</f>
        <v>-3875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37030</v>
      </c>
      <c r="J7" s="18"/>
      <c r="K7" s="33">
        <v>520455</v>
      </c>
      <c r="L7" s="19"/>
      <c r="M7" s="33">
        <v>530425</v>
      </c>
      <c r="N7" s="19"/>
      <c r="O7" s="33">
        <v>526265</v>
      </c>
      <c r="P7" s="38"/>
      <c r="Q7" s="36">
        <f t="shared" si="0"/>
        <v>9970</v>
      </c>
      <c r="R7" s="38"/>
      <c r="S7" s="36">
        <f t="shared" si="1"/>
        <v>5810</v>
      </c>
      <c r="T7" s="38"/>
      <c r="U7" s="36">
        <f t="shared" si="2"/>
        <v>-4160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37030</v>
      </c>
      <c r="J8" s="18"/>
      <c r="K8" s="33">
        <v>336539</v>
      </c>
      <c r="L8" s="19"/>
      <c r="M8" s="33">
        <v>300454</v>
      </c>
      <c r="N8" s="19"/>
      <c r="O8" s="33">
        <v>342304</v>
      </c>
      <c r="P8" s="38"/>
      <c r="Q8" s="36">
        <f t="shared" si="0"/>
        <v>-36085</v>
      </c>
      <c r="R8" s="38"/>
      <c r="S8" s="36">
        <f t="shared" si="1"/>
        <v>5765</v>
      </c>
      <c r="T8" s="38"/>
      <c r="U8" s="36">
        <f t="shared" si="2"/>
        <v>41850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37030</v>
      </c>
      <c r="J9" s="18"/>
      <c r="K9" s="33">
        <v>127104</v>
      </c>
      <c r="L9" s="19"/>
      <c r="M9" s="33">
        <v>120405</v>
      </c>
      <c r="N9" s="19"/>
      <c r="O9" s="33">
        <v>111477</v>
      </c>
      <c r="P9" s="38"/>
      <c r="Q9" s="36">
        <f t="shared" si="0"/>
        <v>-6699</v>
      </c>
      <c r="R9" s="38"/>
      <c r="S9" s="36">
        <f t="shared" si="1"/>
        <v>-15627</v>
      </c>
      <c r="T9" s="38"/>
      <c r="U9" s="36">
        <f t="shared" si="2"/>
        <v>-8928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37030</v>
      </c>
      <c r="J10" s="18"/>
      <c r="K10" s="33">
        <v>233063</v>
      </c>
      <c r="L10" s="19"/>
      <c r="M10" s="33">
        <v>248295</v>
      </c>
      <c r="N10" s="19"/>
      <c r="O10" s="33">
        <v>236414</v>
      </c>
      <c r="P10" s="38"/>
      <c r="Q10" s="36">
        <f t="shared" si="0"/>
        <v>15232</v>
      </c>
      <c r="R10" s="38"/>
      <c r="S10" s="36">
        <f t="shared" si="1"/>
        <v>3351</v>
      </c>
      <c r="T10" s="38"/>
      <c r="U10" s="36">
        <f t="shared" si="2"/>
        <v>-11881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37030</v>
      </c>
      <c r="J11" s="18"/>
      <c r="K11" s="33">
        <v>295729</v>
      </c>
      <c r="L11" s="19"/>
      <c r="M11" s="33">
        <v>296851</v>
      </c>
      <c r="N11" s="19"/>
      <c r="O11" s="33">
        <v>295610</v>
      </c>
      <c r="P11" s="38"/>
      <c r="Q11" s="36">
        <f t="shared" si="0"/>
        <v>1122</v>
      </c>
      <c r="R11" s="38"/>
      <c r="S11" s="36">
        <f t="shared" si="1"/>
        <v>-119</v>
      </c>
      <c r="T11" s="38"/>
      <c r="U11" s="36">
        <f t="shared" si="2"/>
        <v>-1241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37030</v>
      </c>
      <c r="J12" s="18"/>
      <c r="K12" s="33">
        <v>95368</v>
      </c>
      <c r="L12" s="19"/>
      <c r="M12" s="33">
        <v>95725</v>
      </c>
      <c r="N12" s="19"/>
      <c r="O12" s="33">
        <v>95096</v>
      </c>
      <c r="P12" s="38"/>
      <c r="Q12" s="36">
        <f t="shared" si="0"/>
        <v>357</v>
      </c>
      <c r="R12" s="38"/>
      <c r="S12" s="36">
        <f t="shared" si="1"/>
        <v>-272</v>
      </c>
      <c r="T12" s="38"/>
      <c r="U12" s="36">
        <f t="shared" si="2"/>
        <v>-629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37030</v>
      </c>
      <c r="J13" s="18"/>
      <c r="K13" s="33">
        <v>243291</v>
      </c>
      <c r="L13" s="19"/>
      <c r="M13" s="33">
        <v>259521</v>
      </c>
      <c r="N13" s="19"/>
      <c r="O13" s="33">
        <v>240342</v>
      </c>
      <c r="P13" s="38"/>
      <c r="Q13" s="36">
        <f t="shared" si="0"/>
        <v>16230</v>
      </c>
      <c r="R13" s="38"/>
      <c r="S13" s="36">
        <f t="shared" si="1"/>
        <v>-2949</v>
      </c>
      <c r="T13" s="38"/>
      <c r="U13" s="36">
        <f t="shared" si="2"/>
        <v>-19179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37030</v>
      </c>
      <c r="J14" s="18"/>
      <c r="K14" s="33">
        <v>295998</v>
      </c>
      <c r="L14" s="19"/>
      <c r="M14" s="33">
        <v>314047</v>
      </c>
      <c r="N14" s="19"/>
      <c r="O14" s="33">
        <v>311767</v>
      </c>
      <c r="P14" s="38"/>
      <c r="Q14" s="36">
        <f t="shared" si="0"/>
        <v>18049</v>
      </c>
      <c r="R14" s="38"/>
      <c r="S14" s="36">
        <f t="shared" si="1"/>
        <v>15769</v>
      </c>
      <c r="T14" s="38"/>
      <c r="U14" s="36">
        <f t="shared" si="2"/>
        <v>-2280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37030</v>
      </c>
      <c r="J15" s="18"/>
      <c r="K15" s="33">
        <v>544184</v>
      </c>
      <c r="L15" s="19"/>
      <c r="M15" s="33">
        <v>571000</v>
      </c>
      <c r="N15" s="19"/>
      <c r="O15" s="33">
        <v>564247</v>
      </c>
      <c r="P15" s="38"/>
      <c r="Q15" s="36">
        <f t="shared" si="0"/>
        <v>26816</v>
      </c>
      <c r="R15" s="38"/>
      <c r="S15" s="36">
        <f t="shared" si="1"/>
        <v>20063</v>
      </c>
      <c r="T15" s="38"/>
      <c r="U15" s="36">
        <f t="shared" si="2"/>
        <v>-6753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37030</v>
      </c>
      <c r="J16" s="18"/>
      <c r="K16" s="33">
        <v>536913</v>
      </c>
      <c r="L16" s="19"/>
      <c r="M16" s="33">
        <v>494615</v>
      </c>
      <c r="N16" s="19"/>
      <c r="O16" s="33">
        <v>491121</v>
      </c>
      <c r="P16" s="38"/>
      <c r="Q16" s="36">
        <f t="shared" si="0"/>
        <v>-42298</v>
      </c>
      <c r="R16" s="38"/>
      <c r="S16" s="36">
        <f t="shared" si="1"/>
        <v>-45792</v>
      </c>
      <c r="T16" s="38"/>
      <c r="U16" s="36">
        <f t="shared" si="2"/>
        <v>-3494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37030</v>
      </c>
      <c r="J17" s="18"/>
      <c r="K17" s="33">
        <v>119050</v>
      </c>
      <c r="L17" s="19"/>
      <c r="M17" s="33">
        <v>121532</v>
      </c>
      <c r="N17" s="19"/>
      <c r="O17" s="33">
        <v>121381</v>
      </c>
      <c r="P17" s="38"/>
      <c r="Q17" s="36">
        <f t="shared" si="0"/>
        <v>2482</v>
      </c>
      <c r="R17" s="38"/>
      <c r="S17" s="36">
        <f t="shared" si="1"/>
        <v>2331</v>
      </c>
      <c r="T17" s="38"/>
      <c r="U17" s="36">
        <f t="shared" si="2"/>
        <v>-151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3717347</v>
      </c>
      <c r="L19" s="19"/>
      <c r="M19" s="33">
        <f>SUM(M6:M18)</f>
        <v>3735970</v>
      </c>
      <c r="N19" s="19"/>
      <c r="O19" s="33">
        <f>SUM(O6:O17)</f>
        <v>3715249</v>
      </c>
      <c r="P19" s="38"/>
      <c r="Q19" s="36">
        <f>SUM(Q6:Q17)</f>
        <v>18623</v>
      </c>
      <c r="R19" s="38"/>
      <c r="S19" s="36">
        <f>SUM(S6:S17)</f>
        <v>-2098</v>
      </c>
      <c r="T19" s="38"/>
      <c r="U19" s="36">
        <f>SUM(U6:U17)</f>
        <v>-20721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37030</v>
      </c>
      <c r="J23" s="18"/>
      <c r="K23" s="33">
        <v>9405</v>
      </c>
      <c r="L23" s="19"/>
      <c r="M23" s="33">
        <v>7549</v>
      </c>
      <c r="N23" s="19"/>
      <c r="O23" s="33">
        <v>7549</v>
      </c>
      <c r="P23" s="38"/>
      <c r="Q23" s="36">
        <f>M23-K23</f>
        <v>-1856</v>
      </c>
      <c r="R23" s="38"/>
      <c r="S23" s="36">
        <f>O23-K23</f>
        <v>-1856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37030</v>
      </c>
      <c r="J27" s="18"/>
      <c r="K27" s="33">
        <v>214829</v>
      </c>
      <c r="L27" s="19"/>
      <c r="M27" s="33">
        <v>219204</v>
      </c>
      <c r="N27" s="19"/>
      <c r="O27" s="33">
        <v>217689</v>
      </c>
      <c r="P27" s="38"/>
      <c r="Q27" s="36">
        <f t="shared" ref="Q27:Q32" si="3">M27-K27</f>
        <v>4375</v>
      </c>
      <c r="R27" s="38"/>
      <c r="S27" s="36">
        <f t="shared" ref="S27:S32" si="4">O27-K27</f>
        <v>2860</v>
      </c>
      <c r="T27" s="38"/>
      <c r="U27" s="36">
        <f t="shared" ref="U27:U32" si="5">O27-M27</f>
        <v>-1515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37030</v>
      </c>
      <c r="J28" s="18"/>
      <c r="K28" s="33">
        <v>305281</v>
      </c>
      <c r="L28" s="19"/>
      <c r="M28" s="33">
        <v>296902</v>
      </c>
      <c r="N28" s="19"/>
      <c r="O28" s="33">
        <v>293991</v>
      </c>
      <c r="P28" s="38"/>
      <c r="Q28" s="36">
        <f t="shared" si="3"/>
        <v>-8379</v>
      </c>
      <c r="R28" s="38"/>
      <c r="S28" s="36">
        <f t="shared" si="4"/>
        <v>-11290</v>
      </c>
      <c r="T28" s="38"/>
      <c r="U28" s="36">
        <f t="shared" si="5"/>
        <v>-2911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37030</v>
      </c>
      <c r="J29" s="18"/>
      <c r="K29" s="33">
        <v>61873</v>
      </c>
      <c r="L29" s="19"/>
      <c r="M29" s="33">
        <v>62423</v>
      </c>
      <c r="N29" s="19"/>
      <c r="O29" s="33">
        <v>62031</v>
      </c>
      <c r="P29" s="38"/>
      <c r="Q29" s="36">
        <f t="shared" si="3"/>
        <v>550</v>
      </c>
      <c r="R29" s="38"/>
      <c r="S29" s="36">
        <f t="shared" si="4"/>
        <v>158</v>
      </c>
      <c r="T29" s="38"/>
      <c r="U29" s="36">
        <f t="shared" si="5"/>
        <v>-392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37030</v>
      </c>
      <c r="J30" s="18"/>
      <c r="K30" s="33">
        <v>169079</v>
      </c>
      <c r="L30" s="19"/>
      <c r="M30" s="33">
        <v>155054</v>
      </c>
      <c r="N30" s="19"/>
      <c r="O30" s="33">
        <v>153228</v>
      </c>
      <c r="P30" s="38"/>
      <c r="Q30" s="36">
        <f t="shared" si="3"/>
        <v>-14025</v>
      </c>
      <c r="R30" s="38"/>
      <c r="S30" s="36">
        <f t="shared" si="4"/>
        <v>-15851</v>
      </c>
      <c r="T30" s="38"/>
      <c r="U30" s="36">
        <f t="shared" si="5"/>
        <v>-1826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37030</v>
      </c>
      <c r="J31" s="18"/>
      <c r="K31" s="33">
        <v>294632</v>
      </c>
      <c r="L31" s="19"/>
      <c r="M31" s="33">
        <v>307809</v>
      </c>
      <c r="N31" s="19"/>
      <c r="O31" s="33">
        <v>305522</v>
      </c>
      <c r="P31" s="38"/>
      <c r="Q31" s="36">
        <f t="shared" si="3"/>
        <v>13177</v>
      </c>
      <c r="R31" s="38"/>
      <c r="S31" s="36">
        <f t="shared" si="4"/>
        <v>10890</v>
      </c>
      <c r="T31" s="38"/>
      <c r="U31" s="36">
        <f t="shared" si="5"/>
        <v>-2287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37030</v>
      </c>
      <c r="J32" s="18"/>
      <c r="K32" s="33">
        <v>110637</v>
      </c>
      <c r="L32" s="19"/>
      <c r="M32" s="33">
        <v>108005</v>
      </c>
      <c r="N32" s="19"/>
      <c r="O32" s="33">
        <v>106495</v>
      </c>
      <c r="P32" s="38"/>
      <c r="Q32" s="36">
        <f t="shared" si="3"/>
        <v>-2632</v>
      </c>
      <c r="R32" s="38"/>
      <c r="S32" s="36">
        <f t="shared" si="4"/>
        <v>-4142</v>
      </c>
      <c r="T32" s="38"/>
      <c r="U32" s="36">
        <f t="shared" si="5"/>
        <v>-1510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1156331</v>
      </c>
      <c r="L34" s="19"/>
      <c r="M34" s="33">
        <f>SUM(M27:M33)</f>
        <v>1149397</v>
      </c>
      <c r="N34" s="19"/>
      <c r="O34" s="33">
        <f>SUM(O27:O33)</f>
        <v>1138956</v>
      </c>
      <c r="P34" s="38"/>
      <c r="Q34" s="36">
        <f>SUM(Q27:Q33)</f>
        <v>-6934</v>
      </c>
      <c r="R34" s="38"/>
      <c r="S34" s="36">
        <f>SUM(S27:S33)</f>
        <v>-17375</v>
      </c>
      <c r="T34" s="38"/>
      <c r="U34" s="36">
        <f>SUM(U27:U33)</f>
        <v>-10441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37030</v>
      </c>
      <c r="J38" s="18"/>
      <c r="K38" s="33">
        <v>4674</v>
      </c>
      <c r="L38" s="19"/>
      <c r="M38" s="33"/>
      <c r="N38" s="19"/>
      <c r="O38" s="33">
        <v>4492</v>
      </c>
      <c r="P38" s="38"/>
      <c r="Q38" s="36">
        <f>M38-K38</f>
        <v>-4674</v>
      </c>
      <c r="R38" s="38"/>
      <c r="S38" s="36">
        <f>O38-K38</f>
        <v>-182</v>
      </c>
      <c r="T38" s="38"/>
      <c r="U38" s="36">
        <f>O38-M38</f>
        <v>4492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37030</v>
      </c>
      <c r="J39" s="18"/>
      <c r="K39" s="33">
        <v>1033</v>
      </c>
      <c r="L39" s="19"/>
      <c r="M39" s="33">
        <v>2193</v>
      </c>
      <c r="N39" s="19"/>
      <c r="O39" s="33">
        <v>2200</v>
      </c>
      <c r="P39" s="38"/>
      <c r="Q39" s="36">
        <f>M39-K39</f>
        <v>1160</v>
      </c>
      <c r="R39" s="38"/>
      <c r="S39" s="36">
        <f>O39-K39</f>
        <v>1167</v>
      </c>
      <c r="T39" s="38"/>
      <c r="U39" s="36">
        <f>O39-M39</f>
        <v>7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37030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37030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37030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5707</v>
      </c>
      <c r="L44" s="19"/>
      <c r="M44" s="33">
        <f>SUM(M38:M42)</f>
        <v>2193</v>
      </c>
      <c r="N44" s="19"/>
      <c r="O44" s="33">
        <f>SUM(O38:O43)</f>
        <v>6692</v>
      </c>
      <c r="P44" s="38"/>
      <c r="Q44" s="36">
        <f>SUM(Q38:Q43)</f>
        <v>-3514</v>
      </c>
      <c r="R44" s="38"/>
      <c r="S44" s="36">
        <f>SUM(S38:S43)</f>
        <v>985</v>
      </c>
      <c r="T44" s="38"/>
      <c r="U44" s="36">
        <f>SUM(U38:U43)</f>
        <v>4499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4888790</v>
      </c>
      <c r="L47" s="76"/>
      <c r="M47" s="75">
        <f>M19+M23+M34+M44</f>
        <v>4895109</v>
      </c>
      <c r="N47" s="76"/>
      <c r="O47" s="82">
        <f>O19+O23+O34+O44</f>
        <v>4868446</v>
      </c>
      <c r="P47" s="83"/>
      <c r="Q47" s="82">
        <f>Q19+Q23+Q34+Q44</f>
        <v>6319</v>
      </c>
      <c r="R47" s="83"/>
      <c r="S47" s="82">
        <f>S19+S23+S34+S44</f>
        <v>-20344</v>
      </c>
      <c r="T47" s="83"/>
      <c r="U47" s="75">
        <f>U19+U23+U34+U44</f>
        <v>-26663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203.83870967741936</v>
      </c>
      <c r="R48" s="84"/>
      <c r="S48" s="86">
        <f>S47/31</f>
        <v>-656.25806451612902</v>
      </c>
      <c r="T48" s="84"/>
      <c r="U48" s="88">
        <f>U47/31</f>
        <v>-860.09677419354841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31262.620599999998</v>
      </c>
      <c r="R50" s="47"/>
      <c r="S50" s="77">
        <f>S47*O50</f>
        <v>-100649.9056</v>
      </c>
      <c r="T50" s="47"/>
      <c r="U50" s="77">
        <f>U47*O50</f>
        <v>-131912.52619999999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37030</v>
      </c>
      <c r="J54" s="18"/>
      <c r="K54" s="33">
        <v>1275826</v>
      </c>
      <c r="L54" s="19"/>
      <c r="M54" s="33">
        <v>1275785</v>
      </c>
      <c r="N54" s="19"/>
      <c r="O54" s="33">
        <v>1276557</v>
      </c>
      <c r="P54" s="38"/>
      <c r="Q54" s="36">
        <f>M54-K54</f>
        <v>-41</v>
      </c>
      <c r="R54" s="38"/>
      <c r="S54" s="36">
        <f>O54-K54</f>
        <v>731</v>
      </c>
      <c r="T54" s="38"/>
      <c r="U54" s="36">
        <f>O54-M54</f>
        <v>772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1275826</v>
      </c>
      <c r="L57" s="19"/>
      <c r="M57" s="33">
        <f>SUM(M54:M56)</f>
        <v>1275785</v>
      </c>
      <c r="N57" s="19"/>
      <c r="O57" s="33">
        <f>SUM(O54:O55)</f>
        <v>1276557</v>
      </c>
      <c r="P57" s="38"/>
      <c r="Q57" s="36">
        <f>SUM(Q54:Q55)</f>
        <v>-41</v>
      </c>
      <c r="R57" s="38"/>
      <c r="S57" s="36">
        <f>SUM(S54:S55)</f>
        <v>731</v>
      </c>
      <c r="T57" s="38"/>
      <c r="U57" s="36">
        <f>SUM(U54:U55)</f>
        <v>772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-1.3666666666666667</v>
      </c>
      <c r="R59" s="84"/>
      <c r="S59" s="86">
        <f>S57/30</f>
        <v>24.366666666666667</v>
      </c>
      <c r="T59" s="84"/>
      <c r="U59" s="86">
        <f>U57/30</f>
        <v>25.733333333333334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-202.8434</v>
      </c>
      <c r="R61" s="47"/>
      <c r="S61" s="77">
        <f>S57*O61</f>
        <v>3616.5493999999999</v>
      </c>
      <c r="T61" s="47"/>
      <c r="U61" s="77">
        <f>U57*O61</f>
        <v>3819.3928000000001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37030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37030</v>
      </c>
      <c r="J69" s="18"/>
      <c r="K69" s="33">
        <v>97938</v>
      </c>
      <c r="L69" s="19"/>
      <c r="M69" s="33">
        <v>87222</v>
      </c>
      <c r="N69" s="19"/>
      <c r="O69" s="33">
        <v>90380</v>
      </c>
      <c r="P69" s="38"/>
      <c r="Q69" s="36">
        <f>M69-K69</f>
        <v>-10716</v>
      </c>
      <c r="R69" s="38"/>
      <c r="S69" s="36">
        <f>O69-K69</f>
        <v>-7558</v>
      </c>
      <c r="T69" s="38"/>
      <c r="U69" s="36">
        <f>O69-M69</f>
        <v>3158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97938</v>
      </c>
      <c r="L71" s="19"/>
      <c r="M71" s="33">
        <f>SUM(M68:M70)</f>
        <v>87222</v>
      </c>
      <c r="N71" s="19"/>
      <c r="O71" s="33">
        <f>SUM(O68:O70)</f>
        <v>90380</v>
      </c>
      <c r="P71" s="38"/>
      <c r="Q71" s="36">
        <f>SUM(Q68:Q70)</f>
        <v>-10716</v>
      </c>
      <c r="R71" s="38"/>
      <c r="S71" s="36">
        <f>SUM(S68:S70)</f>
        <v>-7558</v>
      </c>
      <c r="T71" s="38"/>
      <c r="U71" s="36">
        <f>SUM(U68:U70)</f>
        <v>3158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-357.2</v>
      </c>
      <c r="R74" s="104"/>
      <c r="S74" s="103">
        <f>S71/30</f>
        <v>-251.93333333333334</v>
      </c>
      <c r="T74" s="104"/>
      <c r="U74" s="103">
        <f>U71/30</f>
        <v>105.26666666666667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-53016.338400000001</v>
      </c>
      <c r="R76" s="47"/>
      <c r="S76" s="77">
        <f>S71*O76</f>
        <v>-37392.449200000003</v>
      </c>
      <c r="T76" s="47"/>
      <c r="U76" s="77">
        <f>U71*O76</f>
        <v>15623.8892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D1"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4.5703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37024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37024</v>
      </c>
      <c r="J6" s="18"/>
      <c r="K6" s="33">
        <v>243941</v>
      </c>
      <c r="L6" s="19"/>
      <c r="M6" s="33">
        <v>251502</v>
      </c>
      <c r="N6" s="19"/>
      <c r="O6" s="33">
        <v>249091</v>
      </c>
      <c r="P6" s="38"/>
      <c r="Q6" s="36">
        <f t="shared" ref="Q6:Q17" si="0">M6-K6</f>
        <v>7561</v>
      </c>
      <c r="R6" s="38"/>
      <c r="S6" s="36">
        <f t="shared" ref="S6:S17" si="1">O6-K6</f>
        <v>5150</v>
      </c>
      <c r="T6" s="38"/>
      <c r="U6" s="36">
        <f t="shared" ref="U6:U17" si="2">O6-M6</f>
        <v>-2411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37024</v>
      </c>
      <c r="J7" s="18"/>
      <c r="K7" s="33">
        <v>321373</v>
      </c>
      <c r="L7" s="19"/>
      <c r="M7" s="33">
        <v>341969</v>
      </c>
      <c r="N7" s="19"/>
      <c r="O7" s="33">
        <v>339398</v>
      </c>
      <c r="P7" s="38"/>
      <c r="Q7" s="36">
        <f t="shared" si="0"/>
        <v>20596</v>
      </c>
      <c r="R7" s="38"/>
      <c r="S7" s="36">
        <f t="shared" si="1"/>
        <v>18025</v>
      </c>
      <c r="T7" s="38"/>
      <c r="U7" s="36">
        <f t="shared" si="2"/>
        <v>-2571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37024</v>
      </c>
      <c r="J8" s="18"/>
      <c r="K8" s="33">
        <v>210479</v>
      </c>
      <c r="L8" s="19"/>
      <c r="M8" s="33">
        <v>166978</v>
      </c>
      <c r="N8" s="19"/>
      <c r="O8" s="33">
        <v>210015</v>
      </c>
      <c r="P8" s="38"/>
      <c r="Q8" s="36">
        <f t="shared" si="0"/>
        <v>-43501</v>
      </c>
      <c r="R8" s="38"/>
      <c r="S8" s="36">
        <f t="shared" si="1"/>
        <v>-464</v>
      </c>
      <c r="T8" s="38"/>
      <c r="U8" s="36">
        <f t="shared" si="2"/>
        <v>43037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37024</v>
      </c>
      <c r="J9" s="18"/>
      <c r="K9" s="33">
        <v>79632</v>
      </c>
      <c r="L9" s="19"/>
      <c r="M9" s="33">
        <v>73846</v>
      </c>
      <c r="N9" s="19"/>
      <c r="O9" s="33">
        <v>79709</v>
      </c>
      <c r="P9" s="38"/>
      <c r="Q9" s="36">
        <f t="shared" si="0"/>
        <v>-5786</v>
      </c>
      <c r="R9" s="38"/>
      <c r="S9" s="36">
        <f t="shared" si="1"/>
        <v>77</v>
      </c>
      <c r="T9" s="38"/>
      <c r="U9" s="36">
        <f t="shared" si="2"/>
        <v>5863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37024</v>
      </c>
      <c r="J10" s="18"/>
      <c r="K10" s="33">
        <v>156635</v>
      </c>
      <c r="L10" s="19"/>
      <c r="M10" s="33">
        <v>152174</v>
      </c>
      <c r="N10" s="19"/>
      <c r="O10" s="33">
        <v>140801</v>
      </c>
      <c r="P10" s="38"/>
      <c r="Q10" s="36">
        <f t="shared" si="0"/>
        <v>-4461</v>
      </c>
      <c r="R10" s="38"/>
      <c r="S10" s="36">
        <f t="shared" si="1"/>
        <v>-15834</v>
      </c>
      <c r="T10" s="38"/>
      <c r="U10" s="36">
        <f t="shared" si="2"/>
        <v>-11373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37024</v>
      </c>
      <c r="J11" s="18"/>
      <c r="K11" s="33">
        <v>181489</v>
      </c>
      <c r="L11" s="19"/>
      <c r="M11" s="33">
        <v>178503</v>
      </c>
      <c r="N11" s="19"/>
      <c r="O11" s="33">
        <v>178270</v>
      </c>
      <c r="P11" s="38"/>
      <c r="Q11" s="36">
        <f t="shared" si="0"/>
        <v>-2986</v>
      </c>
      <c r="R11" s="38"/>
      <c r="S11" s="36">
        <f t="shared" si="1"/>
        <v>-3219</v>
      </c>
      <c r="T11" s="38"/>
      <c r="U11" s="36">
        <f t="shared" si="2"/>
        <v>-233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37024</v>
      </c>
      <c r="J12" s="18"/>
      <c r="K12" s="33">
        <v>57402</v>
      </c>
      <c r="L12" s="19"/>
      <c r="M12" s="33">
        <v>65256</v>
      </c>
      <c r="N12" s="19"/>
      <c r="O12" s="33">
        <v>64831</v>
      </c>
      <c r="P12" s="38"/>
      <c r="Q12" s="36">
        <f t="shared" si="0"/>
        <v>7854</v>
      </c>
      <c r="R12" s="38"/>
      <c r="S12" s="36">
        <f t="shared" si="1"/>
        <v>7429</v>
      </c>
      <c r="T12" s="38"/>
      <c r="U12" s="36">
        <f t="shared" si="2"/>
        <v>-425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37024</v>
      </c>
      <c r="J13" s="18"/>
      <c r="K13" s="33">
        <v>149007</v>
      </c>
      <c r="L13" s="19"/>
      <c r="M13" s="33">
        <v>168114</v>
      </c>
      <c r="N13" s="19"/>
      <c r="O13" s="33">
        <v>165627</v>
      </c>
      <c r="P13" s="38"/>
      <c r="Q13" s="36">
        <f t="shared" si="0"/>
        <v>19107</v>
      </c>
      <c r="R13" s="38"/>
      <c r="S13" s="36">
        <f t="shared" si="1"/>
        <v>16620</v>
      </c>
      <c r="T13" s="38"/>
      <c r="U13" s="36">
        <f t="shared" si="2"/>
        <v>-2487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37024</v>
      </c>
      <c r="J14" s="18"/>
      <c r="K14" s="33">
        <v>177646</v>
      </c>
      <c r="L14" s="19"/>
      <c r="M14" s="33">
        <v>198902</v>
      </c>
      <c r="N14" s="19"/>
      <c r="O14" s="33">
        <v>197523</v>
      </c>
      <c r="P14" s="38"/>
      <c r="Q14" s="36">
        <f t="shared" si="0"/>
        <v>21256</v>
      </c>
      <c r="R14" s="38"/>
      <c r="S14" s="36">
        <f t="shared" si="1"/>
        <v>19877</v>
      </c>
      <c r="T14" s="38"/>
      <c r="U14" s="36">
        <f t="shared" si="2"/>
        <v>-1379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37024</v>
      </c>
      <c r="J15" s="18"/>
      <c r="K15" s="33">
        <v>356979</v>
      </c>
      <c r="L15" s="19"/>
      <c r="M15" s="33">
        <v>386467</v>
      </c>
      <c r="N15" s="19"/>
      <c r="O15" s="33">
        <v>382321</v>
      </c>
      <c r="P15" s="38"/>
      <c r="Q15" s="36">
        <f t="shared" si="0"/>
        <v>29488</v>
      </c>
      <c r="R15" s="38"/>
      <c r="S15" s="36">
        <f t="shared" si="1"/>
        <v>25342</v>
      </c>
      <c r="T15" s="38"/>
      <c r="U15" s="36">
        <f t="shared" si="2"/>
        <v>-4146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37024</v>
      </c>
      <c r="J16" s="18"/>
      <c r="K16" s="33">
        <v>351123</v>
      </c>
      <c r="L16" s="19"/>
      <c r="M16" s="33">
        <v>313653</v>
      </c>
      <c r="N16" s="19"/>
      <c r="O16" s="33">
        <v>311678</v>
      </c>
      <c r="P16" s="38"/>
      <c r="Q16" s="36">
        <f t="shared" si="0"/>
        <v>-37470</v>
      </c>
      <c r="R16" s="38"/>
      <c r="S16" s="36">
        <f t="shared" si="1"/>
        <v>-39445</v>
      </c>
      <c r="T16" s="38"/>
      <c r="U16" s="36">
        <f t="shared" si="2"/>
        <v>-1975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37024</v>
      </c>
      <c r="J17" s="18"/>
      <c r="K17" s="33">
        <v>69182</v>
      </c>
      <c r="L17" s="19"/>
      <c r="M17" s="33">
        <v>76582</v>
      </c>
      <c r="N17" s="19"/>
      <c r="O17" s="33">
        <v>76547</v>
      </c>
      <c r="P17" s="38"/>
      <c r="Q17" s="36">
        <f t="shared" si="0"/>
        <v>7400</v>
      </c>
      <c r="R17" s="38"/>
      <c r="S17" s="36">
        <f t="shared" si="1"/>
        <v>7365</v>
      </c>
      <c r="T17" s="38"/>
      <c r="U17" s="36">
        <f t="shared" si="2"/>
        <v>-35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2354888</v>
      </c>
      <c r="L19" s="19"/>
      <c r="M19" s="33">
        <f>SUM(M6:M18)</f>
        <v>2373946</v>
      </c>
      <c r="N19" s="19"/>
      <c r="O19" s="33">
        <f>SUM(O6:O17)</f>
        <v>2395811</v>
      </c>
      <c r="P19" s="38"/>
      <c r="Q19" s="36">
        <f>SUM(Q6:Q17)</f>
        <v>19058</v>
      </c>
      <c r="R19" s="38"/>
      <c r="S19" s="36">
        <f>SUM(S6:S17)</f>
        <v>40923</v>
      </c>
      <c r="T19" s="38"/>
      <c r="U19" s="36">
        <f>SUM(U6:U17)</f>
        <v>21865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37024</v>
      </c>
      <c r="J23" s="18"/>
      <c r="K23" s="33">
        <v>6405</v>
      </c>
      <c r="L23" s="19"/>
      <c r="M23" s="33">
        <v>5230</v>
      </c>
      <c r="N23" s="19"/>
      <c r="O23" s="33">
        <v>5230</v>
      </c>
      <c r="P23" s="38"/>
      <c r="Q23" s="36">
        <f>M23-K23</f>
        <v>-1175</v>
      </c>
      <c r="R23" s="38"/>
      <c r="S23" s="36">
        <f>O23-K23</f>
        <v>-1175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37024</v>
      </c>
      <c r="J27" s="18"/>
      <c r="K27" s="33">
        <v>146340</v>
      </c>
      <c r="L27" s="19"/>
      <c r="M27" s="33">
        <v>150072</v>
      </c>
      <c r="N27" s="19"/>
      <c r="O27" s="33">
        <v>149068</v>
      </c>
      <c r="P27" s="38"/>
      <c r="Q27" s="36">
        <f t="shared" ref="Q27:Q32" si="3">M27-K27</f>
        <v>3732</v>
      </c>
      <c r="R27" s="38"/>
      <c r="S27" s="36">
        <f t="shared" ref="S27:S32" si="4">O27-K27</f>
        <v>2728</v>
      </c>
      <c r="T27" s="38"/>
      <c r="U27" s="36">
        <f t="shared" ref="U27:U32" si="5">O27-M27</f>
        <v>-1004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37024</v>
      </c>
      <c r="J28" s="18"/>
      <c r="K28" s="33">
        <v>208469</v>
      </c>
      <c r="L28" s="19"/>
      <c r="M28" s="33">
        <v>206632</v>
      </c>
      <c r="N28" s="19"/>
      <c r="O28" s="33">
        <v>204663</v>
      </c>
      <c r="P28" s="38"/>
      <c r="Q28" s="36">
        <f t="shared" si="3"/>
        <v>-1837</v>
      </c>
      <c r="R28" s="38"/>
      <c r="S28" s="36">
        <f t="shared" si="4"/>
        <v>-3806</v>
      </c>
      <c r="T28" s="38"/>
      <c r="U28" s="36">
        <f t="shared" si="5"/>
        <v>-1969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37024</v>
      </c>
      <c r="J29" s="18"/>
      <c r="K29" s="33">
        <v>42529</v>
      </c>
      <c r="L29" s="19"/>
      <c r="M29" s="33">
        <v>42850</v>
      </c>
      <c r="N29" s="19"/>
      <c r="O29" s="33">
        <v>42592</v>
      </c>
      <c r="P29" s="38"/>
      <c r="Q29" s="36">
        <f t="shared" si="3"/>
        <v>321</v>
      </c>
      <c r="R29" s="38"/>
      <c r="S29" s="36">
        <f t="shared" si="4"/>
        <v>63</v>
      </c>
      <c r="T29" s="38"/>
      <c r="U29" s="36">
        <f t="shared" si="5"/>
        <v>-258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37024</v>
      </c>
      <c r="J30" s="18"/>
      <c r="K30" s="33">
        <v>115616</v>
      </c>
      <c r="L30" s="19"/>
      <c r="M30" s="33">
        <v>107274</v>
      </c>
      <c r="N30" s="19"/>
      <c r="O30" s="33">
        <v>106047</v>
      </c>
      <c r="P30" s="38"/>
      <c r="Q30" s="36">
        <f t="shared" si="3"/>
        <v>-8342</v>
      </c>
      <c r="R30" s="38"/>
      <c r="S30" s="36">
        <f t="shared" si="4"/>
        <v>-9569</v>
      </c>
      <c r="T30" s="38"/>
      <c r="U30" s="36">
        <f t="shared" si="5"/>
        <v>-1227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37024</v>
      </c>
      <c r="J31" s="18"/>
      <c r="K31" s="33">
        <v>201761</v>
      </c>
      <c r="L31" s="19"/>
      <c r="M31" s="33">
        <v>212159</v>
      </c>
      <c r="N31" s="19"/>
      <c r="O31" s="33">
        <v>210611</v>
      </c>
      <c r="P31" s="38"/>
      <c r="Q31" s="36">
        <f t="shared" si="3"/>
        <v>10398</v>
      </c>
      <c r="R31" s="38"/>
      <c r="S31" s="36">
        <f t="shared" si="4"/>
        <v>8850</v>
      </c>
      <c r="T31" s="38"/>
      <c r="U31" s="36">
        <f t="shared" si="5"/>
        <v>-1548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37024</v>
      </c>
      <c r="J32" s="18"/>
      <c r="K32" s="33">
        <v>75699</v>
      </c>
      <c r="L32" s="19"/>
      <c r="M32" s="33">
        <v>73744</v>
      </c>
      <c r="N32" s="19"/>
      <c r="O32" s="33">
        <v>72756</v>
      </c>
      <c r="P32" s="38"/>
      <c r="Q32" s="36">
        <f t="shared" si="3"/>
        <v>-1955</v>
      </c>
      <c r="R32" s="38"/>
      <c r="S32" s="36">
        <f t="shared" si="4"/>
        <v>-2943</v>
      </c>
      <c r="T32" s="38"/>
      <c r="U32" s="36">
        <f t="shared" si="5"/>
        <v>-988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790414</v>
      </c>
      <c r="L34" s="19"/>
      <c r="M34" s="33">
        <f>SUM(M27:M33)</f>
        <v>792731</v>
      </c>
      <c r="N34" s="19"/>
      <c r="O34" s="33">
        <f>SUM(O27:O33)</f>
        <v>785737</v>
      </c>
      <c r="P34" s="38"/>
      <c r="Q34" s="36">
        <f>SUM(Q27:Q33)</f>
        <v>2317</v>
      </c>
      <c r="R34" s="38"/>
      <c r="S34" s="36">
        <f>SUM(S27:S33)</f>
        <v>-4677</v>
      </c>
      <c r="T34" s="38"/>
      <c r="U34" s="36">
        <f>SUM(U27:U33)</f>
        <v>-6994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37024</v>
      </c>
      <c r="J38" s="18"/>
      <c r="K38" s="33">
        <v>2922</v>
      </c>
      <c r="L38" s="19"/>
      <c r="M38" s="33">
        <v>0</v>
      </c>
      <c r="N38" s="19"/>
      <c r="O38" s="33">
        <v>3003</v>
      </c>
      <c r="P38" s="38"/>
      <c r="Q38" s="36">
        <f>M38-K38</f>
        <v>-2922</v>
      </c>
      <c r="R38" s="38"/>
      <c r="S38" s="36">
        <f>O38-K38</f>
        <v>81</v>
      </c>
      <c r="T38" s="38"/>
      <c r="U38" s="36">
        <f>O38-M38</f>
        <v>3003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37024</v>
      </c>
      <c r="J39" s="18"/>
      <c r="K39" s="33">
        <v>649</v>
      </c>
      <c r="L39" s="19"/>
      <c r="M39" s="33">
        <v>1498</v>
      </c>
      <c r="N39" s="19"/>
      <c r="O39" s="33">
        <v>1503</v>
      </c>
      <c r="P39" s="38"/>
      <c r="Q39" s="36">
        <f>M39-K39</f>
        <v>849</v>
      </c>
      <c r="R39" s="38"/>
      <c r="S39" s="36">
        <f>O39-K39</f>
        <v>854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37024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37024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37024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3571</v>
      </c>
      <c r="L44" s="19"/>
      <c r="M44" s="33">
        <f>SUM(M38:M42)</f>
        <v>1498</v>
      </c>
      <c r="N44" s="19"/>
      <c r="O44" s="33">
        <f>SUM(O38:O43)</f>
        <v>4506</v>
      </c>
      <c r="P44" s="38"/>
      <c r="Q44" s="36">
        <f>SUM(Q38:Q43)</f>
        <v>-2073</v>
      </c>
      <c r="R44" s="38"/>
      <c r="S44" s="36">
        <f>SUM(S38:S43)</f>
        <v>935</v>
      </c>
      <c r="T44" s="38"/>
      <c r="U44" s="36">
        <f>SUM(U38:U43)</f>
        <v>3008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3155278</v>
      </c>
      <c r="L47" s="76"/>
      <c r="M47" s="75">
        <f>M19+M23+M34+M44</f>
        <v>3173405</v>
      </c>
      <c r="N47" s="76"/>
      <c r="O47" s="82">
        <f>O19+O23+O34+O44</f>
        <v>3191284</v>
      </c>
      <c r="P47" s="83"/>
      <c r="Q47" s="82">
        <f>Q19+Q23+Q34+Q44</f>
        <v>18127</v>
      </c>
      <c r="R47" s="83"/>
      <c r="S47" s="82">
        <f>S19+S23+S34+S44</f>
        <v>36006</v>
      </c>
      <c r="T47" s="83"/>
      <c r="U47" s="75">
        <f>U19+U23+U34+U44</f>
        <v>17879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584.74193548387098</v>
      </c>
      <c r="R48" s="84"/>
      <c r="S48" s="86">
        <f>S47/31</f>
        <v>1161.483870967742</v>
      </c>
      <c r="T48" s="84"/>
      <c r="U48" s="88">
        <f>U47/31</f>
        <v>576.74193548387098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89681.519799999995</v>
      </c>
      <c r="R50" s="47"/>
      <c r="S50" s="77">
        <f>S47*O50</f>
        <v>178136.08439999999</v>
      </c>
      <c r="T50" s="47"/>
      <c r="U50" s="77">
        <f>U47*O50</f>
        <v>88454.564599999998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37024</v>
      </c>
      <c r="J54" s="18"/>
      <c r="K54" s="33">
        <v>855764</v>
      </c>
      <c r="L54" s="19"/>
      <c r="M54" s="33">
        <v>852217</v>
      </c>
      <c r="N54" s="19"/>
      <c r="O54" s="33">
        <v>852925</v>
      </c>
      <c r="P54" s="38"/>
      <c r="Q54" s="36">
        <f>M54-K54</f>
        <v>-3547</v>
      </c>
      <c r="R54" s="38"/>
      <c r="S54" s="36">
        <f>O54-K54</f>
        <v>-2839</v>
      </c>
      <c r="T54" s="38"/>
      <c r="U54" s="36">
        <f>O54-M54</f>
        <v>708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855764</v>
      </c>
      <c r="L57" s="19"/>
      <c r="M57" s="33">
        <f>SUM(M54:M56)</f>
        <v>852217</v>
      </c>
      <c r="N57" s="19"/>
      <c r="O57" s="33">
        <f>SUM(O54:O55)</f>
        <v>852925</v>
      </c>
      <c r="P57" s="38"/>
      <c r="Q57" s="36">
        <f>SUM(Q54:Q55)</f>
        <v>-3547</v>
      </c>
      <c r="R57" s="38"/>
      <c r="S57" s="36">
        <f>SUM(S54:S55)</f>
        <v>-2839</v>
      </c>
      <c r="T57" s="38"/>
      <c r="U57" s="36">
        <f>SUM(U54:U55)</f>
        <v>708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-118.23333333333333</v>
      </c>
      <c r="R59" s="84"/>
      <c r="S59" s="86">
        <f>S57/30</f>
        <v>-94.63333333333334</v>
      </c>
      <c r="T59" s="84"/>
      <c r="U59" s="86">
        <f>U57/30</f>
        <v>23.6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-17548.427800000001</v>
      </c>
      <c r="R61" s="47"/>
      <c r="S61" s="77">
        <f>S57*O61</f>
        <v>-14045.668600000001</v>
      </c>
      <c r="T61" s="47"/>
      <c r="U61" s="77">
        <f>U57*O61</f>
        <v>3502.7592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37024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37024</v>
      </c>
      <c r="J69" s="18"/>
      <c r="K69" s="33">
        <v>64809</v>
      </c>
      <c r="L69" s="19"/>
      <c r="M69" s="33">
        <v>60963</v>
      </c>
      <c r="N69" s="19"/>
      <c r="O69" s="33">
        <v>63240</v>
      </c>
      <c r="P69" s="38"/>
      <c r="Q69" s="36">
        <f>M69-K69</f>
        <v>-3846</v>
      </c>
      <c r="R69" s="38"/>
      <c r="S69" s="36">
        <f>O69-K69</f>
        <v>-1569</v>
      </c>
      <c r="T69" s="38"/>
      <c r="U69" s="36">
        <f>O69-M69</f>
        <v>2277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64809</v>
      </c>
      <c r="L71" s="19"/>
      <c r="M71" s="33">
        <f>SUM(M68:M70)</f>
        <v>60963</v>
      </c>
      <c r="N71" s="19"/>
      <c r="O71" s="33">
        <f>SUM(O68:O70)</f>
        <v>63240</v>
      </c>
      <c r="P71" s="38"/>
      <c r="Q71" s="36">
        <f>SUM(Q68:Q70)</f>
        <v>-3846</v>
      </c>
      <c r="R71" s="38"/>
      <c r="S71" s="36">
        <f>SUM(S68:S70)</f>
        <v>-1569</v>
      </c>
      <c r="T71" s="38"/>
      <c r="U71" s="36">
        <f>SUM(U68:U70)</f>
        <v>2277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-128.19999999999999</v>
      </c>
      <c r="R74" s="104"/>
      <c r="S74" s="103">
        <f>S71/30</f>
        <v>-52.3</v>
      </c>
      <c r="T74" s="104"/>
      <c r="U74" s="103">
        <f>U71/30</f>
        <v>75.900000000000006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-19027.700400000002</v>
      </c>
      <c r="R76" s="47"/>
      <c r="S76" s="77">
        <f>S71*O76</f>
        <v>-7762.4705999999996</v>
      </c>
      <c r="T76" s="47"/>
      <c r="U76" s="77">
        <f>U71*O76</f>
        <v>11265.229799999999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37016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37016</v>
      </c>
      <c r="J6" s="18"/>
      <c r="K6" s="33">
        <v>78406</v>
      </c>
      <c r="L6" s="19"/>
      <c r="M6" s="33">
        <v>94934</v>
      </c>
      <c r="N6" s="19"/>
      <c r="O6" s="33">
        <v>94340</v>
      </c>
      <c r="P6" s="38"/>
      <c r="Q6" s="36">
        <f t="shared" ref="Q6:Q17" si="0">M6-K6</f>
        <v>16528</v>
      </c>
      <c r="R6" s="38"/>
      <c r="S6" s="36">
        <f t="shared" ref="S6:S17" si="1">O6-K6</f>
        <v>15934</v>
      </c>
      <c r="T6" s="38"/>
      <c r="U6" s="36">
        <f t="shared" ref="U6:U17" si="2">O6-M6</f>
        <v>-594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37016</v>
      </c>
      <c r="J7" s="18"/>
      <c r="K7" s="33">
        <v>62486</v>
      </c>
      <c r="L7" s="19"/>
      <c r="M7" s="33">
        <v>73229</v>
      </c>
      <c r="N7" s="19"/>
      <c r="O7" s="33">
        <v>73016</v>
      </c>
      <c r="P7" s="38"/>
      <c r="Q7" s="36">
        <f t="shared" si="0"/>
        <v>10743</v>
      </c>
      <c r="R7" s="38"/>
      <c r="S7" s="36">
        <f t="shared" si="1"/>
        <v>10530</v>
      </c>
      <c r="T7" s="38"/>
      <c r="U7" s="36">
        <f t="shared" si="2"/>
        <v>-213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37016</v>
      </c>
      <c r="J8" s="18"/>
      <c r="K8" s="33">
        <v>42284</v>
      </c>
      <c r="L8" s="19"/>
      <c r="M8" s="33">
        <v>466</v>
      </c>
      <c r="N8" s="19"/>
      <c r="O8" s="33">
        <v>0</v>
      </c>
      <c r="P8" s="38"/>
      <c r="Q8" s="36">
        <f t="shared" si="0"/>
        <v>-41818</v>
      </c>
      <c r="R8" s="38"/>
      <c r="S8" s="36">
        <f t="shared" si="1"/>
        <v>-42284</v>
      </c>
      <c r="T8" s="38"/>
      <c r="U8" s="36">
        <f t="shared" si="2"/>
        <v>-466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37016</v>
      </c>
      <c r="J9" s="18"/>
      <c r="K9" s="33">
        <v>16351</v>
      </c>
      <c r="L9" s="19"/>
      <c r="M9" s="33">
        <v>17059</v>
      </c>
      <c r="N9" s="19"/>
      <c r="O9" s="33">
        <v>17021</v>
      </c>
      <c r="P9" s="38"/>
      <c r="Q9" s="36">
        <f t="shared" si="0"/>
        <v>708</v>
      </c>
      <c r="R9" s="38"/>
      <c r="S9" s="36">
        <f t="shared" si="1"/>
        <v>670</v>
      </c>
      <c r="T9" s="38"/>
      <c r="U9" s="36">
        <f t="shared" si="2"/>
        <v>-38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37016</v>
      </c>
      <c r="J10" s="18"/>
      <c r="K10" s="33">
        <v>37620</v>
      </c>
      <c r="L10" s="19"/>
      <c r="M10" s="33">
        <v>35020</v>
      </c>
      <c r="N10" s="19"/>
      <c r="O10" s="33">
        <v>34933</v>
      </c>
      <c r="P10" s="38"/>
      <c r="Q10" s="36">
        <f t="shared" si="0"/>
        <v>-2600</v>
      </c>
      <c r="R10" s="38"/>
      <c r="S10" s="36">
        <f t="shared" si="1"/>
        <v>-2687</v>
      </c>
      <c r="T10" s="38"/>
      <c r="U10" s="36">
        <f t="shared" si="2"/>
        <v>-87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37016</v>
      </c>
      <c r="J11" s="18"/>
      <c r="K11" s="33">
        <v>33491</v>
      </c>
      <c r="L11" s="19"/>
      <c r="M11" s="33">
        <v>39290</v>
      </c>
      <c r="N11" s="19"/>
      <c r="O11" s="33">
        <v>39184</v>
      </c>
      <c r="P11" s="38"/>
      <c r="Q11" s="36">
        <f t="shared" si="0"/>
        <v>5799</v>
      </c>
      <c r="R11" s="38"/>
      <c r="S11" s="36">
        <f t="shared" si="1"/>
        <v>5693</v>
      </c>
      <c r="T11" s="38"/>
      <c r="U11" s="36">
        <f t="shared" si="2"/>
        <v>-106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37016</v>
      </c>
      <c r="J12" s="18"/>
      <c r="K12" s="33">
        <v>6804</v>
      </c>
      <c r="L12" s="19"/>
      <c r="M12" s="33">
        <v>14661</v>
      </c>
      <c r="N12" s="19"/>
      <c r="O12" s="33">
        <v>14633</v>
      </c>
      <c r="P12" s="38"/>
      <c r="Q12" s="36">
        <f t="shared" si="0"/>
        <v>7857</v>
      </c>
      <c r="R12" s="38"/>
      <c r="S12" s="36">
        <f t="shared" si="1"/>
        <v>7829</v>
      </c>
      <c r="T12" s="38"/>
      <c r="U12" s="36">
        <f t="shared" si="2"/>
        <v>-28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37016</v>
      </c>
      <c r="J13" s="18"/>
      <c r="K13" s="33">
        <v>20806</v>
      </c>
      <c r="L13" s="19"/>
      <c r="M13" s="33">
        <v>42426</v>
      </c>
      <c r="N13" s="19"/>
      <c r="O13" s="33">
        <v>42171</v>
      </c>
      <c r="P13" s="38"/>
      <c r="Q13" s="36">
        <f t="shared" si="0"/>
        <v>21620</v>
      </c>
      <c r="R13" s="38"/>
      <c r="S13" s="36">
        <f t="shared" si="1"/>
        <v>21365</v>
      </c>
      <c r="T13" s="38"/>
      <c r="U13" s="36">
        <f t="shared" si="2"/>
        <v>-255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37016</v>
      </c>
      <c r="J14" s="18"/>
      <c r="K14" s="33">
        <v>22987</v>
      </c>
      <c r="L14" s="19"/>
      <c r="M14" s="33">
        <v>49858</v>
      </c>
      <c r="N14" s="19"/>
      <c r="O14" s="33">
        <v>49708</v>
      </c>
      <c r="P14" s="38"/>
      <c r="Q14" s="36">
        <f t="shared" si="0"/>
        <v>26871</v>
      </c>
      <c r="R14" s="38"/>
      <c r="S14" s="36">
        <f t="shared" si="1"/>
        <v>26721</v>
      </c>
      <c r="T14" s="38"/>
      <c r="U14" s="36">
        <f t="shared" si="2"/>
        <v>-150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37016</v>
      </c>
      <c r="J15" s="18"/>
      <c r="K15" s="33">
        <v>124703</v>
      </c>
      <c r="L15" s="19"/>
      <c r="M15" s="33">
        <v>152354</v>
      </c>
      <c r="N15" s="19"/>
      <c r="O15" s="33">
        <v>151165</v>
      </c>
      <c r="P15" s="38"/>
      <c r="Q15" s="36">
        <f t="shared" si="0"/>
        <v>27651</v>
      </c>
      <c r="R15" s="38"/>
      <c r="S15" s="36">
        <f t="shared" si="1"/>
        <v>26462</v>
      </c>
      <c r="T15" s="38"/>
      <c r="U15" s="36">
        <f t="shared" si="2"/>
        <v>-1189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37016</v>
      </c>
      <c r="J16" s="18"/>
      <c r="K16" s="33">
        <v>74563</v>
      </c>
      <c r="L16" s="19"/>
      <c r="M16" s="33">
        <v>69198</v>
      </c>
      <c r="N16" s="19"/>
      <c r="O16" s="33">
        <v>69018</v>
      </c>
      <c r="P16" s="38"/>
      <c r="Q16" s="36">
        <f t="shared" si="0"/>
        <v>-5365</v>
      </c>
      <c r="R16" s="38"/>
      <c r="S16" s="36">
        <f t="shared" si="1"/>
        <v>-5545</v>
      </c>
      <c r="T16" s="38"/>
      <c r="U16" s="36">
        <f t="shared" si="2"/>
        <v>-180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37016</v>
      </c>
      <c r="J17" s="18"/>
      <c r="K17" s="33">
        <v>14158</v>
      </c>
      <c r="L17" s="19"/>
      <c r="M17" s="33">
        <v>11885</v>
      </c>
      <c r="N17" s="19"/>
      <c r="O17" s="33">
        <v>6034</v>
      </c>
      <c r="P17" s="38"/>
      <c r="Q17" s="36">
        <f t="shared" si="0"/>
        <v>-2273</v>
      </c>
      <c r="R17" s="38"/>
      <c r="S17" s="36">
        <f t="shared" si="1"/>
        <v>-8124</v>
      </c>
      <c r="T17" s="38"/>
      <c r="U17" s="36">
        <f t="shared" si="2"/>
        <v>-5851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534659</v>
      </c>
      <c r="L19" s="19"/>
      <c r="M19" s="33">
        <f>SUM(M6:M18)</f>
        <v>600380</v>
      </c>
      <c r="N19" s="19"/>
      <c r="O19" s="33">
        <f>SUM(O6:O17)</f>
        <v>591223</v>
      </c>
      <c r="P19" s="38"/>
      <c r="Q19" s="36">
        <f>SUM(Q6:Q17)</f>
        <v>65721</v>
      </c>
      <c r="R19" s="38"/>
      <c r="S19" s="36">
        <f>SUM(S6:S17)</f>
        <v>56564</v>
      </c>
      <c r="T19" s="38"/>
      <c r="U19" s="36">
        <f>SUM(U6:U17)</f>
        <v>-9157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37016</v>
      </c>
      <c r="J23" s="18"/>
      <c r="K23" s="33">
        <v>2405</v>
      </c>
      <c r="L23" s="19"/>
      <c r="M23" s="33">
        <v>2126</v>
      </c>
      <c r="N23" s="19"/>
      <c r="O23" s="33">
        <v>2126</v>
      </c>
      <c r="P23" s="38"/>
      <c r="Q23" s="36">
        <f>M23-K23</f>
        <v>-279</v>
      </c>
      <c r="R23" s="38"/>
      <c r="S23" s="36">
        <f>O23-K23</f>
        <v>-279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37016</v>
      </c>
      <c r="J27" s="18"/>
      <c r="K27" s="33">
        <v>56814</v>
      </c>
      <c r="L27" s="19"/>
      <c r="M27" s="33">
        <v>57454</v>
      </c>
      <c r="N27" s="19"/>
      <c r="O27" s="33">
        <v>57164</v>
      </c>
      <c r="P27" s="38"/>
      <c r="Q27" s="36">
        <f t="shared" ref="Q27:Q32" si="3">M27-K27</f>
        <v>640</v>
      </c>
      <c r="R27" s="38"/>
      <c r="S27" s="36">
        <f t="shared" ref="S27:S32" si="4">O27-K27</f>
        <v>350</v>
      </c>
      <c r="T27" s="38"/>
      <c r="U27" s="36">
        <f t="shared" ref="U27:U32" si="5">O27-M27</f>
        <v>-290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37016</v>
      </c>
      <c r="J28" s="18"/>
      <c r="K28" s="33">
        <v>79423</v>
      </c>
      <c r="L28" s="19"/>
      <c r="M28" s="33">
        <v>78800</v>
      </c>
      <c r="N28" s="19"/>
      <c r="O28" s="33">
        <v>78196</v>
      </c>
      <c r="P28" s="38"/>
      <c r="Q28" s="36">
        <f t="shared" si="3"/>
        <v>-623</v>
      </c>
      <c r="R28" s="38"/>
      <c r="S28" s="36">
        <f t="shared" si="4"/>
        <v>-1227</v>
      </c>
      <c r="T28" s="38"/>
      <c r="U28" s="36">
        <f t="shared" si="5"/>
        <v>-604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37016</v>
      </c>
      <c r="J29" s="18"/>
      <c r="K29" s="33">
        <v>16610</v>
      </c>
      <c r="L29" s="19"/>
      <c r="M29" s="33">
        <v>16500</v>
      </c>
      <c r="N29" s="19"/>
      <c r="O29" s="33">
        <v>16424</v>
      </c>
      <c r="P29" s="38"/>
      <c r="Q29" s="36">
        <f t="shared" si="3"/>
        <v>-110</v>
      </c>
      <c r="R29" s="38"/>
      <c r="S29" s="36">
        <f t="shared" si="4"/>
        <v>-186</v>
      </c>
      <c r="T29" s="38"/>
      <c r="U29" s="36">
        <f t="shared" si="5"/>
        <v>-76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37016</v>
      </c>
      <c r="J30" s="18"/>
      <c r="K30" s="33">
        <v>44344</v>
      </c>
      <c r="L30" s="19"/>
      <c r="M30" s="33">
        <v>41437</v>
      </c>
      <c r="N30" s="19"/>
      <c r="O30" s="33">
        <v>41070</v>
      </c>
      <c r="P30" s="38"/>
      <c r="Q30" s="36">
        <f t="shared" si="3"/>
        <v>-2907</v>
      </c>
      <c r="R30" s="38"/>
      <c r="S30" s="36">
        <f t="shared" si="4"/>
        <v>-3274</v>
      </c>
      <c r="T30" s="38"/>
      <c r="U30" s="36">
        <f t="shared" si="5"/>
        <v>-367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37016</v>
      </c>
      <c r="J31" s="18"/>
      <c r="K31" s="33">
        <v>77525</v>
      </c>
      <c r="L31" s="19"/>
      <c r="M31" s="33">
        <v>80469</v>
      </c>
      <c r="N31" s="19"/>
      <c r="O31" s="33">
        <v>80017</v>
      </c>
      <c r="P31" s="38"/>
      <c r="Q31" s="36">
        <f t="shared" si="3"/>
        <v>2944</v>
      </c>
      <c r="R31" s="38"/>
      <c r="S31" s="36">
        <f t="shared" si="4"/>
        <v>2492</v>
      </c>
      <c r="T31" s="38"/>
      <c r="U31" s="36">
        <f t="shared" si="5"/>
        <v>-452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37016</v>
      </c>
      <c r="J32" s="18"/>
      <c r="K32" s="33">
        <v>29115</v>
      </c>
      <c r="L32" s="19"/>
      <c r="M32" s="33">
        <v>28528</v>
      </c>
      <c r="N32" s="19"/>
      <c r="O32" s="33">
        <v>28245</v>
      </c>
      <c r="P32" s="38"/>
      <c r="Q32" s="36">
        <f t="shared" si="3"/>
        <v>-587</v>
      </c>
      <c r="R32" s="38"/>
      <c r="S32" s="36">
        <f t="shared" si="4"/>
        <v>-870</v>
      </c>
      <c r="T32" s="38"/>
      <c r="U32" s="36">
        <f t="shared" si="5"/>
        <v>-283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303831</v>
      </c>
      <c r="L34" s="19"/>
      <c r="M34" s="33">
        <f>SUM(M27:M33)</f>
        <v>303188</v>
      </c>
      <c r="N34" s="19"/>
      <c r="O34" s="33">
        <f>SUM(O27:O33)</f>
        <v>301116</v>
      </c>
      <c r="P34" s="38"/>
      <c r="Q34" s="36">
        <f>SUM(Q27:Q33)</f>
        <v>-643</v>
      </c>
      <c r="R34" s="38"/>
      <c r="S34" s="36">
        <f>SUM(S27:S33)</f>
        <v>-2715</v>
      </c>
      <c r="T34" s="38"/>
      <c r="U34" s="36">
        <f>SUM(U27:U33)</f>
        <v>-2072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37016</v>
      </c>
      <c r="J38" s="18"/>
      <c r="K38" s="33">
        <v>586</v>
      </c>
      <c r="L38" s="19"/>
      <c r="M38" s="33">
        <v>0</v>
      </c>
      <c r="N38" s="19"/>
      <c r="O38" s="33">
        <v>1115</v>
      </c>
      <c r="P38" s="38"/>
      <c r="Q38" s="36">
        <f>M38-K38</f>
        <v>-586</v>
      </c>
      <c r="R38" s="38"/>
      <c r="S38" s="36">
        <f>O38-K38</f>
        <v>529</v>
      </c>
      <c r="T38" s="38"/>
      <c r="U38" s="36">
        <f>O38-M38</f>
        <v>1115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37016</v>
      </c>
      <c r="J39" s="18"/>
      <c r="K39" s="33">
        <v>137</v>
      </c>
      <c r="L39" s="19"/>
      <c r="M39" s="33">
        <v>670</v>
      </c>
      <c r="N39" s="19"/>
      <c r="O39" s="33">
        <v>672</v>
      </c>
      <c r="P39" s="38"/>
      <c r="Q39" s="36">
        <f>M39-K39</f>
        <v>533</v>
      </c>
      <c r="R39" s="38"/>
      <c r="S39" s="36">
        <f>O39-K39</f>
        <v>535</v>
      </c>
      <c r="T39" s="38"/>
      <c r="U39" s="36">
        <f>O39-M39</f>
        <v>2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37016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37016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37016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6631</v>
      </c>
      <c r="I44" s="31"/>
      <c r="J44" s="18"/>
      <c r="K44" s="33">
        <f>SUM(K38:K43)</f>
        <v>723</v>
      </c>
      <c r="L44" s="19"/>
      <c r="M44" s="33">
        <f>SUM(M38:M42)</f>
        <v>670</v>
      </c>
      <c r="N44" s="19"/>
      <c r="O44" s="33">
        <f>SUM(O38:O43)</f>
        <v>1787</v>
      </c>
      <c r="P44" s="38"/>
      <c r="Q44" s="36">
        <f>SUM(Q38:Q43)</f>
        <v>-53</v>
      </c>
      <c r="R44" s="38"/>
      <c r="S44" s="36">
        <f>SUM(S38:S43)</f>
        <v>1064</v>
      </c>
      <c r="T44" s="38"/>
      <c r="U44" s="36">
        <f>SUM(U38:U43)</f>
        <v>1117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841618</v>
      </c>
      <c r="L47" s="76"/>
      <c r="M47" s="75">
        <f>M19+M23+M34+M44</f>
        <v>906364</v>
      </c>
      <c r="N47" s="76"/>
      <c r="O47" s="82">
        <f>O19+O23+O34+O44</f>
        <v>896252</v>
      </c>
      <c r="P47" s="83"/>
      <c r="Q47" s="82">
        <f>Q19+Q23+Q34+Q44</f>
        <v>64746</v>
      </c>
      <c r="R47" s="83"/>
      <c r="S47" s="82">
        <f>S19+S23+S34+S44</f>
        <v>54634</v>
      </c>
      <c r="T47" s="83"/>
      <c r="U47" s="75">
        <f>U19+U23+U34+U44</f>
        <v>-10112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2088.5806451612902</v>
      </c>
      <c r="R48" s="84"/>
      <c r="S48" s="86">
        <f>S47/31</f>
        <v>1762.3870967741937</v>
      </c>
      <c r="T48" s="84"/>
      <c r="U48" s="88">
        <f>U47/31</f>
        <v>-326.19354838709677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322765.28460000001</v>
      </c>
      <c r="R50" s="47"/>
      <c r="S50" s="77">
        <f>S47*O50</f>
        <v>272355.9534</v>
      </c>
      <c r="T50" s="47"/>
      <c r="U50" s="77">
        <f>U47*O50</f>
        <v>-50409.331200000001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37016</v>
      </c>
      <c r="J54" s="18"/>
      <c r="K54" s="33">
        <v>306495</v>
      </c>
      <c r="L54" s="19"/>
      <c r="M54" s="33">
        <v>270773</v>
      </c>
      <c r="N54" s="19"/>
      <c r="O54" s="33">
        <v>271442</v>
      </c>
      <c r="P54" s="38"/>
      <c r="Q54" s="36">
        <f>M54-K54</f>
        <v>-35722</v>
      </c>
      <c r="R54" s="38"/>
      <c r="S54" s="36">
        <f>O54-K54</f>
        <v>-35053</v>
      </c>
      <c r="T54" s="38"/>
      <c r="U54" s="36">
        <f>O54-M54</f>
        <v>669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306495</v>
      </c>
      <c r="L57" s="19"/>
      <c r="M57" s="33">
        <f>SUM(M54:M56)</f>
        <v>270773</v>
      </c>
      <c r="N57" s="19"/>
      <c r="O57" s="33">
        <f>SUM(O54:O55)</f>
        <v>271442</v>
      </c>
      <c r="P57" s="38"/>
      <c r="Q57" s="36">
        <f>SUM(Q54:Q55)</f>
        <v>-35722</v>
      </c>
      <c r="R57" s="38"/>
      <c r="S57" s="36">
        <f>SUM(S54:S55)</f>
        <v>-35053</v>
      </c>
      <c r="T57" s="38"/>
      <c r="U57" s="36">
        <f>SUM(U54:U55)</f>
        <v>669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-1190.7333333333333</v>
      </c>
      <c r="R59" s="84"/>
      <c r="S59" s="86">
        <f>S57/30</f>
        <v>-1168.4333333333334</v>
      </c>
      <c r="T59" s="84"/>
      <c r="U59" s="86">
        <f>U57/30</f>
        <v>22.3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-178077.74220000001</v>
      </c>
      <c r="R61" s="47"/>
      <c r="S61" s="77">
        <f>S57*O61</f>
        <v>-174742.71030000001</v>
      </c>
      <c r="T61" s="47"/>
      <c r="U61" s="77">
        <f>U57*O61</f>
        <v>3335.0319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37016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37016</v>
      </c>
      <c r="J69" s="18"/>
      <c r="K69" s="33">
        <v>21449</v>
      </c>
      <c r="L69" s="19"/>
      <c r="M69" s="33">
        <v>23161</v>
      </c>
      <c r="N69" s="19"/>
      <c r="O69" s="33">
        <v>24122</v>
      </c>
      <c r="P69" s="38"/>
      <c r="Q69" s="36">
        <f>M69-K69</f>
        <v>1712</v>
      </c>
      <c r="R69" s="38"/>
      <c r="S69" s="36">
        <f>O69-K69</f>
        <v>2673</v>
      </c>
      <c r="T69" s="38"/>
      <c r="U69" s="36">
        <f>O69-M69</f>
        <v>961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21449</v>
      </c>
      <c r="L71" s="19"/>
      <c r="M71" s="33">
        <f>SUM(M68:M70)</f>
        <v>23161</v>
      </c>
      <c r="N71" s="19"/>
      <c r="O71" s="33">
        <f>SUM(O68:O70)</f>
        <v>24122</v>
      </c>
      <c r="P71" s="38"/>
      <c r="Q71" s="36">
        <f>SUM(Q68:Q70)</f>
        <v>1712</v>
      </c>
      <c r="R71" s="38"/>
      <c r="S71" s="36">
        <f>SUM(S68:S70)</f>
        <v>2673</v>
      </c>
      <c r="T71" s="38"/>
      <c r="U71" s="36">
        <f>SUM(U68:U70)</f>
        <v>961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57.06666666666667</v>
      </c>
      <c r="R74" s="104"/>
      <c r="S74" s="103">
        <f>S71/30</f>
        <v>89.1</v>
      </c>
      <c r="T74" s="104"/>
      <c r="U74" s="103">
        <f>U71/30</f>
        <v>32.033333333333331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8534.4912000000004</v>
      </c>
      <c r="R76" s="47"/>
      <c r="S76" s="77">
        <f>S71*O76</f>
        <v>13325.1723</v>
      </c>
      <c r="T76" s="47"/>
      <c r="U76" s="77">
        <f>U71*O76</f>
        <v>4790.6810999999998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G1"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37011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37011</v>
      </c>
      <c r="J6" s="18"/>
      <c r="K6" s="33">
        <v>682413</v>
      </c>
      <c r="L6" s="19"/>
      <c r="M6" s="33">
        <v>625199</v>
      </c>
      <c r="N6" s="19"/>
      <c r="O6" s="33">
        <v>638488</v>
      </c>
      <c r="P6" s="38"/>
      <c r="Q6" s="36">
        <f t="shared" ref="Q6:Q17" si="0">M6-K6</f>
        <v>-57214</v>
      </c>
      <c r="R6" s="38"/>
      <c r="S6" s="36">
        <f t="shared" ref="S6:S17" si="1">O6-K6</f>
        <v>-43925</v>
      </c>
      <c r="T6" s="38"/>
      <c r="U6" s="36">
        <f t="shared" ref="U6:U17" si="2">O6-M6</f>
        <v>13289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37011</v>
      </c>
      <c r="J7" s="18"/>
      <c r="K7" s="33">
        <v>949410</v>
      </c>
      <c r="L7" s="19"/>
      <c r="M7" s="33">
        <v>961370</v>
      </c>
      <c r="N7" s="19"/>
      <c r="O7" s="33">
        <v>970963</v>
      </c>
      <c r="P7" s="38"/>
      <c r="Q7" s="36">
        <f t="shared" si="0"/>
        <v>11960</v>
      </c>
      <c r="R7" s="38"/>
      <c r="S7" s="36">
        <f t="shared" si="1"/>
        <v>21553</v>
      </c>
      <c r="T7" s="38"/>
      <c r="U7" s="36">
        <f t="shared" si="2"/>
        <v>9593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37011</v>
      </c>
      <c r="J8" s="18"/>
      <c r="K8" s="33">
        <v>629109</v>
      </c>
      <c r="L8" s="19"/>
      <c r="M8" s="33">
        <v>587865</v>
      </c>
      <c r="N8" s="19"/>
      <c r="O8" s="33">
        <v>608184</v>
      </c>
      <c r="P8" s="38"/>
      <c r="Q8" s="36">
        <f t="shared" si="0"/>
        <v>-41244</v>
      </c>
      <c r="R8" s="38"/>
      <c r="S8" s="36">
        <f t="shared" si="1"/>
        <v>-20925</v>
      </c>
      <c r="T8" s="38"/>
      <c r="U8" s="36">
        <f t="shared" si="2"/>
        <v>20319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37011</v>
      </c>
      <c r="J9" s="18"/>
      <c r="K9" s="33">
        <v>229101</v>
      </c>
      <c r="L9" s="19"/>
      <c r="M9" s="33">
        <v>206512</v>
      </c>
      <c r="N9" s="19"/>
      <c r="O9" s="33">
        <v>205435</v>
      </c>
      <c r="P9" s="38"/>
      <c r="Q9" s="36">
        <f t="shared" si="0"/>
        <v>-22589</v>
      </c>
      <c r="R9" s="38"/>
      <c r="S9" s="36">
        <f t="shared" si="1"/>
        <v>-23666</v>
      </c>
      <c r="T9" s="38"/>
      <c r="U9" s="36">
        <f t="shared" si="2"/>
        <v>-1077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37011</v>
      </c>
      <c r="J10" s="18"/>
      <c r="K10" s="33">
        <v>464857</v>
      </c>
      <c r="L10" s="19"/>
      <c r="M10" s="33">
        <v>476076</v>
      </c>
      <c r="N10" s="19"/>
      <c r="O10" s="33">
        <v>474528</v>
      </c>
      <c r="P10" s="38"/>
      <c r="Q10" s="36">
        <f t="shared" si="0"/>
        <v>11219</v>
      </c>
      <c r="R10" s="38"/>
      <c r="S10" s="36">
        <f t="shared" si="1"/>
        <v>9671</v>
      </c>
      <c r="T10" s="38"/>
      <c r="U10" s="36">
        <f t="shared" si="2"/>
        <v>-1548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37011</v>
      </c>
      <c r="J11" s="18"/>
      <c r="K11" s="33">
        <v>564085</v>
      </c>
      <c r="L11" s="19"/>
      <c r="M11" s="33">
        <v>566563</v>
      </c>
      <c r="N11" s="19"/>
      <c r="O11" s="33">
        <v>562733</v>
      </c>
      <c r="P11" s="38"/>
      <c r="Q11" s="36">
        <f t="shared" si="0"/>
        <v>2478</v>
      </c>
      <c r="R11" s="38"/>
      <c r="S11" s="36">
        <f t="shared" si="1"/>
        <v>-1352</v>
      </c>
      <c r="T11" s="38"/>
      <c r="U11" s="36">
        <f t="shared" si="2"/>
        <v>-3830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37011</v>
      </c>
      <c r="J12" s="18"/>
      <c r="K12" s="33">
        <v>188039</v>
      </c>
      <c r="L12" s="19"/>
      <c r="M12" s="33">
        <v>174425</v>
      </c>
      <c r="N12" s="19"/>
      <c r="O12" s="33">
        <v>174792</v>
      </c>
      <c r="P12" s="38"/>
      <c r="Q12" s="36">
        <f t="shared" si="0"/>
        <v>-13614</v>
      </c>
      <c r="R12" s="38"/>
      <c r="S12" s="36">
        <f t="shared" si="1"/>
        <v>-13247</v>
      </c>
      <c r="T12" s="38"/>
      <c r="U12" s="36">
        <f t="shared" si="2"/>
        <v>367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37011</v>
      </c>
      <c r="J13" s="18"/>
      <c r="K13" s="33">
        <v>477257</v>
      </c>
      <c r="L13" s="19"/>
      <c r="M13" s="33">
        <v>429303</v>
      </c>
      <c r="N13" s="19"/>
      <c r="O13" s="33">
        <v>457484</v>
      </c>
      <c r="P13" s="38"/>
      <c r="Q13" s="36">
        <f t="shared" si="0"/>
        <v>-47954</v>
      </c>
      <c r="R13" s="38"/>
      <c r="S13" s="36">
        <f t="shared" si="1"/>
        <v>-19773</v>
      </c>
      <c r="T13" s="38"/>
      <c r="U13" s="36">
        <f t="shared" si="2"/>
        <v>28181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37011</v>
      </c>
      <c r="J14" s="18"/>
      <c r="K14" s="33">
        <v>576005</v>
      </c>
      <c r="L14" s="19"/>
      <c r="M14" s="33">
        <v>564045</v>
      </c>
      <c r="N14" s="19"/>
      <c r="O14" s="33">
        <v>584702</v>
      </c>
      <c r="P14" s="38"/>
      <c r="Q14" s="36">
        <f t="shared" si="0"/>
        <v>-11960</v>
      </c>
      <c r="R14" s="38"/>
      <c r="S14" s="36">
        <f t="shared" si="1"/>
        <v>8697</v>
      </c>
      <c r="T14" s="38"/>
      <c r="U14" s="36">
        <f t="shared" si="2"/>
        <v>20657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37011</v>
      </c>
      <c r="J15" s="18"/>
      <c r="K15" s="33">
        <v>786640</v>
      </c>
      <c r="L15" s="19"/>
      <c r="M15" s="33">
        <v>800337</v>
      </c>
      <c r="N15" s="19"/>
      <c r="O15" s="33">
        <v>802900</v>
      </c>
      <c r="P15" s="38"/>
      <c r="Q15" s="36">
        <f t="shared" si="0"/>
        <v>13697</v>
      </c>
      <c r="R15" s="38"/>
      <c r="S15" s="36">
        <f t="shared" si="1"/>
        <v>16260</v>
      </c>
      <c r="T15" s="38"/>
      <c r="U15" s="36">
        <f t="shared" si="2"/>
        <v>2563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37011</v>
      </c>
      <c r="J16" s="18"/>
      <c r="K16" s="33">
        <v>1252354</v>
      </c>
      <c r="L16" s="19"/>
      <c r="M16" s="33">
        <v>1279530</v>
      </c>
      <c r="N16" s="19"/>
      <c r="O16" s="33">
        <v>1272875</v>
      </c>
      <c r="P16" s="38"/>
      <c r="Q16" s="36">
        <f t="shared" si="0"/>
        <v>27176</v>
      </c>
      <c r="R16" s="38"/>
      <c r="S16" s="36">
        <f t="shared" si="1"/>
        <v>20521</v>
      </c>
      <c r="T16" s="38"/>
      <c r="U16" s="36">
        <f t="shared" si="2"/>
        <v>-6655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37011</v>
      </c>
      <c r="J17" s="18"/>
      <c r="K17" s="33">
        <v>206304</v>
      </c>
      <c r="L17" s="19"/>
      <c r="M17" s="33">
        <v>218744</v>
      </c>
      <c r="N17" s="19"/>
      <c r="O17" s="33">
        <v>227544</v>
      </c>
      <c r="P17" s="38"/>
      <c r="Q17" s="36">
        <f t="shared" si="0"/>
        <v>12440</v>
      </c>
      <c r="R17" s="38"/>
      <c r="S17" s="36">
        <f t="shared" si="1"/>
        <v>21240</v>
      </c>
      <c r="T17" s="38"/>
      <c r="U17" s="36">
        <f t="shared" si="2"/>
        <v>8800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7005574</v>
      </c>
      <c r="L19" s="19"/>
      <c r="M19" s="33">
        <f>SUM(M6:M18)</f>
        <v>6889969</v>
      </c>
      <c r="N19" s="19"/>
      <c r="O19" s="33">
        <f>SUM(O6:O17)</f>
        <v>6980628</v>
      </c>
      <c r="P19" s="38"/>
      <c r="Q19" s="36">
        <f>SUM(Q6:Q17)</f>
        <v>-115605</v>
      </c>
      <c r="R19" s="38"/>
      <c r="S19" s="36">
        <f>SUM(S6:S17)</f>
        <v>-24946</v>
      </c>
      <c r="T19" s="38"/>
      <c r="U19" s="36">
        <f>SUM(U6:U17)</f>
        <v>90659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37011</v>
      </c>
      <c r="J23" s="18"/>
      <c r="K23" s="33">
        <v>12150</v>
      </c>
      <c r="L23" s="19"/>
      <c r="M23" s="33">
        <v>14815</v>
      </c>
      <c r="N23" s="19"/>
      <c r="O23" s="33">
        <v>14724</v>
      </c>
      <c r="P23" s="38"/>
      <c r="Q23" s="36">
        <f>M23-K23</f>
        <v>2665</v>
      </c>
      <c r="R23" s="38"/>
      <c r="S23" s="36">
        <f>O23-K23</f>
        <v>2574</v>
      </c>
      <c r="T23" s="38"/>
      <c r="U23" s="36">
        <f>O23-M23</f>
        <v>-91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37011</v>
      </c>
      <c r="J27" s="18"/>
      <c r="K27" s="33">
        <v>324399</v>
      </c>
      <c r="L27" s="19"/>
      <c r="M27" s="33">
        <v>352511</v>
      </c>
      <c r="N27" s="19"/>
      <c r="O27" s="33">
        <v>349281</v>
      </c>
      <c r="P27" s="38"/>
      <c r="Q27" s="36">
        <f t="shared" ref="Q27:Q32" si="3">M27-K27</f>
        <v>28112</v>
      </c>
      <c r="R27" s="38"/>
      <c r="S27" s="36">
        <f t="shared" ref="S27:S32" si="4">O27-K27</f>
        <v>24882</v>
      </c>
      <c r="T27" s="38"/>
      <c r="U27" s="36">
        <f t="shared" ref="U27:U32" si="5">O27-M27</f>
        <v>-3230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37011</v>
      </c>
      <c r="J28" s="18"/>
      <c r="K28" s="33">
        <v>485060</v>
      </c>
      <c r="L28" s="19"/>
      <c r="M28" s="33">
        <v>462988</v>
      </c>
      <c r="N28" s="19"/>
      <c r="O28" s="33">
        <v>459098</v>
      </c>
      <c r="P28" s="38"/>
      <c r="Q28" s="36">
        <f t="shared" si="3"/>
        <v>-22072</v>
      </c>
      <c r="R28" s="38"/>
      <c r="S28" s="36">
        <f t="shared" si="4"/>
        <v>-25962</v>
      </c>
      <c r="T28" s="38"/>
      <c r="U28" s="36">
        <f t="shared" si="5"/>
        <v>-3890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37011</v>
      </c>
      <c r="J29" s="18"/>
      <c r="K29" s="33">
        <v>97452</v>
      </c>
      <c r="L29" s="19"/>
      <c r="M29" s="33">
        <v>96256</v>
      </c>
      <c r="N29" s="19"/>
      <c r="O29" s="33">
        <v>99392</v>
      </c>
      <c r="P29" s="38"/>
      <c r="Q29" s="36">
        <f t="shared" si="3"/>
        <v>-1196</v>
      </c>
      <c r="R29" s="38"/>
      <c r="S29" s="36">
        <f t="shared" si="4"/>
        <v>1940</v>
      </c>
      <c r="T29" s="38"/>
      <c r="U29" s="36">
        <f t="shared" si="5"/>
        <v>3136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37011</v>
      </c>
      <c r="J30" s="18"/>
      <c r="K30" s="33">
        <v>270109</v>
      </c>
      <c r="L30" s="19"/>
      <c r="M30" s="33">
        <v>257704</v>
      </c>
      <c r="N30" s="19"/>
      <c r="O30" s="33">
        <v>255459</v>
      </c>
      <c r="P30" s="38"/>
      <c r="Q30" s="36">
        <f t="shared" si="3"/>
        <v>-12405</v>
      </c>
      <c r="R30" s="38"/>
      <c r="S30" s="36">
        <f t="shared" si="4"/>
        <v>-14650</v>
      </c>
      <c r="T30" s="38"/>
      <c r="U30" s="36">
        <f t="shared" si="5"/>
        <v>-2245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37011</v>
      </c>
      <c r="J31" s="18"/>
      <c r="K31" s="33">
        <v>457595</v>
      </c>
      <c r="L31" s="19"/>
      <c r="M31" s="33">
        <v>463649</v>
      </c>
      <c r="N31" s="19"/>
      <c r="O31" s="33">
        <v>458108</v>
      </c>
      <c r="P31" s="38"/>
      <c r="Q31" s="36">
        <f t="shared" si="3"/>
        <v>6054</v>
      </c>
      <c r="R31" s="38"/>
      <c r="S31" s="36">
        <f t="shared" si="4"/>
        <v>513</v>
      </c>
      <c r="T31" s="38"/>
      <c r="U31" s="36">
        <f t="shared" si="5"/>
        <v>-5541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37011</v>
      </c>
      <c r="J32" s="18"/>
      <c r="K32" s="33">
        <v>160260</v>
      </c>
      <c r="L32" s="19"/>
      <c r="M32" s="33">
        <v>167509</v>
      </c>
      <c r="N32" s="19"/>
      <c r="O32" s="33">
        <v>166207</v>
      </c>
      <c r="P32" s="38"/>
      <c r="Q32" s="36">
        <f t="shared" si="3"/>
        <v>7249</v>
      </c>
      <c r="R32" s="38"/>
      <c r="S32" s="36">
        <f t="shared" si="4"/>
        <v>5947</v>
      </c>
      <c r="T32" s="38"/>
      <c r="U32" s="36">
        <f t="shared" si="5"/>
        <v>-1302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1794875</v>
      </c>
      <c r="L34" s="19"/>
      <c r="M34" s="33">
        <f>SUM(M27:M33)</f>
        <v>1800617</v>
      </c>
      <c r="N34" s="19"/>
      <c r="O34" s="33">
        <f>SUM(O27:O33)</f>
        <v>1787545</v>
      </c>
      <c r="P34" s="38"/>
      <c r="Q34" s="36">
        <f>SUM(Q27:Q33)</f>
        <v>5742</v>
      </c>
      <c r="R34" s="38"/>
      <c r="S34" s="36">
        <f>SUM(S27:S33)</f>
        <v>-7330</v>
      </c>
      <c r="T34" s="38"/>
      <c r="U34" s="36">
        <f>SUM(U27:U33)</f>
        <v>-13072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37011</v>
      </c>
      <c r="J38" s="18"/>
      <c r="K38" s="33">
        <v>8796</v>
      </c>
      <c r="L38" s="19"/>
      <c r="M38" s="33"/>
      <c r="N38" s="19"/>
      <c r="O38" s="33">
        <v>7513</v>
      </c>
      <c r="P38" s="38"/>
      <c r="Q38" s="36">
        <f>M38-K38</f>
        <v>-8796</v>
      </c>
      <c r="R38" s="38"/>
      <c r="S38" s="36">
        <f>O38-K38</f>
        <v>-1283</v>
      </c>
      <c r="T38" s="38"/>
      <c r="U38" s="36">
        <f>O38-M38</f>
        <v>7513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37011</v>
      </c>
      <c r="J39" s="18"/>
      <c r="K39" s="33">
        <v>2641</v>
      </c>
      <c r="L39" s="19"/>
      <c r="M39" s="33">
        <v>3484</v>
      </c>
      <c r="N39" s="19"/>
      <c r="O39" s="33">
        <v>3516</v>
      </c>
      <c r="P39" s="38"/>
      <c r="Q39" s="36">
        <f>M39-K39</f>
        <v>843</v>
      </c>
      <c r="R39" s="38"/>
      <c r="S39" s="36">
        <f>O39-K39</f>
        <v>875</v>
      </c>
      <c r="T39" s="38"/>
      <c r="U39" s="36">
        <f>O39-M39</f>
        <v>32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37011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37011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37011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7039</v>
      </c>
      <c r="I44" s="31"/>
      <c r="J44" s="18"/>
      <c r="K44" s="33">
        <f>SUM(K38:K43)</f>
        <v>11437</v>
      </c>
      <c r="L44" s="19"/>
      <c r="M44" s="33">
        <f>SUM(M38:M42)</f>
        <v>3484</v>
      </c>
      <c r="N44" s="19"/>
      <c r="O44" s="33">
        <f>SUM(O38:O43)</f>
        <v>11029</v>
      </c>
      <c r="P44" s="38"/>
      <c r="Q44" s="36">
        <f>SUM(Q38:Q43)</f>
        <v>-7953</v>
      </c>
      <c r="R44" s="38"/>
      <c r="S44" s="36">
        <f>SUM(S38:S43)</f>
        <v>-408</v>
      </c>
      <c r="T44" s="38"/>
      <c r="U44" s="36">
        <f>SUM(U38:U43)</f>
        <v>7545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8824036</v>
      </c>
      <c r="L47" s="76"/>
      <c r="M47" s="75">
        <f>M19+M23+M34+M44</f>
        <v>8708885</v>
      </c>
      <c r="N47" s="76"/>
      <c r="O47" s="82">
        <f>O19+O23+O34+O44</f>
        <v>8793926</v>
      </c>
      <c r="P47" s="83"/>
      <c r="Q47" s="82">
        <f>Q19+Q23+Q34+Q44</f>
        <v>-115151</v>
      </c>
      <c r="R47" s="83"/>
      <c r="S47" s="82">
        <f>S19+S23+S34+S44</f>
        <v>-30110</v>
      </c>
      <c r="T47" s="83"/>
      <c r="U47" s="75">
        <f>U19+U23+U34+U44</f>
        <v>85041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-3714.5483870967741</v>
      </c>
      <c r="R48" s="84"/>
      <c r="S48" s="86">
        <f>S47/31</f>
        <v>-971.29032258064512</v>
      </c>
      <c r="T48" s="84"/>
      <c r="U48" s="88">
        <f>U47/31</f>
        <v>2743.2580645161293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-574039.25010000006</v>
      </c>
      <c r="R50" s="47"/>
      <c r="S50" s="77">
        <f>S47*O50</f>
        <v>-150101.361</v>
      </c>
      <c r="T50" s="47"/>
      <c r="U50" s="77">
        <f>U47*O50</f>
        <v>423937.88910000003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37011</v>
      </c>
      <c r="J54" s="18"/>
      <c r="K54" s="33">
        <v>2163306</v>
      </c>
      <c r="L54" s="19"/>
      <c r="M54" s="33">
        <v>2400242</v>
      </c>
      <c r="N54" s="19"/>
      <c r="O54" s="33">
        <v>2130397</v>
      </c>
      <c r="P54" s="38"/>
      <c r="Q54" s="36">
        <f>M54-K54</f>
        <v>236936</v>
      </c>
      <c r="R54" s="38"/>
      <c r="S54" s="36">
        <f>O54-K54</f>
        <v>-32909</v>
      </c>
      <c r="T54" s="38"/>
      <c r="U54" s="36">
        <f>O54-M54</f>
        <v>-269845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2163306</v>
      </c>
      <c r="L57" s="19"/>
      <c r="M57" s="33">
        <f>SUM(M54:M56)</f>
        <v>2400242</v>
      </c>
      <c r="N57" s="19"/>
      <c r="O57" s="33">
        <f>SUM(O54:O55)</f>
        <v>2130397</v>
      </c>
      <c r="P57" s="38"/>
      <c r="Q57" s="36">
        <f>SUM(Q54:Q55)</f>
        <v>236936</v>
      </c>
      <c r="R57" s="38"/>
      <c r="S57" s="36">
        <f>SUM(S54:S55)</f>
        <v>-32909</v>
      </c>
      <c r="T57" s="38"/>
      <c r="U57" s="36">
        <f>SUM(U54:U55)</f>
        <v>-269845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7897.8666666666668</v>
      </c>
      <c r="R59" s="84"/>
      <c r="S59" s="86">
        <f>S57/30</f>
        <v>-1096.9666666666667</v>
      </c>
      <c r="T59" s="84"/>
      <c r="U59" s="86">
        <f>U57/30</f>
        <v>-8994.8333333333339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1181149.6536000001</v>
      </c>
      <c r="R61" s="47"/>
      <c r="S61" s="77">
        <f>S57*O61</f>
        <v>-164054.65590000001</v>
      </c>
      <c r="T61" s="47"/>
      <c r="U61" s="77">
        <f>U57*O61</f>
        <v>-1345204.3095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37011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37011</v>
      </c>
      <c r="J69" s="18"/>
      <c r="K69" s="33">
        <v>129415</v>
      </c>
      <c r="L69" s="19"/>
      <c r="M69" s="33">
        <v>117804</v>
      </c>
      <c r="N69" s="19"/>
      <c r="O69" s="33">
        <v>123326</v>
      </c>
      <c r="P69" s="38"/>
      <c r="Q69" s="36">
        <f>M69-K69</f>
        <v>-11611</v>
      </c>
      <c r="R69" s="38"/>
      <c r="S69" s="36">
        <f>O69-K69</f>
        <v>-6089</v>
      </c>
      <c r="T69" s="38"/>
      <c r="U69" s="36">
        <f>O69-M69</f>
        <v>5522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129415</v>
      </c>
      <c r="L71" s="19"/>
      <c r="M71" s="33">
        <f>SUM(M68:M70)</f>
        <v>117804</v>
      </c>
      <c r="N71" s="19"/>
      <c r="O71" s="33">
        <f>SUM(O68:O70)</f>
        <v>123326</v>
      </c>
      <c r="P71" s="38"/>
      <c r="Q71" s="36">
        <f>SUM(Q68:Q70)</f>
        <v>-11611</v>
      </c>
      <c r="R71" s="38"/>
      <c r="S71" s="36">
        <f>SUM(S68:S70)</f>
        <v>-6089</v>
      </c>
      <c r="T71" s="38"/>
      <c r="U71" s="36">
        <f>SUM(U68:U70)</f>
        <v>5522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-387.03333333333336</v>
      </c>
      <c r="R74" s="104"/>
      <c r="S74" s="103">
        <f>S71/30</f>
        <v>-202.96666666666667</v>
      </c>
      <c r="T74" s="104"/>
      <c r="U74" s="103">
        <f>U71/30</f>
        <v>184.06666666666666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-57881.996100000004</v>
      </c>
      <c r="R76" s="47"/>
      <c r="S76" s="77">
        <f>S71*O76</f>
        <v>-30354.2739</v>
      </c>
      <c r="T76" s="47"/>
      <c r="U76" s="77">
        <f>U71*O76</f>
        <v>27527.7222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G1" sqref="G1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37009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37009</v>
      </c>
      <c r="J6" s="18"/>
      <c r="K6" s="33">
        <v>639886</v>
      </c>
      <c r="L6" s="19"/>
      <c r="M6" s="33">
        <v>591375</v>
      </c>
      <c r="N6" s="19"/>
      <c r="O6" s="33">
        <v>607947</v>
      </c>
      <c r="P6" s="38"/>
      <c r="Q6" s="36">
        <f t="shared" ref="Q6:Q17" si="0">M6-K6</f>
        <v>-48511</v>
      </c>
      <c r="R6" s="38"/>
      <c r="S6" s="36">
        <f t="shared" ref="S6:S17" si="1">O6-K6</f>
        <v>-31939</v>
      </c>
      <c r="T6" s="38"/>
      <c r="U6" s="36">
        <f t="shared" ref="U6:U17" si="2">O6-M6</f>
        <v>16572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37009</v>
      </c>
      <c r="J7" s="18"/>
      <c r="K7" s="33">
        <v>886116</v>
      </c>
      <c r="L7" s="19"/>
      <c r="M7" s="33">
        <v>898098</v>
      </c>
      <c r="N7" s="19"/>
      <c r="O7" s="33">
        <v>892881</v>
      </c>
      <c r="P7" s="38"/>
      <c r="Q7" s="36">
        <f t="shared" si="0"/>
        <v>11982</v>
      </c>
      <c r="R7" s="38"/>
      <c r="S7" s="36">
        <f t="shared" si="1"/>
        <v>6765</v>
      </c>
      <c r="T7" s="38"/>
      <c r="U7" s="36">
        <f t="shared" si="2"/>
        <v>-5217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37009</v>
      </c>
      <c r="J8" s="18"/>
      <c r="K8" s="33">
        <v>586938</v>
      </c>
      <c r="L8" s="19"/>
      <c r="M8" s="33">
        <v>550704</v>
      </c>
      <c r="N8" s="19"/>
      <c r="O8" s="33">
        <v>571302</v>
      </c>
      <c r="P8" s="38"/>
      <c r="Q8" s="36">
        <f t="shared" si="0"/>
        <v>-36234</v>
      </c>
      <c r="R8" s="38"/>
      <c r="S8" s="36">
        <f t="shared" si="1"/>
        <v>-15636</v>
      </c>
      <c r="T8" s="38"/>
      <c r="U8" s="36">
        <f t="shared" si="2"/>
        <v>20598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37009</v>
      </c>
      <c r="J9" s="18"/>
      <c r="K9" s="33">
        <v>214451</v>
      </c>
      <c r="L9" s="19"/>
      <c r="M9" s="33">
        <v>194597</v>
      </c>
      <c r="N9" s="19"/>
      <c r="O9" s="33">
        <v>193568</v>
      </c>
      <c r="P9" s="38"/>
      <c r="Q9" s="36">
        <f t="shared" si="0"/>
        <v>-19854</v>
      </c>
      <c r="R9" s="38"/>
      <c r="S9" s="36">
        <f t="shared" si="1"/>
        <v>-20883</v>
      </c>
      <c r="T9" s="38"/>
      <c r="U9" s="36">
        <f t="shared" si="2"/>
        <v>-1029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37009</v>
      </c>
      <c r="J10" s="18"/>
      <c r="K10" s="33">
        <v>437549</v>
      </c>
      <c r="L10" s="19"/>
      <c r="M10" s="33">
        <v>446155</v>
      </c>
      <c r="N10" s="19"/>
      <c r="O10" s="33">
        <v>442321</v>
      </c>
      <c r="P10" s="38"/>
      <c r="Q10" s="36">
        <f t="shared" si="0"/>
        <v>8606</v>
      </c>
      <c r="R10" s="38"/>
      <c r="S10" s="36">
        <f t="shared" si="1"/>
        <v>4772</v>
      </c>
      <c r="T10" s="38"/>
      <c r="U10" s="36">
        <f t="shared" si="2"/>
        <v>-3834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37009</v>
      </c>
      <c r="J11" s="18"/>
      <c r="K11" s="33">
        <v>526578</v>
      </c>
      <c r="L11" s="19"/>
      <c r="M11" s="33">
        <v>530343</v>
      </c>
      <c r="N11" s="19"/>
      <c r="O11" s="33">
        <v>526497</v>
      </c>
      <c r="P11" s="38"/>
      <c r="Q11" s="36">
        <f t="shared" si="0"/>
        <v>3765</v>
      </c>
      <c r="R11" s="38"/>
      <c r="S11" s="36">
        <f t="shared" si="1"/>
        <v>-81</v>
      </c>
      <c r="T11" s="38"/>
      <c r="U11" s="36">
        <f t="shared" si="2"/>
        <v>-3846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37009</v>
      </c>
      <c r="J12" s="18"/>
      <c r="K12" s="33">
        <v>176211</v>
      </c>
      <c r="L12" s="19"/>
      <c r="M12" s="33">
        <v>163439</v>
      </c>
      <c r="N12" s="19"/>
      <c r="O12" s="33">
        <v>162695</v>
      </c>
      <c r="P12" s="38"/>
      <c r="Q12" s="36">
        <f t="shared" si="0"/>
        <v>-12772</v>
      </c>
      <c r="R12" s="38"/>
      <c r="S12" s="36">
        <f t="shared" si="1"/>
        <v>-13516</v>
      </c>
      <c r="T12" s="38"/>
      <c r="U12" s="36">
        <f t="shared" si="2"/>
        <v>-744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37009</v>
      </c>
      <c r="J13" s="18"/>
      <c r="K13" s="33">
        <v>447253</v>
      </c>
      <c r="L13" s="19"/>
      <c r="M13" s="33">
        <v>399328</v>
      </c>
      <c r="N13" s="19"/>
      <c r="O13" s="33">
        <v>426057</v>
      </c>
      <c r="P13" s="38"/>
      <c r="Q13" s="36">
        <f t="shared" si="0"/>
        <v>-47925</v>
      </c>
      <c r="R13" s="38"/>
      <c r="S13" s="36">
        <f t="shared" si="1"/>
        <v>-21196</v>
      </c>
      <c r="T13" s="38"/>
      <c r="U13" s="36">
        <f t="shared" si="2"/>
        <v>26729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37009</v>
      </c>
      <c r="J14" s="18"/>
      <c r="K14" s="33">
        <v>542145</v>
      </c>
      <c r="L14" s="19"/>
      <c r="M14" s="33">
        <v>526734</v>
      </c>
      <c r="N14" s="19"/>
      <c r="O14" s="33">
        <v>543090</v>
      </c>
      <c r="P14" s="38"/>
      <c r="Q14" s="36">
        <f t="shared" si="0"/>
        <v>-15411</v>
      </c>
      <c r="R14" s="38"/>
      <c r="S14" s="36">
        <f t="shared" si="1"/>
        <v>945</v>
      </c>
      <c r="T14" s="38"/>
      <c r="U14" s="36">
        <f t="shared" si="2"/>
        <v>16356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37009</v>
      </c>
      <c r="J15" s="18"/>
      <c r="K15" s="33">
        <v>735249</v>
      </c>
      <c r="L15" s="19"/>
      <c r="M15" s="33">
        <v>748070</v>
      </c>
      <c r="N15" s="19"/>
      <c r="O15" s="33">
        <v>740905</v>
      </c>
      <c r="P15" s="38"/>
      <c r="Q15" s="36">
        <f t="shared" si="0"/>
        <v>12821</v>
      </c>
      <c r="R15" s="38"/>
      <c r="S15" s="36">
        <f t="shared" si="1"/>
        <v>5656</v>
      </c>
      <c r="T15" s="38"/>
      <c r="U15" s="36">
        <f t="shared" si="2"/>
        <v>-7165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37009</v>
      </c>
      <c r="J16" s="18"/>
      <c r="K16" s="33">
        <v>1167033</v>
      </c>
      <c r="L16" s="19"/>
      <c r="M16" s="33">
        <v>1203378</v>
      </c>
      <c r="N16" s="19"/>
      <c r="O16" s="33">
        <v>1193179</v>
      </c>
      <c r="P16" s="38"/>
      <c r="Q16" s="36">
        <f t="shared" si="0"/>
        <v>36345</v>
      </c>
      <c r="R16" s="38"/>
      <c r="S16" s="36">
        <f t="shared" si="1"/>
        <v>26146</v>
      </c>
      <c r="T16" s="38"/>
      <c r="U16" s="36">
        <f t="shared" si="2"/>
        <v>-10199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37009</v>
      </c>
      <c r="J17" s="18"/>
      <c r="K17" s="33">
        <v>192544</v>
      </c>
      <c r="L17" s="19"/>
      <c r="M17" s="33">
        <v>201916</v>
      </c>
      <c r="N17" s="19"/>
      <c r="O17" s="33">
        <v>209393</v>
      </c>
      <c r="P17" s="38"/>
      <c r="Q17" s="36">
        <f t="shared" si="0"/>
        <v>9372</v>
      </c>
      <c r="R17" s="38"/>
      <c r="S17" s="36">
        <f t="shared" si="1"/>
        <v>16849</v>
      </c>
      <c r="T17" s="38"/>
      <c r="U17" s="36">
        <f t="shared" si="2"/>
        <v>7477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6551953</v>
      </c>
      <c r="L19" s="19"/>
      <c r="M19" s="33">
        <f>SUM(M6:M18)</f>
        <v>6454137</v>
      </c>
      <c r="N19" s="19"/>
      <c r="O19" s="33">
        <f>SUM(O6:O17)</f>
        <v>6509835</v>
      </c>
      <c r="P19" s="38"/>
      <c r="Q19" s="36">
        <f>SUM(Q6:Q17)</f>
        <v>-97816</v>
      </c>
      <c r="R19" s="38"/>
      <c r="S19" s="36">
        <f>SUM(S6:S17)</f>
        <v>-42118</v>
      </c>
      <c r="T19" s="38"/>
      <c r="U19" s="36">
        <f>SUM(U6:U17)</f>
        <v>55698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37009</v>
      </c>
      <c r="J23" s="18"/>
      <c r="K23" s="33">
        <v>11340</v>
      </c>
      <c r="L23" s="19"/>
      <c r="M23" s="33">
        <v>13942</v>
      </c>
      <c r="N23" s="19"/>
      <c r="O23" s="33">
        <v>13925</v>
      </c>
      <c r="P23" s="38"/>
      <c r="Q23" s="36">
        <f>M23-K23</f>
        <v>2602</v>
      </c>
      <c r="R23" s="38"/>
      <c r="S23" s="36">
        <f>O23-K23</f>
        <v>2585</v>
      </c>
      <c r="T23" s="38"/>
      <c r="U23" s="36">
        <f>O23-M23</f>
        <v>-17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37009</v>
      </c>
      <c r="J27" s="18"/>
      <c r="K27" s="33">
        <v>302599</v>
      </c>
      <c r="L27" s="19"/>
      <c r="M27" s="33">
        <v>329306</v>
      </c>
      <c r="N27" s="19"/>
      <c r="O27" s="33">
        <v>327592</v>
      </c>
      <c r="P27" s="38"/>
      <c r="Q27" s="36">
        <f t="shared" ref="Q27:Q32" si="3">M27-K27</f>
        <v>26707</v>
      </c>
      <c r="R27" s="38"/>
      <c r="S27" s="36">
        <f t="shared" ref="S27:S32" si="4">O27-K27</f>
        <v>24993</v>
      </c>
      <c r="T27" s="38"/>
      <c r="U27" s="36">
        <f t="shared" ref="U27:U32" si="5">O27-M27</f>
        <v>-1714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37009</v>
      </c>
      <c r="J28" s="18"/>
      <c r="K28" s="33">
        <v>456794</v>
      </c>
      <c r="L28" s="19"/>
      <c r="M28" s="33">
        <v>432091</v>
      </c>
      <c r="N28" s="19"/>
      <c r="O28" s="33">
        <v>428526</v>
      </c>
      <c r="P28" s="38"/>
      <c r="Q28" s="36">
        <f t="shared" si="3"/>
        <v>-24703</v>
      </c>
      <c r="R28" s="38"/>
      <c r="S28" s="36">
        <f t="shared" si="4"/>
        <v>-28268</v>
      </c>
      <c r="T28" s="38"/>
      <c r="U28" s="36">
        <f t="shared" si="5"/>
        <v>-3565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37009</v>
      </c>
      <c r="J29" s="18"/>
      <c r="K29" s="33">
        <v>90052</v>
      </c>
      <c r="L29" s="19"/>
      <c r="M29" s="33">
        <v>89814</v>
      </c>
      <c r="N29" s="19"/>
      <c r="O29" s="33">
        <v>92813</v>
      </c>
      <c r="P29" s="38"/>
      <c r="Q29" s="36">
        <f t="shared" si="3"/>
        <v>-238</v>
      </c>
      <c r="R29" s="38"/>
      <c r="S29" s="36">
        <f t="shared" si="4"/>
        <v>2761</v>
      </c>
      <c r="T29" s="38"/>
      <c r="U29" s="36">
        <f t="shared" si="5"/>
        <v>2999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37009</v>
      </c>
      <c r="J30" s="18"/>
      <c r="K30" s="33">
        <v>252015</v>
      </c>
      <c r="L30" s="19"/>
      <c r="M30" s="33">
        <v>241353</v>
      </c>
      <c r="N30" s="19"/>
      <c r="O30" s="33">
        <v>239198</v>
      </c>
      <c r="P30" s="38"/>
      <c r="Q30" s="36">
        <f t="shared" si="3"/>
        <v>-10662</v>
      </c>
      <c r="R30" s="38"/>
      <c r="S30" s="36">
        <f t="shared" si="4"/>
        <v>-12817</v>
      </c>
      <c r="T30" s="38"/>
      <c r="U30" s="36">
        <f t="shared" si="5"/>
        <v>-2155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37009</v>
      </c>
      <c r="J31" s="18"/>
      <c r="K31" s="33">
        <v>426993</v>
      </c>
      <c r="L31" s="19"/>
      <c r="M31" s="33">
        <v>432823</v>
      </c>
      <c r="N31" s="19"/>
      <c r="O31" s="33">
        <v>429960</v>
      </c>
      <c r="P31" s="38"/>
      <c r="Q31" s="36">
        <f t="shared" si="3"/>
        <v>5830</v>
      </c>
      <c r="R31" s="38"/>
      <c r="S31" s="36">
        <f t="shared" si="4"/>
        <v>2967</v>
      </c>
      <c r="T31" s="38"/>
      <c r="U31" s="36">
        <f t="shared" si="5"/>
        <v>-2863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37009</v>
      </c>
      <c r="J32" s="18"/>
      <c r="K32" s="33">
        <v>148680</v>
      </c>
      <c r="L32" s="19"/>
      <c r="M32" s="33">
        <v>156111</v>
      </c>
      <c r="N32" s="19"/>
      <c r="O32" s="33">
        <v>154387</v>
      </c>
      <c r="P32" s="38"/>
      <c r="Q32" s="36">
        <f t="shared" si="3"/>
        <v>7431</v>
      </c>
      <c r="R32" s="38"/>
      <c r="S32" s="36">
        <f t="shared" si="4"/>
        <v>5707</v>
      </c>
      <c r="T32" s="38"/>
      <c r="U32" s="36">
        <f t="shared" si="5"/>
        <v>-1724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1677133</v>
      </c>
      <c r="L34" s="19"/>
      <c r="M34" s="33">
        <f>SUM(M27:M33)</f>
        <v>1681498</v>
      </c>
      <c r="N34" s="19"/>
      <c r="O34" s="33">
        <f>SUM(O27:O33)</f>
        <v>1672476</v>
      </c>
      <c r="P34" s="38"/>
      <c r="Q34" s="36">
        <f>SUM(Q27:Q33)</f>
        <v>4365</v>
      </c>
      <c r="R34" s="38"/>
      <c r="S34" s="36">
        <f>SUM(S27:S33)</f>
        <v>-4657</v>
      </c>
      <c r="T34" s="38"/>
      <c r="U34" s="36">
        <f>SUM(U27:U33)</f>
        <v>-9022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37009</v>
      </c>
      <c r="J38" s="18"/>
      <c r="K38" s="33">
        <v>7144</v>
      </c>
      <c r="L38" s="19"/>
      <c r="M38" s="33">
        <v>0</v>
      </c>
      <c r="N38" s="19"/>
      <c r="O38" s="33">
        <v>7054</v>
      </c>
      <c r="P38" s="38"/>
      <c r="Q38" s="36">
        <f>M38-K38</f>
        <v>-7144</v>
      </c>
      <c r="R38" s="38"/>
      <c r="S38" s="36">
        <f>O38-K38</f>
        <v>-90</v>
      </c>
      <c r="T38" s="38"/>
      <c r="U38" s="36">
        <f>O38-M38</f>
        <v>7054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37009</v>
      </c>
      <c r="J39" s="18"/>
      <c r="K39" s="33">
        <v>2513</v>
      </c>
      <c r="L39" s="19"/>
      <c r="M39" s="33">
        <v>3332</v>
      </c>
      <c r="N39" s="19"/>
      <c r="O39" s="33">
        <v>3343</v>
      </c>
      <c r="P39" s="38"/>
      <c r="Q39" s="36">
        <f>M39-K39</f>
        <v>819</v>
      </c>
      <c r="R39" s="38"/>
      <c r="S39" s="36">
        <f>O39-K39</f>
        <v>830</v>
      </c>
      <c r="T39" s="38"/>
      <c r="U39" s="36">
        <f>O39-M39</f>
        <v>11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37009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37009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37009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7039</v>
      </c>
      <c r="I44" s="31"/>
      <c r="J44" s="18"/>
      <c r="K44" s="33">
        <f>SUM(K38:K43)</f>
        <v>9657</v>
      </c>
      <c r="L44" s="19"/>
      <c r="M44" s="33">
        <f>SUM(M38:M42)</f>
        <v>3332</v>
      </c>
      <c r="N44" s="19"/>
      <c r="O44" s="33">
        <f>SUM(O38:O43)</f>
        <v>10397</v>
      </c>
      <c r="P44" s="38"/>
      <c r="Q44" s="36">
        <f>SUM(Q38:Q43)</f>
        <v>-6325</v>
      </c>
      <c r="R44" s="38"/>
      <c r="S44" s="36">
        <f>SUM(S38:S43)</f>
        <v>740</v>
      </c>
      <c r="T44" s="38"/>
      <c r="U44" s="36">
        <f>SUM(U38:U43)</f>
        <v>7065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8250083</v>
      </c>
      <c r="L47" s="76"/>
      <c r="M47" s="75">
        <f>M19+M23+M34+M44</f>
        <v>8152909</v>
      </c>
      <c r="N47" s="76"/>
      <c r="O47" s="82">
        <f>O19+O23+O34+O44</f>
        <v>8206633</v>
      </c>
      <c r="P47" s="83"/>
      <c r="Q47" s="82">
        <f>Q19+Q23+Q34+Q44</f>
        <v>-97174</v>
      </c>
      <c r="R47" s="83"/>
      <c r="S47" s="82">
        <f>S19+S23+S34+S44</f>
        <v>-43450</v>
      </c>
      <c r="T47" s="83"/>
      <c r="U47" s="75">
        <f>U19+U23+U34+U44</f>
        <v>53724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-3134.6451612903224</v>
      </c>
      <c r="R48" s="84"/>
      <c r="S48" s="86">
        <f>S47/31</f>
        <v>-1401.6129032258063</v>
      </c>
      <c r="T48" s="84"/>
      <c r="U48" s="88">
        <f>U47/31</f>
        <v>1733.0322580645161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-484422.10740000004</v>
      </c>
      <c r="R50" s="47"/>
      <c r="S50" s="77">
        <f>S47*O50</f>
        <v>-216602.595</v>
      </c>
      <c r="T50" s="47"/>
      <c r="U50" s="77">
        <f>U47*O50</f>
        <v>267819.51240000001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37009</v>
      </c>
      <c r="J54" s="18"/>
      <c r="K54" s="33">
        <v>2006469</v>
      </c>
      <c r="L54" s="19"/>
      <c r="M54" s="33">
        <v>2257143</v>
      </c>
      <c r="N54" s="19"/>
      <c r="O54" s="33">
        <v>1987283</v>
      </c>
      <c r="P54" s="38"/>
      <c r="Q54" s="36">
        <f>M54-K54</f>
        <v>250674</v>
      </c>
      <c r="R54" s="38"/>
      <c r="S54" s="36">
        <f>O54-K54</f>
        <v>-19186</v>
      </c>
      <c r="T54" s="38"/>
      <c r="U54" s="36">
        <f>O54-M54</f>
        <v>-269860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>
        <v>0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2006469</v>
      </c>
      <c r="L57" s="19"/>
      <c r="M57" s="33">
        <f>SUM(M54:M56)</f>
        <v>2257143</v>
      </c>
      <c r="N57" s="19"/>
      <c r="O57" s="33">
        <f>SUM(O54:O55)</f>
        <v>1987283</v>
      </c>
      <c r="P57" s="38"/>
      <c r="Q57" s="36">
        <f>SUM(Q54:Q55)</f>
        <v>250674</v>
      </c>
      <c r="R57" s="38"/>
      <c r="S57" s="36">
        <f>SUM(S54:S55)</f>
        <v>-19186</v>
      </c>
      <c r="T57" s="38"/>
      <c r="U57" s="36">
        <f>SUM(U54:U55)</f>
        <v>-269860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8355.7999999999993</v>
      </c>
      <c r="R59" s="84"/>
      <c r="S59" s="86">
        <f>S57/30</f>
        <v>-639.5333333333333</v>
      </c>
      <c r="T59" s="84"/>
      <c r="U59" s="86">
        <f>U57/30</f>
        <v>-8995.3333333333339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1249634.9574</v>
      </c>
      <c r="R61" s="47"/>
      <c r="S61" s="77">
        <f>S57*O61</f>
        <v>-95644.128599999996</v>
      </c>
      <c r="T61" s="47"/>
      <c r="U61" s="77">
        <f>U57*O61</f>
        <v>-1345279.0860000001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37009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37009</v>
      </c>
      <c r="J69" s="18"/>
      <c r="K69" s="33">
        <v>121082</v>
      </c>
      <c r="L69" s="19"/>
      <c r="M69" s="33">
        <v>110220</v>
      </c>
      <c r="N69" s="19"/>
      <c r="O69" s="33">
        <v>115582</v>
      </c>
      <c r="P69" s="38"/>
      <c r="Q69" s="36">
        <f>M69-K69</f>
        <v>-10862</v>
      </c>
      <c r="R69" s="38"/>
      <c r="S69" s="36">
        <f>O69-K69</f>
        <v>-5500</v>
      </c>
      <c r="T69" s="38"/>
      <c r="U69" s="36">
        <f>O69-M69</f>
        <v>5362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121082</v>
      </c>
      <c r="L71" s="19"/>
      <c r="M71" s="33">
        <f>SUM(M68:M70)</f>
        <v>110220</v>
      </c>
      <c r="N71" s="19"/>
      <c r="O71" s="33">
        <f>SUM(O68:O70)</f>
        <v>115582</v>
      </c>
      <c r="P71" s="38"/>
      <c r="Q71" s="36">
        <f>SUM(Q68:Q70)</f>
        <v>-10862</v>
      </c>
      <c r="R71" s="38"/>
      <c r="S71" s="36">
        <f>SUM(S68:S70)</f>
        <v>-5500</v>
      </c>
      <c r="T71" s="38"/>
      <c r="U71" s="36">
        <f>SUM(U68:U70)</f>
        <v>5362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-362.06666666666666</v>
      </c>
      <c r="R74" s="104"/>
      <c r="S74" s="103">
        <f>S71/30</f>
        <v>-183.33333333333334</v>
      </c>
      <c r="T74" s="104"/>
      <c r="U74" s="103">
        <f>U71/30</f>
        <v>178.73333333333332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-54148.156199999998</v>
      </c>
      <c r="R76" s="47"/>
      <c r="S76" s="77">
        <f>S71*O76</f>
        <v>-27418.05</v>
      </c>
      <c r="T76" s="47"/>
      <c r="U76" s="77">
        <f>U71*O76</f>
        <v>26730.106200000002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I1" workbookViewId="0">
      <selection activeCell="K108" sqref="K108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5.42578125" bestFit="1" customWidth="1"/>
    <col min="7" max="7" width="30.7109375" customWidth="1"/>
    <col min="8" max="8" width="12.28515625" customWidth="1"/>
    <col min="9" max="9" width="10.140625" style="3" bestFit="1" customWidth="1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85546875" style="105" bestFit="1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37177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37177</v>
      </c>
      <c r="J6" s="18"/>
      <c r="K6" s="33">
        <v>254858</v>
      </c>
      <c r="L6" s="19"/>
      <c r="M6" s="33">
        <v>241075</v>
      </c>
      <c r="N6" s="19"/>
      <c r="O6" s="33">
        <v>237435</v>
      </c>
      <c r="P6" s="38"/>
      <c r="Q6" s="36">
        <f t="shared" ref="Q6:Q17" si="0">M6-K6</f>
        <v>-13783</v>
      </c>
      <c r="R6" s="38"/>
      <c r="S6" s="36">
        <f t="shared" ref="S6:S17" si="1">O6-K6</f>
        <v>-17423</v>
      </c>
      <c r="T6" s="38"/>
      <c r="U6" s="36">
        <f t="shared" ref="U6:U17" si="2">O6-M6</f>
        <v>-3640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37177</v>
      </c>
      <c r="J7" s="18"/>
      <c r="K7" s="33">
        <v>432835</v>
      </c>
      <c r="L7" s="19"/>
      <c r="M7" s="33">
        <v>397680</v>
      </c>
      <c r="N7" s="19"/>
      <c r="O7" s="33">
        <v>394661</v>
      </c>
      <c r="P7" s="38"/>
      <c r="Q7" s="36">
        <f t="shared" si="0"/>
        <v>-35155</v>
      </c>
      <c r="R7" s="38"/>
      <c r="S7" s="36">
        <f t="shared" si="1"/>
        <v>-38174</v>
      </c>
      <c r="T7" s="38"/>
      <c r="U7" s="36">
        <f t="shared" si="2"/>
        <v>-3019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v>37177</v>
      </c>
      <c r="J8" s="18"/>
      <c r="K8" s="33">
        <v>273768</v>
      </c>
      <c r="L8" s="19"/>
      <c r="M8" s="33">
        <v>298603</v>
      </c>
      <c r="N8" s="19"/>
      <c r="O8" s="33">
        <v>296136</v>
      </c>
      <c r="P8" s="38"/>
      <c r="Q8" s="36">
        <f t="shared" si="0"/>
        <v>24835</v>
      </c>
      <c r="R8" s="38"/>
      <c r="S8" s="36">
        <f t="shared" si="1"/>
        <v>22368</v>
      </c>
      <c r="T8" s="38"/>
      <c r="U8" s="36">
        <f t="shared" si="2"/>
        <v>-2467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v>37177</v>
      </c>
      <c r="J9" s="18"/>
      <c r="K9" s="33">
        <v>98501</v>
      </c>
      <c r="L9" s="19"/>
      <c r="M9" s="33">
        <v>95231</v>
      </c>
      <c r="N9" s="19"/>
      <c r="O9" s="33">
        <v>94387</v>
      </c>
      <c r="P9" s="38"/>
      <c r="Q9" s="36">
        <f t="shared" si="0"/>
        <v>-3270</v>
      </c>
      <c r="R9" s="38"/>
      <c r="S9" s="36">
        <f t="shared" si="1"/>
        <v>-4114</v>
      </c>
      <c r="T9" s="38"/>
      <c r="U9" s="36">
        <f t="shared" si="2"/>
        <v>-844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v>37177</v>
      </c>
      <c r="J10" s="18"/>
      <c r="K10" s="33">
        <v>237096</v>
      </c>
      <c r="L10" s="19"/>
      <c r="M10" s="33">
        <v>260460</v>
      </c>
      <c r="N10" s="19"/>
      <c r="O10" s="33">
        <v>257786</v>
      </c>
      <c r="P10" s="38"/>
      <c r="Q10" s="36">
        <f t="shared" si="0"/>
        <v>23364</v>
      </c>
      <c r="R10" s="38"/>
      <c r="S10" s="36">
        <f t="shared" si="1"/>
        <v>20690</v>
      </c>
      <c r="T10" s="38"/>
      <c r="U10" s="36">
        <f t="shared" si="2"/>
        <v>-2674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v>37177</v>
      </c>
      <c r="J11" s="18"/>
      <c r="K11" s="33">
        <v>255605</v>
      </c>
      <c r="L11" s="19"/>
      <c r="M11" s="33">
        <v>276315</v>
      </c>
      <c r="N11" s="19"/>
      <c r="O11" s="33">
        <v>272302</v>
      </c>
      <c r="P11" s="38"/>
      <c r="Q11" s="36">
        <f t="shared" si="0"/>
        <v>20710</v>
      </c>
      <c r="R11" s="38"/>
      <c r="S11" s="36">
        <f t="shared" si="1"/>
        <v>16697</v>
      </c>
      <c r="T11" s="38"/>
      <c r="U11" s="36">
        <f t="shared" si="2"/>
        <v>-4013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v>37177</v>
      </c>
      <c r="J12" s="18"/>
      <c r="K12" s="33">
        <v>76047</v>
      </c>
      <c r="L12" s="19"/>
      <c r="M12" s="33">
        <v>73252</v>
      </c>
      <c r="N12" s="19"/>
      <c r="O12" s="33">
        <v>73252</v>
      </c>
      <c r="P12" s="38"/>
      <c r="Q12" s="36">
        <f t="shared" si="0"/>
        <v>-2795</v>
      </c>
      <c r="R12" s="38"/>
      <c r="S12" s="36">
        <f t="shared" si="1"/>
        <v>-2795</v>
      </c>
      <c r="T12" s="38"/>
      <c r="U12" s="36">
        <f t="shared" si="2"/>
        <v>0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v>37177</v>
      </c>
      <c r="J13" s="18"/>
      <c r="K13" s="33">
        <v>210938</v>
      </c>
      <c r="L13" s="19"/>
      <c r="M13" s="33">
        <v>198193</v>
      </c>
      <c r="N13" s="19"/>
      <c r="O13" s="33">
        <v>194919</v>
      </c>
      <c r="P13" s="38"/>
      <c r="Q13" s="36">
        <f t="shared" si="0"/>
        <v>-12745</v>
      </c>
      <c r="R13" s="38"/>
      <c r="S13" s="36">
        <f t="shared" si="1"/>
        <v>-16019</v>
      </c>
      <c r="T13" s="38"/>
      <c r="U13" s="36">
        <f t="shared" si="2"/>
        <v>-3274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v>37177</v>
      </c>
      <c r="J14" s="18"/>
      <c r="K14" s="33">
        <v>219674</v>
      </c>
      <c r="L14" s="19"/>
      <c r="M14" s="33">
        <v>216988</v>
      </c>
      <c r="N14" s="19"/>
      <c r="O14" s="33">
        <v>215295</v>
      </c>
      <c r="P14" s="38"/>
      <c r="Q14" s="36">
        <f t="shared" si="0"/>
        <v>-2686</v>
      </c>
      <c r="R14" s="38"/>
      <c r="S14" s="36">
        <f t="shared" si="1"/>
        <v>-4379</v>
      </c>
      <c r="T14" s="38"/>
      <c r="U14" s="36">
        <f t="shared" si="2"/>
        <v>-1693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v>37177</v>
      </c>
      <c r="J15" s="18"/>
      <c r="K15" s="33">
        <v>198640</v>
      </c>
      <c r="L15" s="19"/>
      <c r="M15" s="33">
        <v>189933</v>
      </c>
      <c r="N15" s="19"/>
      <c r="O15" s="33">
        <v>188364</v>
      </c>
      <c r="P15" s="38"/>
      <c r="Q15" s="36">
        <f t="shared" si="0"/>
        <v>-8707</v>
      </c>
      <c r="R15" s="38"/>
      <c r="S15" s="36">
        <f t="shared" si="1"/>
        <v>-10276</v>
      </c>
      <c r="T15" s="38"/>
      <c r="U15" s="36">
        <f t="shared" si="2"/>
        <v>-1569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37177</v>
      </c>
      <c r="J16" s="18"/>
      <c r="K16" s="33">
        <v>278008</v>
      </c>
      <c r="L16" s="19"/>
      <c r="M16" s="33">
        <v>347544</v>
      </c>
      <c r="N16" s="19"/>
      <c r="O16" s="33">
        <v>343523</v>
      </c>
      <c r="P16" s="38"/>
      <c r="Q16" s="36">
        <f t="shared" si="0"/>
        <v>69536</v>
      </c>
      <c r="R16" s="38"/>
      <c r="S16" s="36">
        <f t="shared" si="1"/>
        <v>65515</v>
      </c>
      <c r="T16" s="38"/>
      <c r="U16" s="36">
        <f t="shared" si="2"/>
        <v>-4021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37177</v>
      </c>
      <c r="J17" s="18"/>
      <c r="K17" s="33">
        <v>78323</v>
      </c>
      <c r="L17" s="19"/>
      <c r="M17" s="33">
        <v>109861</v>
      </c>
      <c r="N17" s="19"/>
      <c r="O17" s="33">
        <v>108482</v>
      </c>
      <c r="P17" s="38"/>
      <c r="Q17" s="36">
        <f t="shared" si="0"/>
        <v>31538</v>
      </c>
      <c r="R17" s="38"/>
      <c r="S17" s="36">
        <f t="shared" si="1"/>
        <v>30159</v>
      </c>
      <c r="T17" s="38"/>
      <c r="U17" s="36">
        <f t="shared" si="2"/>
        <v>-1379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2614293</v>
      </c>
      <c r="L19" s="19"/>
      <c r="M19" s="33">
        <f>SUM(M6:M18)</f>
        <v>2705135</v>
      </c>
      <c r="N19" s="19"/>
      <c r="O19" s="33">
        <f>SUM(O6:O18)</f>
        <v>2676542</v>
      </c>
      <c r="P19" s="38"/>
      <c r="Q19" s="36">
        <f>SUM(Q6:Q17)</f>
        <v>90842</v>
      </c>
      <c r="R19" s="38"/>
      <c r="S19" s="36">
        <f>SUM(S6:S17)</f>
        <v>62249</v>
      </c>
      <c r="T19" s="38"/>
      <c r="U19" s="36">
        <f>SUM(U6:U17)</f>
        <v>-28593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37177</v>
      </c>
      <c r="J23" s="18"/>
      <c r="K23" s="33">
        <v>7150</v>
      </c>
      <c r="L23" s="19"/>
      <c r="M23" s="33">
        <v>9587</v>
      </c>
      <c r="N23" s="19"/>
      <c r="O23" s="33">
        <v>9458</v>
      </c>
      <c r="P23" s="38"/>
      <c r="Q23" s="36">
        <f>M23-K23</f>
        <v>2437</v>
      </c>
      <c r="R23" s="38"/>
      <c r="S23" s="36">
        <f>O23-K23</f>
        <v>2308</v>
      </c>
      <c r="T23" s="38"/>
      <c r="U23" s="36">
        <f>O23-M23</f>
        <v>-129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37177</v>
      </c>
      <c r="J27" s="18"/>
      <c r="K27" s="33">
        <v>144310</v>
      </c>
      <c r="L27" s="19"/>
      <c r="M27" s="33">
        <v>142123</v>
      </c>
      <c r="N27" s="19"/>
      <c r="O27" s="33">
        <v>140604</v>
      </c>
      <c r="P27" s="38"/>
      <c r="Q27" s="36">
        <f t="shared" ref="Q27:Q32" si="3">M27-K27</f>
        <v>-2187</v>
      </c>
      <c r="R27" s="38"/>
      <c r="S27" s="36">
        <f t="shared" ref="S27:S32" si="4">O27-K27</f>
        <v>-3706</v>
      </c>
      <c r="T27" s="38"/>
      <c r="U27" s="36">
        <f t="shared" ref="U27:U32" si="5">O27-M27</f>
        <v>-1519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v>37177</v>
      </c>
      <c r="J28" s="18"/>
      <c r="K28" s="33">
        <v>195236</v>
      </c>
      <c r="L28" s="19"/>
      <c r="M28" s="33">
        <v>222356</v>
      </c>
      <c r="N28" s="19"/>
      <c r="O28" s="33">
        <v>219532</v>
      </c>
      <c r="P28" s="38"/>
      <c r="Q28" s="36">
        <f t="shared" si="3"/>
        <v>27120</v>
      </c>
      <c r="R28" s="38"/>
      <c r="S28" s="36">
        <f t="shared" si="4"/>
        <v>24296</v>
      </c>
      <c r="T28" s="38"/>
      <c r="U28" s="36">
        <f t="shared" si="5"/>
        <v>-2824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v>37177</v>
      </c>
      <c r="J29" s="18"/>
      <c r="K29" s="33">
        <v>49081</v>
      </c>
      <c r="L29" s="19"/>
      <c r="M29" s="33">
        <v>41837</v>
      </c>
      <c r="N29" s="19"/>
      <c r="O29" s="33">
        <v>41512</v>
      </c>
      <c r="P29" s="38"/>
      <c r="Q29" s="36">
        <f t="shared" si="3"/>
        <v>-7244</v>
      </c>
      <c r="R29" s="38"/>
      <c r="S29" s="36">
        <f t="shared" si="4"/>
        <v>-7569</v>
      </c>
      <c r="T29" s="38"/>
      <c r="U29" s="36">
        <f t="shared" si="5"/>
        <v>-325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v>37177</v>
      </c>
      <c r="J30" s="18"/>
      <c r="K30" s="33">
        <v>123488</v>
      </c>
      <c r="L30" s="19"/>
      <c r="M30" s="33">
        <v>109197</v>
      </c>
      <c r="N30" s="19"/>
      <c r="O30" s="33">
        <v>107802</v>
      </c>
      <c r="P30" s="38"/>
      <c r="Q30" s="36">
        <f t="shared" si="3"/>
        <v>-14291</v>
      </c>
      <c r="R30" s="38"/>
      <c r="S30" s="36">
        <f t="shared" si="4"/>
        <v>-15686</v>
      </c>
      <c r="T30" s="38"/>
      <c r="U30" s="36">
        <f t="shared" si="5"/>
        <v>-1395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v>37177</v>
      </c>
      <c r="J31" s="18"/>
      <c r="K31" s="33">
        <v>200073</v>
      </c>
      <c r="L31" s="19"/>
      <c r="M31" s="33">
        <v>202448</v>
      </c>
      <c r="N31" s="19"/>
      <c r="O31" s="33">
        <v>200061</v>
      </c>
      <c r="P31" s="38"/>
      <c r="Q31" s="36">
        <f t="shared" si="3"/>
        <v>2375</v>
      </c>
      <c r="R31" s="38"/>
      <c r="S31" s="36">
        <f t="shared" si="4"/>
        <v>-12</v>
      </c>
      <c r="T31" s="38"/>
      <c r="U31" s="36">
        <f t="shared" si="5"/>
        <v>-2387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v>37177</v>
      </c>
      <c r="J32" s="18"/>
      <c r="K32" s="33">
        <v>74754</v>
      </c>
      <c r="L32" s="19"/>
      <c r="M32" s="33">
        <v>73218</v>
      </c>
      <c r="N32" s="19"/>
      <c r="O32" s="33">
        <v>71797</v>
      </c>
      <c r="P32" s="38"/>
      <c r="Q32" s="36">
        <f t="shared" si="3"/>
        <v>-1536</v>
      </c>
      <c r="R32" s="38"/>
      <c r="S32" s="36">
        <f t="shared" si="4"/>
        <v>-2957</v>
      </c>
      <c r="T32" s="38"/>
      <c r="U32" s="36">
        <f t="shared" si="5"/>
        <v>-1421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786942</v>
      </c>
      <c r="L34" s="19"/>
      <c r="M34" s="33">
        <f>SUM(M27:M33)</f>
        <v>791179</v>
      </c>
      <c r="N34" s="19"/>
      <c r="O34" s="33">
        <f>SUM(O27:O33)</f>
        <v>781308</v>
      </c>
      <c r="P34" s="38"/>
      <c r="Q34" s="36">
        <f>SUM(Q27:Q33)</f>
        <v>4237</v>
      </c>
      <c r="R34" s="38"/>
      <c r="S34" s="36">
        <f>SUM(S27:S33)</f>
        <v>-5634</v>
      </c>
      <c r="T34" s="38"/>
      <c r="U34" s="36">
        <f>SUM(U27:U33)</f>
        <v>-9871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37177</v>
      </c>
      <c r="J38" s="18"/>
      <c r="K38" s="33">
        <v>3666</v>
      </c>
      <c r="L38" s="19"/>
      <c r="M38" s="33">
        <v>0</v>
      </c>
      <c r="N38" s="19"/>
      <c r="O38" s="33">
        <v>3155</v>
      </c>
      <c r="P38" s="38"/>
      <c r="Q38" s="36">
        <f>M38-K38</f>
        <v>-3666</v>
      </c>
      <c r="R38" s="38"/>
      <c r="S38" s="36">
        <f>O38-K38</f>
        <v>-511</v>
      </c>
      <c r="T38" s="38"/>
      <c r="U38" s="36">
        <f>O38-M38</f>
        <v>3155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37177</v>
      </c>
      <c r="J39" s="18"/>
      <c r="K39" s="33">
        <v>873</v>
      </c>
      <c r="L39" s="19"/>
      <c r="M39" s="33">
        <v>1292</v>
      </c>
      <c r="N39" s="19"/>
      <c r="O39" s="33">
        <v>1302</v>
      </c>
      <c r="P39" s="38"/>
      <c r="Q39" s="36">
        <f>M39-K39</f>
        <v>419</v>
      </c>
      <c r="R39" s="38"/>
      <c r="S39" s="36">
        <f>O39-K39</f>
        <v>429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37177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v>37177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v>37177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4539</v>
      </c>
      <c r="L44" s="19"/>
      <c r="M44" s="33">
        <f>SUM(M38:M42)</f>
        <v>1292</v>
      </c>
      <c r="N44" s="19"/>
      <c r="O44" s="33">
        <f>SUM(O38:O43)</f>
        <v>4457</v>
      </c>
      <c r="P44" s="38"/>
      <c r="Q44" s="36">
        <f>SUM(Q38:Q43)</f>
        <v>-3247</v>
      </c>
      <c r="R44" s="38"/>
      <c r="S44" s="36">
        <f>SUM(S38:S43)</f>
        <v>-82</v>
      </c>
      <c r="T44" s="38"/>
      <c r="U44" s="36">
        <f>SUM(U38:U43)</f>
        <v>3165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37177</v>
      </c>
      <c r="J48" s="18"/>
      <c r="K48" s="33">
        <v>0</v>
      </c>
      <c r="L48" s="19"/>
      <c r="M48" s="33">
        <v>0</v>
      </c>
      <c r="N48" s="19"/>
      <c r="O48" s="33">
        <v>0</v>
      </c>
      <c r="P48" s="38"/>
      <c r="Q48" s="36">
        <f>M48-K48</f>
        <v>0</v>
      </c>
      <c r="R48" s="38"/>
      <c r="S48" s="36">
        <f>O48-K48</f>
        <v>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0</v>
      </c>
      <c r="R50" s="38"/>
      <c r="S50" s="36">
        <f>SUM(S45:S49)</f>
        <v>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37177</v>
      </c>
      <c r="J54" s="18"/>
      <c r="K54" s="33">
        <v>0</v>
      </c>
      <c r="L54" s="19"/>
      <c r="M54" s="33">
        <v>321</v>
      </c>
      <c r="N54" s="19"/>
      <c r="O54" s="33">
        <v>0</v>
      </c>
      <c r="P54" s="38"/>
      <c r="Q54" s="36">
        <f>M54-K54</f>
        <v>321</v>
      </c>
      <c r="R54" s="38"/>
      <c r="S54" s="36">
        <f>O54-K54</f>
        <v>0</v>
      </c>
      <c r="T54" s="38"/>
      <c r="U54" s="36">
        <f>O54-M54</f>
        <v>-321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37177</v>
      </c>
      <c r="J55" s="18"/>
      <c r="K55" s="33">
        <v>51622</v>
      </c>
      <c r="L55" s="19"/>
      <c r="M55" s="33">
        <v>65537</v>
      </c>
      <c r="N55" s="19"/>
      <c r="O55" s="33">
        <v>66276</v>
      </c>
      <c r="P55" s="38"/>
      <c r="Q55" s="36">
        <f>M55-K55</f>
        <v>13915</v>
      </c>
      <c r="R55" s="38"/>
      <c r="S55" s="36">
        <f>O55-K55</f>
        <v>14654</v>
      </c>
      <c r="T55" s="38"/>
      <c r="U55" s="36">
        <f>O55-M55</f>
        <v>739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51622</v>
      </c>
      <c r="L57" s="19"/>
      <c r="M57" s="33">
        <f>SUM(M54:M56)</f>
        <v>65858</v>
      </c>
      <c r="N57" s="19"/>
      <c r="O57" s="33">
        <f>SUM(O54:O56)</f>
        <v>66276</v>
      </c>
      <c r="P57" s="38"/>
      <c r="Q57" s="36">
        <f>SUM(Q51:Q56)</f>
        <v>14236</v>
      </c>
      <c r="R57" s="38"/>
      <c r="S57" s="36">
        <f>SUM(S51:S56)</f>
        <v>14654</v>
      </c>
      <c r="T57" s="38"/>
      <c r="U57" s="36">
        <f>SUM(U51:U56)</f>
        <v>418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37177</v>
      </c>
      <c r="J61" s="18"/>
      <c r="K61" s="33">
        <v>10085</v>
      </c>
      <c r="L61" s="19"/>
      <c r="M61" s="33">
        <v>9749</v>
      </c>
      <c r="N61" s="19"/>
      <c r="O61" s="33">
        <v>10264</v>
      </c>
      <c r="P61" s="38"/>
      <c r="Q61" s="36">
        <f>M61-K61</f>
        <v>-336</v>
      </c>
      <c r="R61" s="38"/>
      <c r="S61" s="36">
        <f>O61-K61</f>
        <v>179</v>
      </c>
      <c r="T61" s="38"/>
      <c r="U61" s="36">
        <f>O61-M61</f>
        <v>515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10085</v>
      </c>
      <c r="L63" s="19"/>
      <c r="M63" s="33">
        <f>SUM(M61:M62)</f>
        <v>9749</v>
      </c>
      <c r="N63" s="19"/>
      <c r="O63" s="33">
        <f>SUM(O61:O62)</f>
        <v>10264</v>
      </c>
      <c r="P63" s="38"/>
      <c r="Q63" s="36">
        <f>SUM(Q58:Q62)</f>
        <v>-336</v>
      </c>
      <c r="R63" s="38"/>
      <c r="S63" s="36">
        <f>SUM(S58:S62)</f>
        <v>179</v>
      </c>
      <c r="T63" s="38"/>
      <c r="U63" s="36">
        <f>SUM(U58:U62)</f>
        <v>515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37177</v>
      </c>
      <c r="J67" s="18"/>
      <c r="K67" s="33">
        <v>13171</v>
      </c>
      <c r="L67" s="19"/>
      <c r="M67" s="33">
        <v>14697</v>
      </c>
      <c r="N67" s="19"/>
      <c r="O67" s="33">
        <v>14720</v>
      </c>
      <c r="P67" s="38"/>
      <c r="Q67" s="36">
        <f>M67-K67</f>
        <v>1526</v>
      </c>
      <c r="R67" s="38"/>
      <c r="S67" s="36">
        <f>O67-K67</f>
        <v>1549</v>
      </c>
      <c r="T67" s="38"/>
      <c r="U67" s="36">
        <f>O67-M67</f>
        <v>23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13171</v>
      </c>
      <c r="L69" s="19"/>
      <c r="M69" s="33">
        <f>SUM(M67:M68)</f>
        <v>14697</v>
      </c>
      <c r="N69" s="19"/>
      <c r="O69" s="33">
        <f>SUM(O67:O68)</f>
        <v>14720</v>
      </c>
      <c r="P69" s="38"/>
      <c r="Q69" s="36">
        <f>SUM(Q64:Q68)</f>
        <v>1526</v>
      </c>
      <c r="R69" s="38"/>
      <c r="S69" s="36">
        <f>SUM(S64:S68)</f>
        <v>1549</v>
      </c>
      <c r="T69" s="38"/>
      <c r="U69" s="36">
        <f>SUM(U64:U68)</f>
        <v>23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3487802</v>
      </c>
      <c r="L72" s="76"/>
      <c r="M72" s="75">
        <f>M19+M23+M34+M44+M50+M57+M63+M69</f>
        <v>3597497</v>
      </c>
      <c r="N72" s="76"/>
      <c r="O72" s="82">
        <f>O19+O23+O34+O44+O50+O57+O63+O69</f>
        <v>3563025</v>
      </c>
      <c r="P72" s="83"/>
      <c r="Q72" s="82">
        <f>Q19+Q23+Q34+Q44+Q50+Q57+Q63+Q69</f>
        <v>109695</v>
      </c>
      <c r="R72" s="83"/>
      <c r="S72" s="82">
        <f>S19+S23+S34+S44+S50+S57+S63+S69</f>
        <v>75223</v>
      </c>
      <c r="T72" s="83"/>
      <c r="U72" s="75">
        <f>U19+U23+U34+U44+U50+U57+U63+U69</f>
        <v>-34472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3538.5483870967741</v>
      </c>
      <c r="R73" s="84"/>
      <c r="S73" s="86">
        <f>S72/31</f>
        <v>2426.5483870967741</v>
      </c>
      <c r="T73" s="84"/>
      <c r="U73" s="88">
        <f>U72/31</f>
        <v>-1112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305555.42249999999</v>
      </c>
      <c r="R75" s="47"/>
      <c r="S75" s="77">
        <f>S72*O75</f>
        <v>209533.66649999999</v>
      </c>
      <c r="T75" s="47"/>
      <c r="U75" s="77">
        <f>U72*O75</f>
        <v>-96021.755999999994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37177</v>
      </c>
      <c r="J79" s="18"/>
      <c r="K79" s="33">
        <v>-1204396</v>
      </c>
      <c r="L79" s="19"/>
      <c r="M79" s="33">
        <v>-1203906</v>
      </c>
      <c r="N79" s="19"/>
      <c r="O79" s="33">
        <v>1203914</v>
      </c>
      <c r="P79" s="38"/>
      <c r="Q79" s="36">
        <f>M79-K79</f>
        <v>490</v>
      </c>
      <c r="R79" s="38"/>
      <c r="S79" s="36">
        <f>O79-K79</f>
        <v>2408310</v>
      </c>
      <c r="T79" s="38"/>
      <c r="U79" s="36">
        <f>O79-M79</f>
        <v>2407820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-1204396</v>
      </c>
      <c r="L82" s="19"/>
      <c r="M82" s="33">
        <f>SUM(M79:M81)</f>
        <v>-1203906</v>
      </c>
      <c r="N82" s="19"/>
      <c r="O82" s="33">
        <f>SUM(O79:O80)</f>
        <v>1203914</v>
      </c>
      <c r="P82" s="38"/>
      <c r="Q82" s="36">
        <f>SUM(Q79:Q80)</f>
        <v>490</v>
      </c>
      <c r="R82" s="38"/>
      <c r="S82" s="36">
        <f>SUM(S79:S80)</f>
        <v>2408310</v>
      </c>
      <c r="T82" s="38"/>
      <c r="U82" s="36">
        <f>SUM(U79:U80)</f>
        <v>2407820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16.333333333333332</v>
      </c>
      <c r="R84" s="84"/>
      <c r="S84" s="86">
        <f>S82/30</f>
        <v>80277</v>
      </c>
      <c r="T84" s="84"/>
      <c r="U84" s="86">
        <f>U82/30</f>
        <v>80260.666666666672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1364.895</v>
      </c>
      <c r="R86" s="47"/>
      <c r="S86" s="77">
        <f>S82*O86</f>
        <v>6708347.5049999999</v>
      </c>
      <c r="T86" s="47"/>
      <c r="U86" s="77">
        <f>U82*O86</f>
        <v>6706982.6099999994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37177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37177</v>
      </c>
      <c r="J94" s="18"/>
      <c r="K94" s="33">
        <v>58528</v>
      </c>
      <c r="L94" s="19"/>
      <c r="M94" s="33">
        <v>49506</v>
      </c>
      <c r="N94" s="19"/>
      <c r="O94" s="33">
        <v>50408</v>
      </c>
      <c r="P94" s="38"/>
      <c r="Q94" s="36">
        <f>M94-K94</f>
        <v>-9022</v>
      </c>
      <c r="R94" s="38"/>
      <c r="S94" s="36">
        <f>O94-K94</f>
        <v>-8120</v>
      </c>
      <c r="T94" s="38"/>
      <c r="U94" s="36">
        <f>O94-M94</f>
        <v>902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58528</v>
      </c>
      <c r="L96" s="19"/>
      <c r="M96" s="33">
        <f>SUM(M93:M95)</f>
        <v>49506</v>
      </c>
      <c r="N96" s="19"/>
      <c r="O96" s="33">
        <f>SUM(O93:O95)</f>
        <v>50408</v>
      </c>
      <c r="P96" s="38"/>
      <c r="Q96" s="36">
        <f>SUM(Q93:Q95)</f>
        <v>-9022</v>
      </c>
      <c r="R96" s="38"/>
      <c r="S96" s="36">
        <f>SUM(S93:S95)</f>
        <v>-8120</v>
      </c>
      <c r="T96" s="38"/>
      <c r="U96" s="36">
        <f>SUM(U93:U95)</f>
        <v>902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-300.73333333333335</v>
      </c>
      <c r="R99" s="104"/>
      <c r="S99" s="103">
        <f>S96/30</f>
        <v>-270.66666666666669</v>
      </c>
      <c r="T99" s="104"/>
      <c r="U99" s="103">
        <f>U96/30</f>
        <v>30.066666666666666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-25130.780999999999</v>
      </c>
      <c r="R101" s="47"/>
      <c r="S101" s="77">
        <f>S96*O101</f>
        <v>-22618.26</v>
      </c>
      <c r="T101" s="47"/>
      <c r="U101" s="77">
        <f>U96*O101</f>
        <v>2512.5209999999997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37177</v>
      </c>
      <c r="J107" s="18"/>
      <c r="K107" s="33">
        <v>-519911</v>
      </c>
      <c r="L107" s="19"/>
      <c r="M107" s="33">
        <v>-534761</v>
      </c>
      <c r="N107" s="19"/>
      <c r="O107" s="33">
        <v>-536886</v>
      </c>
      <c r="P107" s="38"/>
      <c r="Q107" s="36">
        <f>M107-K107</f>
        <v>-14850</v>
      </c>
      <c r="R107" s="38"/>
      <c r="S107" s="36">
        <f>O107-K107</f>
        <v>-16975</v>
      </c>
      <c r="T107" s="38"/>
      <c r="U107" s="36">
        <f>O107-M107</f>
        <v>-2125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-519911</v>
      </c>
      <c r="L109" s="19"/>
      <c r="M109" s="33">
        <f>SUM(M107:M108)</f>
        <v>-534761</v>
      </c>
      <c r="N109" s="19"/>
      <c r="O109" s="33">
        <f>SUM(O107:O108)</f>
        <v>-536886</v>
      </c>
      <c r="P109" s="38"/>
      <c r="Q109" s="36">
        <f>SUM(Q105:Q108)</f>
        <v>-14850</v>
      </c>
      <c r="R109" s="38"/>
      <c r="S109" s="36">
        <f>SUM(S105:S108)</f>
        <v>-16975</v>
      </c>
      <c r="T109" s="38"/>
      <c r="U109" s="36">
        <f>SUM(U105:U108)</f>
        <v>-2125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37177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37177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37177</v>
      </c>
      <c r="J125" s="18"/>
      <c r="K125" s="33">
        <v>-1612</v>
      </c>
      <c r="L125" s="19"/>
      <c r="M125" s="33">
        <v>-1</v>
      </c>
      <c r="N125" s="19"/>
      <c r="O125" s="33">
        <v>0</v>
      </c>
      <c r="P125" s="38"/>
      <c r="Q125" s="36">
        <f>M125-K125</f>
        <v>1611</v>
      </c>
      <c r="R125" s="38"/>
      <c r="S125" s="36">
        <f>O125-K125</f>
        <v>1612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-1612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1611</v>
      </c>
      <c r="R127" s="38"/>
      <c r="S127" s="36">
        <f>SUM(S116:S126)</f>
        <v>1612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37177</v>
      </c>
      <c r="J131" s="18"/>
      <c r="K131" s="33">
        <v>-8931</v>
      </c>
      <c r="L131" s="19"/>
      <c r="M131" s="33">
        <v>-35497</v>
      </c>
      <c r="N131" s="19"/>
      <c r="O131" s="33">
        <v>-35664</v>
      </c>
      <c r="P131" s="38"/>
      <c r="Q131" s="36">
        <f>M131-K131</f>
        <v>-26566</v>
      </c>
      <c r="R131" s="38"/>
      <c r="S131" s="36">
        <f>O131-K131</f>
        <v>-26733</v>
      </c>
      <c r="T131" s="38"/>
      <c r="U131" s="36">
        <f>O131-M131</f>
        <v>-167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-8931</v>
      </c>
      <c r="L133" s="19"/>
      <c r="M133" s="33">
        <f>SUM(M129:M131)</f>
        <v>-35497</v>
      </c>
      <c r="N133" s="19"/>
      <c r="O133" s="33">
        <f>SUM(O129:O132)</f>
        <v>-35664</v>
      </c>
      <c r="P133" s="38"/>
      <c r="Q133" s="36">
        <f>SUM(Q122:Q132)</f>
        <v>-23344</v>
      </c>
      <c r="R133" s="38"/>
      <c r="S133" s="36">
        <f>SUM(S122:S132)</f>
        <v>-23509</v>
      </c>
      <c r="T133" s="38"/>
      <c r="U133" s="36">
        <f>SUM(U122:U132)</f>
        <v>-165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-530454</v>
      </c>
      <c r="L136" s="76"/>
      <c r="M136" s="75">
        <f>M109+M115+M121+M127+M133</f>
        <v>-570259</v>
      </c>
      <c r="N136" s="76"/>
      <c r="O136" s="82">
        <f>O109+O115+O121+O127+O133</f>
        <v>-572550</v>
      </c>
      <c r="P136" s="83"/>
      <c r="Q136" s="82">
        <f>Q109+Q115+Q121+Q133</f>
        <v>-38194</v>
      </c>
      <c r="R136" s="83"/>
      <c r="S136" s="82">
        <f>S109+S115+S121+S133</f>
        <v>-40484</v>
      </c>
      <c r="T136" s="83"/>
      <c r="U136" s="75">
        <f>U109+U115+U121+U133</f>
        <v>-2290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-1232.0645161290322</v>
      </c>
      <c r="R137" s="84"/>
      <c r="S137" s="86">
        <f>S136/31</f>
        <v>-1305.9354838709678</v>
      </c>
      <c r="T137" s="84"/>
      <c r="U137" s="88">
        <f>U136/31</f>
        <v>-73.870967741935488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-106389.38699999999</v>
      </c>
      <c r="R139" s="47"/>
      <c r="S139" s="77">
        <f>S136*O139</f>
        <v>-112768.182</v>
      </c>
      <c r="T139" s="47"/>
      <c r="U139" s="77">
        <f>U136*O139</f>
        <v>-6378.7950000000001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37002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37002</v>
      </c>
      <c r="J6" s="18"/>
      <c r="K6" s="33">
        <v>487086</v>
      </c>
      <c r="L6" s="19"/>
      <c r="M6" s="33">
        <v>438116</v>
      </c>
      <c r="N6" s="19"/>
      <c r="O6" s="33">
        <v>456156</v>
      </c>
      <c r="P6" s="38"/>
      <c r="Q6" s="36">
        <f t="shared" ref="Q6:Q17" si="0">M6-K6</f>
        <v>-48970</v>
      </c>
      <c r="R6" s="38"/>
      <c r="S6" s="36">
        <f t="shared" ref="S6:S17" si="1">O6-K6</f>
        <v>-30930</v>
      </c>
      <c r="T6" s="38"/>
      <c r="U6" s="36">
        <f t="shared" ref="U6:U17" si="2">O6-M6</f>
        <v>18040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37002</v>
      </c>
      <c r="J7" s="18"/>
      <c r="K7" s="33">
        <v>664587</v>
      </c>
      <c r="L7" s="19"/>
      <c r="M7" s="33">
        <v>669871</v>
      </c>
      <c r="N7" s="19"/>
      <c r="O7" s="33">
        <v>666228</v>
      </c>
      <c r="P7" s="38"/>
      <c r="Q7" s="36">
        <f t="shared" si="0"/>
        <v>5284</v>
      </c>
      <c r="R7" s="38"/>
      <c r="S7" s="36">
        <f t="shared" si="1"/>
        <v>1641</v>
      </c>
      <c r="T7" s="38"/>
      <c r="U7" s="36">
        <f t="shared" si="2"/>
        <v>-3643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37002</v>
      </c>
      <c r="J8" s="18"/>
      <c r="K8" s="33">
        <v>439035</v>
      </c>
      <c r="L8" s="19"/>
      <c r="M8" s="33">
        <v>418548</v>
      </c>
      <c r="N8" s="19"/>
      <c r="O8" s="33">
        <v>430894</v>
      </c>
      <c r="P8" s="38"/>
      <c r="Q8" s="36">
        <f t="shared" si="0"/>
        <v>-20487</v>
      </c>
      <c r="R8" s="38"/>
      <c r="S8" s="36">
        <f t="shared" si="1"/>
        <v>-8141</v>
      </c>
      <c r="T8" s="38"/>
      <c r="U8" s="36">
        <f t="shared" si="2"/>
        <v>12346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37002</v>
      </c>
      <c r="J9" s="18"/>
      <c r="K9" s="33">
        <v>164451</v>
      </c>
      <c r="L9" s="19"/>
      <c r="M9" s="33">
        <v>148571</v>
      </c>
      <c r="N9" s="19"/>
      <c r="O9" s="33">
        <v>147833</v>
      </c>
      <c r="P9" s="38"/>
      <c r="Q9" s="36">
        <f t="shared" si="0"/>
        <v>-15880</v>
      </c>
      <c r="R9" s="38"/>
      <c r="S9" s="36">
        <f t="shared" si="1"/>
        <v>-16618</v>
      </c>
      <c r="T9" s="38"/>
      <c r="U9" s="36">
        <f t="shared" si="2"/>
        <v>-738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37002</v>
      </c>
      <c r="J10" s="18"/>
      <c r="K10" s="33">
        <v>340274</v>
      </c>
      <c r="L10" s="19"/>
      <c r="M10" s="33">
        <v>340161</v>
      </c>
      <c r="N10" s="19"/>
      <c r="O10" s="33">
        <v>337293</v>
      </c>
      <c r="P10" s="38"/>
      <c r="Q10" s="36">
        <f t="shared" si="0"/>
        <v>-113</v>
      </c>
      <c r="R10" s="38"/>
      <c r="S10" s="36">
        <f t="shared" si="1"/>
        <v>-2981</v>
      </c>
      <c r="T10" s="38"/>
      <c r="U10" s="36">
        <f t="shared" si="2"/>
        <v>-2868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37002</v>
      </c>
      <c r="J11" s="18"/>
      <c r="K11" s="33">
        <v>399246</v>
      </c>
      <c r="L11" s="19"/>
      <c r="M11" s="33">
        <v>400973</v>
      </c>
      <c r="N11" s="19"/>
      <c r="O11" s="33">
        <v>380993</v>
      </c>
      <c r="P11" s="38"/>
      <c r="Q11" s="36">
        <f t="shared" si="0"/>
        <v>1727</v>
      </c>
      <c r="R11" s="38"/>
      <c r="S11" s="36">
        <f t="shared" si="1"/>
        <v>-18253</v>
      </c>
      <c r="T11" s="38"/>
      <c r="U11" s="36">
        <f t="shared" si="2"/>
        <v>-19980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37002</v>
      </c>
      <c r="J12" s="18"/>
      <c r="K12" s="33">
        <v>135108</v>
      </c>
      <c r="L12" s="19"/>
      <c r="M12" s="33">
        <v>123083</v>
      </c>
      <c r="N12" s="19"/>
      <c r="O12" s="33">
        <v>122542</v>
      </c>
      <c r="P12" s="38"/>
      <c r="Q12" s="36">
        <f t="shared" si="0"/>
        <v>-12025</v>
      </c>
      <c r="R12" s="38"/>
      <c r="S12" s="36">
        <f t="shared" si="1"/>
        <v>-12566</v>
      </c>
      <c r="T12" s="38"/>
      <c r="U12" s="36">
        <f t="shared" si="2"/>
        <v>-541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37002</v>
      </c>
      <c r="J13" s="18"/>
      <c r="K13" s="33">
        <v>340605</v>
      </c>
      <c r="L13" s="19"/>
      <c r="M13" s="33">
        <v>291280</v>
      </c>
      <c r="N13" s="19"/>
      <c r="O13" s="33">
        <v>319639</v>
      </c>
      <c r="P13" s="38"/>
      <c r="Q13" s="36">
        <f t="shared" si="0"/>
        <v>-49325</v>
      </c>
      <c r="R13" s="38"/>
      <c r="S13" s="36">
        <f t="shared" si="1"/>
        <v>-20966</v>
      </c>
      <c r="T13" s="38"/>
      <c r="U13" s="36">
        <f t="shared" si="2"/>
        <v>28359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37002</v>
      </c>
      <c r="J14" s="18"/>
      <c r="K14" s="33">
        <v>421852</v>
      </c>
      <c r="L14" s="19"/>
      <c r="M14" s="33">
        <v>391434</v>
      </c>
      <c r="N14" s="19"/>
      <c r="O14" s="33">
        <v>408672</v>
      </c>
      <c r="P14" s="38"/>
      <c r="Q14" s="36">
        <f t="shared" si="0"/>
        <v>-30418</v>
      </c>
      <c r="R14" s="38"/>
      <c r="S14" s="36">
        <f t="shared" si="1"/>
        <v>-13180</v>
      </c>
      <c r="T14" s="38"/>
      <c r="U14" s="36">
        <f t="shared" si="2"/>
        <v>17238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37002</v>
      </c>
      <c r="J15" s="18"/>
      <c r="K15" s="33">
        <v>556233</v>
      </c>
      <c r="L15" s="19"/>
      <c r="M15" s="33">
        <v>557711</v>
      </c>
      <c r="N15" s="19"/>
      <c r="O15" s="33">
        <v>552649</v>
      </c>
      <c r="P15" s="38"/>
      <c r="Q15" s="36">
        <f t="shared" si="0"/>
        <v>1478</v>
      </c>
      <c r="R15" s="38"/>
      <c r="S15" s="36">
        <f t="shared" si="1"/>
        <v>-3584</v>
      </c>
      <c r="T15" s="38"/>
      <c r="U15" s="36">
        <f t="shared" si="2"/>
        <v>-5062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37002</v>
      </c>
      <c r="J16" s="18"/>
      <c r="K16" s="33">
        <v>862834</v>
      </c>
      <c r="L16" s="19"/>
      <c r="M16" s="33">
        <v>903942</v>
      </c>
      <c r="N16" s="19"/>
      <c r="O16" s="33">
        <v>896347</v>
      </c>
      <c r="P16" s="38"/>
      <c r="Q16" s="36">
        <f t="shared" si="0"/>
        <v>41108</v>
      </c>
      <c r="R16" s="38"/>
      <c r="S16" s="36">
        <f t="shared" si="1"/>
        <v>33513</v>
      </c>
      <c r="T16" s="38"/>
      <c r="U16" s="36">
        <f t="shared" si="2"/>
        <v>-7595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37002</v>
      </c>
      <c r="J17" s="18"/>
      <c r="K17" s="33">
        <v>144384</v>
      </c>
      <c r="L17" s="19"/>
      <c r="M17" s="33">
        <v>143370</v>
      </c>
      <c r="N17" s="19"/>
      <c r="O17" s="33">
        <v>151233</v>
      </c>
      <c r="P17" s="38"/>
      <c r="Q17" s="36">
        <f t="shared" si="0"/>
        <v>-1014</v>
      </c>
      <c r="R17" s="38"/>
      <c r="S17" s="36">
        <f t="shared" si="1"/>
        <v>6849</v>
      </c>
      <c r="T17" s="38"/>
      <c r="U17" s="36">
        <f t="shared" si="2"/>
        <v>7863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4955695</v>
      </c>
      <c r="L19" s="19"/>
      <c r="M19" s="33">
        <f>SUM(M6:M18)</f>
        <v>4827060</v>
      </c>
      <c r="N19" s="19"/>
      <c r="O19" s="33">
        <f>SUM(O6:O17)</f>
        <v>4870479</v>
      </c>
      <c r="P19" s="38"/>
      <c r="Q19" s="36">
        <f>SUM(Q6:Q17)</f>
        <v>-128635</v>
      </c>
      <c r="R19" s="38"/>
      <c r="S19" s="36">
        <f>SUM(S6:S17)</f>
        <v>-85216</v>
      </c>
      <c r="T19" s="38"/>
      <c r="U19" s="36">
        <f>SUM(U6:U17)</f>
        <v>43419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37002</v>
      </c>
      <c r="J23" s="18"/>
      <c r="K23" s="33">
        <v>8505</v>
      </c>
      <c r="L23" s="19"/>
      <c r="M23" s="33">
        <v>10788</v>
      </c>
      <c r="N23" s="19"/>
      <c r="O23" s="33">
        <v>10771</v>
      </c>
      <c r="P23" s="38"/>
      <c r="Q23" s="36">
        <f>M23-K23</f>
        <v>2283</v>
      </c>
      <c r="R23" s="38"/>
      <c r="S23" s="36">
        <f>O23-K23</f>
        <v>2266</v>
      </c>
      <c r="T23" s="38"/>
      <c r="U23" s="36">
        <f>O23-M23</f>
        <v>-17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37002</v>
      </c>
      <c r="J27" s="18"/>
      <c r="K27" s="33">
        <v>226571</v>
      </c>
      <c r="L27" s="19"/>
      <c r="M27" s="33">
        <v>251227</v>
      </c>
      <c r="N27" s="19"/>
      <c r="O27" s="33">
        <v>249954</v>
      </c>
      <c r="P27" s="38"/>
      <c r="Q27" s="36">
        <f t="shared" ref="Q27:Q32" si="3">M27-K27</f>
        <v>24656</v>
      </c>
      <c r="R27" s="38"/>
      <c r="S27" s="36">
        <f t="shared" ref="S27:S32" si="4">O27-K27</f>
        <v>23383</v>
      </c>
      <c r="T27" s="38"/>
      <c r="U27" s="36">
        <f t="shared" ref="U27:U32" si="5">O27-M27</f>
        <v>-1273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37002</v>
      </c>
      <c r="J28" s="18"/>
      <c r="K28" s="33">
        <v>344930</v>
      </c>
      <c r="L28" s="19"/>
      <c r="M28" s="33">
        <v>327458</v>
      </c>
      <c r="N28" s="19"/>
      <c r="O28" s="33">
        <v>324833</v>
      </c>
      <c r="P28" s="38"/>
      <c r="Q28" s="36">
        <f t="shared" si="3"/>
        <v>-17472</v>
      </c>
      <c r="R28" s="38"/>
      <c r="S28" s="36">
        <f t="shared" si="4"/>
        <v>-20097</v>
      </c>
      <c r="T28" s="38"/>
      <c r="U28" s="36">
        <f t="shared" si="5"/>
        <v>-2625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37002</v>
      </c>
      <c r="J29" s="18"/>
      <c r="K29" s="33">
        <v>67431</v>
      </c>
      <c r="L29" s="19"/>
      <c r="M29" s="33">
        <v>65829</v>
      </c>
      <c r="N29" s="19"/>
      <c r="O29" s="33">
        <v>68953</v>
      </c>
      <c r="P29" s="38"/>
      <c r="Q29" s="36">
        <f t="shared" si="3"/>
        <v>-1602</v>
      </c>
      <c r="R29" s="38"/>
      <c r="S29" s="36">
        <f t="shared" si="4"/>
        <v>1522</v>
      </c>
      <c r="T29" s="38"/>
      <c r="U29" s="36">
        <f t="shared" si="5"/>
        <v>3124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37002</v>
      </c>
      <c r="J30" s="18"/>
      <c r="K30" s="33">
        <v>189536</v>
      </c>
      <c r="L30" s="19"/>
      <c r="M30" s="33">
        <v>183413</v>
      </c>
      <c r="N30" s="19"/>
      <c r="O30" s="33">
        <v>181841</v>
      </c>
      <c r="P30" s="38"/>
      <c r="Q30" s="36">
        <f t="shared" si="3"/>
        <v>-6123</v>
      </c>
      <c r="R30" s="38"/>
      <c r="S30" s="36">
        <f t="shared" si="4"/>
        <v>-7695</v>
      </c>
      <c r="T30" s="38"/>
      <c r="U30" s="36">
        <f t="shared" si="5"/>
        <v>-1572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37002</v>
      </c>
      <c r="J31" s="18"/>
      <c r="K31" s="33">
        <v>326413</v>
      </c>
      <c r="L31" s="19"/>
      <c r="M31" s="33">
        <v>324268</v>
      </c>
      <c r="N31" s="19"/>
      <c r="O31" s="33">
        <v>322175</v>
      </c>
      <c r="P31" s="38"/>
      <c r="Q31" s="36">
        <f t="shared" si="3"/>
        <v>-2145</v>
      </c>
      <c r="R31" s="38"/>
      <c r="S31" s="36">
        <f t="shared" si="4"/>
        <v>-4238</v>
      </c>
      <c r="T31" s="38"/>
      <c r="U31" s="36">
        <f t="shared" si="5"/>
        <v>-2093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37002</v>
      </c>
      <c r="J32" s="18"/>
      <c r="K32" s="33">
        <v>121590</v>
      </c>
      <c r="L32" s="19"/>
      <c r="M32" s="33">
        <v>117400</v>
      </c>
      <c r="N32" s="19"/>
      <c r="O32" s="33">
        <v>116144</v>
      </c>
      <c r="P32" s="38"/>
      <c r="Q32" s="36">
        <f t="shared" si="3"/>
        <v>-4190</v>
      </c>
      <c r="R32" s="38"/>
      <c r="S32" s="36">
        <f t="shared" si="4"/>
        <v>-5446</v>
      </c>
      <c r="T32" s="38"/>
      <c r="U32" s="36">
        <f t="shared" si="5"/>
        <v>-1256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1276471</v>
      </c>
      <c r="L34" s="19"/>
      <c r="M34" s="33">
        <f>SUM(M27:M33)</f>
        <v>1269595</v>
      </c>
      <c r="N34" s="19"/>
      <c r="O34" s="33">
        <f>SUM(O27:O33)</f>
        <v>1263900</v>
      </c>
      <c r="P34" s="38"/>
      <c r="Q34" s="36">
        <f>SUM(Q27:Q33)</f>
        <v>-6876</v>
      </c>
      <c r="R34" s="38"/>
      <c r="S34" s="36">
        <f>SUM(S27:S33)</f>
        <v>-12571</v>
      </c>
      <c r="T34" s="38"/>
      <c r="U34" s="36">
        <f>SUM(U27:U33)</f>
        <v>-5695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37002</v>
      </c>
      <c r="J38" s="18"/>
      <c r="K38" s="33">
        <v>4914</v>
      </c>
      <c r="L38" s="19"/>
      <c r="M38" s="33">
        <v>0</v>
      </c>
      <c r="N38" s="19"/>
      <c r="O38" s="33">
        <v>5469</v>
      </c>
      <c r="P38" s="38"/>
      <c r="Q38" s="36">
        <f>M38-K38</f>
        <v>-4914</v>
      </c>
      <c r="R38" s="38"/>
      <c r="S38" s="36">
        <f>O38-K38</f>
        <v>555</v>
      </c>
      <c r="T38" s="38"/>
      <c r="U38" s="36">
        <f>O38-M38</f>
        <v>5469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37002</v>
      </c>
      <c r="J39" s="18"/>
      <c r="K39" s="33">
        <v>2065</v>
      </c>
      <c r="L39" s="19"/>
      <c r="M39" s="33">
        <v>2528</v>
      </c>
      <c r="N39" s="19"/>
      <c r="O39" s="33">
        <v>2534</v>
      </c>
      <c r="P39" s="38"/>
      <c r="Q39" s="36">
        <f>M39-K39</f>
        <v>463</v>
      </c>
      <c r="R39" s="38"/>
      <c r="S39" s="36">
        <f>O39-K39</f>
        <v>469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37002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37002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37002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7039</v>
      </c>
      <c r="I44" s="31"/>
      <c r="J44" s="18"/>
      <c r="K44" s="33">
        <f>SUM(K38:K43)</f>
        <v>6979</v>
      </c>
      <c r="L44" s="19"/>
      <c r="M44" s="33">
        <f>SUM(M38:M42)</f>
        <v>2528</v>
      </c>
      <c r="N44" s="19"/>
      <c r="O44" s="33">
        <f>SUM(O38:O43)</f>
        <v>8003</v>
      </c>
      <c r="P44" s="38"/>
      <c r="Q44" s="36">
        <f>SUM(Q38:Q43)</f>
        <v>-4451</v>
      </c>
      <c r="R44" s="38"/>
      <c r="S44" s="36">
        <f>SUM(S38:S43)</f>
        <v>1024</v>
      </c>
      <c r="T44" s="38"/>
      <c r="U44" s="36">
        <f>SUM(U38:U43)</f>
        <v>5475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6247650</v>
      </c>
      <c r="L47" s="76"/>
      <c r="M47" s="75">
        <f>M19+M23+M34+M44</f>
        <v>6109971</v>
      </c>
      <c r="N47" s="76"/>
      <c r="O47" s="82">
        <f>O19+O23+O34+O44</f>
        <v>6153153</v>
      </c>
      <c r="P47" s="83"/>
      <c r="Q47" s="82">
        <f>Q19+Q23+Q34+Q44</f>
        <v>-137679</v>
      </c>
      <c r="R47" s="83"/>
      <c r="S47" s="82">
        <f>S19+S23+S34+S44</f>
        <v>-94497</v>
      </c>
      <c r="T47" s="83"/>
      <c r="U47" s="75">
        <f>U19+U23+U34+U44</f>
        <v>43182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-4441.2580645161288</v>
      </c>
      <c r="R48" s="84"/>
      <c r="S48" s="86">
        <f>S47/31</f>
        <v>-3048.2903225806454</v>
      </c>
      <c r="T48" s="84"/>
      <c r="U48" s="88">
        <f>U47/31</f>
        <v>1392.9677419354839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-686343.58290000004</v>
      </c>
      <c r="R50" s="47"/>
      <c r="S50" s="77">
        <f>S47*O50</f>
        <v>-471076.99469999998</v>
      </c>
      <c r="T50" s="47"/>
      <c r="U50" s="77">
        <f>U47*O50</f>
        <v>215266.5882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37002</v>
      </c>
      <c r="J54" s="18"/>
      <c r="K54" s="33">
        <v>1506762</v>
      </c>
      <c r="L54" s="19"/>
      <c r="M54" s="33">
        <v>1769922</v>
      </c>
      <c r="N54" s="19"/>
      <c r="O54" s="33">
        <v>1500023</v>
      </c>
      <c r="P54" s="38"/>
      <c r="Q54" s="36">
        <f>M54-K54</f>
        <v>263160</v>
      </c>
      <c r="R54" s="38"/>
      <c r="S54" s="36">
        <f>O54-K54</f>
        <v>-6739</v>
      </c>
      <c r="T54" s="38"/>
      <c r="U54" s="36">
        <f>O54-M54</f>
        <v>-269899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1506762</v>
      </c>
      <c r="L57" s="19"/>
      <c r="M57" s="33">
        <f>SUM(M54:M56)</f>
        <v>1769922</v>
      </c>
      <c r="N57" s="19"/>
      <c r="O57" s="33">
        <f>SUM(O54:O55)</f>
        <v>1500023</v>
      </c>
      <c r="P57" s="38"/>
      <c r="Q57" s="36">
        <f>SUM(Q54:Q55)</f>
        <v>263160</v>
      </c>
      <c r="R57" s="38"/>
      <c r="S57" s="36">
        <f>SUM(S54:S55)</f>
        <v>-6739</v>
      </c>
      <c r="T57" s="38"/>
      <c r="U57" s="36">
        <f>SUM(U54:U55)</f>
        <v>-269899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8772</v>
      </c>
      <c r="R59" s="84"/>
      <c r="S59" s="86">
        <f>S57/30</f>
        <v>-224.63333333333333</v>
      </c>
      <c r="T59" s="84"/>
      <c r="U59" s="86">
        <f>U57/30</f>
        <v>-8996.6333333333332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1311878.916</v>
      </c>
      <c r="R61" s="47"/>
      <c r="S61" s="77">
        <f>S57*O61</f>
        <v>-33594.588900000002</v>
      </c>
      <c r="T61" s="47"/>
      <c r="U61" s="77">
        <f>U57*O61</f>
        <v>-1345473.5049000001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37002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37002</v>
      </c>
      <c r="J69" s="18"/>
      <c r="K69" s="33">
        <v>91984</v>
      </c>
      <c r="L69" s="19"/>
      <c r="M69" s="33">
        <v>81563</v>
      </c>
      <c r="N69" s="19"/>
      <c r="O69" s="33">
        <v>85549</v>
      </c>
      <c r="P69" s="38"/>
      <c r="Q69" s="36">
        <f>M69-K69</f>
        <v>-10421</v>
      </c>
      <c r="R69" s="38"/>
      <c r="S69" s="36">
        <f>O69-K69</f>
        <v>-6435</v>
      </c>
      <c r="T69" s="38"/>
      <c r="U69" s="36">
        <f>O69-M69</f>
        <v>3986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91984</v>
      </c>
      <c r="L71" s="19"/>
      <c r="M71" s="33">
        <f>SUM(M68:M70)</f>
        <v>81563</v>
      </c>
      <c r="N71" s="19"/>
      <c r="O71" s="33">
        <f>SUM(O68:O70)</f>
        <v>85549</v>
      </c>
      <c r="P71" s="38"/>
      <c r="Q71" s="36">
        <f>SUM(Q68:Q70)</f>
        <v>-10421</v>
      </c>
      <c r="R71" s="38"/>
      <c r="S71" s="36">
        <f>SUM(S68:S70)</f>
        <v>-6435</v>
      </c>
      <c r="T71" s="38"/>
      <c r="U71" s="36">
        <f>SUM(U68:U70)</f>
        <v>3986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-347.36666666666667</v>
      </c>
      <c r="R74" s="104"/>
      <c r="S74" s="103">
        <f>S71/30</f>
        <v>-214.5</v>
      </c>
      <c r="T74" s="104"/>
      <c r="U74" s="103">
        <f>U71/30</f>
        <v>132.86666666666667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-51949.727100000004</v>
      </c>
      <c r="R76" s="47"/>
      <c r="S76" s="77">
        <f>S71*O76</f>
        <v>-32079.1185</v>
      </c>
      <c r="T76" s="47"/>
      <c r="U76" s="77">
        <f>U71*O76</f>
        <v>19870.6086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36995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36995</v>
      </c>
      <c r="J6" s="18"/>
      <c r="K6" s="33">
        <v>321239</v>
      </c>
      <c r="L6" s="19"/>
      <c r="M6" s="33">
        <v>259768</v>
      </c>
      <c r="N6" s="19"/>
      <c r="O6" s="33">
        <v>301212</v>
      </c>
      <c r="P6" s="38"/>
      <c r="Q6" s="36">
        <f t="shared" ref="Q6:Q17" si="0">M6-K6</f>
        <v>-61471</v>
      </c>
      <c r="R6" s="38"/>
      <c r="S6" s="36">
        <f t="shared" ref="S6:S17" si="1">O6-K6</f>
        <v>-20027</v>
      </c>
      <c r="T6" s="38"/>
      <c r="U6" s="36">
        <f t="shared" ref="U6:U17" si="2">O6-M6</f>
        <v>41444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36995</v>
      </c>
      <c r="J7" s="18"/>
      <c r="K7" s="33">
        <v>443058</v>
      </c>
      <c r="L7" s="19"/>
      <c r="M7" s="33">
        <v>404904</v>
      </c>
      <c r="N7" s="19"/>
      <c r="O7" s="33">
        <v>436270</v>
      </c>
      <c r="P7" s="38"/>
      <c r="Q7" s="36">
        <f t="shared" si="0"/>
        <v>-38154</v>
      </c>
      <c r="R7" s="38"/>
      <c r="S7" s="36">
        <f t="shared" si="1"/>
        <v>-6788</v>
      </c>
      <c r="T7" s="38"/>
      <c r="U7" s="36">
        <f t="shared" si="2"/>
        <v>31366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36995</v>
      </c>
      <c r="J8" s="18"/>
      <c r="K8" s="33">
        <v>291448</v>
      </c>
      <c r="L8" s="19"/>
      <c r="M8" s="33">
        <v>260431</v>
      </c>
      <c r="N8" s="19"/>
      <c r="O8" s="33">
        <v>260700</v>
      </c>
      <c r="P8" s="38"/>
      <c r="Q8" s="36">
        <f t="shared" si="0"/>
        <v>-31017</v>
      </c>
      <c r="R8" s="38"/>
      <c r="S8" s="36">
        <f t="shared" si="1"/>
        <v>-30748</v>
      </c>
      <c r="T8" s="38"/>
      <c r="U8" s="36">
        <f t="shared" si="2"/>
        <v>269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36995</v>
      </c>
      <c r="J9" s="18"/>
      <c r="K9" s="33">
        <v>109172</v>
      </c>
      <c r="L9" s="19"/>
      <c r="M9" s="33">
        <v>93741</v>
      </c>
      <c r="N9" s="19"/>
      <c r="O9" s="33">
        <v>101115</v>
      </c>
      <c r="P9" s="38"/>
      <c r="Q9" s="36">
        <f t="shared" si="0"/>
        <v>-15431</v>
      </c>
      <c r="R9" s="38"/>
      <c r="S9" s="36">
        <f t="shared" si="1"/>
        <v>-8057</v>
      </c>
      <c r="T9" s="38"/>
      <c r="U9" s="36">
        <f t="shared" si="2"/>
        <v>7374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36995</v>
      </c>
      <c r="J10" s="18"/>
      <c r="K10" s="33">
        <v>237896</v>
      </c>
      <c r="L10" s="19"/>
      <c r="M10" s="33">
        <v>219096</v>
      </c>
      <c r="N10" s="19"/>
      <c r="O10" s="33">
        <v>232360</v>
      </c>
      <c r="P10" s="38"/>
      <c r="Q10" s="36">
        <f t="shared" si="0"/>
        <v>-18800</v>
      </c>
      <c r="R10" s="38"/>
      <c r="S10" s="36">
        <f t="shared" si="1"/>
        <v>-5536</v>
      </c>
      <c r="T10" s="38"/>
      <c r="U10" s="36">
        <f t="shared" si="2"/>
        <v>13264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36995</v>
      </c>
      <c r="J11" s="18"/>
      <c r="K11" s="33">
        <v>265140</v>
      </c>
      <c r="L11" s="19"/>
      <c r="M11" s="33">
        <v>250614</v>
      </c>
      <c r="N11" s="19"/>
      <c r="O11" s="33">
        <v>250869</v>
      </c>
      <c r="P11" s="38"/>
      <c r="Q11" s="36">
        <f t="shared" si="0"/>
        <v>-14526</v>
      </c>
      <c r="R11" s="38"/>
      <c r="S11" s="36">
        <f t="shared" si="1"/>
        <v>-14271</v>
      </c>
      <c r="T11" s="38"/>
      <c r="U11" s="36">
        <f t="shared" si="2"/>
        <v>255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36995</v>
      </c>
      <c r="J12" s="18"/>
      <c r="K12" s="33">
        <v>91816</v>
      </c>
      <c r="L12" s="19"/>
      <c r="M12" s="33">
        <v>76768</v>
      </c>
      <c r="N12" s="19"/>
      <c r="O12" s="33">
        <v>82193</v>
      </c>
      <c r="P12" s="38"/>
      <c r="Q12" s="36">
        <f t="shared" si="0"/>
        <v>-15048</v>
      </c>
      <c r="R12" s="38"/>
      <c r="S12" s="36">
        <f t="shared" si="1"/>
        <v>-9623</v>
      </c>
      <c r="T12" s="38"/>
      <c r="U12" s="36">
        <f t="shared" si="2"/>
        <v>5425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36995</v>
      </c>
      <c r="J13" s="18"/>
      <c r="K13" s="33">
        <v>228400</v>
      </c>
      <c r="L13" s="19"/>
      <c r="M13" s="33">
        <v>170096</v>
      </c>
      <c r="N13" s="19"/>
      <c r="O13" s="33">
        <v>183161</v>
      </c>
      <c r="P13" s="38"/>
      <c r="Q13" s="36">
        <f t="shared" si="0"/>
        <v>-58304</v>
      </c>
      <c r="R13" s="38"/>
      <c r="S13" s="36">
        <f t="shared" si="1"/>
        <v>-45239</v>
      </c>
      <c r="T13" s="38"/>
      <c r="U13" s="36">
        <f t="shared" si="2"/>
        <v>13065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36995</v>
      </c>
      <c r="J14" s="18"/>
      <c r="K14" s="33">
        <v>285484</v>
      </c>
      <c r="L14" s="19"/>
      <c r="M14" s="33">
        <v>245129</v>
      </c>
      <c r="N14" s="19"/>
      <c r="O14" s="33">
        <v>282945</v>
      </c>
      <c r="P14" s="38"/>
      <c r="Q14" s="36">
        <f t="shared" si="0"/>
        <v>-40355</v>
      </c>
      <c r="R14" s="38"/>
      <c r="S14" s="36">
        <f t="shared" si="1"/>
        <v>-2539</v>
      </c>
      <c r="T14" s="38"/>
      <c r="U14" s="36">
        <f t="shared" si="2"/>
        <v>37816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36995</v>
      </c>
      <c r="J15" s="18"/>
      <c r="K15" s="33">
        <v>371478</v>
      </c>
      <c r="L15" s="19"/>
      <c r="M15" s="33">
        <v>334450</v>
      </c>
      <c r="N15" s="19"/>
      <c r="O15" s="33">
        <v>355002</v>
      </c>
      <c r="P15" s="38"/>
      <c r="Q15" s="36">
        <f t="shared" si="0"/>
        <v>-37028</v>
      </c>
      <c r="R15" s="38"/>
      <c r="S15" s="36">
        <f t="shared" si="1"/>
        <v>-16476</v>
      </c>
      <c r="T15" s="38"/>
      <c r="U15" s="36">
        <f t="shared" si="2"/>
        <v>20552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36995</v>
      </c>
      <c r="J16" s="18"/>
      <c r="K16" s="33">
        <v>556840</v>
      </c>
      <c r="L16" s="19"/>
      <c r="M16" s="33">
        <v>556142</v>
      </c>
      <c r="N16" s="19"/>
      <c r="O16" s="33">
        <v>597299</v>
      </c>
      <c r="P16" s="38"/>
      <c r="Q16" s="36">
        <f t="shared" si="0"/>
        <v>-698</v>
      </c>
      <c r="R16" s="38"/>
      <c r="S16" s="36">
        <f t="shared" si="1"/>
        <v>40459</v>
      </c>
      <c r="T16" s="38"/>
      <c r="U16" s="36">
        <f t="shared" si="2"/>
        <v>41157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36995</v>
      </c>
      <c r="J17" s="18"/>
      <c r="K17" s="33">
        <v>96224</v>
      </c>
      <c r="L17" s="19"/>
      <c r="M17" s="33">
        <v>81413</v>
      </c>
      <c r="N17" s="19"/>
      <c r="O17" s="33">
        <v>95842</v>
      </c>
      <c r="P17" s="38"/>
      <c r="Q17" s="36">
        <f t="shared" si="0"/>
        <v>-14811</v>
      </c>
      <c r="R17" s="38"/>
      <c r="S17" s="36">
        <f t="shared" si="1"/>
        <v>-382</v>
      </c>
      <c r="T17" s="38"/>
      <c r="U17" s="36">
        <f t="shared" si="2"/>
        <v>14429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3298195</v>
      </c>
      <c r="L19" s="19"/>
      <c r="M19" s="33">
        <f>SUM(M6:M18)</f>
        <v>2952552</v>
      </c>
      <c r="N19" s="19"/>
      <c r="O19" s="33">
        <f>SUM(O6:O17)</f>
        <v>3178968</v>
      </c>
      <c r="P19" s="38"/>
      <c r="Q19" s="36">
        <f>SUM(Q6:Q17)</f>
        <v>-345643</v>
      </c>
      <c r="R19" s="38"/>
      <c r="S19" s="36">
        <f>SUM(S6:S17)</f>
        <v>-119227</v>
      </c>
      <c r="T19" s="38"/>
      <c r="U19" s="36">
        <f>SUM(U6:U17)</f>
        <v>226416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36995</v>
      </c>
      <c r="J23" s="18"/>
      <c r="K23" s="33">
        <v>5670</v>
      </c>
      <c r="L23" s="19"/>
      <c r="M23" s="33">
        <v>6771</v>
      </c>
      <c r="N23" s="19"/>
      <c r="O23" s="33">
        <v>7313</v>
      </c>
      <c r="P23" s="38"/>
      <c r="Q23" s="36">
        <f>M23-K23</f>
        <v>1101</v>
      </c>
      <c r="R23" s="38"/>
      <c r="S23" s="36">
        <f>O23-K23</f>
        <v>1643</v>
      </c>
      <c r="T23" s="38"/>
      <c r="U23" s="36">
        <f>O23-M23</f>
        <v>542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36995</v>
      </c>
      <c r="J27" s="18"/>
      <c r="K27" s="33">
        <v>150926</v>
      </c>
      <c r="L27" s="19"/>
      <c r="M27" s="33">
        <v>155443</v>
      </c>
      <c r="N27" s="19"/>
      <c r="O27" s="33">
        <v>166228</v>
      </c>
      <c r="P27" s="38"/>
      <c r="Q27" s="36">
        <f t="shared" ref="Q27:Q32" si="3">M27-K27</f>
        <v>4517</v>
      </c>
      <c r="R27" s="38"/>
      <c r="S27" s="36">
        <f t="shared" ref="S27:S32" si="4">O27-K27</f>
        <v>15302</v>
      </c>
      <c r="T27" s="38"/>
      <c r="U27" s="36">
        <f t="shared" ref="U27:U32" si="5">O27-M27</f>
        <v>10785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36995</v>
      </c>
      <c r="J28" s="18"/>
      <c r="K28" s="33">
        <v>230193</v>
      </c>
      <c r="L28" s="19"/>
      <c r="M28" s="33">
        <v>205004</v>
      </c>
      <c r="N28" s="19"/>
      <c r="O28" s="33">
        <v>218594</v>
      </c>
      <c r="P28" s="38"/>
      <c r="Q28" s="36">
        <f t="shared" si="3"/>
        <v>-25189</v>
      </c>
      <c r="R28" s="38"/>
      <c r="S28" s="36">
        <f t="shared" si="4"/>
        <v>-11599</v>
      </c>
      <c r="T28" s="38"/>
      <c r="U28" s="36">
        <f t="shared" si="5"/>
        <v>13590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36995</v>
      </c>
      <c r="J29" s="18"/>
      <c r="K29" s="33">
        <v>44954</v>
      </c>
      <c r="L29" s="19"/>
      <c r="M29" s="33">
        <v>38966</v>
      </c>
      <c r="N29" s="19"/>
      <c r="O29" s="33">
        <v>45057</v>
      </c>
      <c r="P29" s="38"/>
      <c r="Q29" s="36">
        <f t="shared" si="3"/>
        <v>-5988</v>
      </c>
      <c r="R29" s="38"/>
      <c r="S29" s="36">
        <f t="shared" si="4"/>
        <v>103</v>
      </c>
      <c r="T29" s="38"/>
      <c r="U29" s="36">
        <f t="shared" si="5"/>
        <v>6091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36995</v>
      </c>
      <c r="J30" s="18"/>
      <c r="K30" s="33">
        <v>126424</v>
      </c>
      <c r="L30" s="19"/>
      <c r="M30" s="33">
        <v>114196</v>
      </c>
      <c r="N30" s="19"/>
      <c r="O30" s="33">
        <v>121953</v>
      </c>
      <c r="P30" s="38"/>
      <c r="Q30" s="36">
        <f t="shared" si="3"/>
        <v>-12228</v>
      </c>
      <c r="R30" s="38"/>
      <c r="S30" s="36">
        <f t="shared" si="4"/>
        <v>-4471</v>
      </c>
      <c r="T30" s="38"/>
      <c r="U30" s="36">
        <f t="shared" si="5"/>
        <v>7757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36995</v>
      </c>
      <c r="J31" s="18"/>
      <c r="K31" s="33">
        <v>217511</v>
      </c>
      <c r="L31" s="19"/>
      <c r="M31" s="33">
        <v>201652</v>
      </c>
      <c r="N31" s="19"/>
      <c r="O31" s="33">
        <v>215594</v>
      </c>
      <c r="P31" s="38"/>
      <c r="Q31" s="36">
        <f t="shared" si="3"/>
        <v>-15859</v>
      </c>
      <c r="R31" s="38"/>
      <c r="S31" s="36">
        <f t="shared" si="4"/>
        <v>-1917</v>
      </c>
      <c r="T31" s="38"/>
      <c r="U31" s="36">
        <f t="shared" si="5"/>
        <v>13942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36995</v>
      </c>
      <c r="J32" s="18"/>
      <c r="K32" s="33">
        <v>81060</v>
      </c>
      <c r="L32" s="19"/>
      <c r="M32" s="33">
        <v>74265</v>
      </c>
      <c r="N32" s="19"/>
      <c r="O32" s="33">
        <v>78936</v>
      </c>
      <c r="P32" s="38"/>
      <c r="Q32" s="36">
        <f t="shared" si="3"/>
        <v>-6795</v>
      </c>
      <c r="R32" s="38"/>
      <c r="S32" s="36">
        <f t="shared" si="4"/>
        <v>-2124</v>
      </c>
      <c r="T32" s="38"/>
      <c r="U32" s="36">
        <f t="shared" si="5"/>
        <v>4671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851068</v>
      </c>
      <c r="L34" s="19"/>
      <c r="M34" s="33">
        <f>SUM(M27:M33)</f>
        <v>789526</v>
      </c>
      <c r="N34" s="19"/>
      <c r="O34" s="33">
        <f>SUM(O27:O33)</f>
        <v>846362</v>
      </c>
      <c r="P34" s="38"/>
      <c r="Q34" s="36">
        <f>SUM(Q27:Q33)</f>
        <v>-61542</v>
      </c>
      <c r="R34" s="38"/>
      <c r="S34" s="36">
        <f>SUM(S27:S33)</f>
        <v>-4706</v>
      </c>
      <c r="T34" s="38"/>
      <c r="U34" s="36">
        <f>SUM(U27:U33)</f>
        <v>56836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36995</v>
      </c>
      <c r="J38" s="18"/>
      <c r="K38" s="33">
        <v>3276</v>
      </c>
      <c r="L38" s="19"/>
      <c r="M38" s="33">
        <v>3455</v>
      </c>
      <c r="N38" s="19"/>
      <c r="O38" s="33">
        <v>3455</v>
      </c>
      <c r="P38" s="38"/>
      <c r="Q38" s="36">
        <f>M38-K38</f>
        <v>179</v>
      </c>
      <c r="R38" s="38"/>
      <c r="S38" s="36">
        <f>O38-K38</f>
        <v>179</v>
      </c>
      <c r="T38" s="38"/>
      <c r="U38" s="36">
        <f>O38-M38</f>
        <v>0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36995</v>
      </c>
      <c r="J39" s="18"/>
      <c r="K39" s="33">
        <v>896</v>
      </c>
      <c r="L39" s="19"/>
      <c r="M39" s="33">
        <v>1468</v>
      </c>
      <c r="N39" s="19"/>
      <c r="O39" s="33">
        <v>1619</v>
      </c>
      <c r="P39" s="38"/>
      <c r="Q39" s="36">
        <f>M39-K39</f>
        <v>572</v>
      </c>
      <c r="R39" s="38"/>
      <c r="S39" s="36">
        <f>O39-K39</f>
        <v>723</v>
      </c>
      <c r="T39" s="38"/>
      <c r="U39" s="36">
        <f>O39-M39</f>
        <v>151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36995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36995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36995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5939</v>
      </c>
      <c r="I44" s="31"/>
      <c r="J44" s="18"/>
      <c r="K44" s="33">
        <f>SUM(K38:K43)</f>
        <v>4172</v>
      </c>
      <c r="L44" s="19"/>
      <c r="M44" s="33">
        <f>SUM(M38:M42)</f>
        <v>4923</v>
      </c>
      <c r="N44" s="19"/>
      <c r="O44" s="33">
        <f>SUM(O38:O43)</f>
        <v>5074</v>
      </c>
      <c r="P44" s="38"/>
      <c r="Q44" s="36">
        <f>SUM(Q38:Q43)</f>
        <v>751</v>
      </c>
      <c r="R44" s="38"/>
      <c r="S44" s="36">
        <f>SUM(S38:S43)</f>
        <v>902</v>
      </c>
      <c r="T44" s="38"/>
      <c r="U44" s="36">
        <f>SUM(U38:U43)</f>
        <v>151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4159105</v>
      </c>
      <c r="L47" s="76"/>
      <c r="M47" s="75">
        <f>M19+M23+M34+M44</f>
        <v>3753772</v>
      </c>
      <c r="N47" s="76"/>
      <c r="O47" s="82">
        <f>O19+O23+O34+O44</f>
        <v>4037717</v>
      </c>
      <c r="P47" s="83"/>
      <c r="Q47" s="82">
        <f>Q19+Q23+Q34+Q44</f>
        <v>-405333</v>
      </c>
      <c r="R47" s="83"/>
      <c r="S47" s="82">
        <f>S19+S23+S34+S44</f>
        <v>-121388</v>
      </c>
      <c r="T47" s="83"/>
      <c r="U47" s="75">
        <f>U19+U23+U34+U44</f>
        <v>283945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-13075.258064516129</v>
      </c>
      <c r="R48" s="84"/>
      <c r="S48" s="86">
        <f>S47/31</f>
        <v>-3915.7419354838707</v>
      </c>
      <c r="T48" s="84"/>
      <c r="U48" s="88">
        <f>U47/31</f>
        <v>9159.5161290322576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-2020625.5383000001</v>
      </c>
      <c r="R50" s="47"/>
      <c r="S50" s="77">
        <f>S47*O50</f>
        <v>-605131.31880000001</v>
      </c>
      <c r="T50" s="47"/>
      <c r="U50" s="77">
        <f>U47*O50</f>
        <v>1415494.2195000001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36995</v>
      </c>
      <c r="J54" s="18"/>
      <c r="K54" s="33">
        <v>1033314</v>
      </c>
      <c r="L54" s="19"/>
      <c r="M54" s="33">
        <v>1203737</v>
      </c>
      <c r="N54" s="19"/>
      <c r="O54" s="33">
        <v>1367757</v>
      </c>
      <c r="P54" s="38"/>
      <c r="Q54" s="36">
        <f>M54-K54</f>
        <v>170423</v>
      </c>
      <c r="R54" s="38"/>
      <c r="S54" s="36">
        <f>O54-K54</f>
        <v>334443</v>
      </c>
      <c r="T54" s="38"/>
      <c r="U54" s="36">
        <f>O54-M54</f>
        <v>164020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1033314</v>
      </c>
      <c r="L57" s="19"/>
      <c r="M57" s="33">
        <f>SUM(M54:M56)</f>
        <v>1203737</v>
      </c>
      <c r="N57" s="19"/>
      <c r="O57" s="33">
        <f>SUM(O54:O55)</f>
        <v>1367757</v>
      </c>
      <c r="P57" s="38"/>
      <c r="Q57" s="36">
        <f>SUM(Q54:Q55)</f>
        <v>170423</v>
      </c>
      <c r="R57" s="38"/>
      <c r="S57" s="36">
        <f>SUM(S54:S55)</f>
        <v>334443</v>
      </c>
      <c r="T57" s="38"/>
      <c r="U57" s="36">
        <f>SUM(U54:U55)</f>
        <v>164020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5680.7666666666664</v>
      </c>
      <c r="R59" s="84"/>
      <c r="S59" s="86">
        <f>S57/30</f>
        <v>11148.1</v>
      </c>
      <c r="T59" s="84"/>
      <c r="U59" s="86">
        <f>U57/30</f>
        <v>5467.333333333333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849575.6973</v>
      </c>
      <c r="R61" s="47"/>
      <c r="S61" s="77">
        <f>S57*O61</f>
        <v>1667231.7993000001</v>
      </c>
      <c r="T61" s="47"/>
      <c r="U61" s="77">
        <f>U57*O61</f>
        <v>817656.10200000007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36995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36995</v>
      </c>
      <c r="J69" s="18"/>
      <c r="K69" s="33">
        <v>62934</v>
      </c>
      <c r="L69" s="19"/>
      <c r="M69" s="33">
        <v>51078</v>
      </c>
      <c r="N69" s="19"/>
      <c r="O69" s="33">
        <v>58220</v>
      </c>
      <c r="P69" s="38"/>
      <c r="Q69" s="36">
        <f>M69-K69</f>
        <v>-11856</v>
      </c>
      <c r="R69" s="38"/>
      <c r="S69" s="36">
        <f>O69-K69</f>
        <v>-4714</v>
      </c>
      <c r="T69" s="38"/>
      <c r="U69" s="36">
        <f>O69-M69</f>
        <v>7142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62934</v>
      </c>
      <c r="L71" s="19"/>
      <c r="M71" s="33">
        <f>SUM(M68:M70)</f>
        <v>51078</v>
      </c>
      <c r="N71" s="19"/>
      <c r="O71" s="33">
        <f>SUM(O68:O70)</f>
        <v>58220</v>
      </c>
      <c r="P71" s="38"/>
      <c r="Q71" s="36">
        <f>SUM(Q68:Q70)</f>
        <v>-11856</v>
      </c>
      <c r="R71" s="38"/>
      <c r="S71" s="36">
        <f>SUM(S68:S70)</f>
        <v>-4714</v>
      </c>
      <c r="T71" s="38"/>
      <c r="U71" s="36">
        <f>SUM(U68:U70)</f>
        <v>7142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-395.2</v>
      </c>
      <c r="R74" s="104"/>
      <c r="S74" s="103">
        <f>S71/30</f>
        <v>-157.13333333333333</v>
      </c>
      <c r="T74" s="104"/>
      <c r="U74" s="103">
        <f>U71/30</f>
        <v>238.06666666666666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-59103.345600000001</v>
      </c>
      <c r="R76" s="47"/>
      <c r="S76" s="77">
        <f>S71*O76</f>
        <v>-23499.761399999999</v>
      </c>
      <c r="T76" s="47"/>
      <c r="U76" s="77">
        <f>U71*O76</f>
        <v>35603.584199999998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H1"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36988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36988</v>
      </c>
      <c r="J6" s="18"/>
      <c r="K6" s="33">
        <v>155889</v>
      </c>
      <c r="L6" s="19"/>
      <c r="M6" s="33">
        <v>131680</v>
      </c>
      <c r="N6" s="19"/>
      <c r="O6" s="33">
        <v>152536</v>
      </c>
      <c r="P6" s="38"/>
      <c r="Q6" s="36">
        <f t="shared" ref="Q6:Q17" si="0">M6-K6</f>
        <v>-24209</v>
      </c>
      <c r="R6" s="38"/>
      <c r="S6" s="36">
        <f t="shared" ref="S6:S17" si="1">O6-K6</f>
        <v>-3353</v>
      </c>
      <c r="T6" s="38"/>
      <c r="U6" s="36">
        <f t="shared" ref="U6:U17" si="2">O6-M6</f>
        <v>20856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36988</v>
      </c>
      <c r="J7" s="18"/>
      <c r="K7" s="33">
        <v>221529</v>
      </c>
      <c r="L7" s="19"/>
      <c r="M7" s="33">
        <v>212939</v>
      </c>
      <c r="N7" s="19"/>
      <c r="O7" s="33">
        <v>212448</v>
      </c>
      <c r="P7" s="38"/>
      <c r="Q7" s="36">
        <f t="shared" si="0"/>
        <v>-8590</v>
      </c>
      <c r="R7" s="38"/>
      <c r="S7" s="36">
        <f t="shared" si="1"/>
        <v>-9081</v>
      </c>
      <c r="T7" s="38"/>
      <c r="U7" s="36">
        <f t="shared" si="2"/>
        <v>-491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36988</v>
      </c>
      <c r="J8" s="18"/>
      <c r="K8" s="33">
        <v>144763</v>
      </c>
      <c r="L8" s="19"/>
      <c r="M8" s="33">
        <v>153188</v>
      </c>
      <c r="N8" s="19"/>
      <c r="O8" s="33">
        <v>152227</v>
      </c>
      <c r="P8" s="38"/>
      <c r="Q8" s="36">
        <f t="shared" si="0"/>
        <v>8425</v>
      </c>
      <c r="R8" s="38"/>
      <c r="S8" s="36">
        <f t="shared" si="1"/>
        <v>7464</v>
      </c>
      <c r="T8" s="38"/>
      <c r="U8" s="36">
        <f t="shared" si="2"/>
        <v>-961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36988</v>
      </c>
      <c r="J9" s="18"/>
      <c r="K9" s="33">
        <v>53893</v>
      </c>
      <c r="L9" s="19"/>
      <c r="M9" s="33">
        <v>47812</v>
      </c>
      <c r="N9" s="19"/>
      <c r="O9" s="33">
        <v>47633</v>
      </c>
      <c r="P9" s="38"/>
      <c r="Q9" s="36">
        <f t="shared" si="0"/>
        <v>-6081</v>
      </c>
      <c r="R9" s="38"/>
      <c r="S9" s="36">
        <f t="shared" si="1"/>
        <v>-6260</v>
      </c>
      <c r="T9" s="38"/>
      <c r="U9" s="36">
        <f t="shared" si="2"/>
        <v>-179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36988</v>
      </c>
      <c r="J10" s="18"/>
      <c r="K10" s="33">
        <v>125187</v>
      </c>
      <c r="L10" s="19"/>
      <c r="M10" s="33">
        <v>126353</v>
      </c>
      <c r="N10" s="19"/>
      <c r="O10" s="33">
        <v>125493</v>
      </c>
      <c r="P10" s="38"/>
      <c r="Q10" s="36">
        <f t="shared" si="0"/>
        <v>1166</v>
      </c>
      <c r="R10" s="38"/>
      <c r="S10" s="36">
        <f t="shared" si="1"/>
        <v>306</v>
      </c>
      <c r="T10" s="38"/>
      <c r="U10" s="36">
        <f t="shared" si="2"/>
        <v>-860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36988</v>
      </c>
      <c r="J11" s="18"/>
      <c r="K11" s="33">
        <v>133082</v>
      </c>
      <c r="L11" s="19"/>
      <c r="M11" s="33">
        <v>135737</v>
      </c>
      <c r="N11" s="19"/>
      <c r="O11" s="33">
        <v>117840</v>
      </c>
      <c r="P11" s="38"/>
      <c r="Q11" s="36">
        <f t="shared" si="0"/>
        <v>2655</v>
      </c>
      <c r="R11" s="38"/>
      <c r="S11" s="36">
        <f t="shared" si="1"/>
        <v>-15242</v>
      </c>
      <c r="T11" s="38"/>
      <c r="U11" s="36">
        <f t="shared" si="2"/>
        <v>-17897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36988</v>
      </c>
      <c r="J12" s="18"/>
      <c r="K12" s="33">
        <v>45859</v>
      </c>
      <c r="L12" s="19"/>
      <c r="M12" s="33">
        <v>42720</v>
      </c>
      <c r="N12" s="19"/>
      <c r="O12" s="33">
        <v>42575</v>
      </c>
      <c r="P12" s="38"/>
      <c r="Q12" s="36">
        <f t="shared" si="0"/>
        <v>-3139</v>
      </c>
      <c r="R12" s="38"/>
      <c r="S12" s="36">
        <f t="shared" si="1"/>
        <v>-3284</v>
      </c>
      <c r="T12" s="38"/>
      <c r="U12" s="36">
        <f t="shared" si="2"/>
        <v>-145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36988</v>
      </c>
      <c r="J13" s="18"/>
      <c r="K13" s="33">
        <v>114198</v>
      </c>
      <c r="L13" s="19"/>
      <c r="M13" s="33">
        <v>83304</v>
      </c>
      <c r="N13" s="19"/>
      <c r="O13" s="33">
        <v>75014</v>
      </c>
      <c r="P13" s="38"/>
      <c r="Q13" s="36">
        <f t="shared" si="0"/>
        <v>-30894</v>
      </c>
      <c r="R13" s="38"/>
      <c r="S13" s="36">
        <f t="shared" si="1"/>
        <v>-39184</v>
      </c>
      <c r="T13" s="38"/>
      <c r="U13" s="36">
        <f t="shared" si="2"/>
        <v>-8290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36988</v>
      </c>
      <c r="J14" s="18"/>
      <c r="K14" s="33">
        <v>141897</v>
      </c>
      <c r="L14" s="19"/>
      <c r="M14" s="33">
        <v>127660</v>
      </c>
      <c r="N14" s="19"/>
      <c r="O14" s="33">
        <v>146061</v>
      </c>
      <c r="P14" s="38"/>
      <c r="Q14" s="36">
        <f t="shared" si="0"/>
        <v>-14237</v>
      </c>
      <c r="R14" s="38"/>
      <c r="S14" s="36">
        <f t="shared" si="1"/>
        <v>4164</v>
      </c>
      <c r="T14" s="38"/>
      <c r="U14" s="36">
        <f t="shared" si="2"/>
        <v>18401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36988</v>
      </c>
      <c r="J15" s="18"/>
      <c r="K15" s="33">
        <v>185563</v>
      </c>
      <c r="L15" s="19"/>
      <c r="M15" s="33">
        <v>185130</v>
      </c>
      <c r="N15" s="19"/>
      <c r="O15" s="33">
        <v>183681</v>
      </c>
      <c r="P15" s="38"/>
      <c r="Q15" s="36">
        <f t="shared" si="0"/>
        <v>-433</v>
      </c>
      <c r="R15" s="38"/>
      <c r="S15" s="36">
        <f t="shared" si="1"/>
        <v>-1882</v>
      </c>
      <c r="T15" s="38"/>
      <c r="U15" s="36">
        <f t="shared" si="2"/>
        <v>-1449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36988</v>
      </c>
      <c r="J16" s="18"/>
      <c r="K16" s="33">
        <v>268130</v>
      </c>
      <c r="L16" s="19"/>
      <c r="M16" s="33">
        <v>287546</v>
      </c>
      <c r="N16" s="19"/>
      <c r="O16" s="33">
        <v>285462</v>
      </c>
      <c r="P16" s="38"/>
      <c r="Q16" s="36">
        <f t="shared" si="0"/>
        <v>19416</v>
      </c>
      <c r="R16" s="38"/>
      <c r="S16" s="36">
        <f t="shared" si="1"/>
        <v>17332</v>
      </c>
      <c r="T16" s="38"/>
      <c r="U16" s="36">
        <f t="shared" si="2"/>
        <v>-2084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36988</v>
      </c>
      <c r="J17" s="18"/>
      <c r="K17" s="33">
        <v>48137</v>
      </c>
      <c r="L17" s="19"/>
      <c r="M17" s="33">
        <v>38206</v>
      </c>
      <c r="N17" s="19"/>
      <c r="O17" s="33">
        <v>46336</v>
      </c>
      <c r="P17" s="38"/>
      <c r="Q17" s="36">
        <f t="shared" si="0"/>
        <v>-9931</v>
      </c>
      <c r="R17" s="38"/>
      <c r="S17" s="36">
        <f t="shared" si="1"/>
        <v>-1801</v>
      </c>
      <c r="T17" s="38"/>
      <c r="U17" s="36">
        <f t="shared" si="2"/>
        <v>8130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1638127</v>
      </c>
      <c r="L19" s="19"/>
      <c r="M19" s="33">
        <f>SUM(M6:M18)</f>
        <v>1572275</v>
      </c>
      <c r="N19" s="19"/>
      <c r="O19" s="33">
        <f>SUM(O6:O17)</f>
        <v>1587306</v>
      </c>
      <c r="P19" s="38"/>
      <c r="Q19" s="36">
        <f>SUM(Q6:Q17)</f>
        <v>-65852</v>
      </c>
      <c r="R19" s="38"/>
      <c r="S19" s="36">
        <f>SUM(S6:S17)</f>
        <v>-50821</v>
      </c>
      <c r="T19" s="38"/>
      <c r="U19" s="36">
        <f>SUM(U6:U17)</f>
        <v>15031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36988</v>
      </c>
      <c r="J23" s="18"/>
      <c r="K23" s="33">
        <v>2835</v>
      </c>
      <c r="L23" s="19"/>
      <c r="M23" s="33">
        <v>3548</v>
      </c>
      <c r="N23" s="19"/>
      <c r="O23" s="33">
        <v>3548</v>
      </c>
      <c r="P23" s="38"/>
      <c r="Q23" s="36">
        <f>M23-K23</f>
        <v>713</v>
      </c>
      <c r="R23" s="38"/>
      <c r="S23" s="36">
        <f>O23-K23</f>
        <v>713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36988</v>
      </c>
      <c r="J27" s="18"/>
      <c r="K27" s="33">
        <v>75463</v>
      </c>
      <c r="L27" s="19"/>
      <c r="M27" s="33">
        <v>81967</v>
      </c>
      <c r="N27" s="19"/>
      <c r="O27" s="33">
        <v>81662</v>
      </c>
      <c r="P27" s="38"/>
      <c r="Q27" s="36">
        <f t="shared" ref="Q27:Q32" si="3">M27-K27</f>
        <v>6504</v>
      </c>
      <c r="R27" s="38"/>
      <c r="S27" s="36">
        <f t="shared" ref="S27:S32" si="4">O27-K27</f>
        <v>6199</v>
      </c>
      <c r="T27" s="38"/>
      <c r="U27" s="36">
        <f t="shared" ref="U27:U32" si="5">O27-M27</f>
        <v>-305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36988</v>
      </c>
      <c r="J28" s="18"/>
      <c r="K28" s="33">
        <v>115338</v>
      </c>
      <c r="L28" s="19"/>
      <c r="M28" s="33">
        <v>110857</v>
      </c>
      <c r="N28" s="19"/>
      <c r="O28" s="33">
        <v>110074</v>
      </c>
      <c r="P28" s="38"/>
      <c r="Q28" s="36">
        <f t="shared" si="3"/>
        <v>-4481</v>
      </c>
      <c r="R28" s="38"/>
      <c r="S28" s="36">
        <f t="shared" si="4"/>
        <v>-5264</v>
      </c>
      <c r="T28" s="38"/>
      <c r="U28" s="36">
        <f t="shared" si="5"/>
        <v>-783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36988</v>
      </c>
      <c r="J29" s="18"/>
      <c r="K29" s="33">
        <v>22477</v>
      </c>
      <c r="L29" s="19"/>
      <c r="M29" s="33">
        <v>22430</v>
      </c>
      <c r="N29" s="19"/>
      <c r="O29" s="33">
        <v>22365</v>
      </c>
      <c r="P29" s="38"/>
      <c r="Q29" s="36">
        <f t="shared" si="3"/>
        <v>-47</v>
      </c>
      <c r="R29" s="38"/>
      <c r="S29" s="36">
        <f t="shared" si="4"/>
        <v>-112</v>
      </c>
      <c r="T29" s="38"/>
      <c r="U29" s="36">
        <f t="shared" si="5"/>
        <v>-65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36988</v>
      </c>
      <c r="J30" s="18"/>
      <c r="K30" s="33">
        <v>63193</v>
      </c>
      <c r="L30" s="19"/>
      <c r="M30" s="33">
        <v>61868</v>
      </c>
      <c r="N30" s="19"/>
      <c r="O30" s="33">
        <v>61447</v>
      </c>
      <c r="P30" s="38"/>
      <c r="Q30" s="36">
        <f t="shared" si="3"/>
        <v>-1325</v>
      </c>
      <c r="R30" s="38"/>
      <c r="S30" s="36">
        <f t="shared" si="4"/>
        <v>-1746</v>
      </c>
      <c r="T30" s="38"/>
      <c r="U30" s="36">
        <f t="shared" si="5"/>
        <v>-421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36988</v>
      </c>
      <c r="J31" s="18"/>
      <c r="K31" s="33">
        <v>108750</v>
      </c>
      <c r="L31" s="19"/>
      <c r="M31" s="33">
        <v>108532</v>
      </c>
      <c r="N31" s="19"/>
      <c r="O31" s="33">
        <v>107968</v>
      </c>
      <c r="P31" s="38"/>
      <c r="Q31" s="36">
        <f t="shared" si="3"/>
        <v>-218</v>
      </c>
      <c r="R31" s="38"/>
      <c r="S31" s="36">
        <f t="shared" si="4"/>
        <v>-782</v>
      </c>
      <c r="T31" s="38"/>
      <c r="U31" s="36">
        <f t="shared" si="5"/>
        <v>-564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36988</v>
      </c>
      <c r="J32" s="18"/>
      <c r="K32" s="33">
        <v>40530</v>
      </c>
      <c r="L32" s="19"/>
      <c r="M32" s="33">
        <v>40129</v>
      </c>
      <c r="N32" s="19"/>
      <c r="O32" s="33">
        <v>39774</v>
      </c>
      <c r="P32" s="38"/>
      <c r="Q32" s="36">
        <f t="shared" si="3"/>
        <v>-401</v>
      </c>
      <c r="R32" s="38"/>
      <c r="S32" s="36">
        <f t="shared" si="4"/>
        <v>-756</v>
      </c>
      <c r="T32" s="38"/>
      <c r="U32" s="36">
        <f t="shared" si="5"/>
        <v>-355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425751</v>
      </c>
      <c r="L34" s="19"/>
      <c r="M34" s="33">
        <f>SUM(M27:M33)</f>
        <v>425783</v>
      </c>
      <c r="N34" s="19"/>
      <c r="O34" s="33">
        <f>SUM(O27:O33)</f>
        <v>423290</v>
      </c>
      <c r="P34" s="38"/>
      <c r="Q34" s="36">
        <f>SUM(Q27:Q33)</f>
        <v>32</v>
      </c>
      <c r="R34" s="38"/>
      <c r="S34" s="36">
        <f>SUM(S27:S33)</f>
        <v>-2461</v>
      </c>
      <c r="T34" s="38"/>
      <c r="U34" s="36">
        <f>SUM(U27:U33)</f>
        <v>-2493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36988</v>
      </c>
      <c r="J38" s="18"/>
      <c r="K38" s="33">
        <v>1638</v>
      </c>
      <c r="L38" s="19"/>
      <c r="M38" s="33">
        <v>0</v>
      </c>
      <c r="N38" s="19"/>
      <c r="O38" s="33">
        <v>1588</v>
      </c>
      <c r="P38" s="38"/>
      <c r="Q38" s="36">
        <f>M38-K38</f>
        <v>-1638</v>
      </c>
      <c r="R38" s="38"/>
      <c r="S38" s="36">
        <f>O38-K38</f>
        <v>-50</v>
      </c>
      <c r="T38" s="38"/>
      <c r="U38" s="36">
        <f>O38-M38</f>
        <v>1588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36988</v>
      </c>
      <c r="J39" s="18"/>
      <c r="K39" s="33">
        <v>448</v>
      </c>
      <c r="L39" s="19"/>
      <c r="M39" s="33">
        <v>827</v>
      </c>
      <c r="N39" s="19"/>
      <c r="O39" s="33">
        <v>828</v>
      </c>
      <c r="P39" s="38"/>
      <c r="Q39" s="36">
        <f>M39-K39</f>
        <v>379</v>
      </c>
      <c r="R39" s="38"/>
      <c r="S39" s="36">
        <f>O39-K39</f>
        <v>380</v>
      </c>
      <c r="T39" s="38"/>
      <c r="U39" s="36">
        <f>O39-M39</f>
        <v>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36988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36988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36988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5939</v>
      </c>
      <c r="I44" s="31"/>
      <c r="J44" s="18"/>
      <c r="K44" s="33">
        <f>SUM(K38:K43)</f>
        <v>2086</v>
      </c>
      <c r="L44" s="19"/>
      <c r="M44" s="33">
        <f>SUM(M38:M42)</f>
        <v>827</v>
      </c>
      <c r="N44" s="19"/>
      <c r="O44" s="33">
        <f>SUM(O38:O43)</f>
        <v>2416</v>
      </c>
      <c r="P44" s="38"/>
      <c r="Q44" s="36">
        <f>SUM(Q38:Q43)</f>
        <v>-1259</v>
      </c>
      <c r="R44" s="38"/>
      <c r="S44" s="36">
        <f>SUM(S38:S43)</f>
        <v>330</v>
      </c>
      <c r="T44" s="38"/>
      <c r="U44" s="36">
        <f>SUM(U38:U43)</f>
        <v>1589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2068799</v>
      </c>
      <c r="L47" s="76"/>
      <c r="M47" s="75">
        <f>M19+M23+M34+M44</f>
        <v>2002433</v>
      </c>
      <c r="N47" s="76"/>
      <c r="O47" s="82">
        <f>O19+O23+O34+O44</f>
        <v>2016560</v>
      </c>
      <c r="P47" s="83"/>
      <c r="Q47" s="82">
        <f>Q19+Q23+Q34+Q44</f>
        <v>-66366</v>
      </c>
      <c r="R47" s="83"/>
      <c r="S47" s="82">
        <f>S19+S23+S34+S44</f>
        <v>-52239</v>
      </c>
      <c r="T47" s="83"/>
      <c r="U47" s="75">
        <f>U19+U23+U34+U44</f>
        <v>14127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-2140.8387096774195</v>
      </c>
      <c r="R48" s="84"/>
      <c r="S48" s="86">
        <f>S47/31</f>
        <v>-1685.1290322580646</v>
      </c>
      <c r="T48" s="84"/>
      <c r="U48" s="88">
        <f>U47/31</f>
        <v>455.70967741935482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-330841.14659999998</v>
      </c>
      <c r="R50" s="47"/>
      <c r="S50" s="77">
        <f>S47*O50</f>
        <v>-260416.63889999999</v>
      </c>
      <c r="T50" s="47"/>
      <c r="U50" s="77">
        <f>U47*O50</f>
        <v>70424.507700000002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36988</v>
      </c>
      <c r="J54" s="18"/>
      <c r="K54" s="33">
        <v>521954</v>
      </c>
      <c r="L54" s="19"/>
      <c r="M54" s="33">
        <v>771313</v>
      </c>
      <c r="N54" s="19"/>
      <c r="O54" s="33">
        <v>501022</v>
      </c>
      <c r="P54" s="38"/>
      <c r="Q54" s="36">
        <f>M54-K54</f>
        <v>249359</v>
      </c>
      <c r="R54" s="38"/>
      <c r="S54" s="36">
        <f>O54-K54</f>
        <v>-20932</v>
      </c>
      <c r="T54" s="38"/>
      <c r="U54" s="36">
        <f>O54-M54</f>
        <v>-270291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/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521954</v>
      </c>
      <c r="L57" s="19"/>
      <c r="M57" s="33">
        <f>SUM(M54:M56)</f>
        <v>771313</v>
      </c>
      <c r="N57" s="19"/>
      <c r="O57" s="33">
        <f>SUM(O54:O55)</f>
        <v>501022</v>
      </c>
      <c r="P57" s="38"/>
      <c r="Q57" s="36">
        <f>SUM(Q54:Q55)</f>
        <v>249359</v>
      </c>
      <c r="R57" s="38"/>
      <c r="S57" s="36">
        <f>SUM(S54:S55)</f>
        <v>-20932</v>
      </c>
      <c r="T57" s="38"/>
      <c r="U57" s="36">
        <f>SUM(U54:U55)</f>
        <v>-270291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8311.9666666666672</v>
      </c>
      <c r="R59" s="84"/>
      <c r="S59" s="86">
        <f>S57/30</f>
        <v>-697.73333333333335</v>
      </c>
      <c r="T59" s="84"/>
      <c r="U59" s="86">
        <f>U57/30</f>
        <v>-9009.7000000000007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1243079.5508999999</v>
      </c>
      <c r="R61" s="47"/>
      <c r="S61" s="77">
        <f>S57*O61</f>
        <v>-104348.11320000001</v>
      </c>
      <c r="T61" s="47"/>
      <c r="U61" s="77">
        <f>U57*O61</f>
        <v>-1347427.6640999999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36988</v>
      </c>
      <c r="J68" s="18"/>
      <c r="K68" s="33"/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36988</v>
      </c>
      <c r="J69" s="18"/>
      <c r="K69" s="33">
        <v>31900</v>
      </c>
      <c r="L69" s="19"/>
      <c r="M69" s="33">
        <v>28264</v>
      </c>
      <c r="N69" s="19"/>
      <c r="O69" s="33">
        <v>21252</v>
      </c>
      <c r="P69" s="38"/>
      <c r="Q69" s="36">
        <f>M69-K69</f>
        <v>-3636</v>
      </c>
      <c r="R69" s="38"/>
      <c r="S69" s="36">
        <f>O69-K69</f>
        <v>-10648</v>
      </c>
      <c r="T69" s="38"/>
      <c r="U69" s="36">
        <f>O69-M69</f>
        <v>-7012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31900</v>
      </c>
      <c r="L71" s="19"/>
      <c r="M71" s="33">
        <f>SUM(M68:M70)</f>
        <v>28264</v>
      </c>
      <c r="N71" s="19"/>
      <c r="O71" s="33">
        <f>SUM(O68:O70)</f>
        <v>21252</v>
      </c>
      <c r="P71" s="38"/>
      <c r="Q71" s="36">
        <f>SUM(Q68:Q70)</f>
        <v>-3636</v>
      </c>
      <c r="R71" s="38"/>
      <c r="S71" s="36">
        <f>SUM(S68:S70)</f>
        <v>-10648</v>
      </c>
      <c r="T71" s="38"/>
      <c r="U71" s="36">
        <f>SUM(U68:U70)</f>
        <v>-7012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-121.2</v>
      </c>
      <c r="R74" s="104"/>
      <c r="S74" s="103">
        <f>S71/30</f>
        <v>-354.93333333333334</v>
      </c>
      <c r="T74" s="104"/>
      <c r="U74" s="103">
        <f>U71/30</f>
        <v>-233.73333333333332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-18125.8236</v>
      </c>
      <c r="R76" s="47"/>
      <c r="S76" s="77">
        <f>S71*O76</f>
        <v>-53081.344799999999</v>
      </c>
      <c r="T76" s="47"/>
      <c r="U76" s="77">
        <f>U71*O76</f>
        <v>-34955.521200000003</v>
      </c>
      <c r="V76" s="20"/>
      <c r="W76" s="14"/>
    </row>
    <row r="77" spans="1:24" x14ac:dyDescent="0.2">
      <c r="O77" s="107" t="s">
        <v>3</v>
      </c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K36" sqref="K36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36981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36981</v>
      </c>
      <c r="J6" s="18"/>
      <c r="K6" s="33">
        <v>642073</v>
      </c>
      <c r="L6" s="19"/>
      <c r="M6" s="33">
        <v>641366</v>
      </c>
      <c r="N6" s="19"/>
      <c r="O6" s="33">
        <v>661827</v>
      </c>
      <c r="P6" s="38"/>
      <c r="Q6" s="36">
        <f t="shared" ref="Q6:Q17" si="0">M6-K6</f>
        <v>-707</v>
      </c>
      <c r="R6" s="38"/>
      <c r="S6" s="36">
        <f t="shared" ref="S6:S17" si="1">O6-K6</f>
        <v>19754</v>
      </c>
      <c r="T6" s="38"/>
      <c r="U6" s="36">
        <f t="shared" ref="U6:U17" si="2">O6-M6</f>
        <v>20461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36981</v>
      </c>
      <c r="J7" s="18"/>
      <c r="K7" s="33">
        <v>958132</v>
      </c>
      <c r="L7" s="19"/>
      <c r="M7" s="33">
        <v>911809</v>
      </c>
      <c r="N7" s="19"/>
      <c r="O7" s="33">
        <v>937754</v>
      </c>
      <c r="P7" s="38"/>
      <c r="Q7" s="36">
        <f t="shared" si="0"/>
        <v>-46323</v>
      </c>
      <c r="R7" s="38"/>
      <c r="S7" s="36">
        <f t="shared" si="1"/>
        <v>-20378</v>
      </c>
      <c r="T7" s="38"/>
      <c r="U7" s="36">
        <f t="shared" si="2"/>
        <v>25945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36981</v>
      </c>
      <c r="J8" s="18"/>
      <c r="K8" s="33">
        <v>628252</v>
      </c>
      <c r="L8" s="19"/>
      <c r="M8" s="33">
        <v>622216</v>
      </c>
      <c r="N8" s="19"/>
      <c r="O8" s="33">
        <v>641119</v>
      </c>
      <c r="P8" s="38"/>
      <c r="Q8" s="36">
        <f t="shared" si="0"/>
        <v>-6036</v>
      </c>
      <c r="R8" s="38"/>
      <c r="S8" s="36">
        <f t="shared" si="1"/>
        <v>12867</v>
      </c>
      <c r="T8" s="38"/>
      <c r="U8" s="36">
        <f t="shared" si="2"/>
        <v>18903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36981</v>
      </c>
      <c r="J9" s="18"/>
      <c r="K9" s="33">
        <v>240505</v>
      </c>
      <c r="L9" s="19"/>
      <c r="M9" s="33">
        <v>223386</v>
      </c>
      <c r="N9" s="19"/>
      <c r="O9" s="33">
        <v>229641</v>
      </c>
      <c r="P9" s="38"/>
      <c r="Q9" s="36">
        <f t="shared" si="0"/>
        <v>-17119</v>
      </c>
      <c r="R9" s="38"/>
      <c r="S9" s="36">
        <f t="shared" si="1"/>
        <v>-10864</v>
      </c>
      <c r="T9" s="38"/>
      <c r="U9" s="36">
        <f t="shared" si="2"/>
        <v>6255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36981</v>
      </c>
      <c r="J10" s="18"/>
      <c r="K10" s="33">
        <v>577773</v>
      </c>
      <c r="L10" s="19"/>
      <c r="M10" s="33">
        <v>562058</v>
      </c>
      <c r="N10" s="19"/>
      <c r="O10" s="33">
        <v>579516</v>
      </c>
      <c r="P10" s="38"/>
      <c r="Q10" s="36">
        <f t="shared" si="0"/>
        <v>-15715</v>
      </c>
      <c r="R10" s="38"/>
      <c r="S10" s="36">
        <f t="shared" si="1"/>
        <v>1743</v>
      </c>
      <c r="T10" s="38"/>
      <c r="U10" s="36">
        <f t="shared" si="2"/>
        <v>17458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36981</v>
      </c>
      <c r="J11" s="18"/>
      <c r="K11" s="33">
        <v>585860</v>
      </c>
      <c r="L11" s="19"/>
      <c r="M11" s="33">
        <v>571038</v>
      </c>
      <c r="N11" s="19"/>
      <c r="O11" s="33">
        <v>586101</v>
      </c>
      <c r="P11" s="38"/>
      <c r="Q11" s="36">
        <f t="shared" si="0"/>
        <v>-14822</v>
      </c>
      <c r="R11" s="38"/>
      <c r="S11" s="36">
        <f t="shared" si="1"/>
        <v>241</v>
      </c>
      <c r="T11" s="38"/>
      <c r="U11" s="36">
        <f t="shared" si="2"/>
        <v>15063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36981</v>
      </c>
      <c r="J12" s="18"/>
      <c r="K12" s="33">
        <v>194340</v>
      </c>
      <c r="L12" s="19"/>
      <c r="M12" s="33">
        <v>183011</v>
      </c>
      <c r="N12" s="19"/>
      <c r="O12" s="33">
        <v>188576</v>
      </c>
      <c r="P12" s="38"/>
      <c r="Q12" s="36">
        <f t="shared" si="0"/>
        <v>-11329</v>
      </c>
      <c r="R12" s="38"/>
      <c r="S12" s="36">
        <f t="shared" si="1"/>
        <v>-5764</v>
      </c>
      <c r="T12" s="38"/>
      <c r="U12" s="36">
        <f t="shared" si="2"/>
        <v>5565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36981</v>
      </c>
      <c r="J13" s="18"/>
      <c r="K13" s="33">
        <v>464539</v>
      </c>
      <c r="L13" s="19"/>
      <c r="M13" s="33">
        <v>446273</v>
      </c>
      <c r="N13" s="19"/>
      <c r="O13" s="33">
        <v>452576</v>
      </c>
      <c r="P13" s="38"/>
      <c r="Q13" s="36">
        <f t="shared" si="0"/>
        <v>-18266</v>
      </c>
      <c r="R13" s="38"/>
      <c r="S13" s="36">
        <f t="shared" si="1"/>
        <v>-11963</v>
      </c>
      <c r="T13" s="38"/>
      <c r="U13" s="36">
        <f t="shared" si="2"/>
        <v>6303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36981</v>
      </c>
      <c r="J14" s="18"/>
      <c r="K14" s="33">
        <v>595674</v>
      </c>
      <c r="L14" s="19"/>
      <c r="M14" s="33">
        <v>624026</v>
      </c>
      <c r="N14" s="19"/>
      <c r="O14" s="33">
        <v>640917</v>
      </c>
      <c r="P14" s="38"/>
      <c r="Q14" s="36">
        <f t="shared" si="0"/>
        <v>28352</v>
      </c>
      <c r="R14" s="38"/>
      <c r="S14" s="36">
        <f t="shared" si="1"/>
        <v>45243</v>
      </c>
      <c r="T14" s="38"/>
      <c r="U14" s="36">
        <f t="shared" si="2"/>
        <v>16891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36981</v>
      </c>
      <c r="J15" s="18"/>
      <c r="K15" s="33">
        <v>769956</v>
      </c>
      <c r="L15" s="19"/>
      <c r="M15" s="33">
        <v>770306</v>
      </c>
      <c r="N15" s="19"/>
      <c r="O15" s="33">
        <v>790716</v>
      </c>
      <c r="P15" s="38"/>
      <c r="Q15" s="36">
        <f t="shared" si="0"/>
        <v>350</v>
      </c>
      <c r="R15" s="38"/>
      <c r="S15" s="36">
        <f t="shared" si="1"/>
        <v>20760</v>
      </c>
      <c r="T15" s="38"/>
      <c r="U15" s="36">
        <f t="shared" si="2"/>
        <v>20410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36981</v>
      </c>
      <c r="J16" s="18"/>
      <c r="K16" s="33">
        <v>1294891</v>
      </c>
      <c r="L16" s="19"/>
      <c r="M16" s="33">
        <v>1261547</v>
      </c>
      <c r="N16" s="19"/>
      <c r="O16" s="33">
        <v>1292646</v>
      </c>
      <c r="P16" s="38"/>
      <c r="Q16" s="36">
        <f t="shared" si="0"/>
        <v>-33344</v>
      </c>
      <c r="R16" s="38"/>
      <c r="S16" s="36">
        <f t="shared" si="1"/>
        <v>-2245</v>
      </c>
      <c r="T16" s="38"/>
      <c r="U16" s="36">
        <f t="shared" si="2"/>
        <v>31099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36981</v>
      </c>
      <c r="J17" s="18"/>
      <c r="K17" s="33">
        <v>243606</v>
      </c>
      <c r="L17" s="19"/>
      <c r="M17" s="33">
        <v>226301</v>
      </c>
      <c r="N17" s="19"/>
      <c r="O17" s="33">
        <v>232811</v>
      </c>
      <c r="P17" s="38"/>
      <c r="Q17" s="36">
        <f t="shared" si="0"/>
        <v>-17305</v>
      </c>
      <c r="R17" s="38"/>
      <c r="S17" s="36">
        <f t="shared" si="1"/>
        <v>-10795</v>
      </c>
      <c r="T17" s="38"/>
      <c r="U17" s="36">
        <f t="shared" si="2"/>
        <v>6510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7195601</v>
      </c>
      <c r="L19" s="19"/>
      <c r="M19" s="33">
        <f>SUM(M6:M18)</f>
        <v>7043337</v>
      </c>
      <c r="N19" s="19"/>
      <c r="O19" s="33">
        <f>SUM(O6:O17)</f>
        <v>7234200</v>
      </c>
      <c r="P19" s="38"/>
      <c r="Q19" s="36">
        <f>SUM(Q6:Q17)</f>
        <v>-152264</v>
      </c>
      <c r="R19" s="38"/>
      <c r="S19" s="36">
        <f>SUM(S6:S17)</f>
        <v>38599</v>
      </c>
      <c r="T19" s="38"/>
      <c r="U19" s="36">
        <f>SUM(U6:U17)</f>
        <v>190863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36981</v>
      </c>
      <c r="J23" s="18"/>
      <c r="K23" s="33">
        <v>18080</v>
      </c>
      <c r="L23" s="19"/>
      <c r="M23" s="33">
        <v>16699</v>
      </c>
      <c r="N23" s="19"/>
      <c r="O23" s="33">
        <v>17386</v>
      </c>
      <c r="P23" s="38"/>
      <c r="Q23" s="36">
        <f>M23-K23</f>
        <v>-1381</v>
      </c>
      <c r="R23" s="38"/>
      <c r="S23" s="36">
        <f>O23-K23</f>
        <v>-694</v>
      </c>
      <c r="T23" s="38"/>
      <c r="U23" s="36">
        <f>O23-M23</f>
        <v>687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36981</v>
      </c>
      <c r="J27" s="18"/>
      <c r="K27" s="33">
        <v>357883</v>
      </c>
      <c r="L27" s="19"/>
      <c r="M27" s="33">
        <v>286132</v>
      </c>
      <c r="N27" s="19"/>
      <c r="O27" s="33">
        <v>353662</v>
      </c>
      <c r="P27" s="38"/>
      <c r="Q27" s="36">
        <f t="shared" ref="Q27:Q32" si="3">M27-K27</f>
        <v>-71751</v>
      </c>
      <c r="R27" s="38"/>
      <c r="S27" s="36">
        <f t="shared" ref="S27:S32" si="4">O27-K27</f>
        <v>-4221</v>
      </c>
      <c r="T27" s="38"/>
      <c r="U27" s="36">
        <f t="shared" ref="U27:U32" si="5">O27-M27</f>
        <v>67530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36981</v>
      </c>
      <c r="J28" s="18"/>
      <c r="K28" s="33">
        <v>503243</v>
      </c>
      <c r="L28" s="19"/>
      <c r="M28" s="33">
        <v>474298</v>
      </c>
      <c r="N28" s="19"/>
      <c r="O28" s="33">
        <v>485842</v>
      </c>
      <c r="P28" s="38"/>
      <c r="Q28" s="36">
        <f t="shared" si="3"/>
        <v>-28945</v>
      </c>
      <c r="R28" s="38"/>
      <c r="S28" s="36">
        <f t="shared" si="4"/>
        <v>-17401</v>
      </c>
      <c r="T28" s="38"/>
      <c r="U28" s="36">
        <f t="shared" si="5"/>
        <v>11544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36981</v>
      </c>
      <c r="J29" s="18"/>
      <c r="K29" s="33">
        <v>110891</v>
      </c>
      <c r="L29" s="19"/>
      <c r="M29" s="33">
        <v>108747</v>
      </c>
      <c r="N29" s="19"/>
      <c r="O29" s="33">
        <v>112063</v>
      </c>
      <c r="P29" s="38"/>
      <c r="Q29" s="36">
        <f t="shared" si="3"/>
        <v>-2144</v>
      </c>
      <c r="R29" s="38"/>
      <c r="S29" s="36">
        <f t="shared" si="4"/>
        <v>1172</v>
      </c>
      <c r="T29" s="38"/>
      <c r="U29" s="36">
        <f t="shared" si="5"/>
        <v>3316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36981</v>
      </c>
      <c r="J30" s="18"/>
      <c r="K30" s="33">
        <v>264049</v>
      </c>
      <c r="L30" s="19"/>
      <c r="M30" s="33">
        <v>262733</v>
      </c>
      <c r="N30" s="19"/>
      <c r="O30" s="33">
        <v>269486</v>
      </c>
      <c r="P30" s="38"/>
      <c r="Q30" s="36">
        <f t="shared" si="3"/>
        <v>-1316</v>
      </c>
      <c r="R30" s="38"/>
      <c r="S30" s="36">
        <f t="shared" si="4"/>
        <v>5437</v>
      </c>
      <c r="T30" s="38"/>
      <c r="U30" s="36">
        <f t="shared" si="5"/>
        <v>6753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36981</v>
      </c>
      <c r="J31" s="18"/>
      <c r="K31" s="33">
        <v>481429</v>
      </c>
      <c r="L31" s="19"/>
      <c r="M31" s="33">
        <v>468807</v>
      </c>
      <c r="N31" s="19"/>
      <c r="O31" s="33">
        <v>480809</v>
      </c>
      <c r="P31" s="38"/>
      <c r="Q31" s="36">
        <f t="shared" si="3"/>
        <v>-12622</v>
      </c>
      <c r="R31" s="38"/>
      <c r="S31" s="36">
        <f t="shared" si="4"/>
        <v>-620</v>
      </c>
      <c r="T31" s="38"/>
      <c r="U31" s="36">
        <f t="shared" si="5"/>
        <v>12002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36981</v>
      </c>
      <c r="J32" s="18"/>
      <c r="K32" s="33">
        <v>180048</v>
      </c>
      <c r="L32" s="19"/>
      <c r="M32" s="33">
        <v>177271</v>
      </c>
      <c r="N32" s="19"/>
      <c r="O32" s="33">
        <v>181346</v>
      </c>
      <c r="P32" s="38"/>
      <c r="Q32" s="36">
        <f t="shared" si="3"/>
        <v>-2777</v>
      </c>
      <c r="R32" s="38"/>
      <c r="S32" s="36">
        <f t="shared" si="4"/>
        <v>1298</v>
      </c>
      <c r="T32" s="38"/>
      <c r="U32" s="36">
        <f t="shared" si="5"/>
        <v>4075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1897543</v>
      </c>
      <c r="L34" s="19"/>
      <c r="M34" s="33">
        <f>SUM(M27:M33)</f>
        <v>1777988</v>
      </c>
      <c r="N34" s="19"/>
      <c r="O34" s="33">
        <f>SUM(O27:O33)</f>
        <v>1883208</v>
      </c>
      <c r="P34" s="38"/>
      <c r="Q34" s="36">
        <f>SUM(Q27:Q33)</f>
        <v>-119555</v>
      </c>
      <c r="R34" s="38"/>
      <c r="S34" s="36">
        <f>SUM(S27:S33)</f>
        <v>-14335</v>
      </c>
      <c r="T34" s="38"/>
      <c r="U34" s="36">
        <f>SUM(U27:U33)</f>
        <v>105220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36981</v>
      </c>
      <c r="J38" s="18"/>
      <c r="K38" s="33">
        <v>7254</v>
      </c>
      <c r="L38" s="19"/>
      <c r="M38" s="33">
        <v>0</v>
      </c>
      <c r="N38" s="19"/>
      <c r="O38" s="33">
        <v>8119</v>
      </c>
      <c r="P38" s="38"/>
      <c r="Q38" s="36">
        <f>M38-K38</f>
        <v>-7254</v>
      </c>
      <c r="R38" s="38"/>
      <c r="S38" s="36">
        <f>O38-K38</f>
        <v>865</v>
      </c>
      <c r="T38" s="38"/>
      <c r="U38" s="36">
        <f>O38-M38</f>
        <v>8119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36981</v>
      </c>
      <c r="J39" s="18"/>
      <c r="K39" s="33">
        <v>3441</v>
      </c>
      <c r="L39" s="19"/>
      <c r="M39" s="33">
        <v>3532</v>
      </c>
      <c r="N39" s="19"/>
      <c r="O39" s="33">
        <v>3646</v>
      </c>
      <c r="P39" s="38"/>
      <c r="Q39" s="36">
        <f>M39-K39</f>
        <v>91</v>
      </c>
      <c r="R39" s="38"/>
      <c r="S39" s="36">
        <f>O39-K39</f>
        <v>205</v>
      </c>
      <c r="T39" s="38"/>
      <c r="U39" s="36">
        <f>O39-M39</f>
        <v>114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36981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36981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36981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5939</v>
      </c>
      <c r="I44" s="31"/>
      <c r="J44" s="18"/>
      <c r="K44" s="33">
        <f>SUM(K38:K43)</f>
        <v>10695</v>
      </c>
      <c r="L44" s="19"/>
      <c r="M44" s="33">
        <f>SUM(M38:M42)</f>
        <v>3532</v>
      </c>
      <c r="N44" s="19"/>
      <c r="O44" s="33">
        <f>SUM(O38:O43)</f>
        <v>11765</v>
      </c>
      <c r="P44" s="38"/>
      <c r="Q44" s="36">
        <f>SUM(Q38:Q43)</f>
        <v>-7163</v>
      </c>
      <c r="R44" s="38"/>
      <c r="S44" s="36">
        <f>SUM(S38:S43)</f>
        <v>1070</v>
      </c>
      <c r="T44" s="38"/>
      <c r="U44" s="36">
        <f>SUM(U38:U43)</f>
        <v>8233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9121919</v>
      </c>
      <c r="L47" s="76"/>
      <c r="M47" s="75">
        <f>M19+M23+M34+M44</f>
        <v>8841556</v>
      </c>
      <c r="N47" s="76"/>
      <c r="O47" s="82">
        <f>O19+O23+O34+O44</f>
        <v>9146559</v>
      </c>
      <c r="P47" s="83"/>
      <c r="Q47" s="82">
        <f>Q19+Q23+Q34+Q44</f>
        <v>-280363</v>
      </c>
      <c r="R47" s="83"/>
      <c r="S47" s="82">
        <f>S19+S23+S34+S44</f>
        <v>24640</v>
      </c>
      <c r="T47" s="83"/>
      <c r="U47" s="75">
        <f>U19+U23+U34+U44</f>
        <v>305003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-9043.967741935483</v>
      </c>
      <c r="R48" s="84"/>
      <c r="S48" s="86">
        <f>S47/31</f>
        <v>794.83870967741939</v>
      </c>
      <c r="T48" s="84"/>
      <c r="U48" s="88">
        <f>U47/31</f>
        <v>9838.8064516129034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-1557556.6465</v>
      </c>
      <c r="R50" s="47"/>
      <c r="S50" s="77">
        <f>S47*O50</f>
        <v>136887.52000000002</v>
      </c>
      <c r="T50" s="47"/>
      <c r="U50" s="77">
        <f>U47*O50</f>
        <v>1694444.1665000001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36981</v>
      </c>
      <c r="J54" s="18"/>
      <c r="K54" s="33">
        <v>2326276</v>
      </c>
      <c r="L54" s="19"/>
      <c r="M54" s="33">
        <v>2253614</v>
      </c>
      <c r="N54" s="19"/>
      <c r="O54" s="33">
        <v>2328013</v>
      </c>
      <c r="P54" s="38"/>
      <c r="Q54" s="36">
        <f>M54-K54</f>
        <v>-72662</v>
      </c>
      <c r="R54" s="38"/>
      <c r="S54" s="36">
        <f>O54-K54</f>
        <v>1737</v>
      </c>
      <c r="T54" s="38"/>
      <c r="U54" s="36">
        <f>O54-M54</f>
        <v>74399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1151863</v>
      </c>
      <c r="I57" s="31"/>
      <c r="J57" s="18"/>
      <c r="K57" s="33">
        <f>SUM(K54:K56)</f>
        <v>2326276</v>
      </c>
      <c r="L57" s="19"/>
      <c r="M57" s="33">
        <f>SUM(M54:M56)</f>
        <v>2253614</v>
      </c>
      <c r="N57" s="19"/>
      <c r="O57" s="33">
        <f>SUM(O54:O55)</f>
        <v>2328013</v>
      </c>
      <c r="P57" s="38"/>
      <c r="Q57" s="36">
        <f>SUM(Q54:Q55)</f>
        <v>-72662</v>
      </c>
      <c r="R57" s="38"/>
      <c r="S57" s="36">
        <f>SUM(S54:S55)</f>
        <v>1737</v>
      </c>
      <c r="T57" s="38"/>
      <c r="U57" s="36">
        <f>SUM(U54:U55)</f>
        <v>74399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-2422.0666666666666</v>
      </c>
      <c r="R59" s="84"/>
      <c r="S59" s="86">
        <f>S57/30</f>
        <v>57.9</v>
      </c>
      <c r="T59" s="84"/>
      <c r="U59" s="86">
        <f>U57/30</f>
        <v>2479.9666666666667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-403673.74100000004</v>
      </c>
      <c r="R61" s="47"/>
      <c r="S61" s="77">
        <f>S57*O61</f>
        <v>9649.9035000000003</v>
      </c>
      <c r="T61" s="47"/>
      <c r="U61" s="77">
        <f>U57*O61</f>
        <v>413323.64450000005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36981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36981</v>
      </c>
      <c r="J69" s="18"/>
      <c r="K69" s="33">
        <v>130348</v>
      </c>
      <c r="L69" s="19"/>
      <c r="M69" s="33">
        <v>119276</v>
      </c>
      <c r="N69" s="19"/>
      <c r="O69" s="33">
        <v>131340</v>
      </c>
      <c r="P69" s="38"/>
      <c r="Q69" s="36">
        <f>M69-K69</f>
        <v>-11072</v>
      </c>
      <c r="R69" s="38"/>
      <c r="S69" s="36">
        <f>O69-K69</f>
        <v>992</v>
      </c>
      <c r="T69" s="38"/>
      <c r="U69" s="36">
        <f>O69-M69</f>
        <v>12064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130461</v>
      </c>
      <c r="L71" s="19"/>
      <c r="M71" s="33">
        <f>SUM(M68:M70)</f>
        <v>119276</v>
      </c>
      <c r="N71" s="19"/>
      <c r="O71" s="33">
        <f>SUM(O68:O70)</f>
        <v>131340</v>
      </c>
      <c r="P71" s="38"/>
      <c r="Q71" s="36">
        <f>SUM(Q68:Q70)</f>
        <v>-11185</v>
      </c>
      <c r="R71" s="38"/>
      <c r="S71" s="36">
        <f>SUM(S68:S70)</f>
        <v>879</v>
      </c>
      <c r="T71" s="38"/>
      <c r="U71" s="36">
        <f>SUM(U68:U70)</f>
        <v>12064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-372.83333333333331</v>
      </c>
      <c r="R74" s="104"/>
      <c r="S74" s="103">
        <f>S71/30</f>
        <v>29.3</v>
      </c>
      <c r="T74" s="104"/>
      <c r="U74" s="103">
        <f>U71/30</f>
        <v>402.13333333333333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-62138.267500000002</v>
      </c>
      <c r="R76" s="47"/>
      <c r="S76" s="77">
        <f>S71*O76</f>
        <v>4883.2845000000007</v>
      </c>
      <c r="T76" s="47"/>
      <c r="U76" s="77">
        <f>U71*O76</f>
        <v>67021.552000000011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77" sqref="O77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36974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36974</v>
      </c>
      <c r="J6" s="18"/>
      <c r="K6" s="33">
        <v>493015</v>
      </c>
      <c r="L6" s="19"/>
      <c r="M6" s="33">
        <v>512719</v>
      </c>
      <c r="N6" s="19"/>
      <c r="O6" s="33">
        <v>511302</v>
      </c>
      <c r="P6" s="38"/>
      <c r="Q6" s="36">
        <f t="shared" ref="Q6:Q17" si="0">M6-K6</f>
        <v>19704</v>
      </c>
      <c r="R6" s="38"/>
      <c r="S6" s="36">
        <f t="shared" ref="S6:S17" si="1">O6-K6</f>
        <v>18287</v>
      </c>
      <c r="T6" s="38"/>
      <c r="U6" s="36">
        <f t="shared" ref="U6:U17" si="2">O6-M6</f>
        <v>-1417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36974</v>
      </c>
      <c r="J7" s="18"/>
      <c r="K7" s="33">
        <v>737387</v>
      </c>
      <c r="L7" s="19"/>
      <c r="M7" s="33">
        <v>725615</v>
      </c>
      <c r="N7" s="19"/>
      <c r="O7" s="33">
        <v>721690</v>
      </c>
      <c r="P7" s="38"/>
      <c r="Q7" s="36">
        <f t="shared" si="0"/>
        <v>-11772</v>
      </c>
      <c r="R7" s="38"/>
      <c r="S7" s="36">
        <f t="shared" si="1"/>
        <v>-15697</v>
      </c>
      <c r="T7" s="38"/>
      <c r="U7" s="36">
        <f t="shared" si="2"/>
        <v>-3925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36974</v>
      </c>
      <c r="J8" s="18"/>
      <c r="K8" s="33">
        <v>486215</v>
      </c>
      <c r="L8" s="19"/>
      <c r="M8" s="33">
        <v>488414</v>
      </c>
      <c r="N8" s="19"/>
      <c r="O8" s="33">
        <v>485935</v>
      </c>
      <c r="P8" s="38"/>
      <c r="Q8" s="36">
        <f t="shared" si="0"/>
        <v>2199</v>
      </c>
      <c r="R8" s="38"/>
      <c r="S8" s="36">
        <f t="shared" si="1"/>
        <v>-280</v>
      </c>
      <c r="T8" s="38"/>
      <c r="U8" s="36">
        <f t="shared" si="2"/>
        <v>-2479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36974</v>
      </c>
      <c r="J9" s="18"/>
      <c r="K9" s="33">
        <v>185303</v>
      </c>
      <c r="L9" s="19"/>
      <c r="M9" s="33">
        <v>179972</v>
      </c>
      <c r="N9" s="19"/>
      <c r="O9" s="33">
        <v>179355</v>
      </c>
      <c r="P9" s="38"/>
      <c r="Q9" s="36">
        <f t="shared" si="0"/>
        <v>-5331</v>
      </c>
      <c r="R9" s="38"/>
      <c r="S9" s="36">
        <f t="shared" si="1"/>
        <v>-5948</v>
      </c>
      <c r="T9" s="38"/>
      <c r="U9" s="36">
        <f t="shared" si="2"/>
        <v>-617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36974</v>
      </c>
      <c r="J10" s="18"/>
      <c r="K10" s="33">
        <v>445697</v>
      </c>
      <c r="L10" s="19"/>
      <c r="M10" s="33">
        <v>437467</v>
      </c>
      <c r="N10" s="19"/>
      <c r="O10" s="33">
        <v>435678</v>
      </c>
      <c r="P10" s="38"/>
      <c r="Q10" s="36">
        <f t="shared" si="0"/>
        <v>-8230</v>
      </c>
      <c r="R10" s="38"/>
      <c r="S10" s="36">
        <f t="shared" si="1"/>
        <v>-10019</v>
      </c>
      <c r="T10" s="38"/>
      <c r="U10" s="36">
        <f t="shared" si="2"/>
        <v>-1789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36974</v>
      </c>
      <c r="J11" s="18"/>
      <c r="K11" s="33">
        <v>452693</v>
      </c>
      <c r="L11" s="19"/>
      <c r="M11" s="33">
        <v>453544</v>
      </c>
      <c r="N11" s="19"/>
      <c r="O11" s="33">
        <v>450883</v>
      </c>
      <c r="P11" s="38"/>
      <c r="Q11" s="36">
        <f t="shared" si="0"/>
        <v>851</v>
      </c>
      <c r="R11" s="38"/>
      <c r="S11" s="36">
        <f t="shared" si="1"/>
        <v>-1810</v>
      </c>
      <c r="T11" s="38"/>
      <c r="U11" s="36">
        <f t="shared" si="2"/>
        <v>-2661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36974</v>
      </c>
      <c r="J12" s="18"/>
      <c r="K12" s="33">
        <v>154121</v>
      </c>
      <c r="L12" s="19"/>
      <c r="M12" s="33">
        <v>145979</v>
      </c>
      <c r="N12" s="19"/>
      <c r="O12" s="33">
        <v>146377</v>
      </c>
      <c r="P12" s="38"/>
      <c r="Q12" s="36">
        <f t="shared" si="0"/>
        <v>-8142</v>
      </c>
      <c r="R12" s="38"/>
      <c r="S12" s="36">
        <f t="shared" si="1"/>
        <v>-7744</v>
      </c>
      <c r="T12" s="38"/>
      <c r="U12" s="36">
        <f t="shared" si="2"/>
        <v>398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36974</v>
      </c>
      <c r="J13" s="18"/>
      <c r="K13" s="33">
        <v>361660</v>
      </c>
      <c r="L13" s="19"/>
      <c r="M13" s="33">
        <v>358512</v>
      </c>
      <c r="N13" s="19"/>
      <c r="O13" s="33">
        <v>349950</v>
      </c>
      <c r="P13" s="38"/>
      <c r="Q13" s="36">
        <f t="shared" si="0"/>
        <v>-3148</v>
      </c>
      <c r="R13" s="38"/>
      <c r="S13" s="36">
        <f t="shared" si="1"/>
        <v>-11710</v>
      </c>
      <c r="T13" s="38"/>
      <c r="U13" s="36">
        <f t="shared" si="2"/>
        <v>-8562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36974</v>
      </c>
      <c r="J14" s="18"/>
      <c r="K14" s="33">
        <v>450464</v>
      </c>
      <c r="L14" s="19"/>
      <c r="M14" s="33">
        <v>494589</v>
      </c>
      <c r="N14" s="19"/>
      <c r="O14" s="33">
        <v>492330</v>
      </c>
      <c r="P14" s="38"/>
      <c r="Q14" s="36">
        <f t="shared" si="0"/>
        <v>44125</v>
      </c>
      <c r="R14" s="38"/>
      <c r="S14" s="36">
        <f t="shared" si="1"/>
        <v>41866</v>
      </c>
      <c r="T14" s="38"/>
      <c r="U14" s="36">
        <f t="shared" si="2"/>
        <v>-2259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36974</v>
      </c>
      <c r="J15" s="18"/>
      <c r="K15" s="33">
        <v>598995</v>
      </c>
      <c r="L15" s="19"/>
      <c r="M15" s="33">
        <v>615211</v>
      </c>
      <c r="N15" s="19"/>
      <c r="O15" s="33">
        <v>611945</v>
      </c>
      <c r="P15" s="38"/>
      <c r="Q15" s="36">
        <f t="shared" si="0"/>
        <v>16216</v>
      </c>
      <c r="R15" s="38"/>
      <c r="S15" s="36">
        <f t="shared" si="1"/>
        <v>12950</v>
      </c>
      <c r="T15" s="38"/>
      <c r="U15" s="36">
        <f t="shared" si="2"/>
        <v>-3266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36974</v>
      </c>
      <c r="J16" s="18"/>
      <c r="K16" s="33">
        <v>1004021</v>
      </c>
      <c r="L16" s="19"/>
      <c r="M16" s="33">
        <v>1025083</v>
      </c>
      <c r="N16" s="19"/>
      <c r="O16" s="33">
        <v>1019991</v>
      </c>
      <c r="P16" s="38"/>
      <c r="Q16" s="36">
        <f t="shared" si="0"/>
        <v>21062</v>
      </c>
      <c r="R16" s="38"/>
      <c r="S16" s="36">
        <f t="shared" si="1"/>
        <v>15970</v>
      </c>
      <c r="T16" s="38"/>
      <c r="U16" s="36">
        <f t="shared" si="2"/>
        <v>-5092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36974</v>
      </c>
      <c r="J17" s="18"/>
      <c r="K17" s="33">
        <v>188565</v>
      </c>
      <c r="L17" s="19"/>
      <c r="M17" s="33">
        <v>184339</v>
      </c>
      <c r="N17" s="19"/>
      <c r="O17" s="33">
        <v>183542</v>
      </c>
      <c r="P17" s="38"/>
      <c r="Q17" s="36">
        <f t="shared" si="0"/>
        <v>-4226</v>
      </c>
      <c r="R17" s="38"/>
      <c r="S17" s="36">
        <f t="shared" si="1"/>
        <v>-5023</v>
      </c>
      <c r="T17" s="38"/>
      <c r="U17" s="36">
        <f t="shared" si="2"/>
        <v>-797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5558136</v>
      </c>
      <c r="L19" s="19"/>
      <c r="M19" s="33">
        <f>SUM(M6:M18)</f>
        <v>5621444</v>
      </c>
      <c r="N19" s="19"/>
      <c r="O19" s="33">
        <f>SUM(O6:O17)</f>
        <v>5588978</v>
      </c>
      <c r="P19" s="38"/>
      <c r="Q19" s="36">
        <f>SUM(Q6:Q17)</f>
        <v>63308</v>
      </c>
      <c r="R19" s="38"/>
      <c r="S19" s="36">
        <f>SUM(S6:S17)</f>
        <v>30842</v>
      </c>
      <c r="T19" s="38"/>
      <c r="U19" s="36">
        <f>SUM(U6:U17)</f>
        <v>-32466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36974</v>
      </c>
      <c r="J23" s="18"/>
      <c r="K23" s="33">
        <v>15245</v>
      </c>
      <c r="L23" s="19"/>
      <c r="M23" s="33">
        <v>13281</v>
      </c>
      <c r="N23" s="19"/>
      <c r="O23" s="33">
        <v>13411</v>
      </c>
      <c r="P23" s="38"/>
      <c r="Q23" s="36">
        <f>M23-K23</f>
        <v>-1964</v>
      </c>
      <c r="R23" s="38"/>
      <c r="S23" s="36">
        <f>O23-K23</f>
        <v>-1834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36974</v>
      </c>
      <c r="J27" s="18"/>
      <c r="K27" s="33">
        <v>276713</v>
      </c>
      <c r="L27" s="19"/>
      <c r="M27" s="33">
        <v>220048</v>
      </c>
      <c r="N27" s="19"/>
      <c r="O27" s="33">
        <v>277419</v>
      </c>
      <c r="P27" s="38"/>
      <c r="Q27" s="36">
        <f t="shared" ref="Q27:Q32" si="3">M27-K27</f>
        <v>-56665</v>
      </c>
      <c r="R27" s="38"/>
      <c r="S27" s="36">
        <f t="shared" ref="S27:S32" si="4">O27-K27</f>
        <v>706</v>
      </c>
      <c r="T27" s="38"/>
      <c r="U27" s="36">
        <f t="shared" ref="U27:U32" si="5">O27-M27</f>
        <v>57371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36974</v>
      </c>
      <c r="J28" s="18"/>
      <c r="K28" s="33">
        <v>389453</v>
      </c>
      <c r="L28" s="19"/>
      <c r="M28" s="33">
        <v>379026</v>
      </c>
      <c r="N28" s="19"/>
      <c r="O28" s="33">
        <v>376303</v>
      </c>
      <c r="P28" s="38"/>
      <c r="Q28" s="36">
        <f t="shared" si="3"/>
        <v>-10427</v>
      </c>
      <c r="R28" s="38"/>
      <c r="S28" s="36">
        <f t="shared" si="4"/>
        <v>-13150</v>
      </c>
      <c r="T28" s="38"/>
      <c r="U28" s="36">
        <f t="shared" si="5"/>
        <v>-2723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36974</v>
      </c>
      <c r="J29" s="18"/>
      <c r="K29" s="33">
        <v>85810</v>
      </c>
      <c r="L29" s="19"/>
      <c r="M29" s="33">
        <v>86326</v>
      </c>
      <c r="N29" s="19"/>
      <c r="O29" s="33">
        <v>86030</v>
      </c>
      <c r="P29" s="38"/>
      <c r="Q29" s="36">
        <f t="shared" si="3"/>
        <v>516</v>
      </c>
      <c r="R29" s="38"/>
      <c r="S29" s="36">
        <f t="shared" si="4"/>
        <v>220</v>
      </c>
      <c r="T29" s="38"/>
      <c r="U29" s="36">
        <f t="shared" si="5"/>
        <v>-296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36974</v>
      </c>
      <c r="J30" s="18"/>
      <c r="K30" s="33">
        <v>204462</v>
      </c>
      <c r="L30" s="19"/>
      <c r="M30" s="33">
        <v>209753</v>
      </c>
      <c r="N30" s="19"/>
      <c r="O30" s="33">
        <v>208376</v>
      </c>
      <c r="P30" s="38"/>
      <c r="Q30" s="36">
        <f t="shared" si="3"/>
        <v>5291</v>
      </c>
      <c r="R30" s="38"/>
      <c r="S30" s="36">
        <f t="shared" si="4"/>
        <v>3914</v>
      </c>
      <c r="T30" s="38"/>
      <c r="U30" s="36">
        <f t="shared" si="5"/>
        <v>-1377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36974</v>
      </c>
      <c r="J31" s="18"/>
      <c r="K31" s="33">
        <v>372720</v>
      </c>
      <c r="L31" s="19"/>
      <c r="M31" s="33">
        <v>375950</v>
      </c>
      <c r="N31" s="19"/>
      <c r="O31" s="33">
        <v>373988</v>
      </c>
      <c r="P31" s="38"/>
      <c r="Q31" s="36">
        <f t="shared" si="3"/>
        <v>3230</v>
      </c>
      <c r="R31" s="38"/>
      <c r="S31" s="36">
        <f t="shared" si="4"/>
        <v>1268</v>
      </c>
      <c r="T31" s="38"/>
      <c r="U31" s="36">
        <f t="shared" si="5"/>
        <v>-1962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36974</v>
      </c>
      <c r="J32" s="18"/>
      <c r="K32" s="33">
        <v>139392</v>
      </c>
      <c r="L32" s="19"/>
      <c r="M32" s="33">
        <v>141734</v>
      </c>
      <c r="N32" s="19"/>
      <c r="O32" s="33">
        <v>140627</v>
      </c>
      <c r="P32" s="38"/>
      <c r="Q32" s="36">
        <f t="shared" si="3"/>
        <v>2342</v>
      </c>
      <c r="R32" s="38"/>
      <c r="S32" s="36">
        <f t="shared" si="4"/>
        <v>1235</v>
      </c>
      <c r="T32" s="38"/>
      <c r="U32" s="36">
        <f t="shared" si="5"/>
        <v>-1107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1468550</v>
      </c>
      <c r="L34" s="19"/>
      <c r="M34" s="33">
        <f>SUM(M27:M33)</f>
        <v>1412837</v>
      </c>
      <c r="N34" s="19"/>
      <c r="O34" s="33">
        <f>SUM(O27:O33)</f>
        <v>1462743</v>
      </c>
      <c r="P34" s="38"/>
      <c r="Q34" s="36">
        <f>SUM(Q27:Q33)</f>
        <v>-55713</v>
      </c>
      <c r="R34" s="38"/>
      <c r="S34" s="36">
        <f>SUM(S27:S33)</f>
        <v>-5807</v>
      </c>
      <c r="T34" s="38"/>
      <c r="U34" s="36">
        <f>SUM(U27:U33)</f>
        <v>49906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36974</v>
      </c>
      <c r="J38" s="18"/>
      <c r="K38" s="33">
        <v>5616</v>
      </c>
      <c r="L38" s="19"/>
      <c r="M38" s="33">
        <v>0</v>
      </c>
      <c r="N38" s="19"/>
      <c r="O38" s="33">
        <v>6626</v>
      </c>
      <c r="P38" s="38"/>
      <c r="Q38" s="36">
        <f>M38-K38</f>
        <v>-5616</v>
      </c>
      <c r="R38" s="38"/>
      <c r="S38" s="36">
        <f>O38-K38</f>
        <v>1010</v>
      </c>
      <c r="T38" s="38"/>
      <c r="U38" s="36">
        <f>O38-M38</f>
        <v>6626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36974</v>
      </c>
      <c r="J39" s="18"/>
      <c r="K39" s="33">
        <v>2818</v>
      </c>
      <c r="L39" s="19"/>
      <c r="M39" s="33">
        <v>2885</v>
      </c>
      <c r="N39" s="19"/>
      <c r="O39" s="33">
        <v>2897</v>
      </c>
      <c r="P39" s="38"/>
      <c r="Q39" s="36">
        <f>M39-K39</f>
        <v>67</v>
      </c>
      <c r="R39" s="38"/>
      <c r="S39" s="36">
        <f>O39-K39</f>
        <v>79</v>
      </c>
      <c r="T39" s="38"/>
      <c r="U39" s="36">
        <f>O39-M39</f>
        <v>12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36974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36974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36974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5939</v>
      </c>
      <c r="I44" s="31"/>
      <c r="J44" s="18"/>
      <c r="K44" s="33">
        <f>SUM(K38:K43)</f>
        <v>8434</v>
      </c>
      <c r="L44" s="19"/>
      <c r="M44" s="33">
        <f>SUM(M38:M42)</f>
        <v>2885</v>
      </c>
      <c r="N44" s="19"/>
      <c r="O44" s="33">
        <f>SUM(O38:O43)</f>
        <v>9523</v>
      </c>
      <c r="P44" s="38"/>
      <c r="Q44" s="36">
        <f>SUM(Q38:Q43)</f>
        <v>-5549</v>
      </c>
      <c r="R44" s="38"/>
      <c r="S44" s="36">
        <f>SUM(S38:S43)</f>
        <v>1089</v>
      </c>
      <c r="T44" s="38"/>
      <c r="U44" s="36">
        <f>SUM(U38:U43)</f>
        <v>6638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7050365</v>
      </c>
      <c r="L47" s="76"/>
      <c r="M47" s="75">
        <f>M19+M23+M34+M44</f>
        <v>7050447</v>
      </c>
      <c r="N47" s="76"/>
      <c r="O47" s="82">
        <f>O19+O23+O34+O44</f>
        <v>7074655</v>
      </c>
      <c r="P47" s="83"/>
      <c r="Q47" s="82">
        <f>Q19+Q23+Q34+Q44</f>
        <v>82</v>
      </c>
      <c r="R47" s="83"/>
      <c r="S47" s="82">
        <f>S19+S23+S34+S44</f>
        <v>24290</v>
      </c>
      <c r="T47" s="83"/>
      <c r="U47" s="75">
        <f>U19+U23+U34+U44</f>
        <v>24208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2.6451612903225805</v>
      </c>
      <c r="R48" s="84"/>
      <c r="S48" s="86">
        <f>S47/31</f>
        <v>783.54838709677415</v>
      </c>
      <c r="T48" s="84"/>
      <c r="U48" s="88">
        <f>U47/31</f>
        <v>780.90322580645159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455.55100000000004</v>
      </c>
      <c r="R50" s="47"/>
      <c r="S50" s="77">
        <f>S47*O50</f>
        <v>134943.095</v>
      </c>
      <c r="T50" s="47"/>
      <c r="U50" s="77">
        <f>U47*O50</f>
        <v>134487.54399999999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36974</v>
      </c>
      <c r="J54" s="18"/>
      <c r="K54" s="33">
        <v>1800232</v>
      </c>
      <c r="L54" s="19"/>
      <c r="M54" s="33">
        <v>1790988</v>
      </c>
      <c r="N54" s="19"/>
      <c r="O54" s="33">
        <v>1794234</v>
      </c>
      <c r="P54" s="38"/>
      <c r="Q54" s="36">
        <f>M54-K54</f>
        <v>-9244</v>
      </c>
      <c r="R54" s="38"/>
      <c r="S54" s="36">
        <f>O54-K54</f>
        <v>-5998</v>
      </c>
      <c r="T54" s="38"/>
      <c r="U54" s="36">
        <f>O54-M54</f>
        <v>3246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1800232</v>
      </c>
      <c r="L57" s="19"/>
      <c r="M57" s="33">
        <f>SUM(M54:M56)</f>
        <v>1790988</v>
      </c>
      <c r="N57" s="19"/>
      <c r="O57" s="33">
        <f>SUM(O54:O55)</f>
        <v>1794234</v>
      </c>
      <c r="P57" s="38"/>
      <c r="Q57" s="36">
        <f>SUM(Q54:Q55)</f>
        <v>-9244</v>
      </c>
      <c r="R57" s="38"/>
      <c r="S57" s="36">
        <f>SUM(S54:S55)</f>
        <v>-5998</v>
      </c>
      <c r="T57" s="38"/>
      <c r="U57" s="36">
        <f>SUM(U54:U55)</f>
        <v>3246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-308.13333333333333</v>
      </c>
      <c r="R59" s="84"/>
      <c r="S59" s="86">
        <f>S57/30</f>
        <v>-199.93333333333334</v>
      </c>
      <c r="T59" s="84"/>
      <c r="U59" s="86">
        <f>U57/30</f>
        <v>108.2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-51355.042000000001</v>
      </c>
      <c r="R61" s="47"/>
      <c r="S61" s="77">
        <f>S57*O61</f>
        <v>-33321.889000000003</v>
      </c>
      <c r="T61" s="47"/>
      <c r="U61" s="77">
        <f>U57*O61</f>
        <v>18033.153000000002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36974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36974</v>
      </c>
      <c r="J69" s="18"/>
      <c r="K69" s="33">
        <v>100354</v>
      </c>
      <c r="L69" s="19"/>
      <c r="M69" s="33">
        <v>95441</v>
      </c>
      <c r="N69" s="19"/>
      <c r="O69" s="33">
        <v>101914</v>
      </c>
      <c r="P69" s="38"/>
      <c r="Q69" s="36">
        <f>M69-K69</f>
        <v>-4913</v>
      </c>
      <c r="R69" s="38"/>
      <c r="S69" s="36">
        <f>O69-K69</f>
        <v>1560</v>
      </c>
      <c r="T69" s="38"/>
      <c r="U69" s="36">
        <f>O69-M69</f>
        <v>6473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100467</v>
      </c>
      <c r="L71" s="19"/>
      <c r="M71" s="33">
        <f>SUM(M68:M70)</f>
        <v>95441</v>
      </c>
      <c r="N71" s="19"/>
      <c r="O71" s="33">
        <f>SUM(O68:O70)</f>
        <v>101914</v>
      </c>
      <c r="P71" s="38"/>
      <c r="Q71" s="36">
        <f>SUM(Q68:Q70)</f>
        <v>-5026</v>
      </c>
      <c r="R71" s="38"/>
      <c r="S71" s="36">
        <f>SUM(S68:S70)</f>
        <v>1447</v>
      </c>
      <c r="T71" s="38"/>
      <c r="U71" s="36">
        <f>SUM(U68:U70)</f>
        <v>6473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-167.53333333333333</v>
      </c>
      <c r="R74" s="104"/>
      <c r="S74" s="103">
        <f>S71/30</f>
        <v>48.233333333333334</v>
      </c>
      <c r="T74" s="104"/>
      <c r="U74" s="103">
        <f>U71/30</f>
        <v>215.76666666666668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-27921.943000000003</v>
      </c>
      <c r="R76" s="47"/>
      <c r="S76" s="77">
        <f>S71*O76</f>
        <v>8038.8085000000001</v>
      </c>
      <c r="T76" s="47"/>
      <c r="U76" s="77">
        <f>U71*O76</f>
        <v>35960.751499999998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G32" workbookViewId="0">
      <selection activeCell="O51" sqref="O51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36967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36967</v>
      </c>
      <c r="J6" s="18"/>
      <c r="K6" s="33">
        <v>346793</v>
      </c>
      <c r="L6" s="19"/>
      <c r="M6" s="33">
        <v>360798</v>
      </c>
      <c r="N6" s="19"/>
      <c r="O6" s="33">
        <v>360338</v>
      </c>
      <c r="P6" s="38"/>
      <c r="Q6" s="36">
        <f t="shared" ref="Q6:Q17" si="0">M6-K6</f>
        <v>14005</v>
      </c>
      <c r="R6" s="38"/>
      <c r="S6" s="36">
        <f t="shared" ref="S6:S17" si="1">O6-K6</f>
        <v>13545</v>
      </c>
      <c r="T6" s="38"/>
      <c r="U6" s="36">
        <f t="shared" ref="U6:U17" si="2">O6-M6</f>
        <v>-460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36967</v>
      </c>
      <c r="J7" s="18"/>
      <c r="K7" s="33">
        <v>516642</v>
      </c>
      <c r="L7" s="19"/>
      <c r="M7" s="33">
        <v>508441</v>
      </c>
      <c r="N7" s="19"/>
      <c r="O7" s="33">
        <v>505813</v>
      </c>
      <c r="P7" s="38"/>
      <c r="Q7" s="36">
        <f t="shared" si="0"/>
        <v>-8201</v>
      </c>
      <c r="R7" s="38"/>
      <c r="S7" s="36">
        <f t="shared" si="1"/>
        <v>-10829</v>
      </c>
      <c r="T7" s="38"/>
      <c r="U7" s="36">
        <f t="shared" si="2"/>
        <v>-2628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36967</v>
      </c>
      <c r="J8" s="18"/>
      <c r="K8" s="33">
        <v>344178</v>
      </c>
      <c r="L8" s="19"/>
      <c r="M8" s="33">
        <v>336227</v>
      </c>
      <c r="N8" s="19"/>
      <c r="O8" s="33">
        <v>334558</v>
      </c>
      <c r="P8" s="38"/>
      <c r="Q8" s="36">
        <f t="shared" si="0"/>
        <v>-7951</v>
      </c>
      <c r="R8" s="38"/>
      <c r="S8" s="36">
        <f t="shared" si="1"/>
        <v>-9620</v>
      </c>
      <c r="T8" s="38"/>
      <c r="U8" s="36">
        <f t="shared" si="2"/>
        <v>-1669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36967</v>
      </c>
      <c r="J9" s="18"/>
      <c r="K9" s="33">
        <v>130099</v>
      </c>
      <c r="L9" s="19"/>
      <c r="M9" s="33">
        <v>126637</v>
      </c>
      <c r="N9" s="19"/>
      <c r="O9" s="33">
        <v>126218</v>
      </c>
      <c r="P9" s="38"/>
      <c r="Q9" s="36">
        <f t="shared" si="0"/>
        <v>-3462</v>
      </c>
      <c r="R9" s="38"/>
      <c r="S9" s="36">
        <f t="shared" si="1"/>
        <v>-3881</v>
      </c>
      <c r="T9" s="38"/>
      <c r="U9" s="36">
        <f t="shared" si="2"/>
        <v>-419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36967</v>
      </c>
      <c r="J10" s="18"/>
      <c r="K10" s="33">
        <v>313621</v>
      </c>
      <c r="L10" s="19"/>
      <c r="M10" s="33">
        <v>300953</v>
      </c>
      <c r="N10" s="19"/>
      <c r="O10" s="33">
        <v>299800</v>
      </c>
      <c r="P10" s="38"/>
      <c r="Q10" s="36">
        <f t="shared" si="0"/>
        <v>-12668</v>
      </c>
      <c r="R10" s="38"/>
      <c r="S10" s="36">
        <f t="shared" si="1"/>
        <v>-13821</v>
      </c>
      <c r="T10" s="38"/>
      <c r="U10" s="36">
        <f t="shared" si="2"/>
        <v>-1153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36967</v>
      </c>
      <c r="J11" s="18"/>
      <c r="K11" s="33">
        <v>319525</v>
      </c>
      <c r="L11" s="19"/>
      <c r="M11" s="33">
        <v>319567</v>
      </c>
      <c r="N11" s="19"/>
      <c r="O11" s="33">
        <v>317685</v>
      </c>
      <c r="P11" s="38"/>
      <c r="Q11" s="36">
        <f t="shared" si="0"/>
        <v>42</v>
      </c>
      <c r="R11" s="38"/>
      <c r="S11" s="36">
        <f t="shared" si="1"/>
        <v>-1840</v>
      </c>
      <c r="T11" s="38"/>
      <c r="U11" s="36">
        <f t="shared" si="2"/>
        <v>-1882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36967</v>
      </c>
      <c r="J12" s="18"/>
      <c r="K12" s="33">
        <v>110864</v>
      </c>
      <c r="L12" s="19"/>
      <c r="M12" s="33">
        <v>102797</v>
      </c>
      <c r="N12" s="19"/>
      <c r="O12" s="33">
        <v>103326</v>
      </c>
      <c r="P12" s="38"/>
      <c r="Q12" s="36">
        <f t="shared" si="0"/>
        <v>-8067</v>
      </c>
      <c r="R12" s="38"/>
      <c r="S12" s="36">
        <f t="shared" si="1"/>
        <v>-7538</v>
      </c>
      <c r="T12" s="38"/>
      <c r="U12" s="36">
        <f t="shared" si="2"/>
        <v>529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36967</v>
      </c>
      <c r="J13" s="18"/>
      <c r="K13" s="33">
        <v>255802</v>
      </c>
      <c r="L13" s="19"/>
      <c r="M13" s="33">
        <v>251843</v>
      </c>
      <c r="N13" s="19"/>
      <c r="O13" s="33">
        <v>246057</v>
      </c>
      <c r="P13" s="38"/>
      <c r="Q13" s="36">
        <f t="shared" si="0"/>
        <v>-3959</v>
      </c>
      <c r="R13" s="38"/>
      <c r="S13" s="36">
        <f t="shared" si="1"/>
        <v>-9745</v>
      </c>
      <c r="T13" s="38"/>
      <c r="U13" s="36">
        <f t="shared" si="2"/>
        <v>-5786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36967</v>
      </c>
      <c r="J14" s="18"/>
      <c r="K14" s="33">
        <v>310444</v>
      </c>
      <c r="L14" s="19"/>
      <c r="M14" s="33">
        <v>347162</v>
      </c>
      <c r="N14" s="19"/>
      <c r="O14" s="33">
        <v>345655</v>
      </c>
      <c r="P14" s="38"/>
      <c r="Q14" s="36">
        <f t="shared" si="0"/>
        <v>36718</v>
      </c>
      <c r="R14" s="38"/>
      <c r="S14" s="36">
        <f t="shared" si="1"/>
        <v>35211</v>
      </c>
      <c r="T14" s="38"/>
      <c r="U14" s="36">
        <f t="shared" si="2"/>
        <v>-1507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36967</v>
      </c>
      <c r="J15" s="18"/>
      <c r="K15" s="33">
        <v>423911</v>
      </c>
      <c r="L15" s="19"/>
      <c r="M15" s="33">
        <v>442726</v>
      </c>
      <c r="N15" s="19"/>
      <c r="O15" s="33">
        <v>440430</v>
      </c>
      <c r="P15" s="38"/>
      <c r="Q15" s="36">
        <f t="shared" si="0"/>
        <v>18815</v>
      </c>
      <c r="R15" s="38"/>
      <c r="S15" s="36">
        <f t="shared" si="1"/>
        <v>16519</v>
      </c>
      <c r="T15" s="38"/>
      <c r="U15" s="36">
        <f t="shared" si="2"/>
        <v>-2296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36967</v>
      </c>
      <c r="J16" s="18"/>
      <c r="K16" s="33">
        <v>705403</v>
      </c>
      <c r="L16" s="19"/>
      <c r="M16" s="33">
        <v>739063</v>
      </c>
      <c r="N16" s="19"/>
      <c r="O16" s="33">
        <v>735903</v>
      </c>
      <c r="P16" s="38"/>
      <c r="Q16" s="36">
        <f t="shared" si="0"/>
        <v>33660</v>
      </c>
      <c r="R16" s="38"/>
      <c r="S16" s="36">
        <f t="shared" si="1"/>
        <v>30500</v>
      </c>
      <c r="T16" s="38"/>
      <c r="U16" s="36">
        <f t="shared" si="2"/>
        <v>-3160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36967</v>
      </c>
      <c r="J17" s="18"/>
      <c r="K17" s="33">
        <v>133524</v>
      </c>
      <c r="L17" s="19"/>
      <c r="M17" s="33">
        <v>128833</v>
      </c>
      <c r="N17" s="19"/>
      <c r="O17" s="33">
        <v>128300</v>
      </c>
      <c r="P17" s="38"/>
      <c r="Q17" s="36">
        <f t="shared" si="0"/>
        <v>-4691</v>
      </c>
      <c r="R17" s="38"/>
      <c r="S17" s="36">
        <f t="shared" si="1"/>
        <v>-5224</v>
      </c>
      <c r="T17" s="38"/>
      <c r="U17" s="36">
        <f t="shared" si="2"/>
        <v>-533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3910806</v>
      </c>
      <c r="L19" s="19"/>
      <c r="M19" s="33">
        <f>SUM(M6:M18)</f>
        <v>3965047</v>
      </c>
      <c r="N19" s="19"/>
      <c r="O19" s="33">
        <f>SUM(O6:O17)</f>
        <v>3944083</v>
      </c>
      <c r="P19" s="38"/>
      <c r="Q19" s="36">
        <f>SUM(Q6:Q17)</f>
        <v>54241</v>
      </c>
      <c r="R19" s="38"/>
      <c r="S19" s="36">
        <f>SUM(S6:S17)</f>
        <v>33277</v>
      </c>
      <c r="T19" s="38"/>
      <c r="U19" s="36">
        <f>SUM(U6:U17)</f>
        <v>-20964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36967</v>
      </c>
      <c r="J23" s="18"/>
      <c r="K23" s="33">
        <v>12410</v>
      </c>
      <c r="L23" s="19"/>
      <c r="M23" s="33">
        <v>9239</v>
      </c>
      <c r="N23" s="19"/>
      <c r="O23" s="33">
        <v>9369</v>
      </c>
      <c r="P23" s="38"/>
      <c r="Q23" s="36">
        <f>M23-K23</f>
        <v>-3171</v>
      </c>
      <c r="R23" s="38"/>
      <c r="S23" s="36">
        <f>O23-K23</f>
        <v>-3041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36967</v>
      </c>
      <c r="J27" s="18"/>
      <c r="K27" s="33">
        <v>195959</v>
      </c>
      <c r="L27" s="19"/>
      <c r="M27" s="33">
        <v>143377</v>
      </c>
      <c r="N27" s="19"/>
      <c r="O27" s="33">
        <v>200983</v>
      </c>
      <c r="P27" s="38"/>
      <c r="Q27" s="36">
        <f t="shared" ref="Q27:Q32" si="3">M27-K27</f>
        <v>-52582</v>
      </c>
      <c r="R27" s="38"/>
      <c r="S27" s="36">
        <f t="shared" ref="S27:S32" si="4">O27-K27</f>
        <v>5024</v>
      </c>
      <c r="T27" s="38"/>
      <c r="U27" s="36">
        <f t="shared" ref="U27:U32" si="5">O27-M27</f>
        <v>57606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36967</v>
      </c>
      <c r="J28" s="18"/>
      <c r="K28" s="33">
        <v>275269</v>
      </c>
      <c r="L28" s="19"/>
      <c r="M28" s="33">
        <v>269557</v>
      </c>
      <c r="N28" s="19"/>
      <c r="O28" s="33">
        <v>267627</v>
      </c>
      <c r="P28" s="38"/>
      <c r="Q28" s="36">
        <f t="shared" si="3"/>
        <v>-5712</v>
      </c>
      <c r="R28" s="38"/>
      <c r="S28" s="36">
        <f t="shared" si="4"/>
        <v>-7642</v>
      </c>
      <c r="T28" s="38"/>
      <c r="U28" s="36">
        <f t="shared" si="5"/>
        <v>-1930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36967</v>
      </c>
      <c r="J29" s="18"/>
      <c r="K29" s="33">
        <v>60729</v>
      </c>
      <c r="L29" s="19"/>
      <c r="M29" s="33">
        <v>60500</v>
      </c>
      <c r="N29" s="19"/>
      <c r="O29" s="33">
        <v>60296</v>
      </c>
      <c r="P29" s="38"/>
      <c r="Q29" s="36">
        <f t="shared" si="3"/>
        <v>-229</v>
      </c>
      <c r="R29" s="38"/>
      <c r="S29" s="36">
        <f t="shared" si="4"/>
        <v>-433</v>
      </c>
      <c r="T29" s="38"/>
      <c r="U29" s="36">
        <f t="shared" si="5"/>
        <v>-204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36967</v>
      </c>
      <c r="J30" s="18"/>
      <c r="K30" s="33">
        <v>144465</v>
      </c>
      <c r="L30" s="19"/>
      <c r="M30" s="33">
        <v>148291</v>
      </c>
      <c r="N30" s="19"/>
      <c r="O30" s="33">
        <v>147352</v>
      </c>
      <c r="P30" s="38"/>
      <c r="Q30" s="36">
        <f t="shared" si="3"/>
        <v>3826</v>
      </c>
      <c r="R30" s="38"/>
      <c r="S30" s="36">
        <f t="shared" si="4"/>
        <v>2887</v>
      </c>
      <c r="T30" s="38"/>
      <c r="U30" s="36">
        <f t="shared" si="5"/>
        <v>-939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36967</v>
      </c>
      <c r="J31" s="18"/>
      <c r="K31" s="33">
        <v>263989</v>
      </c>
      <c r="L31" s="19"/>
      <c r="M31" s="33">
        <v>266233</v>
      </c>
      <c r="N31" s="19"/>
      <c r="O31" s="33">
        <v>264890</v>
      </c>
      <c r="P31" s="38"/>
      <c r="Q31" s="36">
        <f t="shared" si="3"/>
        <v>2244</v>
      </c>
      <c r="R31" s="38"/>
      <c r="S31" s="36">
        <f t="shared" si="4"/>
        <v>901</v>
      </c>
      <c r="T31" s="38"/>
      <c r="U31" s="36">
        <f t="shared" si="5"/>
        <v>-1343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36967</v>
      </c>
      <c r="J32" s="18"/>
      <c r="K32" s="33">
        <v>98736</v>
      </c>
      <c r="L32" s="19"/>
      <c r="M32" s="33">
        <v>100959</v>
      </c>
      <c r="N32" s="19"/>
      <c r="O32" s="33">
        <v>100203</v>
      </c>
      <c r="P32" s="38"/>
      <c r="Q32" s="36">
        <f t="shared" si="3"/>
        <v>2223</v>
      </c>
      <c r="R32" s="38"/>
      <c r="S32" s="36">
        <f t="shared" si="4"/>
        <v>1467</v>
      </c>
      <c r="T32" s="38"/>
      <c r="U32" s="36">
        <f t="shared" si="5"/>
        <v>-756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1039147</v>
      </c>
      <c r="L34" s="19"/>
      <c r="M34" s="33">
        <f>SUM(M27:M33)</f>
        <v>988917</v>
      </c>
      <c r="N34" s="19"/>
      <c r="O34" s="33">
        <f>SUM(O27:O33)</f>
        <v>1041351</v>
      </c>
      <c r="P34" s="38"/>
      <c r="Q34" s="36">
        <f>SUM(Q27:Q33)</f>
        <v>-50230</v>
      </c>
      <c r="R34" s="38"/>
      <c r="S34" s="36">
        <f>SUM(S27:S33)</f>
        <v>2204</v>
      </c>
      <c r="T34" s="38"/>
      <c r="U34" s="36">
        <f>SUM(U27:U33)</f>
        <v>52434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36967</v>
      </c>
      <c r="J38" s="18"/>
      <c r="K38" s="33">
        <v>3978</v>
      </c>
      <c r="L38" s="19"/>
      <c r="M38" s="33">
        <v>0</v>
      </c>
      <c r="N38" s="19"/>
      <c r="O38" s="33">
        <v>4785</v>
      </c>
      <c r="P38" s="38"/>
      <c r="Q38" s="36">
        <f>M38-K38</f>
        <v>-3978</v>
      </c>
      <c r="R38" s="38"/>
      <c r="S38" s="36">
        <f>O38-K38</f>
        <v>807</v>
      </c>
      <c r="T38" s="38"/>
      <c r="U38" s="36">
        <f>O38-M38</f>
        <v>4785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36967</v>
      </c>
      <c r="J39" s="18"/>
      <c r="K39" s="33">
        <v>1513</v>
      </c>
      <c r="L39" s="19"/>
      <c r="M39" s="33">
        <v>2068</v>
      </c>
      <c r="N39" s="19"/>
      <c r="O39" s="33">
        <v>2078</v>
      </c>
      <c r="P39" s="38"/>
      <c r="Q39" s="36">
        <f>M39-K39</f>
        <v>555</v>
      </c>
      <c r="R39" s="38"/>
      <c r="S39" s="36">
        <f>O39-K39</f>
        <v>565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36967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36967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36967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5939</v>
      </c>
      <c r="I44" s="31"/>
      <c r="J44" s="18"/>
      <c r="K44" s="33">
        <f>SUM(K38:K43)</f>
        <v>5491</v>
      </c>
      <c r="L44" s="19"/>
      <c r="M44" s="33">
        <f>SUM(M38:M42)</f>
        <v>2068</v>
      </c>
      <c r="N44" s="19"/>
      <c r="O44" s="33">
        <f>SUM(O38:O43)</f>
        <v>6863</v>
      </c>
      <c r="P44" s="38"/>
      <c r="Q44" s="36">
        <f>SUM(Q38:Q43)</f>
        <v>-3423</v>
      </c>
      <c r="R44" s="38"/>
      <c r="S44" s="36">
        <f>SUM(S38:S43)</f>
        <v>1372</v>
      </c>
      <c r="T44" s="38"/>
      <c r="U44" s="36">
        <f>SUM(U38:U43)</f>
        <v>4795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4967854</v>
      </c>
      <c r="L47" s="76"/>
      <c r="M47" s="75">
        <f>M19+M23+M34+M44</f>
        <v>4965271</v>
      </c>
      <c r="N47" s="76"/>
      <c r="O47" s="82">
        <f>O19+O23+O34+O44</f>
        <v>5001666</v>
      </c>
      <c r="P47" s="83"/>
      <c r="Q47" s="82">
        <f>Q19+Q23+Q34+Q44</f>
        <v>-2583</v>
      </c>
      <c r="R47" s="83"/>
      <c r="S47" s="82">
        <f>S19+S23+S34+S44</f>
        <v>33812</v>
      </c>
      <c r="T47" s="83"/>
      <c r="U47" s="75">
        <f>U19+U23+U34+U44</f>
        <v>36395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-83.322580645161295</v>
      </c>
      <c r="R48" s="84"/>
      <c r="S48" s="86">
        <f>S47/31</f>
        <v>1090.7096774193549</v>
      </c>
      <c r="T48" s="84"/>
      <c r="U48" s="88">
        <f>U47/31</f>
        <v>1174.0322580645161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-14349.856500000002</v>
      </c>
      <c r="R50" s="47"/>
      <c r="S50" s="77">
        <f>S47*O50</f>
        <v>187842.56600000002</v>
      </c>
      <c r="T50" s="47"/>
      <c r="U50" s="77">
        <f>U47*O50</f>
        <v>202192.42250000002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36967</v>
      </c>
      <c r="J54" s="18"/>
      <c r="K54" s="33">
        <v>1282366</v>
      </c>
      <c r="L54" s="19"/>
      <c r="M54" s="33">
        <v>1270975</v>
      </c>
      <c r="N54" s="19"/>
      <c r="O54" s="33">
        <v>1272025</v>
      </c>
      <c r="P54" s="38"/>
      <c r="Q54" s="36">
        <f>M54-K54</f>
        <v>-11391</v>
      </c>
      <c r="R54" s="38"/>
      <c r="S54" s="36">
        <f>O54-K54</f>
        <v>-10341</v>
      </c>
      <c r="T54" s="38"/>
      <c r="U54" s="36">
        <f>O54-M54</f>
        <v>1050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1282366</v>
      </c>
      <c r="L57" s="19"/>
      <c r="M57" s="33">
        <f>SUM(M54:M56)</f>
        <v>1270975</v>
      </c>
      <c r="N57" s="19"/>
      <c r="O57" s="33">
        <f>SUM(O54:O55)</f>
        <v>1272025</v>
      </c>
      <c r="P57" s="38"/>
      <c r="Q57" s="36">
        <f>SUM(Q54:Q55)</f>
        <v>-11391</v>
      </c>
      <c r="R57" s="38"/>
      <c r="S57" s="36">
        <f>SUM(S54:S55)</f>
        <v>-10341</v>
      </c>
      <c r="T57" s="38"/>
      <c r="U57" s="36">
        <f>SUM(U54:U55)</f>
        <v>1050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-379.7</v>
      </c>
      <c r="R59" s="84"/>
      <c r="S59" s="86">
        <f>S57/30</f>
        <v>-344.7</v>
      </c>
      <c r="T59" s="84"/>
      <c r="U59" s="86">
        <f>U57/30</f>
        <v>35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-63282.700500000006</v>
      </c>
      <c r="R61" s="47"/>
      <c r="S61" s="77">
        <f>S57*O61</f>
        <v>-57449.425500000005</v>
      </c>
      <c r="T61" s="47"/>
      <c r="U61" s="77">
        <f>U57*O61</f>
        <v>5833.2750000000005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36967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36967</v>
      </c>
      <c r="J69" s="18"/>
      <c r="K69" s="33">
        <v>70656</v>
      </c>
      <c r="L69" s="19"/>
      <c r="M69" s="33">
        <v>68815</v>
      </c>
      <c r="N69" s="19"/>
      <c r="O69" s="33">
        <v>73432</v>
      </c>
      <c r="P69" s="38"/>
      <c r="Q69" s="36">
        <f>M69-K69</f>
        <v>-1841</v>
      </c>
      <c r="R69" s="38"/>
      <c r="S69" s="36">
        <f>O69-K69</f>
        <v>2776</v>
      </c>
      <c r="T69" s="38"/>
      <c r="U69" s="36">
        <f>O69-M69</f>
        <v>4617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70769</v>
      </c>
      <c r="L71" s="19"/>
      <c r="M71" s="33">
        <f>SUM(M68:M70)</f>
        <v>68815</v>
      </c>
      <c r="N71" s="19"/>
      <c r="O71" s="33">
        <f>SUM(O68:O70)</f>
        <v>73432</v>
      </c>
      <c r="P71" s="38"/>
      <c r="Q71" s="36">
        <f>SUM(Q68:Q70)</f>
        <v>-1954</v>
      </c>
      <c r="R71" s="38"/>
      <c r="S71" s="36">
        <f>SUM(S68:S70)</f>
        <v>2663</v>
      </c>
      <c r="T71" s="38"/>
      <c r="U71" s="36">
        <f>SUM(U68:U70)</f>
        <v>4617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-65.13333333333334</v>
      </c>
      <c r="R74" s="104"/>
      <c r="S74" s="103">
        <f>S71/30</f>
        <v>88.766666666666666</v>
      </c>
      <c r="T74" s="104"/>
      <c r="U74" s="103">
        <f>U71/30</f>
        <v>153.9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-10855.447</v>
      </c>
      <c r="R76" s="47"/>
      <c r="S76" s="77">
        <f>S71*O76</f>
        <v>14794.2965</v>
      </c>
      <c r="T76" s="47"/>
      <c r="U76" s="77">
        <f>U71*O76</f>
        <v>25649.7435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H25" workbookViewId="0">
      <selection activeCell="O77" sqref="O77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36960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36960</v>
      </c>
      <c r="J6" s="18"/>
      <c r="K6" s="33">
        <v>207793</v>
      </c>
      <c r="L6" s="19"/>
      <c r="M6" s="33">
        <v>211722</v>
      </c>
      <c r="N6" s="19"/>
      <c r="O6" s="33">
        <v>212030</v>
      </c>
      <c r="P6" s="38"/>
      <c r="Q6" s="36">
        <f t="shared" ref="Q6:Q17" si="0">M6-K6</f>
        <v>3929</v>
      </c>
      <c r="R6" s="38"/>
      <c r="S6" s="36">
        <f t="shared" ref="S6:S17" si="1">O6-K6</f>
        <v>4237</v>
      </c>
      <c r="T6" s="38"/>
      <c r="U6" s="36">
        <f t="shared" ref="U6:U17" si="2">O6-M6</f>
        <v>308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36960</v>
      </c>
      <c r="J7" s="18"/>
      <c r="K7" s="33">
        <v>305847</v>
      </c>
      <c r="L7" s="19"/>
      <c r="M7" s="33">
        <v>291779</v>
      </c>
      <c r="N7" s="19"/>
      <c r="O7" s="33">
        <v>290295</v>
      </c>
      <c r="P7" s="38"/>
      <c r="Q7" s="36">
        <f t="shared" si="0"/>
        <v>-14068</v>
      </c>
      <c r="R7" s="38"/>
      <c r="S7" s="36">
        <f t="shared" si="1"/>
        <v>-15552</v>
      </c>
      <c r="T7" s="38"/>
      <c r="U7" s="36">
        <f t="shared" si="2"/>
        <v>-1484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36960</v>
      </c>
      <c r="J8" s="18"/>
      <c r="K8" s="33">
        <v>205549</v>
      </c>
      <c r="L8" s="19"/>
      <c r="M8" s="33">
        <v>193572</v>
      </c>
      <c r="N8" s="19"/>
      <c r="O8" s="33">
        <v>192576</v>
      </c>
      <c r="P8" s="38"/>
      <c r="Q8" s="36">
        <f t="shared" si="0"/>
        <v>-11977</v>
      </c>
      <c r="R8" s="38"/>
      <c r="S8" s="36">
        <f t="shared" si="1"/>
        <v>-12973</v>
      </c>
      <c r="T8" s="38"/>
      <c r="U8" s="36">
        <f t="shared" si="2"/>
        <v>-996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36960</v>
      </c>
      <c r="J9" s="18"/>
      <c r="K9" s="33">
        <v>77064</v>
      </c>
      <c r="L9" s="19"/>
      <c r="M9" s="33">
        <v>73000</v>
      </c>
      <c r="N9" s="19"/>
      <c r="O9" s="33">
        <v>72756</v>
      </c>
      <c r="P9" s="38"/>
      <c r="Q9" s="36">
        <f t="shared" si="0"/>
        <v>-4064</v>
      </c>
      <c r="R9" s="38"/>
      <c r="S9" s="36">
        <f t="shared" si="1"/>
        <v>-4308</v>
      </c>
      <c r="T9" s="38"/>
      <c r="U9" s="36">
        <f t="shared" si="2"/>
        <v>-244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36960</v>
      </c>
      <c r="J10" s="18"/>
      <c r="K10" s="33">
        <v>184461</v>
      </c>
      <c r="L10" s="19"/>
      <c r="M10" s="33">
        <v>174784</v>
      </c>
      <c r="N10" s="19"/>
      <c r="O10" s="33">
        <v>174145</v>
      </c>
      <c r="P10" s="38"/>
      <c r="Q10" s="36">
        <f t="shared" si="0"/>
        <v>-9677</v>
      </c>
      <c r="R10" s="38"/>
      <c r="S10" s="36">
        <f t="shared" si="1"/>
        <v>-10316</v>
      </c>
      <c r="T10" s="38"/>
      <c r="U10" s="36">
        <f t="shared" si="2"/>
        <v>-639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36960</v>
      </c>
      <c r="J11" s="18"/>
      <c r="K11" s="33">
        <v>186403</v>
      </c>
      <c r="L11" s="19"/>
      <c r="M11" s="33">
        <v>182876</v>
      </c>
      <c r="N11" s="19"/>
      <c r="O11" s="33">
        <v>181814</v>
      </c>
      <c r="P11" s="38"/>
      <c r="Q11" s="36">
        <f t="shared" si="0"/>
        <v>-3527</v>
      </c>
      <c r="R11" s="38"/>
      <c r="S11" s="36">
        <f t="shared" si="1"/>
        <v>-4589</v>
      </c>
      <c r="T11" s="38"/>
      <c r="U11" s="36">
        <f t="shared" si="2"/>
        <v>-1062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36960</v>
      </c>
      <c r="J12" s="18"/>
      <c r="K12" s="33">
        <v>66197</v>
      </c>
      <c r="L12" s="19"/>
      <c r="M12" s="33">
        <v>60035</v>
      </c>
      <c r="N12" s="19"/>
      <c r="O12" s="33">
        <v>54052</v>
      </c>
      <c r="P12" s="38"/>
      <c r="Q12" s="36">
        <f t="shared" si="0"/>
        <v>-6162</v>
      </c>
      <c r="R12" s="38"/>
      <c r="S12" s="36">
        <f t="shared" si="1"/>
        <v>-12145</v>
      </c>
      <c r="T12" s="38"/>
      <c r="U12" s="36">
        <f t="shared" si="2"/>
        <v>-5983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36960</v>
      </c>
      <c r="J13" s="18"/>
      <c r="K13" s="33">
        <v>151616</v>
      </c>
      <c r="L13" s="19"/>
      <c r="M13" s="33">
        <v>145626</v>
      </c>
      <c r="N13" s="19"/>
      <c r="O13" s="33">
        <v>142179</v>
      </c>
      <c r="P13" s="38"/>
      <c r="Q13" s="36">
        <f t="shared" si="0"/>
        <v>-5990</v>
      </c>
      <c r="R13" s="38"/>
      <c r="S13" s="36">
        <f t="shared" si="1"/>
        <v>-9437</v>
      </c>
      <c r="T13" s="38"/>
      <c r="U13" s="36">
        <f t="shared" si="2"/>
        <v>-3447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36960</v>
      </c>
      <c r="J14" s="18"/>
      <c r="K14" s="33">
        <v>183358</v>
      </c>
      <c r="L14" s="19"/>
      <c r="M14" s="33">
        <v>195333</v>
      </c>
      <c r="N14" s="19"/>
      <c r="O14" s="33">
        <v>194566</v>
      </c>
      <c r="P14" s="38"/>
      <c r="Q14" s="36">
        <f t="shared" si="0"/>
        <v>11975</v>
      </c>
      <c r="R14" s="38"/>
      <c r="S14" s="36">
        <f t="shared" si="1"/>
        <v>11208</v>
      </c>
      <c r="T14" s="38"/>
      <c r="U14" s="36">
        <f t="shared" si="2"/>
        <v>-767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36960</v>
      </c>
      <c r="J15" s="18"/>
      <c r="K15" s="33">
        <v>250033</v>
      </c>
      <c r="L15" s="19"/>
      <c r="M15" s="33">
        <v>266738</v>
      </c>
      <c r="N15" s="19"/>
      <c r="O15" s="33">
        <v>265263</v>
      </c>
      <c r="P15" s="38"/>
      <c r="Q15" s="36">
        <f t="shared" si="0"/>
        <v>16705</v>
      </c>
      <c r="R15" s="38"/>
      <c r="S15" s="36">
        <f t="shared" si="1"/>
        <v>15230</v>
      </c>
      <c r="T15" s="38"/>
      <c r="U15" s="36">
        <f t="shared" si="2"/>
        <v>-1475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36960</v>
      </c>
      <c r="J16" s="18"/>
      <c r="K16" s="33">
        <v>413177</v>
      </c>
      <c r="L16" s="19"/>
      <c r="M16" s="33">
        <v>428858</v>
      </c>
      <c r="N16" s="19"/>
      <c r="O16" s="33">
        <v>427475</v>
      </c>
      <c r="P16" s="38"/>
      <c r="Q16" s="36">
        <f t="shared" si="0"/>
        <v>15681</v>
      </c>
      <c r="R16" s="38"/>
      <c r="S16" s="36">
        <f t="shared" si="1"/>
        <v>14298</v>
      </c>
      <c r="T16" s="38"/>
      <c r="U16" s="36">
        <f t="shared" si="2"/>
        <v>-1383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36960</v>
      </c>
      <c r="J17" s="18"/>
      <c r="K17" s="33">
        <v>78483</v>
      </c>
      <c r="L17" s="19"/>
      <c r="M17" s="33">
        <v>74758</v>
      </c>
      <c r="N17" s="19"/>
      <c r="O17" s="33">
        <v>74474</v>
      </c>
      <c r="P17" s="38"/>
      <c r="Q17" s="36">
        <f t="shared" si="0"/>
        <v>-3725</v>
      </c>
      <c r="R17" s="38"/>
      <c r="S17" s="36">
        <f t="shared" si="1"/>
        <v>-4009</v>
      </c>
      <c r="T17" s="38"/>
      <c r="U17" s="36">
        <f t="shared" si="2"/>
        <v>-284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2309981</v>
      </c>
      <c r="L19" s="19"/>
      <c r="M19" s="33">
        <f>SUM(M6:M18)</f>
        <v>2299081</v>
      </c>
      <c r="N19" s="19"/>
      <c r="O19" s="33">
        <f>SUM(O6:O17)</f>
        <v>2281625</v>
      </c>
      <c r="P19" s="38"/>
      <c r="Q19" s="36">
        <f>SUM(Q6:Q17)</f>
        <v>-10900</v>
      </c>
      <c r="R19" s="38"/>
      <c r="S19" s="36">
        <f>SUM(S6:S17)</f>
        <v>-28356</v>
      </c>
      <c r="T19" s="38"/>
      <c r="U19" s="36">
        <f>SUM(U6:U17)</f>
        <v>-17456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36960</v>
      </c>
      <c r="J23" s="18"/>
      <c r="K23" s="33">
        <v>8300</v>
      </c>
      <c r="L23" s="19"/>
      <c r="M23" s="33">
        <v>5407</v>
      </c>
      <c r="N23" s="19"/>
      <c r="O23" s="33">
        <v>5537</v>
      </c>
      <c r="P23" s="38"/>
      <c r="Q23" s="36">
        <f>M23-K23</f>
        <v>-2893</v>
      </c>
      <c r="R23" s="38"/>
      <c r="S23" s="36">
        <f>O23-K23</f>
        <v>-2763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36960</v>
      </c>
      <c r="J27" s="18"/>
      <c r="K27" s="33">
        <v>115414</v>
      </c>
      <c r="L27" s="19"/>
      <c r="M27" s="33">
        <v>96235</v>
      </c>
      <c r="N27" s="19"/>
      <c r="O27" s="33">
        <v>95775</v>
      </c>
      <c r="P27" s="38"/>
      <c r="Q27" s="36">
        <f t="shared" ref="Q27:Q32" si="3">M27-K27</f>
        <v>-19179</v>
      </c>
      <c r="R27" s="38"/>
      <c r="S27" s="36">
        <f t="shared" ref="S27:S32" si="4">O27-K27</f>
        <v>-19639</v>
      </c>
      <c r="T27" s="38"/>
      <c r="U27" s="36">
        <f t="shared" ref="U27:U32" si="5">O27-M27</f>
        <v>-460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36960</v>
      </c>
      <c r="J28" s="18"/>
      <c r="K28" s="33">
        <v>161829</v>
      </c>
      <c r="L28" s="19"/>
      <c r="M28" s="33">
        <v>158005</v>
      </c>
      <c r="N28" s="19"/>
      <c r="O28" s="33">
        <v>156866</v>
      </c>
      <c r="P28" s="38"/>
      <c r="Q28" s="36">
        <f t="shared" si="3"/>
        <v>-3824</v>
      </c>
      <c r="R28" s="38"/>
      <c r="S28" s="36">
        <f t="shared" si="4"/>
        <v>-4963</v>
      </c>
      <c r="T28" s="38"/>
      <c r="U28" s="36">
        <f t="shared" si="5"/>
        <v>-1139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36960</v>
      </c>
      <c r="J29" s="18"/>
      <c r="K29" s="33">
        <v>35648</v>
      </c>
      <c r="L29" s="19"/>
      <c r="M29" s="33">
        <v>35668</v>
      </c>
      <c r="N29" s="19"/>
      <c r="O29" s="33">
        <v>35551</v>
      </c>
      <c r="P29" s="38"/>
      <c r="Q29" s="36">
        <f t="shared" si="3"/>
        <v>20</v>
      </c>
      <c r="R29" s="38"/>
      <c r="S29" s="36">
        <f t="shared" si="4"/>
        <v>-97</v>
      </c>
      <c r="T29" s="38"/>
      <c r="U29" s="36">
        <f t="shared" si="5"/>
        <v>-117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36960</v>
      </c>
      <c r="J30" s="18"/>
      <c r="K30" s="33">
        <v>85245</v>
      </c>
      <c r="L30" s="19"/>
      <c r="M30" s="33">
        <v>88057</v>
      </c>
      <c r="N30" s="19"/>
      <c r="O30" s="33">
        <v>87507</v>
      </c>
      <c r="P30" s="38"/>
      <c r="Q30" s="36">
        <f t="shared" si="3"/>
        <v>2812</v>
      </c>
      <c r="R30" s="38"/>
      <c r="S30" s="36">
        <f t="shared" si="4"/>
        <v>2262</v>
      </c>
      <c r="T30" s="38"/>
      <c r="U30" s="36">
        <f t="shared" si="5"/>
        <v>-550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36960</v>
      </c>
      <c r="J31" s="18"/>
      <c r="K31" s="33">
        <v>155301</v>
      </c>
      <c r="L31" s="19"/>
      <c r="M31" s="33">
        <v>156291</v>
      </c>
      <c r="N31" s="19"/>
      <c r="O31" s="33">
        <v>155519</v>
      </c>
      <c r="P31" s="38"/>
      <c r="Q31" s="36">
        <f t="shared" si="3"/>
        <v>990</v>
      </c>
      <c r="R31" s="38"/>
      <c r="S31" s="36">
        <f t="shared" si="4"/>
        <v>218</v>
      </c>
      <c r="T31" s="38"/>
      <c r="U31" s="36">
        <f t="shared" si="5"/>
        <v>-772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36960</v>
      </c>
      <c r="J32" s="18"/>
      <c r="K32" s="33">
        <v>58080</v>
      </c>
      <c r="L32" s="19"/>
      <c r="M32" s="33">
        <v>59734</v>
      </c>
      <c r="N32" s="19"/>
      <c r="O32" s="33">
        <v>59292</v>
      </c>
      <c r="P32" s="38"/>
      <c r="Q32" s="36">
        <f t="shared" si="3"/>
        <v>1654</v>
      </c>
      <c r="R32" s="38"/>
      <c r="S32" s="36">
        <f t="shared" si="4"/>
        <v>1212</v>
      </c>
      <c r="T32" s="38"/>
      <c r="U32" s="36">
        <f t="shared" si="5"/>
        <v>-442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611517</v>
      </c>
      <c r="L34" s="19"/>
      <c r="M34" s="33">
        <f>SUM(M27:M33)</f>
        <v>593990</v>
      </c>
      <c r="N34" s="19"/>
      <c r="O34" s="33">
        <f>SUM(O27:O33)</f>
        <v>590510</v>
      </c>
      <c r="P34" s="38"/>
      <c r="Q34" s="36">
        <f>SUM(Q27:Q33)</f>
        <v>-17527</v>
      </c>
      <c r="R34" s="38"/>
      <c r="S34" s="36">
        <f>SUM(S27:S33)</f>
        <v>-21007</v>
      </c>
      <c r="T34" s="38"/>
      <c r="U34" s="36">
        <f>SUM(U27:U33)</f>
        <v>-3480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36960</v>
      </c>
      <c r="J38" s="18"/>
      <c r="K38" s="33">
        <v>2340</v>
      </c>
      <c r="L38" s="19"/>
      <c r="M38" s="33">
        <v>0</v>
      </c>
      <c r="N38" s="19"/>
      <c r="O38" s="33">
        <v>2911</v>
      </c>
      <c r="P38" s="38"/>
      <c r="Q38" s="36">
        <f>M38-K38</f>
        <v>-2340</v>
      </c>
      <c r="R38" s="38"/>
      <c r="S38" s="36">
        <f>O38-K38</f>
        <v>571</v>
      </c>
      <c r="T38" s="38"/>
      <c r="U38" s="36">
        <f>O38-M38</f>
        <v>2911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36960</v>
      </c>
      <c r="J39" s="18"/>
      <c r="K39" s="33">
        <v>890</v>
      </c>
      <c r="L39" s="19"/>
      <c r="M39" s="33">
        <v>1053</v>
      </c>
      <c r="N39" s="19"/>
      <c r="O39" s="33">
        <v>1058</v>
      </c>
      <c r="P39" s="38"/>
      <c r="Q39" s="36">
        <f>M39-K39</f>
        <v>163</v>
      </c>
      <c r="R39" s="38"/>
      <c r="S39" s="36">
        <f>O39-K39</f>
        <v>168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36960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36960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36960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3230</v>
      </c>
      <c r="L44" s="19"/>
      <c r="M44" s="33">
        <f>SUM(M38:M42)</f>
        <v>1053</v>
      </c>
      <c r="N44" s="19"/>
      <c r="O44" s="33">
        <f>SUM(O38:O43)</f>
        <v>3969</v>
      </c>
      <c r="P44" s="38"/>
      <c r="Q44" s="36">
        <f>SUM(Q38:Q43)</f>
        <v>-2177</v>
      </c>
      <c r="R44" s="38"/>
      <c r="S44" s="36">
        <f>SUM(S38:S43)</f>
        <v>739</v>
      </c>
      <c r="T44" s="38"/>
      <c r="U44" s="36">
        <f>SUM(U38:U43)</f>
        <v>2916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2933028</v>
      </c>
      <c r="L47" s="76"/>
      <c r="M47" s="75">
        <f>M19+M23+M34+M44</f>
        <v>2899531</v>
      </c>
      <c r="N47" s="76"/>
      <c r="O47" s="82">
        <f>O19+O23+O34+O44</f>
        <v>2881641</v>
      </c>
      <c r="P47" s="83"/>
      <c r="Q47" s="82">
        <f>Q19+Q23+Q34+Q44</f>
        <v>-33497</v>
      </c>
      <c r="R47" s="83"/>
      <c r="S47" s="82">
        <f>S19+S23+S34+S44</f>
        <v>-51387</v>
      </c>
      <c r="T47" s="83"/>
      <c r="U47" s="75">
        <f>U19+U23+U34+U44</f>
        <v>-17890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-1080.5483870967741</v>
      </c>
      <c r="R48" s="84"/>
      <c r="S48" s="86">
        <f>S47/31</f>
        <v>-1657.6451612903227</v>
      </c>
      <c r="T48" s="84"/>
      <c r="U48" s="88">
        <f>U47/31</f>
        <v>-577.09677419354841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-186092.58350000001</v>
      </c>
      <c r="R50" s="47"/>
      <c r="S50" s="77">
        <f>S47*O50</f>
        <v>-285480.47850000003</v>
      </c>
      <c r="T50" s="47"/>
      <c r="U50" s="77">
        <f>U47*O50</f>
        <v>-99387.895000000004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36960</v>
      </c>
      <c r="J54" s="18"/>
      <c r="K54" s="33">
        <v>752515</v>
      </c>
      <c r="L54" s="19"/>
      <c r="M54" s="33">
        <v>749045</v>
      </c>
      <c r="N54" s="19"/>
      <c r="O54" s="33">
        <v>750650</v>
      </c>
      <c r="P54" s="38"/>
      <c r="Q54" s="36">
        <f>M54-K54</f>
        <v>-3470</v>
      </c>
      <c r="R54" s="38"/>
      <c r="S54" s="36">
        <f>O54-K54</f>
        <v>-1865</v>
      </c>
      <c r="T54" s="38"/>
      <c r="U54" s="36">
        <f>O54-M54</f>
        <v>1605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752515</v>
      </c>
      <c r="L57" s="19"/>
      <c r="M57" s="33">
        <f>SUM(M54:M56)</f>
        <v>749045</v>
      </c>
      <c r="N57" s="19"/>
      <c r="O57" s="33">
        <f>SUM(O54:O55)</f>
        <v>750650</v>
      </c>
      <c r="P57" s="38"/>
      <c r="Q57" s="36">
        <f>SUM(Q54:Q55)</f>
        <v>-3470</v>
      </c>
      <c r="R57" s="38"/>
      <c r="S57" s="36">
        <f>SUM(S54:S55)</f>
        <v>-1865</v>
      </c>
      <c r="T57" s="38"/>
      <c r="U57" s="36">
        <f>SUM(U54:U55)</f>
        <v>1605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-115.66666666666667</v>
      </c>
      <c r="R59" s="84"/>
      <c r="S59" s="86">
        <f>S57/30</f>
        <v>-62.166666666666664</v>
      </c>
      <c r="T59" s="84"/>
      <c r="U59" s="86">
        <f>U57/30</f>
        <v>53.5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-19277.585000000003</v>
      </c>
      <c r="R61" s="47"/>
      <c r="S61" s="77">
        <f>S57*O61</f>
        <v>-10361.0075</v>
      </c>
      <c r="T61" s="47"/>
      <c r="U61" s="77">
        <f>U57*O61</f>
        <v>8916.5775000000012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36960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36960</v>
      </c>
      <c r="J69" s="18"/>
      <c r="K69" s="33">
        <v>39980</v>
      </c>
      <c r="L69" s="19"/>
      <c r="M69" s="33">
        <v>40803</v>
      </c>
      <c r="N69" s="19"/>
      <c r="O69" s="33">
        <v>43627</v>
      </c>
      <c r="P69" s="38"/>
      <c r="Q69" s="36">
        <f>M69-K69</f>
        <v>823</v>
      </c>
      <c r="R69" s="38"/>
      <c r="S69" s="36">
        <f>O69-K69</f>
        <v>3647</v>
      </c>
      <c r="T69" s="38"/>
      <c r="U69" s="36">
        <f>O69-M69</f>
        <v>2824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40093</v>
      </c>
      <c r="L71" s="19"/>
      <c r="M71" s="33">
        <f>SUM(M68:M70)</f>
        <v>40803</v>
      </c>
      <c r="N71" s="19"/>
      <c r="O71" s="33">
        <f>SUM(O68:O70)</f>
        <v>43627</v>
      </c>
      <c r="P71" s="38"/>
      <c r="Q71" s="36">
        <f>SUM(Q68:Q70)</f>
        <v>710</v>
      </c>
      <c r="R71" s="38"/>
      <c r="S71" s="36">
        <f>SUM(S68:S70)</f>
        <v>3534</v>
      </c>
      <c r="T71" s="38"/>
      <c r="U71" s="36">
        <f>SUM(U68:U70)</f>
        <v>2824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23.666666666666668</v>
      </c>
      <c r="R74" s="104"/>
      <c r="S74" s="103">
        <f>S71/30</f>
        <v>117.8</v>
      </c>
      <c r="T74" s="104"/>
      <c r="U74" s="103">
        <f>U71/30</f>
        <v>94.13333333333334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3944.4050000000002</v>
      </c>
      <c r="R76" s="47"/>
      <c r="S76" s="77">
        <f>S71*O76</f>
        <v>19633.137000000002</v>
      </c>
      <c r="T76" s="47"/>
      <c r="U76" s="77">
        <f>U71*O76</f>
        <v>15688.732000000002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36953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36953</v>
      </c>
      <c r="J6" s="18"/>
      <c r="K6" s="33">
        <v>63550</v>
      </c>
      <c r="L6" s="19"/>
      <c r="M6" s="33">
        <v>63224</v>
      </c>
      <c r="N6" s="19"/>
      <c r="O6" s="33">
        <v>63013</v>
      </c>
      <c r="P6" s="38"/>
      <c r="Q6" s="36">
        <f t="shared" ref="Q6:Q17" si="0">M6-K6</f>
        <v>-326</v>
      </c>
      <c r="R6" s="38"/>
      <c r="S6" s="36">
        <f t="shared" ref="S6:S17" si="1">O6-K6</f>
        <v>-537</v>
      </c>
      <c r="T6" s="38"/>
      <c r="U6" s="36">
        <f t="shared" ref="U6:U17" si="2">O6-M6</f>
        <v>-211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36953</v>
      </c>
      <c r="J7" s="18"/>
      <c r="K7" s="33">
        <v>94747</v>
      </c>
      <c r="L7" s="19"/>
      <c r="M7" s="33">
        <v>94160</v>
      </c>
      <c r="N7" s="19"/>
      <c r="O7" s="33">
        <v>93859</v>
      </c>
      <c r="P7" s="38"/>
      <c r="Q7" s="36">
        <f t="shared" si="0"/>
        <v>-587</v>
      </c>
      <c r="R7" s="38"/>
      <c r="S7" s="36">
        <f t="shared" si="1"/>
        <v>-888</v>
      </c>
      <c r="T7" s="38"/>
      <c r="U7" s="36">
        <f t="shared" si="2"/>
        <v>-301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36953</v>
      </c>
      <c r="J8" s="18"/>
      <c r="K8" s="33">
        <v>64276</v>
      </c>
      <c r="L8" s="19"/>
      <c r="M8" s="33">
        <v>59229</v>
      </c>
      <c r="N8" s="19"/>
      <c r="O8" s="33">
        <v>59033</v>
      </c>
      <c r="P8" s="38"/>
      <c r="Q8" s="36">
        <f t="shared" si="0"/>
        <v>-5047</v>
      </c>
      <c r="R8" s="38"/>
      <c r="S8" s="36">
        <f t="shared" si="1"/>
        <v>-5243</v>
      </c>
      <c r="T8" s="38"/>
      <c r="U8" s="36">
        <f t="shared" si="2"/>
        <v>-196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36953</v>
      </c>
      <c r="J9" s="18"/>
      <c r="K9" s="33">
        <v>23658</v>
      </c>
      <c r="L9" s="19"/>
      <c r="M9" s="33">
        <v>22861</v>
      </c>
      <c r="N9" s="19"/>
      <c r="O9" s="33">
        <v>22813</v>
      </c>
      <c r="P9" s="38"/>
      <c r="Q9" s="36">
        <f t="shared" si="0"/>
        <v>-797</v>
      </c>
      <c r="R9" s="38"/>
      <c r="S9" s="36">
        <f t="shared" si="1"/>
        <v>-845</v>
      </c>
      <c r="T9" s="38"/>
      <c r="U9" s="36">
        <f t="shared" si="2"/>
        <v>-48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36953</v>
      </c>
      <c r="J10" s="18"/>
      <c r="K10" s="33">
        <v>56604</v>
      </c>
      <c r="L10" s="19"/>
      <c r="M10" s="33">
        <v>53811</v>
      </c>
      <c r="N10" s="19"/>
      <c r="O10" s="33">
        <v>53680</v>
      </c>
      <c r="P10" s="38"/>
      <c r="Q10" s="36">
        <f t="shared" si="0"/>
        <v>-2793</v>
      </c>
      <c r="R10" s="38"/>
      <c r="S10" s="36">
        <f t="shared" si="1"/>
        <v>-2924</v>
      </c>
      <c r="T10" s="38"/>
      <c r="U10" s="36">
        <f t="shared" si="2"/>
        <v>-131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36953</v>
      </c>
      <c r="J11" s="18"/>
      <c r="K11" s="33">
        <v>55371</v>
      </c>
      <c r="L11" s="19"/>
      <c r="M11" s="33">
        <v>52722</v>
      </c>
      <c r="N11" s="19"/>
      <c r="O11" s="33">
        <v>52554</v>
      </c>
      <c r="P11" s="38"/>
      <c r="Q11" s="36">
        <f t="shared" si="0"/>
        <v>-2649</v>
      </c>
      <c r="R11" s="38"/>
      <c r="S11" s="36">
        <f t="shared" si="1"/>
        <v>-2817</v>
      </c>
      <c r="T11" s="38"/>
      <c r="U11" s="36">
        <f t="shared" si="2"/>
        <v>-168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36953</v>
      </c>
      <c r="J12" s="18"/>
      <c r="K12" s="33">
        <v>20198</v>
      </c>
      <c r="L12" s="19"/>
      <c r="M12" s="33">
        <v>18968</v>
      </c>
      <c r="N12" s="19"/>
      <c r="O12" s="33">
        <v>6108</v>
      </c>
      <c r="P12" s="38"/>
      <c r="Q12" s="36">
        <f t="shared" si="0"/>
        <v>-1230</v>
      </c>
      <c r="R12" s="38"/>
      <c r="S12" s="36">
        <f t="shared" si="1"/>
        <v>-14090</v>
      </c>
      <c r="T12" s="38"/>
      <c r="U12" s="36">
        <f t="shared" si="2"/>
        <v>-12860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36953</v>
      </c>
      <c r="J13" s="18"/>
      <c r="K13" s="33">
        <v>44591</v>
      </c>
      <c r="L13" s="19"/>
      <c r="M13" s="33">
        <v>44448</v>
      </c>
      <c r="N13" s="19"/>
      <c r="O13" s="33">
        <v>43752</v>
      </c>
      <c r="P13" s="38"/>
      <c r="Q13" s="36">
        <f t="shared" si="0"/>
        <v>-143</v>
      </c>
      <c r="R13" s="38"/>
      <c r="S13" s="36">
        <f t="shared" si="1"/>
        <v>-839</v>
      </c>
      <c r="T13" s="38"/>
      <c r="U13" s="36">
        <f t="shared" si="2"/>
        <v>-696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36953</v>
      </c>
      <c r="J14" s="18"/>
      <c r="K14" s="33">
        <v>54657</v>
      </c>
      <c r="L14" s="19"/>
      <c r="M14" s="33">
        <v>58875</v>
      </c>
      <c r="N14" s="19"/>
      <c r="O14" s="33">
        <v>58722</v>
      </c>
      <c r="P14" s="38"/>
      <c r="Q14" s="36">
        <f t="shared" si="0"/>
        <v>4218</v>
      </c>
      <c r="R14" s="38"/>
      <c r="S14" s="36">
        <f t="shared" si="1"/>
        <v>4065</v>
      </c>
      <c r="T14" s="38"/>
      <c r="U14" s="36">
        <f t="shared" si="2"/>
        <v>-153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36953</v>
      </c>
      <c r="J15" s="18"/>
      <c r="K15" s="33">
        <v>75395</v>
      </c>
      <c r="L15" s="19"/>
      <c r="M15" s="33">
        <v>76181</v>
      </c>
      <c r="N15" s="19"/>
      <c r="O15" s="33">
        <v>75943</v>
      </c>
      <c r="P15" s="38"/>
      <c r="Q15" s="36">
        <f t="shared" si="0"/>
        <v>786</v>
      </c>
      <c r="R15" s="38"/>
      <c r="S15" s="36">
        <f t="shared" si="1"/>
        <v>548</v>
      </c>
      <c r="T15" s="38"/>
      <c r="U15" s="36">
        <f t="shared" si="2"/>
        <v>-238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36953</v>
      </c>
      <c r="J16" s="18"/>
      <c r="K16" s="33">
        <v>128768</v>
      </c>
      <c r="L16" s="19"/>
      <c r="M16" s="33">
        <v>136648</v>
      </c>
      <c r="N16" s="19"/>
      <c r="O16" s="33">
        <v>136352</v>
      </c>
      <c r="P16" s="38"/>
      <c r="Q16" s="36">
        <f t="shared" si="0"/>
        <v>7880</v>
      </c>
      <c r="R16" s="38"/>
      <c r="S16" s="36">
        <f t="shared" si="1"/>
        <v>7584</v>
      </c>
      <c r="T16" s="38"/>
      <c r="U16" s="36">
        <f t="shared" si="2"/>
        <v>-296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36953</v>
      </c>
      <c r="J17" s="18"/>
      <c r="K17" s="33">
        <v>23589</v>
      </c>
      <c r="L17" s="19"/>
      <c r="M17" s="33">
        <v>23431</v>
      </c>
      <c r="N17" s="19"/>
      <c r="O17" s="33">
        <v>23375</v>
      </c>
      <c r="P17" s="38"/>
      <c r="Q17" s="36">
        <f t="shared" si="0"/>
        <v>-158</v>
      </c>
      <c r="R17" s="38"/>
      <c r="S17" s="36">
        <f t="shared" si="1"/>
        <v>-214</v>
      </c>
      <c r="T17" s="38"/>
      <c r="U17" s="36">
        <f t="shared" si="2"/>
        <v>-56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705404</v>
      </c>
      <c r="L19" s="19"/>
      <c r="M19" s="33">
        <f>SUM(M6:M18)</f>
        <v>704558</v>
      </c>
      <c r="N19" s="19"/>
      <c r="O19" s="33">
        <f>SUM(O6:O17)</f>
        <v>689204</v>
      </c>
      <c r="P19" s="38"/>
      <c r="Q19" s="36">
        <f>SUM(Q6:Q17)</f>
        <v>-846</v>
      </c>
      <c r="R19" s="38"/>
      <c r="S19" s="36">
        <f>SUM(S6:S17)</f>
        <v>-16200</v>
      </c>
      <c r="T19" s="38"/>
      <c r="U19" s="36">
        <f>SUM(U6:U17)</f>
        <v>-15354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36953</v>
      </c>
      <c r="J23" s="18"/>
      <c r="K23" s="33">
        <v>2490</v>
      </c>
      <c r="L23" s="19"/>
      <c r="M23" s="33">
        <v>1474</v>
      </c>
      <c r="N23" s="19"/>
      <c r="O23" s="33">
        <v>1474</v>
      </c>
      <c r="P23" s="38"/>
      <c r="Q23" s="36">
        <f>M23-K23</f>
        <v>-1016</v>
      </c>
      <c r="R23" s="38"/>
      <c r="S23" s="36">
        <f>O23-K23</f>
        <v>-1016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36953</v>
      </c>
      <c r="J27" s="18"/>
      <c r="K27" s="33">
        <v>34639</v>
      </c>
      <c r="L27" s="19"/>
      <c r="M27" s="33">
        <v>37264</v>
      </c>
      <c r="N27" s="19"/>
      <c r="O27" s="33">
        <v>37147</v>
      </c>
      <c r="P27" s="38"/>
      <c r="Q27" s="36">
        <f t="shared" ref="Q27:Q32" si="3">M27-K27</f>
        <v>2625</v>
      </c>
      <c r="R27" s="38"/>
      <c r="S27" s="36">
        <f t="shared" ref="S27:S32" si="4">O27-K27</f>
        <v>2508</v>
      </c>
      <c r="T27" s="38"/>
      <c r="U27" s="36">
        <f t="shared" ref="U27:U32" si="5">O27-M27</f>
        <v>-117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36953</v>
      </c>
      <c r="J28" s="18"/>
      <c r="K28" s="33">
        <v>47969</v>
      </c>
      <c r="L28" s="19"/>
      <c r="M28" s="33">
        <v>47215</v>
      </c>
      <c r="N28" s="19"/>
      <c r="O28" s="33">
        <v>46992</v>
      </c>
      <c r="P28" s="38"/>
      <c r="Q28" s="36">
        <f t="shared" si="3"/>
        <v>-754</v>
      </c>
      <c r="R28" s="38"/>
      <c r="S28" s="36">
        <f t="shared" si="4"/>
        <v>-977</v>
      </c>
      <c r="T28" s="38"/>
      <c r="U28" s="36">
        <f t="shared" si="5"/>
        <v>-223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36953</v>
      </c>
      <c r="J29" s="18"/>
      <c r="K29" s="33">
        <v>10567</v>
      </c>
      <c r="L29" s="19"/>
      <c r="M29" s="33">
        <v>10735</v>
      </c>
      <c r="N29" s="19"/>
      <c r="O29" s="33">
        <v>10713</v>
      </c>
      <c r="P29" s="38"/>
      <c r="Q29" s="36">
        <f t="shared" si="3"/>
        <v>168</v>
      </c>
      <c r="R29" s="38"/>
      <c r="S29" s="36">
        <f t="shared" si="4"/>
        <v>146</v>
      </c>
      <c r="T29" s="38"/>
      <c r="U29" s="36">
        <f t="shared" si="5"/>
        <v>-22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36953</v>
      </c>
      <c r="J30" s="18"/>
      <c r="K30" s="33">
        <v>25587</v>
      </c>
      <c r="L30" s="19"/>
      <c r="M30" s="33">
        <v>25982</v>
      </c>
      <c r="N30" s="19"/>
      <c r="O30" s="33">
        <v>25881</v>
      </c>
      <c r="P30" s="38"/>
      <c r="Q30" s="36">
        <f t="shared" si="3"/>
        <v>395</v>
      </c>
      <c r="R30" s="38"/>
      <c r="S30" s="36">
        <f t="shared" si="4"/>
        <v>294</v>
      </c>
      <c r="T30" s="38"/>
      <c r="U30" s="36">
        <f t="shared" si="5"/>
        <v>-101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36953</v>
      </c>
      <c r="J31" s="18"/>
      <c r="K31" s="33">
        <v>46590</v>
      </c>
      <c r="L31" s="19"/>
      <c r="M31" s="33">
        <v>47006</v>
      </c>
      <c r="N31" s="19"/>
      <c r="O31" s="33">
        <v>46854</v>
      </c>
      <c r="P31" s="38"/>
      <c r="Q31" s="36">
        <f t="shared" si="3"/>
        <v>416</v>
      </c>
      <c r="R31" s="38"/>
      <c r="S31" s="36">
        <f t="shared" si="4"/>
        <v>264</v>
      </c>
      <c r="T31" s="38"/>
      <c r="U31" s="36">
        <f t="shared" si="5"/>
        <v>-152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36953</v>
      </c>
      <c r="J32" s="18"/>
      <c r="K32" s="33">
        <v>17424</v>
      </c>
      <c r="L32" s="19"/>
      <c r="M32" s="33">
        <v>18053</v>
      </c>
      <c r="N32" s="19"/>
      <c r="O32" s="33">
        <v>17967</v>
      </c>
      <c r="P32" s="38"/>
      <c r="Q32" s="36">
        <f t="shared" si="3"/>
        <v>629</v>
      </c>
      <c r="R32" s="38"/>
      <c r="S32" s="36">
        <f t="shared" si="4"/>
        <v>543</v>
      </c>
      <c r="T32" s="38"/>
      <c r="U32" s="36">
        <f t="shared" si="5"/>
        <v>-86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182776</v>
      </c>
      <c r="L34" s="19"/>
      <c r="M34" s="33">
        <f>SUM(M27:M33)</f>
        <v>186255</v>
      </c>
      <c r="N34" s="19"/>
      <c r="O34" s="33">
        <f>SUM(O27:O33)</f>
        <v>185554</v>
      </c>
      <c r="P34" s="38"/>
      <c r="Q34" s="36">
        <f>SUM(Q27:Q33)</f>
        <v>3479</v>
      </c>
      <c r="R34" s="38"/>
      <c r="S34" s="36">
        <f>SUM(S27:S33)</f>
        <v>2778</v>
      </c>
      <c r="T34" s="38"/>
      <c r="U34" s="36">
        <f>SUM(U27:U33)</f>
        <v>-701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36953</v>
      </c>
      <c r="J38" s="18"/>
      <c r="K38" s="33">
        <v>702</v>
      </c>
      <c r="L38" s="19"/>
      <c r="M38" s="33">
        <v>0</v>
      </c>
      <c r="N38" s="19"/>
      <c r="O38" s="33">
        <v>890</v>
      </c>
      <c r="P38" s="38"/>
      <c r="Q38" s="36">
        <f>M38-K38</f>
        <v>-702</v>
      </c>
      <c r="R38" s="38"/>
      <c r="S38" s="36">
        <f>O38-K38</f>
        <v>188</v>
      </c>
      <c r="T38" s="38"/>
      <c r="U38" s="36">
        <f>O38-M38</f>
        <v>890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36953</v>
      </c>
      <c r="J39" s="18"/>
      <c r="K39" s="33">
        <v>267</v>
      </c>
      <c r="L39" s="19"/>
      <c r="M39" s="33">
        <v>391</v>
      </c>
      <c r="N39" s="19"/>
      <c r="O39" s="33">
        <v>392</v>
      </c>
      <c r="P39" s="38"/>
      <c r="Q39" s="36">
        <f>M39-K39</f>
        <v>124</v>
      </c>
      <c r="R39" s="38"/>
      <c r="S39" s="36">
        <f>O39-K39</f>
        <v>125</v>
      </c>
      <c r="T39" s="38"/>
      <c r="U39" s="36">
        <f>O39-M39</f>
        <v>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36953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36953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36953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969</v>
      </c>
      <c r="L44" s="19"/>
      <c r="M44" s="33">
        <f>SUM(M38:M42)</f>
        <v>391</v>
      </c>
      <c r="N44" s="19"/>
      <c r="O44" s="33">
        <f>SUM(O38:O43)</f>
        <v>1282</v>
      </c>
      <c r="P44" s="38"/>
      <c r="Q44" s="36">
        <f>SUM(Q38:Q43)</f>
        <v>-578</v>
      </c>
      <c r="R44" s="38"/>
      <c r="S44" s="36">
        <f>SUM(S38:S43)</f>
        <v>313</v>
      </c>
      <c r="T44" s="38"/>
      <c r="U44" s="36">
        <f>SUM(U38:U43)</f>
        <v>891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891639</v>
      </c>
      <c r="L47" s="76"/>
      <c r="M47" s="75">
        <f>M19+M23+M34+M44</f>
        <v>892678</v>
      </c>
      <c r="N47" s="76"/>
      <c r="O47" s="82">
        <f>O19+O23+O34+O44</f>
        <v>877514</v>
      </c>
      <c r="P47" s="83"/>
      <c r="Q47" s="82">
        <f>Q19+Q23+Q34+Q44</f>
        <v>1039</v>
      </c>
      <c r="R47" s="83"/>
      <c r="S47" s="82">
        <f>S19+S23+S34+S44</f>
        <v>-14125</v>
      </c>
      <c r="T47" s="83"/>
      <c r="U47" s="75">
        <f>U19+U23+U34+U44</f>
        <v>-15164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33.516129032258064</v>
      </c>
      <c r="R48" s="84"/>
      <c r="S48" s="86">
        <f>S47/31</f>
        <v>-455.64516129032256</v>
      </c>
      <c r="T48" s="84"/>
      <c r="U48" s="88">
        <f>U47/31</f>
        <v>-489.16129032258067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8387.1197000000011</v>
      </c>
      <c r="R50" s="47"/>
      <c r="S50" s="77">
        <f>S47*O50</f>
        <v>-114021.2375</v>
      </c>
      <c r="T50" s="47"/>
      <c r="U50" s="77">
        <f>U47*O50</f>
        <v>-122408.3572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36953</v>
      </c>
      <c r="J54" s="18"/>
      <c r="K54" s="33">
        <v>230392</v>
      </c>
      <c r="L54" s="19"/>
      <c r="M54" s="33">
        <v>226654</v>
      </c>
      <c r="N54" s="19"/>
      <c r="O54" s="33">
        <v>227270</v>
      </c>
      <c r="P54" s="38"/>
      <c r="Q54" s="36">
        <f>M54-K54</f>
        <v>-3738</v>
      </c>
      <c r="R54" s="38"/>
      <c r="S54" s="36">
        <f>O54-K54</f>
        <v>-3122</v>
      </c>
      <c r="T54" s="38"/>
      <c r="U54" s="36">
        <f>O54-M54</f>
        <v>616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230392</v>
      </c>
      <c r="L57" s="19"/>
      <c r="M57" s="33">
        <f>SUM(M54:M56)</f>
        <v>226654</v>
      </c>
      <c r="N57" s="19"/>
      <c r="O57" s="33">
        <f>SUM(O54:O55)</f>
        <v>227270</v>
      </c>
      <c r="P57" s="38"/>
      <c r="Q57" s="36">
        <f>SUM(Q54:Q55)</f>
        <v>-3738</v>
      </c>
      <c r="R57" s="38"/>
      <c r="S57" s="36">
        <f>SUM(S54:S55)</f>
        <v>-3122</v>
      </c>
      <c r="T57" s="38"/>
      <c r="U57" s="36">
        <f>SUM(U54:U55)</f>
        <v>616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-124.6</v>
      </c>
      <c r="R59" s="84"/>
      <c r="S59" s="86">
        <f>S57/30</f>
        <v>-104.06666666666666</v>
      </c>
      <c r="T59" s="84"/>
      <c r="U59" s="86">
        <f>U57/30</f>
        <v>20.533333333333335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-30174.257400000002</v>
      </c>
      <c r="R61" s="47"/>
      <c r="S61" s="77">
        <f>S57*O61</f>
        <v>-25201.720600000001</v>
      </c>
      <c r="T61" s="47"/>
      <c r="U61" s="77">
        <f>U57*O61</f>
        <v>4972.5367999999999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36953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36953</v>
      </c>
      <c r="J69" s="18"/>
      <c r="K69" s="33">
        <v>11888</v>
      </c>
      <c r="L69" s="19"/>
      <c r="M69" s="33">
        <v>11052</v>
      </c>
      <c r="N69" s="19"/>
      <c r="O69" s="33">
        <v>11907</v>
      </c>
      <c r="P69" s="38"/>
      <c r="Q69" s="36">
        <f>M69-K69</f>
        <v>-836</v>
      </c>
      <c r="R69" s="38"/>
      <c r="S69" s="36">
        <f>O69-K69</f>
        <v>19</v>
      </c>
      <c r="T69" s="38"/>
      <c r="U69" s="36">
        <f>O69-M69</f>
        <v>855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12001</v>
      </c>
      <c r="L71" s="19"/>
      <c r="M71" s="33">
        <f>SUM(M68:M70)</f>
        <v>11052</v>
      </c>
      <c r="N71" s="19"/>
      <c r="O71" s="33">
        <f>SUM(O68:O70)</f>
        <v>11907</v>
      </c>
      <c r="P71" s="38"/>
      <c r="Q71" s="36">
        <f>SUM(Q68:Q70)</f>
        <v>-949</v>
      </c>
      <c r="R71" s="38"/>
      <c r="S71" s="36">
        <f>SUM(S68:S70)</f>
        <v>-94</v>
      </c>
      <c r="T71" s="38"/>
      <c r="U71" s="36">
        <f>SUM(U68:U70)</f>
        <v>855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-31.633333333333333</v>
      </c>
      <c r="R74" s="104"/>
      <c r="S74" s="103">
        <f>S71/30</f>
        <v>-3.1333333333333333</v>
      </c>
      <c r="T74" s="104"/>
      <c r="U74" s="103">
        <f>U71/30</f>
        <v>28.5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-7660.6127000000006</v>
      </c>
      <c r="R76" s="47"/>
      <c r="S76" s="77">
        <f>S71*O76</f>
        <v>-758.7962</v>
      </c>
      <c r="T76" s="47"/>
      <c r="U76" s="77">
        <f>U71*O76</f>
        <v>6901.8164999999999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36950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36950</v>
      </c>
      <c r="J6" s="18"/>
      <c r="K6" s="33">
        <v>646770</v>
      </c>
      <c r="L6" s="19"/>
      <c r="M6" s="33">
        <v>645289</v>
      </c>
      <c r="N6" s="19"/>
      <c r="O6" s="33">
        <v>642494</v>
      </c>
      <c r="P6" s="38"/>
      <c r="Q6" s="36">
        <f t="shared" ref="Q6:Q17" si="0">M6-K6</f>
        <v>-1481</v>
      </c>
      <c r="R6" s="38"/>
      <c r="S6" s="36">
        <f t="shared" ref="S6:S17" si="1">O6-K6</f>
        <v>-4276</v>
      </c>
      <c r="T6" s="38"/>
      <c r="U6" s="36">
        <f t="shared" ref="U6:U17" si="2">O6-M6</f>
        <v>-2795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36950</v>
      </c>
      <c r="J7" s="18"/>
      <c r="K7" s="33">
        <v>927081</v>
      </c>
      <c r="L7" s="19"/>
      <c r="M7" s="33">
        <v>876328</v>
      </c>
      <c r="N7" s="19"/>
      <c r="O7" s="33">
        <v>882925</v>
      </c>
      <c r="P7" s="38"/>
      <c r="Q7" s="36">
        <f t="shared" si="0"/>
        <v>-50753</v>
      </c>
      <c r="R7" s="38"/>
      <c r="S7" s="36">
        <f t="shared" si="1"/>
        <v>-44156</v>
      </c>
      <c r="T7" s="38"/>
      <c r="U7" s="36">
        <f t="shared" si="2"/>
        <v>6597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36950</v>
      </c>
      <c r="J8" s="18"/>
      <c r="K8" s="33">
        <v>596250</v>
      </c>
      <c r="L8" s="19"/>
      <c r="M8" s="33">
        <v>593095</v>
      </c>
      <c r="N8" s="19"/>
      <c r="O8" s="33">
        <v>592205</v>
      </c>
      <c r="P8" s="38"/>
      <c r="Q8" s="36">
        <f t="shared" si="0"/>
        <v>-3155</v>
      </c>
      <c r="R8" s="38"/>
      <c r="S8" s="36">
        <f t="shared" si="1"/>
        <v>-4045</v>
      </c>
      <c r="T8" s="38"/>
      <c r="U8" s="36">
        <f t="shared" si="2"/>
        <v>-890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36950</v>
      </c>
      <c r="J9" s="18"/>
      <c r="K9" s="33">
        <v>197399</v>
      </c>
      <c r="L9" s="19"/>
      <c r="M9" s="33">
        <v>213778</v>
      </c>
      <c r="N9" s="19"/>
      <c r="O9" s="33">
        <v>212798</v>
      </c>
      <c r="P9" s="38"/>
      <c r="Q9" s="36">
        <f t="shared" si="0"/>
        <v>16379</v>
      </c>
      <c r="R9" s="38"/>
      <c r="S9" s="36">
        <f t="shared" si="1"/>
        <v>15399</v>
      </c>
      <c r="T9" s="38"/>
      <c r="U9" s="36">
        <f t="shared" si="2"/>
        <v>-980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36950</v>
      </c>
      <c r="J10" s="18"/>
      <c r="K10" s="33">
        <v>527952</v>
      </c>
      <c r="L10" s="19"/>
      <c r="M10" s="33">
        <v>520517</v>
      </c>
      <c r="N10" s="19"/>
      <c r="O10" s="33">
        <v>515701</v>
      </c>
      <c r="P10" s="38"/>
      <c r="Q10" s="36">
        <f t="shared" si="0"/>
        <v>-7435</v>
      </c>
      <c r="R10" s="38"/>
      <c r="S10" s="36">
        <f t="shared" si="1"/>
        <v>-12251</v>
      </c>
      <c r="T10" s="38"/>
      <c r="U10" s="36">
        <f t="shared" si="2"/>
        <v>-4816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36950</v>
      </c>
      <c r="J11" s="18"/>
      <c r="K11" s="33">
        <v>539046</v>
      </c>
      <c r="L11" s="19"/>
      <c r="M11" s="33">
        <v>524248</v>
      </c>
      <c r="N11" s="19"/>
      <c r="O11" s="33">
        <v>519283</v>
      </c>
      <c r="P11" s="38"/>
      <c r="Q11" s="36">
        <f t="shared" si="0"/>
        <v>-14798</v>
      </c>
      <c r="R11" s="38"/>
      <c r="S11" s="36">
        <f t="shared" si="1"/>
        <v>-19763</v>
      </c>
      <c r="T11" s="38"/>
      <c r="U11" s="36">
        <f t="shared" si="2"/>
        <v>-4965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36950</v>
      </c>
      <c r="J12" s="18"/>
      <c r="K12" s="33">
        <v>190085</v>
      </c>
      <c r="L12" s="19"/>
      <c r="M12" s="33">
        <v>178437</v>
      </c>
      <c r="N12" s="19"/>
      <c r="O12" s="33">
        <v>177609</v>
      </c>
      <c r="P12" s="38"/>
      <c r="Q12" s="36">
        <f t="shared" si="0"/>
        <v>-11648</v>
      </c>
      <c r="R12" s="38"/>
      <c r="S12" s="36">
        <f t="shared" si="1"/>
        <v>-12476</v>
      </c>
      <c r="T12" s="38"/>
      <c r="U12" s="36">
        <f t="shared" si="2"/>
        <v>-828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36950</v>
      </c>
      <c r="J13" s="18"/>
      <c r="K13" s="33">
        <v>359653</v>
      </c>
      <c r="L13" s="19"/>
      <c r="M13" s="33">
        <v>392311</v>
      </c>
      <c r="N13" s="19"/>
      <c r="O13" s="33">
        <v>402060</v>
      </c>
      <c r="P13" s="38"/>
      <c r="Q13" s="36">
        <f t="shared" si="0"/>
        <v>32658</v>
      </c>
      <c r="R13" s="38"/>
      <c r="S13" s="36">
        <f t="shared" si="1"/>
        <v>42407</v>
      </c>
      <c r="T13" s="38"/>
      <c r="U13" s="36">
        <f t="shared" si="2"/>
        <v>9749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36950</v>
      </c>
      <c r="J14" s="18"/>
      <c r="K14" s="33">
        <v>536335</v>
      </c>
      <c r="L14" s="19"/>
      <c r="M14" s="33">
        <v>541415</v>
      </c>
      <c r="N14" s="19"/>
      <c r="O14" s="33">
        <v>539226</v>
      </c>
      <c r="P14" s="38"/>
      <c r="Q14" s="36">
        <f t="shared" si="0"/>
        <v>5080</v>
      </c>
      <c r="R14" s="38"/>
      <c r="S14" s="36">
        <f t="shared" si="1"/>
        <v>2891</v>
      </c>
      <c r="T14" s="38"/>
      <c r="U14" s="36">
        <f t="shared" si="2"/>
        <v>-2189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36950</v>
      </c>
      <c r="J15" s="18"/>
      <c r="K15" s="33">
        <v>635578</v>
      </c>
      <c r="L15" s="19"/>
      <c r="M15" s="33">
        <v>642306</v>
      </c>
      <c r="N15" s="19"/>
      <c r="O15" s="33">
        <v>639750</v>
      </c>
      <c r="P15" s="38"/>
      <c r="Q15" s="36">
        <f t="shared" si="0"/>
        <v>6728</v>
      </c>
      <c r="R15" s="38"/>
      <c r="S15" s="36">
        <f t="shared" si="1"/>
        <v>4172</v>
      </c>
      <c r="T15" s="38"/>
      <c r="U15" s="36">
        <f t="shared" si="2"/>
        <v>-2556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36950</v>
      </c>
      <c r="J16" s="18"/>
      <c r="K16" s="33">
        <v>1173769</v>
      </c>
      <c r="L16" s="19"/>
      <c r="M16" s="33">
        <v>1195634</v>
      </c>
      <c r="N16" s="19"/>
      <c r="O16" s="33">
        <v>1187050</v>
      </c>
      <c r="P16" s="38"/>
      <c r="Q16" s="36">
        <f t="shared" si="0"/>
        <v>21865</v>
      </c>
      <c r="R16" s="38"/>
      <c r="S16" s="36">
        <f t="shared" si="1"/>
        <v>13281</v>
      </c>
      <c r="T16" s="38"/>
      <c r="U16" s="36">
        <f t="shared" si="2"/>
        <v>-8584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36950</v>
      </c>
      <c r="J17" s="18"/>
      <c r="K17" s="33">
        <v>205987</v>
      </c>
      <c r="L17" s="19"/>
      <c r="M17" s="33">
        <v>229952</v>
      </c>
      <c r="N17" s="19"/>
      <c r="O17" s="33">
        <v>229133</v>
      </c>
      <c r="P17" s="38"/>
      <c r="Q17" s="36">
        <f t="shared" si="0"/>
        <v>23965</v>
      </c>
      <c r="R17" s="38"/>
      <c r="S17" s="36">
        <f t="shared" si="1"/>
        <v>23146</v>
      </c>
      <c r="T17" s="38"/>
      <c r="U17" s="36">
        <f t="shared" si="2"/>
        <v>-819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6535905</v>
      </c>
      <c r="L19" s="19"/>
      <c r="M19" s="33">
        <f>SUM(M6:M18)</f>
        <v>6553310</v>
      </c>
      <c r="N19" s="19"/>
      <c r="O19" s="33">
        <f>SUM(O6:O17)</f>
        <v>6540234</v>
      </c>
      <c r="P19" s="38"/>
      <c r="Q19" s="36">
        <f>SUM(Q6:Q17)</f>
        <v>17405</v>
      </c>
      <c r="R19" s="38"/>
      <c r="S19" s="36">
        <f>SUM(S6:S17)</f>
        <v>4329</v>
      </c>
      <c r="T19" s="38"/>
      <c r="U19" s="36">
        <f>SUM(U6:U17)</f>
        <v>-13076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36950</v>
      </c>
      <c r="J23" s="18"/>
      <c r="K23" s="33">
        <v>24500</v>
      </c>
      <c r="L23" s="19"/>
      <c r="M23" s="33">
        <v>915</v>
      </c>
      <c r="N23" s="19"/>
      <c r="O23" s="33">
        <v>13987</v>
      </c>
      <c r="P23" s="38"/>
      <c r="Q23" s="36">
        <f>M23-K23</f>
        <v>-23585</v>
      </c>
      <c r="R23" s="38"/>
      <c r="S23" s="36">
        <f>O23-K23</f>
        <v>-10513</v>
      </c>
      <c r="T23" s="38"/>
      <c r="U23" s="36">
        <f>O23-M23</f>
        <v>13072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36950</v>
      </c>
      <c r="J27" s="18"/>
      <c r="K27" s="33">
        <v>293390</v>
      </c>
      <c r="L27" s="19"/>
      <c r="M27" s="33">
        <v>291220</v>
      </c>
      <c r="N27" s="19"/>
      <c r="O27" s="33">
        <v>290945</v>
      </c>
      <c r="P27" s="38"/>
      <c r="Q27" s="36">
        <f t="shared" ref="Q27:Q32" si="3">M27-K27</f>
        <v>-2170</v>
      </c>
      <c r="R27" s="38"/>
      <c r="S27" s="36">
        <f t="shared" ref="S27:S32" si="4">O27-K27</f>
        <v>-2445</v>
      </c>
      <c r="T27" s="38"/>
      <c r="U27" s="36">
        <f t="shared" ref="U27:U32" si="5">O27-M27</f>
        <v>-275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36950</v>
      </c>
      <c r="J28" s="18"/>
      <c r="K28" s="33">
        <v>482703</v>
      </c>
      <c r="L28" s="19"/>
      <c r="M28" s="33">
        <v>458088</v>
      </c>
      <c r="N28" s="19"/>
      <c r="O28" s="33">
        <v>451911</v>
      </c>
      <c r="P28" s="38"/>
      <c r="Q28" s="36">
        <f t="shared" si="3"/>
        <v>-24615</v>
      </c>
      <c r="R28" s="38"/>
      <c r="S28" s="36">
        <f t="shared" si="4"/>
        <v>-30792</v>
      </c>
      <c r="T28" s="38"/>
      <c r="U28" s="36">
        <f t="shared" si="5"/>
        <v>-6177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36950</v>
      </c>
      <c r="J29" s="18"/>
      <c r="K29" s="33">
        <v>98373</v>
      </c>
      <c r="L29" s="19"/>
      <c r="M29" s="33">
        <v>101887</v>
      </c>
      <c r="N29" s="19"/>
      <c r="O29" s="33">
        <v>101554</v>
      </c>
      <c r="P29" s="38"/>
      <c r="Q29" s="36">
        <f t="shared" si="3"/>
        <v>3514</v>
      </c>
      <c r="R29" s="38"/>
      <c r="S29" s="36">
        <f t="shared" si="4"/>
        <v>3181</v>
      </c>
      <c r="T29" s="38"/>
      <c r="U29" s="36">
        <f t="shared" si="5"/>
        <v>-333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36950</v>
      </c>
      <c r="J30" s="18"/>
      <c r="K30" s="33">
        <v>253790</v>
      </c>
      <c r="L30" s="19"/>
      <c r="M30" s="33">
        <v>248266</v>
      </c>
      <c r="N30" s="19"/>
      <c r="O30" s="33">
        <v>246646</v>
      </c>
      <c r="P30" s="38"/>
      <c r="Q30" s="36">
        <f t="shared" si="3"/>
        <v>-5524</v>
      </c>
      <c r="R30" s="38"/>
      <c r="S30" s="36">
        <f t="shared" si="4"/>
        <v>-7144</v>
      </c>
      <c r="T30" s="38"/>
      <c r="U30" s="36">
        <f t="shared" si="5"/>
        <v>-1620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36950</v>
      </c>
      <c r="J31" s="18"/>
      <c r="K31" s="33">
        <v>449389</v>
      </c>
      <c r="L31" s="19"/>
      <c r="M31" s="33">
        <v>444542</v>
      </c>
      <c r="N31" s="19"/>
      <c r="O31" s="33">
        <v>442542</v>
      </c>
      <c r="P31" s="38"/>
      <c r="Q31" s="36">
        <f t="shared" si="3"/>
        <v>-4847</v>
      </c>
      <c r="R31" s="38"/>
      <c r="S31" s="36">
        <f t="shared" si="4"/>
        <v>-6847</v>
      </c>
      <c r="T31" s="38"/>
      <c r="U31" s="36">
        <f t="shared" si="5"/>
        <v>-2000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36950</v>
      </c>
      <c r="J32" s="18"/>
      <c r="K32" s="33">
        <v>163113</v>
      </c>
      <c r="L32" s="19"/>
      <c r="M32" s="33">
        <v>167207</v>
      </c>
      <c r="N32" s="19"/>
      <c r="O32" s="33">
        <v>166077</v>
      </c>
      <c r="P32" s="38"/>
      <c r="Q32" s="36">
        <f t="shared" si="3"/>
        <v>4094</v>
      </c>
      <c r="R32" s="38"/>
      <c r="S32" s="36">
        <f t="shared" si="4"/>
        <v>2964</v>
      </c>
      <c r="T32" s="38"/>
      <c r="U32" s="36">
        <f t="shared" si="5"/>
        <v>-1130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1740758</v>
      </c>
      <c r="L34" s="19"/>
      <c r="M34" s="33">
        <f>SUM(M27:M33)</f>
        <v>1711210</v>
      </c>
      <c r="N34" s="19"/>
      <c r="O34" s="33">
        <f>SUM(O27:O33)</f>
        <v>1699675</v>
      </c>
      <c r="P34" s="38"/>
      <c r="Q34" s="36">
        <f>SUM(Q27:Q33)</f>
        <v>-29548</v>
      </c>
      <c r="R34" s="38"/>
      <c r="S34" s="36">
        <f>SUM(S27:S33)</f>
        <v>-41083</v>
      </c>
      <c r="T34" s="38"/>
      <c r="U34" s="36">
        <f>SUM(U27:U33)</f>
        <v>-11535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36950</v>
      </c>
      <c r="J38" s="18"/>
      <c r="K38" s="33">
        <v>6552</v>
      </c>
      <c r="L38" s="19"/>
      <c r="M38" s="33">
        <v>0</v>
      </c>
      <c r="N38" s="19"/>
      <c r="O38" s="33">
        <v>7645</v>
      </c>
      <c r="P38" s="38"/>
      <c r="Q38" s="36">
        <f>M38-K38</f>
        <v>-6552</v>
      </c>
      <c r="R38" s="38"/>
      <c r="S38" s="36">
        <f>O38-K38</f>
        <v>1093</v>
      </c>
      <c r="T38" s="38"/>
      <c r="U38" s="36">
        <f>O38-M38</f>
        <v>7645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36950</v>
      </c>
      <c r="J39" s="18"/>
      <c r="K39" s="33">
        <v>2314</v>
      </c>
      <c r="L39" s="19"/>
      <c r="M39" s="33">
        <v>2732</v>
      </c>
      <c r="N39" s="19"/>
      <c r="O39" s="33">
        <v>2737</v>
      </c>
      <c r="P39" s="38"/>
      <c r="Q39" s="36">
        <f>M39-K39</f>
        <v>418</v>
      </c>
      <c r="R39" s="38"/>
      <c r="S39" s="36">
        <f>O39-K39</f>
        <v>423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36950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36950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36950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8866</v>
      </c>
      <c r="L44" s="19"/>
      <c r="M44" s="33">
        <f>SUM(M38:M42)</f>
        <v>2732</v>
      </c>
      <c r="N44" s="19"/>
      <c r="O44" s="33">
        <f>SUM(O38:O43)</f>
        <v>10382</v>
      </c>
      <c r="P44" s="38"/>
      <c r="Q44" s="36">
        <f>SUM(Q38:Q43)</f>
        <v>-6134</v>
      </c>
      <c r="R44" s="38"/>
      <c r="S44" s="36">
        <f>SUM(S38:S43)</f>
        <v>1516</v>
      </c>
      <c r="T44" s="38"/>
      <c r="U44" s="36">
        <f>SUM(U38:U43)</f>
        <v>7650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8310029</v>
      </c>
      <c r="L47" s="76"/>
      <c r="M47" s="75">
        <f>M19+M23+M34+M44</f>
        <v>8268167</v>
      </c>
      <c r="N47" s="76"/>
      <c r="O47" s="82">
        <f>O19+O23+O34+O44</f>
        <v>8264278</v>
      </c>
      <c r="P47" s="83"/>
      <c r="Q47" s="82">
        <f>Q19+Q23+Q34+Q44</f>
        <v>-41862</v>
      </c>
      <c r="R47" s="83"/>
      <c r="S47" s="82">
        <f>S19+S23+S34+S44</f>
        <v>-45751</v>
      </c>
      <c r="T47" s="83"/>
      <c r="U47" s="75">
        <f>U19+U23+U34+U44</f>
        <v>-3889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-1350.3870967741937</v>
      </c>
      <c r="R48" s="84"/>
      <c r="S48" s="86">
        <f>S47/31</f>
        <v>-1475.8387096774193</v>
      </c>
      <c r="T48" s="84"/>
      <c r="U48" s="88">
        <f>U47/31</f>
        <v>-125.45161290322581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-337922.6226</v>
      </c>
      <c r="R50" s="47"/>
      <c r="S50" s="77">
        <f>S47*O50</f>
        <v>-369315.79730000003</v>
      </c>
      <c r="T50" s="47"/>
      <c r="U50" s="77">
        <f>U47*O50</f>
        <v>-31393.1747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36950</v>
      </c>
      <c r="J54" s="18"/>
      <c r="K54" s="33">
        <v>2007150</v>
      </c>
      <c r="L54" s="19"/>
      <c r="M54" s="33">
        <v>1928207</v>
      </c>
      <c r="N54" s="19"/>
      <c r="O54" s="33">
        <v>1993588</v>
      </c>
      <c r="P54" s="38"/>
      <c r="Q54" s="36">
        <f>M54-K54</f>
        <v>-78943</v>
      </c>
      <c r="R54" s="38"/>
      <c r="S54" s="36">
        <f>O54-K54</f>
        <v>-13562</v>
      </c>
      <c r="T54" s="38"/>
      <c r="U54" s="36">
        <f>O54-M54</f>
        <v>65381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2007150</v>
      </c>
      <c r="L57" s="19"/>
      <c r="M57" s="33">
        <f>SUM(M54:M56)</f>
        <v>1928207</v>
      </c>
      <c r="N57" s="19"/>
      <c r="O57" s="33">
        <f>SUM(O54:O55)</f>
        <v>1993588</v>
      </c>
      <c r="P57" s="38"/>
      <c r="Q57" s="36">
        <f>SUM(Q54:Q55)</f>
        <v>-78943</v>
      </c>
      <c r="R57" s="38"/>
      <c r="S57" s="36">
        <f>SUM(S54:S55)</f>
        <v>-13562</v>
      </c>
      <c r="T57" s="38"/>
      <c r="U57" s="36">
        <f>SUM(U54:U55)</f>
        <v>65381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-2631.4333333333334</v>
      </c>
      <c r="R59" s="84"/>
      <c r="S59" s="86">
        <f>S57/30</f>
        <v>-452.06666666666666</v>
      </c>
      <c r="T59" s="84"/>
      <c r="U59" s="86">
        <f>U57/30</f>
        <v>2179.3666666666668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-637251.57889999996</v>
      </c>
      <c r="R61" s="47"/>
      <c r="S61" s="77">
        <f>S57*O61</f>
        <v>-109476.53260000001</v>
      </c>
      <c r="T61" s="47"/>
      <c r="U61" s="77">
        <f>U57*O61</f>
        <v>527775.04630000005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36950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36950</v>
      </c>
      <c r="J69" s="18"/>
      <c r="K69" s="33">
        <v>124759</v>
      </c>
      <c r="L69" s="19"/>
      <c r="M69" s="33">
        <v>108568</v>
      </c>
      <c r="N69" s="19"/>
      <c r="O69" s="33">
        <v>115728</v>
      </c>
      <c r="P69" s="38"/>
      <c r="Q69" s="36">
        <f>M69-K69</f>
        <v>-16191</v>
      </c>
      <c r="R69" s="38"/>
      <c r="S69" s="36">
        <f>O69-K69</f>
        <v>-9031</v>
      </c>
      <c r="T69" s="38"/>
      <c r="U69" s="36">
        <f>O69-M69</f>
        <v>7160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124759</v>
      </c>
      <c r="L71" s="19"/>
      <c r="M71" s="33">
        <f>SUM(M68:M70)</f>
        <v>108568</v>
      </c>
      <c r="N71" s="19"/>
      <c r="O71" s="33">
        <f>SUM(O68:O70)</f>
        <v>115728</v>
      </c>
      <c r="P71" s="38"/>
      <c r="Q71" s="36">
        <f>SUM(Q68:Q70)</f>
        <v>-16191</v>
      </c>
      <c r="R71" s="38"/>
      <c r="S71" s="36">
        <f>SUM(S68:S70)</f>
        <v>-9031</v>
      </c>
      <c r="T71" s="38"/>
      <c r="U71" s="36">
        <f>SUM(U68:U70)</f>
        <v>7160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-539.70000000000005</v>
      </c>
      <c r="R74" s="104"/>
      <c r="S74" s="103">
        <f>S71/30</f>
        <v>-301.03333333333336</v>
      </c>
      <c r="T74" s="104"/>
      <c r="U74" s="103">
        <f>U71/30</f>
        <v>238.66666666666666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-130698.60930000001</v>
      </c>
      <c r="R76" s="47"/>
      <c r="S76" s="77">
        <f>S71*O76</f>
        <v>-72900.941300000006</v>
      </c>
      <c r="T76" s="47"/>
      <c r="U76" s="77">
        <f>U71*O76</f>
        <v>57797.668000000005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36946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36946</v>
      </c>
      <c r="J6" s="18"/>
      <c r="K6" s="33">
        <v>553461</v>
      </c>
      <c r="L6" s="19"/>
      <c r="M6" s="33">
        <v>563443</v>
      </c>
      <c r="N6" s="19"/>
      <c r="O6" s="33">
        <v>560855</v>
      </c>
      <c r="P6" s="38"/>
      <c r="Q6" s="36">
        <f t="shared" ref="Q6:Q17" si="0">M6-K6</f>
        <v>9982</v>
      </c>
      <c r="R6" s="38"/>
      <c r="S6" s="36">
        <f t="shared" ref="S6:S17" si="1">O6-K6</f>
        <v>7394</v>
      </c>
      <c r="T6" s="38"/>
      <c r="U6" s="36">
        <f t="shared" ref="U6:U17" si="2">O6-M6</f>
        <v>-2588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36946</v>
      </c>
      <c r="J7" s="18"/>
      <c r="K7" s="33">
        <v>801033</v>
      </c>
      <c r="L7" s="19"/>
      <c r="M7" s="33">
        <v>752141</v>
      </c>
      <c r="N7" s="19"/>
      <c r="O7" s="33">
        <v>746014</v>
      </c>
      <c r="P7" s="38"/>
      <c r="Q7" s="36">
        <f t="shared" si="0"/>
        <v>-48892</v>
      </c>
      <c r="R7" s="38"/>
      <c r="S7" s="36">
        <f t="shared" si="1"/>
        <v>-55019</v>
      </c>
      <c r="T7" s="38"/>
      <c r="U7" s="36">
        <f t="shared" si="2"/>
        <v>-6127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36946</v>
      </c>
      <c r="J8" s="18"/>
      <c r="K8" s="33">
        <v>510593</v>
      </c>
      <c r="L8" s="19"/>
      <c r="M8" s="33">
        <v>514804</v>
      </c>
      <c r="N8" s="19"/>
      <c r="O8" s="33">
        <v>512467</v>
      </c>
      <c r="P8" s="38"/>
      <c r="Q8" s="36">
        <f t="shared" si="0"/>
        <v>4211</v>
      </c>
      <c r="R8" s="38"/>
      <c r="S8" s="36">
        <f t="shared" si="1"/>
        <v>1874</v>
      </c>
      <c r="T8" s="38"/>
      <c r="U8" s="36">
        <f t="shared" si="2"/>
        <v>-2337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36946</v>
      </c>
      <c r="J9" s="18"/>
      <c r="K9" s="33">
        <v>168975</v>
      </c>
      <c r="L9" s="19"/>
      <c r="M9" s="33">
        <v>184516</v>
      </c>
      <c r="N9" s="19"/>
      <c r="O9" s="33">
        <v>183959</v>
      </c>
      <c r="P9" s="38"/>
      <c r="Q9" s="36">
        <f t="shared" si="0"/>
        <v>15541</v>
      </c>
      <c r="R9" s="38"/>
      <c r="S9" s="36">
        <f t="shared" si="1"/>
        <v>14984</v>
      </c>
      <c r="T9" s="38"/>
      <c r="U9" s="36">
        <f t="shared" si="2"/>
        <v>-557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36946</v>
      </c>
      <c r="J10" s="18"/>
      <c r="K10" s="33">
        <v>457624</v>
      </c>
      <c r="L10" s="19"/>
      <c r="M10" s="33">
        <v>448179</v>
      </c>
      <c r="N10" s="19"/>
      <c r="O10" s="33">
        <v>446579</v>
      </c>
      <c r="P10" s="38"/>
      <c r="Q10" s="36">
        <f t="shared" si="0"/>
        <v>-9445</v>
      </c>
      <c r="R10" s="38"/>
      <c r="S10" s="36">
        <f t="shared" si="1"/>
        <v>-11045</v>
      </c>
      <c r="T10" s="38"/>
      <c r="U10" s="36">
        <f t="shared" si="2"/>
        <v>-1600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36946</v>
      </c>
      <c r="J11" s="18"/>
      <c r="K11" s="33">
        <v>463762</v>
      </c>
      <c r="L11" s="19"/>
      <c r="M11" s="33">
        <v>449952</v>
      </c>
      <c r="N11" s="19"/>
      <c r="O11" s="33">
        <v>447443</v>
      </c>
      <c r="P11" s="38"/>
      <c r="Q11" s="36">
        <f t="shared" si="0"/>
        <v>-13810</v>
      </c>
      <c r="R11" s="38"/>
      <c r="S11" s="36">
        <f t="shared" si="1"/>
        <v>-16319</v>
      </c>
      <c r="T11" s="38"/>
      <c r="U11" s="36">
        <f t="shared" si="2"/>
        <v>-2509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36946</v>
      </c>
      <c r="J12" s="18"/>
      <c r="K12" s="33">
        <v>163006</v>
      </c>
      <c r="L12" s="19"/>
      <c r="M12" s="33">
        <v>153151</v>
      </c>
      <c r="N12" s="19"/>
      <c r="O12" s="33">
        <v>152330</v>
      </c>
      <c r="P12" s="38"/>
      <c r="Q12" s="36">
        <f t="shared" si="0"/>
        <v>-9855</v>
      </c>
      <c r="R12" s="38"/>
      <c r="S12" s="36">
        <f t="shared" si="1"/>
        <v>-10676</v>
      </c>
      <c r="T12" s="38"/>
      <c r="U12" s="36">
        <f t="shared" si="2"/>
        <v>-821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36946</v>
      </c>
      <c r="J13" s="18"/>
      <c r="K13" s="33">
        <v>317317</v>
      </c>
      <c r="L13" s="19"/>
      <c r="M13" s="33">
        <v>334304</v>
      </c>
      <c r="N13" s="19"/>
      <c r="O13" s="33">
        <v>313954</v>
      </c>
      <c r="P13" s="38"/>
      <c r="Q13" s="36">
        <f t="shared" si="0"/>
        <v>16987</v>
      </c>
      <c r="R13" s="38"/>
      <c r="S13" s="36">
        <f t="shared" si="1"/>
        <v>-3363</v>
      </c>
      <c r="T13" s="38"/>
      <c r="U13" s="36">
        <f t="shared" si="2"/>
        <v>-20350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36946</v>
      </c>
      <c r="J14" s="18"/>
      <c r="K14" s="33">
        <v>463861</v>
      </c>
      <c r="L14" s="19"/>
      <c r="M14" s="33">
        <v>461930</v>
      </c>
      <c r="N14" s="19"/>
      <c r="O14" s="33">
        <v>460012</v>
      </c>
      <c r="P14" s="38"/>
      <c r="Q14" s="36">
        <f t="shared" si="0"/>
        <v>-1931</v>
      </c>
      <c r="R14" s="38"/>
      <c r="S14" s="36">
        <f t="shared" si="1"/>
        <v>-3849</v>
      </c>
      <c r="T14" s="38"/>
      <c r="U14" s="36">
        <f t="shared" si="2"/>
        <v>-1918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36946</v>
      </c>
      <c r="J15" s="18"/>
      <c r="K15" s="33">
        <v>544490</v>
      </c>
      <c r="L15" s="19"/>
      <c r="M15" s="33">
        <v>542086</v>
      </c>
      <c r="N15" s="19"/>
      <c r="O15" s="33">
        <v>539967</v>
      </c>
      <c r="P15" s="38"/>
      <c r="Q15" s="36">
        <f t="shared" si="0"/>
        <v>-2404</v>
      </c>
      <c r="R15" s="38"/>
      <c r="S15" s="36">
        <f t="shared" si="1"/>
        <v>-4523</v>
      </c>
      <c r="T15" s="38"/>
      <c r="U15" s="36">
        <f t="shared" si="2"/>
        <v>-2119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36946</v>
      </c>
      <c r="J16" s="18"/>
      <c r="K16" s="33">
        <v>996925</v>
      </c>
      <c r="L16" s="19"/>
      <c r="M16" s="33">
        <v>1018874</v>
      </c>
      <c r="N16" s="19"/>
      <c r="O16" s="33">
        <v>1011029</v>
      </c>
      <c r="P16" s="38"/>
      <c r="Q16" s="36">
        <f t="shared" si="0"/>
        <v>21949</v>
      </c>
      <c r="R16" s="38"/>
      <c r="S16" s="36">
        <f t="shared" si="1"/>
        <v>14104</v>
      </c>
      <c r="T16" s="38"/>
      <c r="U16" s="36">
        <f t="shared" si="2"/>
        <v>-7845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36946</v>
      </c>
      <c r="J17" s="18"/>
      <c r="K17" s="33">
        <v>173895</v>
      </c>
      <c r="L17" s="19"/>
      <c r="M17" s="33">
        <v>196307</v>
      </c>
      <c r="N17" s="19"/>
      <c r="O17" s="33">
        <v>195507</v>
      </c>
      <c r="P17" s="38"/>
      <c r="Q17" s="36">
        <f t="shared" si="0"/>
        <v>22412</v>
      </c>
      <c r="R17" s="38"/>
      <c r="S17" s="36">
        <f t="shared" si="1"/>
        <v>21612</v>
      </c>
      <c r="T17" s="38"/>
      <c r="U17" s="36">
        <f t="shared" si="2"/>
        <v>-800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5614942</v>
      </c>
      <c r="L19" s="19"/>
      <c r="M19" s="33">
        <f>SUM(M6:M18)</f>
        <v>5619687</v>
      </c>
      <c r="N19" s="19"/>
      <c r="O19" s="33">
        <f>SUM(O6:O17)</f>
        <v>5570116</v>
      </c>
      <c r="P19" s="38"/>
      <c r="Q19" s="36">
        <f>SUM(Q6:Q17)</f>
        <v>4745</v>
      </c>
      <c r="R19" s="38"/>
      <c r="S19" s="36">
        <f>SUM(S6:S17)</f>
        <v>-44826</v>
      </c>
      <c r="T19" s="38"/>
      <c r="U19" s="36">
        <f>SUM(U6:U17)</f>
        <v>-49571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36946</v>
      </c>
      <c r="J23" s="18"/>
      <c r="K23" s="33">
        <v>21600</v>
      </c>
      <c r="L23" s="19"/>
      <c r="M23" s="33">
        <v>0</v>
      </c>
      <c r="N23" s="19"/>
      <c r="O23" s="33">
        <v>12138</v>
      </c>
      <c r="P23" s="38"/>
      <c r="Q23" s="36">
        <f>M23-K23</f>
        <v>-21600</v>
      </c>
      <c r="R23" s="38"/>
      <c r="S23" s="36">
        <f>O23-K23</f>
        <v>-9462</v>
      </c>
      <c r="T23" s="38"/>
      <c r="U23" s="36">
        <f>O23-M23</f>
        <v>12138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36946</v>
      </c>
      <c r="J27" s="18"/>
      <c r="K27" s="33">
        <v>259271</v>
      </c>
      <c r="L27" s="19"/>
      <c r="M27" s="33">
        <v>251550</v>
      </c>
      <c r="N27" s="19"/>
      <c r="O27" s="33">
        <v>250649</v>
      </c>
      <c r="P27" s="38"/>
      <c r="Q27" s="36">
        <f t="shared" ref="Q27:Q32" si="3">M27-K27</f>
        <v>-7721</v>
      </c>
      <c r="R27" s="38"/>
      <c r="S27" s="36">
        <f t="shared" ref="S27:S32" si="4">O27-K27</f>
        <v>-8622</v>
      </c>
      <c r="T27" s="38"/>
      <c r="U27" s="36">
        <f t="shared" ref="U27:U32" si="5">O27-M27</f>
        <v>-901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36946</v>
      </c>
      <c r="J28" s="18"/>
      <c r="K28" s="33">
        <v>415999</v>
      </c>
      <c r="L28" s="19"/>
      <c r="M28" s="33">
        <v>394101</v>
      </c>
      <c r="N28" s="19"/>
      <c r="O28" s="33">
        <v>391630</v>
      </c>
      <c r="P28" s="38"/>
      <c r="Q28" s="36">
        <f t="shared" si="3"/>
        <v>-21898</v>
      </c>
      <c r="R28" s="38"/>
      <c r="S28" s="36">
        <f t="shared" si="4"/>
        <v>-24369</v>
      </c>
      <c r="T28" s="38"/>
      <c r="U28" s="36">
        <f t="shared" si="5"/>
        <v>-2471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36946</v>
      </c>
      <c r="J29" s="18"/>
      <c r="K29" s="33">
        <v>84335</v>
      </c>
      <c r="L29" s="19"/>
      <c r="M29" s="33">
        <v>87244</v>
      </c>
      <c r="N29" s="19"/>
      <c r="O29" s="33">
        <v>86992</v>
      </c>
      <c r="P29" s="38"/>
      <c r="Q29" s="36">
        <f t="shared" si="3"/>
        <v>2909</v>
      </c>
      <c r="R29" s="38"/>
      <c r="S29" s="36">
        <f t="shared" si="4"/>
        <v>2657</v>
      </c>
      <c r="T29" s="38"/>
      <c r="U29" s="36">
        <f t="shared" si="5"/>
        <v>-252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36946</v>
      </c>
      <c r="J30" s="18"/>
      <c r="K30" s="33">
        <v>218845</v>
      </c>
      <c r="L30" s="19"/>
      <c r="M30" s="33">
        <v>213170</v>
      </c>
      <c r="N30" s="19"/>
      <c r="O30" s="33">
        <v>211968</v>
      </c>
      <c r="P30" s="38"/>
      <c r="Q30" s="36">
        <f t="shared" si="3"/>
        <v>-5675</v>
      </c>
      <c r="R30" s="38"/>
      <c r="S30" s="36">
        <f t="shared" si="4"/>
        <v>-6877</v>
      </c>
      <c r="T30" s="38"/>
      <c r="U30" s="36">
        <f t="shared" si="5"/>
        <v>-1202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36946</v>
      </c>
      <c r="J31" s="18"/>
      <c r="K31" s="33">
        <v>387421</v>
      </c>
      <c r="L31" s="19"/>
      <c r="M31" s="33">
        <v>381985</v>
      </c>
      <c r="N31" s="19"/>
      <c r="O31" s="33">
        <v>380152</v>
      </c>
      <c r="P31" s="38"/>
      <c r="Q31" s="36">
        <f t="shared" si="3"/>
        <v>-5436</v>
      </c>
      <c r="R31" s="38"/>
      <c r="S31" s="36">
        <f t="shared" si="4"/>
        <v>-7269</v>
      </c>
      <c r="T31" s="38"/>
      <c r="U31" s="36">
        <f t="shared" si="5"/>
        <v>-1833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36946</v>
      </c>
      <c r="J32" s="18"/>
      <c r="K32" s="33">
        <v>139805</v>
      </c>
      <c r="L32" s="19"/>
      <c r="M32" s="33">
        <v>143617</v>
      </c>
      <c r="N32" s="19"/>
      <c r="O32" s="33">
        <v>142617</v>
      </c>
      <c r="P32" s="38"/>
      <c r="Q32" s="36">
        <f t="shared" si="3"/>
        <v>3812</v>
      </c>
      <c r="R32" s="38"/>
      <c r="S32" s="36">
        <f t="shared" si="4"/>
        <v>2812</v>
      </c>
      <c r="T32" s="38"/>
      <c r="U32" s="36">
        <f t="shared" si="5"/>
        <v>-1000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1505676</v>
      </c>
      <c r="L34" s="19"/>
      <c r="M34" s="33">
        <f>SUM(M27:M33)</f>
        <v>1471667</v>
      </c>
      <c r="N34" s="19"/>
      <c r="O34" s="33">
        <f>SUM(O27:O33)</f>
        <v>1464008</v>
      </c>
      <c r="P34" s="38"/>
      <c r="Q34" s="36">
        <f>SUM(Q27:Q33)</f>
        <v>-34009</v>
      </c>
      <c r="R34" s="38"/>
      <c r="S34" s="36">
        <f>SUM(S27:S33)</f>
        <v>-41668</v>
      </c>
      <c r="T34" s="38"/>
      <c r="U34" s="36">
        <f>SUM(U27:U33)</f>
        <v>-7659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36946</v>
      </c>
      <c r="J38" s="18"/>
      <c r="K38" s="33">
        <v>5616</v>
      </c>
      <c r="L38" s="19"/>
      <c r="M38" s="33">
        <v>0</v>
      </c>
      <c r="N38" s="19"/>
      <c r="O38" s="33">
        <v>7704</v>
      </c>
      <c r="P38" s="38"/>
      <c r="Q38" s="36">
        <f>M38-K38</f>
        <v>-5616</v>
      </c>
      <c r="R38" s="38"/>
      <c r="S38" s="36">
        <f>O38-K38</f>
        <v>2088</v>
      </c>
      <c r="T38" s="38"/>
      <c r="U38" s="36">
        <f>O38-M38</f>
        <v>7704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36946</v>
      </c>
      <c r="J39" s="18"/>
      <c r="K39" s="33">
        <v>2078</v>
      </c>
      <c r="L39" s="19"/>
      <c r="M39" s="33">
        <v>2225</v>
      </c>
      <c r="N39" s="19"/>
      <c r="O39" s="33">
        <v>2233</v>
      </c>
      <c r="P39" s="38"/>
      <c r="Q39" s="36">
        <f>M39-K39</f>
        <v>147</v>
      </c>
      <c r="R39" s="38"/>
      <c r="S39" s="36">
        <f>O39-K39</f>
        <v>155</v>
      </c>
      <c r="T39" s="38"/>
      <c r="U39" s="36">
        <f>O39-M39</f>
        <v>8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36946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36946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36946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7694</v>
      </c>
      <c r="L44" s="19"/>
      <c r="M44" s="33">
        <f>SUM(M38:M42)</f>
        <v>2225</v>
      </c>
      <c r="N44" s="19"/>
      <c r="O44" s="33">
        <f>SUM(O38:O43)</f>
        <v>9937</v>
      </c>
      <c r="P44" s="38"/>
      <c r="Q44" s="36">
        <f>SUM(Q38:Q43)</f>
        <v>-5469</v>
      </c>
      <c r="R44" s="38"/>
      <c r="S44" s="36">
        <f>SUM(S38:S43)</f>
        <v>2243</v>
      </c>
      <c r="T44" s="38"/>
      <c r="U44" s="36">
        <f>SUM(U38:U43)</f>
        <v>7712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7149912</v>
      </c>
      <c r="L47" s="76"/>
      <c r="M47" s="75">
        <f>M19+M23+M34+M44</f>
        <v>7093579</v>
      </c>
      <c r="N47" s="76"/>
      <c r="O47" s="82">
        <f>O19+O23+O34+O44</f>
        <v>7056199</v>
      </c>
      <c r="P47" s="83"/>
      <c r="Q47" s="82">
        <f>Q19+Q23+Q34+Q44</f>
        <v>-56333</v>
      </c>
      <c r="R47" s="83"/>
      <c r="S47" s="82">
        <f>S19+S23+S34+S44</f>
        <v>-93713</v>
      </c>
      <c r="T47" s="83"/>
      <c r="U47" s="75">
        <f>U19+U23+U34+U44</f>
        <v>-37380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-1817.1935483870968</v>
      </c>
      <c r="R48" s="84"/>
      <c r="S48" s="86">
        <f>S47/31</f>
        <v>-3023</v>
      </c>
      <c r="T48" s="84"/>
      <c r="U48" s="88">
        <f>U47/31</f>
        <v>-1205.8064516129032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-454736.87590000004</v>
      </c>
      <c r="R50" s="47"/>
      <c r="S50" s="77">
        <f>S47*O50</f>
        <v>-756479.44990000001</v>
      </c>
      <c r="T50" s="47"/>
      <c r="U50" s="77">
        <f>U47*O50</f>
        <v>-301742.57400000002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36946</v>
      </c>
      <c r="J54" s="18"/>
      <c r="K54" s="33">
        <v>1716917</v>
      </c>
      <c r="L54" s="19"/>
      <c r="M54" s="33">
        <v>1645928</v>
      </c>
      <c r="N54" s="19"/>
      <c r="O54" s="33">
        <v>1711322</v>
      </c>
      <c r="P54" s="38"/>
      <c r="Q54" s="36">
        <f>M54-K54</f>
        <v>-70989</v>
      </c>
      <c r="R54" s="38"/>
      <c r="S54" s="36">
        <f>O54-K54</f>
        <v>-5595</v>
      </c>
      <c r="T54" s="38"/>
      <c r="U54" s="36">
        <f>O54-M54</f>
        <v>65394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1716917</v>
      </c>
      <c r="L57" s="19"/>
      <c r="M57" s="33">
        <f>SUM(M54:M56)</f>
        <v>1645928</v>
      </c>
      <c r="N57" s="19"/>
      <c r="O57" s="33">
        <f>SUM(O54:O55)</f>
        <v>1711322</v>
      </c>
      <c r="P57" s="38"/>
      <c r="Q57" s="36">
        <f>SUM(Q54:Q55)</f>
        <v>-70989</v>
      </c>
      <c r="R57" s="38"/>
      <c r="S57" s="36">
        <f>SUM(S54:S55)</f>
        <v>-5595</v>
      </c>
      <c r="T57" s="38"/>
      <c r="U57" s="36">
        <f>SUM(U54:U55)</f>
        <v>65394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-2366.3000000000002</v>
      </c>
      <c r="R59" s="84"/>
      <c r="S59" s="86">
        <f>S57/30</f>
        <v>-186.5</v>
      </c>
      <c r="T59" s="84"/>
      <c r="U59" s="86">
        <f>U57/30</f>
        <v>2179.8000000000002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-573044.50470000005</v>
      </c>
      <c r="R61" s="47"/>
      <c r="S61" s="77">
        <f>S57*O61</f>
        <v>-45164.518499999998</v>
      </c>
      <c r="T61" s="47"/>
      <c r="U61" s="77">
        <f>U57*O61</f>
        <v>527879.98620000004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36946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36946</v>
      </c>
      <c r="J69" s="18"/>
      <c r="K69" s="33">
        <v>105985</v>
      </c>
      <c r="L69" s="19"/>
      <c r="M69" s="33">
        <v>94984</v>
      </c>
      <c r="N69" s="19"/>
      <c r="O69" s="33">
        <v>101287</v>
      </c>
      <c r="P69" s="38"/>
      <c r="Q69" s="36">
        <f>M69-K69</f>
        <v>-11001</v>
      </c>
      <c r="R69" s="38"/>
      <c r="S69" s="36">
        <f>O69-K69</f>
        <v>-4698</v>
      </c>
      <c r="T69" s="38"/>
      <c r="U69" s="36">
        <f>O69-M69</f>
        <v>6303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105985</v>
      </c>
      <c r="L71" s="19"/>
      <c r="M71" s="33">
        <f>SUM(M68:M70)</f>
        <v>94984</v>
      </c>
      <c r="N71" s="19"/>
      <c r="O71" s="33">
        <f>SUM(O68:O70)</f>
        <v>101287</v>
      </c>
      <c r="P71" s="38"/>
      <c r="Q71" s="36">
        <f>SUM(Q68:Q70)</f>
        <v>-11001</v>
      </c>
      <c r="R71" s="38"/>
      <c r="S71" s="36">
        <f>SUM(S68:S70)</f>
        <v>-4698</v>
      </c>
      <c r="T71" s="38"/>
      <c r="U71" s="36">
        <f>SUM(U68:U70)</f>
        <v>6303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-366.7</v>
      </c>
      <c r="R74" s="104"/>
      <c r="S74" s="103">
        <f>S71/30</f>
        <v>-156.6</v>
      </c>
      <c r="T74" s="104"/>
      <c r="U74" s="103">
        <f>U71/30</f>
        <v>210.1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-88803.372300000003</v>
      </c>
      <c r="R76" s="47"/>
      <c r="S76" s="77">
        <f>S71*O76</f>
        <v>-37923.665399999998</v>
      </c>
      <c r="T76" s="47"/>
      <c r="U76" s="77">
        <f>U71*O76</f>
        <v>50879.706900000005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" workbookViewId="0">
      <selection activeCell="M126" sqref="M126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85546875" style="105" bestFit="1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37170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37170</v>
      </c>
      <c r="J6" s="18"/>
      <c r="K6" s="33">
        <v>125103</v>
      </c>
      <c r="L6" s="19"/>
      <c r="M6" s="33">
        <v>110331</v>
      </c>
      <c r="N6" s="19"/>
      <c r="O6" s="33">
        <v>108779</v>
      </c>
      <c r="P6" s="38"/>
      <c r="Q6" s="36">
        <f t="shared" ref="Q6:Q17" si="0">M6-K6</f>
        <v>-14772</v>
      </c>
      <c r="R6" s="38"/>
      <c r="S6" s="36">
        <f t="shared" ref="S6:S17" si="1">O6-K6</f>
        <v>-16324</v>
      </c>
      <c r="T6" s="38"/>
      <c r="U6" s="36">
        <f t="shared" ref="U6:U17" si="2">O6-M6</f>
        <v>-1552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37170</v>
      </c>
      <c r="J7" s="18"/>
      <c r="K7" s="33">
        <v>196620</v>
      </c>
      <c r="L7" s="19"/>
      <c r="M7" s="33">
        <v>183605</v>
      </c>
      <c r="N7" s="19"/>
      <c r="O7" s="33">
        <v>182301</v>
      </c>
      <c r="P7" s="38"/>
      <c r="Q7" s="36">
        <f t="shared" si="0"/>
        <v>-13015</v>
      </c>
      <c r="R7" s="38"/>
      <c r="S7" s="36">
        <f t="shared" si="1"/>
        <v>-14319</v>
      </c>
      <c r="T7" s="38"/>
      <c r="U7" s="36">
        <f t="shared" si="2"/>
        <v>-1304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v>37170</v>
      </c>
      <c r="J8" s="18"/>
      <c r="K8" s="33">
        <v>122902</v>
      </c>
      <c r="L8" s="19"/>
      <c r="M8" s="33">
        <v>138182</v>
      </c>
      <c r="N8" s="19"/>
      <c r="O8" s="33">
        <v>137019</v>
      </c>
      <c r="P8" s="38"/>
      <c r="Q8" s="36">
        <f t="shared" si="0"/>
        <v>15280</v>
      </c>
      <c r="R8" s="38"/>
      <c r="S8" s="36">
        <f t="shared" si="1"/>
        <v>14117</v>
      </c>
      <c r="T8" s="38"/>
      <c r="U8" s="36">
        <f t="shared" si="2"/>
        <v>-1163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v>37170</v>
      </c>
      <c r="J9" s="18"/>
      <c r="K9" s="33">
        <v>45462</v>
      </c>
      <c r="L9" s="19"/>
      <c r="M9" s="33">
        <v>43713</v>
      </c>
      <c r="N9" s="19"/>
      <c r="O9" s="33">
        <v>43309</v>
      </c>
      <c r="P9" s="38"/>
      <c r="Q9" s="36">
        <f t="shared" si="0"/>
        <v>-1749</v>
      </c>
      <c r="R9" s="38"/>
      <c r="S9" s="36">
        <f t="shared" si="1"/>
        <v>-2153</v>
      </c>
      <c r="T9" s="38"/>
      <c r="U9" s="36">
        <f t="shared" si="2"/>
        <v>-404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v>37170</v>
      </c>
      <c r="J10" s="18"/>
      <c r="K10" s="33">
        <v>107460</v>
      </c>
      <c r="L10" s="19"/>
      <c r="M10" s="33">
        <v>125509</v>
      </c>
      <c r="N10" s="19"/>
      <c r="O10" s="33">
        <v>124219</v>
      </c>
      <c r="P10" s="38"/>
      <c r="Q10" s="36">
        <f t="shared" si="0"/>
        <v>18049</v>
      </c>
      <c r="R10" s="38"/>
      <c r="S10" s="36">
        <f t="shared" si="1"/>
        <v>16759</v>
      </c>
      <c r="T10" s="38"/>
      <c r="U10" s="36">
        <f t="shared" si="2"/>
        <v>-1290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v>37170</v>
      </c>
      <c r="J11" s="18"/>
      <c r="K11" s="33">
        <v>113538</v>
      </c>
      <c r="L11" s="19"/>
      <c r="M11" s="33">
        <v>129115</v>
      </c>
      <c r="N11" s="19"/>
      <c r="O11" s="33">
        <v>127255</v>
      </c>
      <c r="P11" s="38"/>
      <c r="Q11" s="36">
        <f t="shared" si="0"/>
        <v>15577</v>
      </c>
      <c r="R11" s="38"/>
      <c r="S11" s="36">
        <f t="shared" si="1"/>
        <v>13717</v>
      </c>
      <c r="T11" s="38"/>
      <c r="U11" s="36">
        <f t="shared" si="2"/>
        <v>-1860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v>37170</v>
      </c>
      <c r="J12" s="18"/>
      <c r="K12" s="33">
        <v>34969</v>
      </c>
      <c r="L12" s="19"/>
      <c r="M12" s="33">
        <v>34347</v>
      </c>
      <c r="N12" s="19"/>
      <c r="O12" s="33">
        <v>34052</v>
      </c>
      <c r="P12" s="38"/>
      <c r="Q12" s="36">
        <f t="shared" si="0"/>
        <v>-622</v>
      </c>
      <c r="R12" s="38"/>
      <c r="S12" s="36">
        <f t="shared" si="1"/>
        <v>-917</v>
      </c>
      <c r="T12" s="38"/>
      <c r="U12" s="36">
        <f t="shared" si="2"/>
        <v>-295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v>37170</v>
      </c>
      <c r="J13" s="18"/>
      <c r="K13" s="33">
        <v>97356</v>
      </c>
      <c r="L13" s="19"/>
      <c r="M13" s="33">
        <v>91135</v>
      </c>
      <c r="N13" s="19"/>
      <c r="O13" s="33">
        <v>89622</v>
      </c>
      <c r="P13" s="38"/>
      <c r="Q13" s="36">
        <f t="shared" si="0"/>
        <v>-6221</v>
      </c>
      <c r="R13" s="38"/>
      <c r="S13" s="36">
        <f t="shared" si="1"/>
        <v>-7734</v>
      </c>
      <c r="T13" s="38"/>
      <c r="U13" s="36">
        <f t="shared" si="2"/>
        <v>-1513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v>37170</v>
      </c>
      <c r="J14" s="18"/>
      <c r="K14" s="33">
        <v>100936</v>
      </c>
      <c r="L14" s="19"/>
      <c r="M14" s="33">
        <v>98372</v>
      </c>
      <c r="N14" s="19"/>
      <c r="O14" s="33">
        <v>97560</v>
      </c>
      <c r="P14" s="38"/>
      <c r="Q14" s="36">
        <f t="shared" si="0"/>
        <v>-2564</v>
      </c>
      <c r="R14" s="38"/>
      <c r="S14" s="36">
        <f t="shared" si="1"/>
        <v>-3376</v>
      </c>
      <c r="T14" s="38"/>
      <c r="U14" s="36">
        <f t="shared" si="2"/>
        <v>-812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v>37170</v>
      </c>
      <c r="J15" s="18"/>
      <c r="K15" s="33">
        <v>97191</v>
      </c>
      <c r="L15" s="19"/>
      <c r="M15" s="33">
        <v>86463</v>
      </c>
      <c r="N15" s="19"/>
      <c r="O15" s="33">
        <v>85672</v>
      </c>
      <c r="P15" s="38"/>
      <c r="Q15" s="36">
        <f t="shared" si="0"/>
        <v>-10728</v>
      </c>
      <c r="R15" s="38"/>
      <c r="S15" s="36">
        <f t="shared" si="1"/>
        <v>-11519</v>
      </c>
      <c r="T15" s="38"/>
      <c r="U15" s="36">
        <f t="shared" si="2"/>
        <v>-791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37170</v>
      </c>
      <c r="J16" s="18"/>
      <c r="K16" s="33">
        <v>135870</v>
      </c>
      <c r="L16" s="19"/>
      <c r="M16" s="33">
        <v>131808</v>
      </c>
      <c r="N16" s="19"/>
      <c r="O16" s="33">
        <v>130273</v>
      </c>
      <c r="P16" s="38"/>
      <c r="Q16" s="36">
        <f t="shared" si="0"/>
        <v>-4062</v>
      </c>
      <c r="R16" s="38"/>
      <c r="S16" s="36">
        <f t="shared" si="1"/>
        <v>-5597</v>
      </c>
      <c r="T16" s="38"/>
      <c r="U16" s="36">
        <f t="shared" si="2"/>
        <v>-1535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37170</v>
      </c>
      <c r="J17" s="18"/>
      <c r="K17" s="33">
        <v>36120</v>
      </c>
      <c r="L17" s="19"/>
      <c r="M17" s="33">
        <v>50939</v>
      </c>
      <c r="N17" s="19"/>
      <c r="O17" s="33">
        <v>50284</v>
      </c>
      <c r="P17" s="38"/>
      <c r="Q17" s="36">
        <f t="shared" si="0"/>
        <v>14819</v>
      </c>
      <c r="R17" s="38"/>
      <c r="S17" s="36">
        <f t="shared" si="1"/>
        <v>14164</v>
      </c>
      <c r="T17" s="38"/>
      <c r="U17" s="36">
        <f t="shared" si="2"/>
        <v>-655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1213527</v>
      </c>
      <c r="L19" s="19"/>
      <c r="M19" s="33">
        <f>SUM(M6:M18)</f>
        <v>1223519</v>
      </c>
      <c r="N19" s="19"/>
      <c r="O19" s="33">
        <f>SUM(O6:O18)</f>
        <v>1210345</v>
      </c>
      <c r="P19" s="38"/>
      <c r="Q19" s="36">
        <f>SUM(Q6:Q17)</f>
        <v>9992</v>
      </c>
      <c r="R19" s="38"/>
      <c r="S19" s="36">
        <f>SUM(S6:S17)</f>
        <v>-3182</v>
      </c>
      <c r="T19" s="38"/>
      <c r="U19" s="36">
        <f>SUM(U6:U17)</f>
        <v>-13174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37170</v>
      </c>
      <c r="J23" s="18"/>
      <c r="K23" s="33">
        <v>3300</v>
      </c>
      <c r="L23" s="19"/>
      <c r="M23" s="33">
        <v>3923</v>
      </c>
      <c r="N23" s="19"/>
      <c r="O23" s="33">
        <v>3992</v>
      </c>
      <c r="P23" s="38"/>
      <c r="Q23" s="36">
        <f>M23-K23</f>
        <v>623</v>
      </c>
      <c r="R23" s="38"/>
      <c r="S23" s="36">
        <f>O23-K23</f>
        <v>692</v>
      </c>
      <c r="T23" s="38"/>
      <c r="U23" s="36">
        <f>O23-M23</f>
        <v>69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37170</v>
      </c>
      <c r="J27" s="18"/>
      <c r="K27" s="33">
        <v>66397</v>
      </c>
      <c r="L27" s="19"/>
      <c r="M27" s="33">
        <v>65643</v>
      </c>
      <c r="N27" s="19"/>
      <c r="O27" s="33">
        <v>643929</v>
      </c>
      <c r="P27" s="38"/>
      <c r="Q27" s="36">
        <f t="shared" ref="Q27:Q32" si="3">M27-K27</f>
        <v>-754</v>
      </c>
      <c r="R27" s="38"/>
      <c r="S27" s="36">
        <f t="shared" ref="S27:S32" si="4">O27-K27</f>
        <v>577532</v>
      </c>
      <c r="T27" s="38"/>
      <c r="U27" s="36">
        <f t="shared" ref="U27:U32" si="5">O27-M27</f>
        <v>578286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v>37170</v>
      </c>
      <c r="J28" s="18"/>
      <c r="K28" s="33">
        <v>88333</v>
      </c>
      <c r="L28" s="19"/>
      <c r="M28" s="33">
        <v>101359</v>
      </c>
      <c r="N28" s="19"/>
      <c r="O28" s="33">
        <v>100011</v>
      </c>
      <c r="P28" s="38"/>
      <c r="Q28" s="36">
        <f t="shared" si="3"/>
        <v>13026</v>
      </c>
      <c r="R28" s="38"/>
      <c r="S28" s="36">
        <f t="shared" si="4"/>
        <v>11678</v>
      </c>
      <c r="T28" s="38"/>
      <c r="U28" s="36">
        <f t="shared" si="5"/>
        <v>-1348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v>37170</v>
      </c>
      <c r="J29" s="18"/>
      <c r="K29" s="33">
        <v>22752</v>
      </c>
      <c r="L29" s="19"/>
      <c r="M29" s="33">
        <v>19098</v>
      </c>
      <c r="N29" s="19"/>
      <c r="O29" s="33">
        <v>18944</v>
      </c>
      <c r="P29" s="38"/>
      <c r="Q29" s="36">
        <f t="shared" si="3"/>
        <v>-3654</v>
      </c>
      <c r="R29" s="38"/>
      <c r="S29" s="36">
        <f t="shared" si="4"/>
        <v>-3808</v>
      </c>
      <c r="T29" s="38"/>
      <c r="U29" s="36">
        <f t="shared" si="5"/>
        <v>-154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v>37170</v>
      </c>
      <c r="J30" s="18"/>
      <c r="K30" s="33">
        <v>55604</v>
      </c>
      <c r="L30" s="19"/>
      <c r="M30" s="33">
        <v>54554</v>
      </c>
      <c r="N30" s="19"/>
      <c r="O30" s="33">
        <v>53761</v>
      </c>
      <c r="P30" s="38"/>
      <c r="Q30" s="36">
        <f t="shared" si="3"/>
        <v>-1050</v>
      </c>
      <c r="R30" s="38"/>
      <c r="S30" s="36">
        <f t="shared" si="4"/>
        <v>-1843</v>
      </c>
      <c r="T30" s="38"/>
      <c r="U30" s="36">
        <f t="shared" si="5"/>
        <v>-793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v>37170</v>
      </c>
      <c r="J31" s="18"/>
      <c r="K31" s="33">
        <v>91248</v>
      </c>
      <c r="L31" s="19"/>
      <c r="M31" s="33">
        <v>94777</v>
      </c>
      <c r="N31" s="19"/>
      <c r="O31" s="33">
        <v>93643</v>
      </c>
      <c r="P31" s="38"/>
      <c r="Q31" s="36">
        <f t="shared" si="3"/>
        <v>3529</v>
      </c>
      <c r="R31" s="38"/>
      <c r="S31" s="36">
        <f t="shared" si="4"/>
        <v>2395</v>
      </c>
      <c r="T31" s="38"/>
      <c r="U31" s="36">
        <f t="shared" si="5"/>
        <v>-1134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v>37170</v>
      </c>
      <c r="J32" s="18"/>
      <c r="K32" s="33">
        <v>34490</v>
      </c>
      <c r="L32" s="19"/>
      <c r="M32" s="33">
        <v>33566</v>
      </c>
      <c r="N32" s="19"/>
      <c r="O32" s="33">
        <v>32909</v>
      </c>
      <c r="P32" s="38"/>
      <c r="Q32" s="36">
        <f t="shared" si="3"/>
        <v>-924</v>
      </c>
      <c r="R32" s="38"/>
      <c r="S32" s="36">
        <f t="shared" si="4"/>
        <v>-1581</v>
      </c>
      <c r="T32" s="38"/>
      <c r="U32" s="36">
        <f t="shared" si="5"/>
        <v>-657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358824</v>
      </c>
      <c r="L34" s="19"/>
      <c r="M34" s="33">
        <f>SUM(M27:M33)</f>
        <v>368997</v>
      </c>
      <c r="N34" s="19"/>
      <c r="O34" s="33">
        <f>SUM(O27:O33)</f>
        <v>943197</v>
      </c>
      <c r="P34" s="38"/>
      <c r="Q34" s="36">
        <f>SUM(Q27:Q33)</f>
        <v>10173</v>
      </c>
      <c r="R34" s="38"/>
      <c r="S34" s="36">
        <f>SUM(S27:S33)</f>
        <v>584373</v>
      </c>
      <c r="T34" s="38"/>
      <c r="U34" s="36">
        <f>SUM(U27:U33)</f>
        <v>574200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37170</v>
      </c>
      <c r="J38" s="18"/>
      <c r="K38" s="33">
        <v>1692</v>
      </c>
      <c r="L38" s="19"/>
      <c r="M38" s="33">
        <v>0</v>
      </c>
      <c r="N38" s="19"/>
      <c r="O38" s="33">
        <v>1360</v>
      </c>
      <c r="P38" s="38"/>
      <c r="Q38" s="36">
        <f>M38-K38</f>
        <v>-1692</v>
      </c>
      <c r="R38" s="38"/>
      <c r="S38" s="36">
        <f>O38-K38</f>
        <v>-332</v>
      </c>
      <c r="T38" s="38"/>
      <c r="U38" s="36">
        <f>O38-M38</f>
        <v>1360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37170</v>
      </c>
      <c r="J39" s="18"/>
      <c r="K39" s="33">
        <v>425</v>
      </c>
      <c r="L39" s="19"/>
      <c r="M39" s="33">
        <v>651</v>
      </c>
      <c r="N39" s="19"/>
      <c r="O39" s="33">
        <v>657</v>
      </c>
      <c r="P39" s="38"/>
      <c r="Q39" s="36">
        <f>M39-K39</f>
        <v>226</v>
      </c>
      <c r="R39" s="38"/>
      <c r="S39" s="36">
        <f>O39-K39</f>
        <v>232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37170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v>37170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v>37170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2117</v>
      </c>
      <c r="L44" s="19"/>
      <c r="M44" s="33">
        <f>SUM(M38:M42)</f>
        <v>651</v>
      </c>
      <c r="N44" s="19"/>
      <c r="O44" s="33">
        <f>SUM(O38:O43)</f>
        <v>2017</v>
      </c>
      <c r="P44" s="38"/>
      <c r="Q44" s="36">
        <f>SUM(Q38:Q43)</f>
        <v>-1466</v>
      </c>
      <c r="R44" s="38"/>
      <c r="S44" s="36">
        <f>SUM(S38:S43)</f>
        <v>-100</v>
      </c>
      <c r="T44" s="38"/>
      <c r="U44" s="36">
        <f>SUM(U38:U43)</f>
        <v>1366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37170</v>
      </c>
      <c r="J48" s="18"/>
      <c r="K48" s="33">
        <v>0</v>
      </c>
      <c r="L48" s="19"/>
      <c r="M48" s="33">
        <v>0</v>
      </c>
      <c r="N48" s="19"/>
      <c r="O48" s="33">
        <v>0</v>
      </c>
      <c r="P48" s="38"/>
      <c r="Q48" s="36">
        <f>M48-K48</f>
        <v>0</v>
      </c>
      <c r="R48" s="38"/>
      <c r="S48" s="36">
        <f>O48-K48</f>
        <v>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0</v>
      </c>
      <c r="R50" s="38"/>
      <c r="S50" s="36">
        <f>SUM(S45:S49)</f>
        <v>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37170</v>
      </c>
      <c r="J54" s="18"/>
      <c r="K54" s="33">
        <v>0</v>
      </c>
      <c r="L54" s="19"/>
      <c r="M54" s="33">
        <v>10</v>
      </c>
      <c r="N54" s="19"/>
      <c r="O54" s="33">
        <v>0</v>
      </c>
      <c r="P54" s="38"/>
      <c r="Q54" s="36">
        <f>M54-K54</f>
        <v>10</v>
      </c>
      <c r="R54" s="38"/>
      <c r="S54" s="36">
        <f>O54-K54</f>
        <v>0</v>
      </c>
      <c r="T54" s="38"/>
      <c r="U54" s="36">
        <f>O54-M54</f>
        <v>-10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37170</v>
      </c>
      <c r="J55" s="18"/>
      <c r="K55" s="33">
        <v>20374</v>
      </c>
      <c r="L55" s="19"/>
      <c r="M55" s="33">
        <v>30682</v>
      </c>
      <c r="N55" s="19"/>
      <c r="O55" s="33">
        <v>30952</v>
      </c>
      <c r="P55" s="38"/>
      <c r="Q55" s="36">
        <f>M55-K55</f>
        <v>10308</v>
      </c>
      <c r="R55" s="38"/>
      <c r="S55" s="36">
        <f>O55-K55</f>
        <v>10578</v>
      </c>
      <c r="T55" s="38"/>
      <c r="U55" s="36">
        <f>O55-M55</f>
        <v>270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20374</v>
      </c>
      <c r="L57" s="19"/>
      <c r="M57" s="33">
        <f>SUM(M54:M56)</f>
        <v>30692</v>
      </c>
      <c r="N57" s="19"/>
      <c r="O57" s="33">
        <f>SUM(O54:O56)</f>
        <v>30952</v>
      </c>
      <c r="P57" s="38"/>
      <c r="Q57" s="36">
        <f>SUM(Q51:Q56)</f>
        <v>10318</v>
      </c>
      <c r="R57" s="38"/>
      <c r="S57" s="36">
        <f>SUM(S51:S56)</f>
        <v>10578</v>
      </c>
      <c r="T57" s="38"/>
      <c r="U57" s="36">
        <f>SUM(U51:U56)</f>
        <v>260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37170</v>
      </c>
      <c r="J61" s="18"/>
      <c r="K61" s="33">
        <v>4590</v>
      </c>
      <c r="L61" s="19"/>
      <c r="M61" s="33">
        <v>4824</v>
      </c>
      <c r="N61" s="19"/>
      <c r="O61" s="33">
        <v>5071</v>
      </c>
      <c r="P61" s="38"/>
      <c r="Q61" s="36">
        <f>M61-K61</f>
        <v>234</v>
      </c>
      <c r="R61" s="38"/>
      <c r="S61" s="36">
        <f>O61-K61</f>
        <v>481</v>
      </c>
      <c r="T61" s="38"/>
      <c r="U61" s="36">
        <f>O61-M61</f>
        <v>247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4590</v>
      </c>
      <c r="L63" s="19"/>
      <c r="M63" s="33">
        <f>SUM(M61:M62)</f>
        <v>4824</v>
      </c>
      <c r="N63" s="19"/>
      <c r="O63" s="33">
        <f>SUM(O61:O62)</f>
        <v>5071</v>
      </c>
      <c r="P63" s="38"/>
      <c r="Q63" s="36">
        <f>SUM(Q58:Q62)</f>
        <v>234</v>
      </c>
      <c r="R63" s="38"/>
      <c r="S63" s="36">
        <f>SUM(S58:S62)</f>
        <v>481</v>
      </c>
      <c r="T63" s="38"/>
      <c r="U63" s="36">
        <f>SUM(U58:U62)</f>
        <v>247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37170</v>
      </c>
      <c r="J67" s="18"/>
      <c r="K67" s="33">
        <v>4950</v>
      </c>
      <c r="L67" s="19"/>
      <c r="M67" s="33">
        <v>6438</v>
      </c>
      <c r="N67" s="19"/>
      <c r="O67" s="33">
        <v>6425</v>
      </c>
      <c r="P67" s="38"/>
      <c r="Q67" s="36">
        <f>M67-K67</f>
        <v>1488</v>
      </c>
      <c r="R67" s="38"/>
      <c r="S67" s="36">
        <f>O67-K67</f>
        <v>1475</v>
      </c>
      <c r="T67" s="38"/>
      <c r="U67" s="36">
        <f>O67-M67</f>
        <v>-13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4950</v>
      </c>
      <c r="L69" s="19"/>
      <c r="M69" s="33">
        <f>SUM(M67:M68)</f>
        <v>6438</v>
      </c>
      <c r="N69" s="19"/>
      <c r="O69" s="33">
        <f>SUM(O67:O68)</f>
        <v>6425</v>
      </c>
      <c r="P69" s="38"/>
      <c r="Q69" s="36">
        <f>SUM(Q64:Q68)</f>
        <v>1488</v>
      </c>
      <c r="R69" s="38"/>
      <c r="S69" s="36">
        <f>SUM(S64:S68)</f>
        <v>1475</v>
      </c>
      <c r="T69" s="38"/>
      <c r="U69" s="36">
        <f>SUM(U64:U68)</f>
        <v>-13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1607682</v>
      </c>
      <c r="L72" s="76"/>
      <c r="M72" s="75">
        <f>M19+M23+M34+M44+M50+M57+M63+M69</f>
        <v>1639044</v>
      </c>
      <c r="N72" s="76"/>
      <c r="O72" s="82">
        <f>O19+O23+O34+O44+O50+O57+O63+O69</f>
        <v>2201999</v>
      </c>
      <c r="P72" s="83"/>
      <c r="Q72" s="82">
        <f>Q19+Q23+Q34+Q44+Q50+Q57+Q63+Q69</f>
        <v>31362</v>
      </c>
      <c r="R72" s="83"/>
      <c r="S72" s="82">
        <f>S19+S23+S34+S44+S50+S57+S63+S69</f>
        <v>594317</v>
      </c>
      <c r="T72" s="83"/>
      <c r="U72" s="75">
        <f>U19+U23+U34+U44+U50+U57+U63+U69</f>
        <v>562955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1011.6774193548387</v>
      </c>
      <c r="R73" s="84"/>
      <c r="S73" s="86">
        <f>S72/31</f>
        <v>19171.516129032258</v>
      </c>
      <c r="T73" s="84"/>
      <c r="U73" s="88">
        <f>U72/31</f>
        <v>18159.83870967742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87358.850999999995</v>
      </c>
      <c r="R75" s="47"/>
      <c r="S75" s="77">
        <f>S72*O75</f>
        <v>1655470.0034999999</v>
      </c>
      <c r="T75" s="47"/>
      <c r="U75" s="77">
        <f>U72*O75</f>
        <v>1568111.1524999999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37170</v>
      </c>
      <c r="J79" s="18"/>
      <c r="K79" s="33">
        <v>-566820</v>
      </c>
      <c r="L79" s="19"/>
      <c r="M79" s="33">
        <v>-558276</v>
      </c>
      <c r="N79" s="19"/>
      <c r="O79" s="33">
        <v>-558280</v>
      </c>
      <c r="P79" s="38"/>
      <c r="Q79" s="36">
        <f>M79-K79</f>
        <v>8544</v>
      </c>
      <c r="R79" s="38"/>
      <c r="S79" s="36">
        <f>O79-K79</f>
        <v>8540</v>
      </c>
      <c r="T79" s="38"/>
      <c r="U79" s="36">
        <f>O79-M79</f>
        <v>-4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-566820</v>
      </c>
      <c r="L82" s="19"/>
      <c r="M82" s="33">
        <f>SUM(M79:M81)</f>
        <v>-558276</v>
      </c>
      <c r="N82" s="19"/>
      <c r="O82" s="33">
        <f>SUM(O79:O80)</f>
        <v>-558280</v>
      </c>
      <c r="P82" s="38"/>
      <c r="Q82" s="36">
        <f>SUM(Q79:Q80)</f>
        <v>8544</v>
      </c>
      <c r="R82" s="38"/>
      <c r="S82" s="36">
        <f>SUM(S79:S80)</f>
        <v>8540</v>
      </c>
      <c r="T82" s="38"/>
      <c r="U82" s="36">
        <f>SUM(U79:U80)</f>
        <v>-4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284.8</v>
      </c>
      <c r="R84" s="84"/>
      <c r="S84" s="86">
        <f>S82/30</f>
        <v>284.66666666666669</v>
      </c>
      <c r="T84" s="84"/>
      <c r="U84" s="86">
        <f>U82/30</f>
        <v>-0.13333333333333333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23799.311999999998</v>
      </c>
      <c r="R86" s="47"/>
      <c r="S86" s="77">
        <f>S82*O86</f>
        <v>23788.17</v>
      </c>
      <c r="T86" s="47"/>
      <c r="U86" s="77">
        <f>U82*O86</f>
        <v>-11.141999999999999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37170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37170</v>
      </c>
      <c r="J94" s="18"/>
      <c r="K94" s="33">
        <v>27030</v>
      </c>
      <c r="L94" s="19"/>
      <c r="M94" s="33">
        <v>19696</v>
      </c>
      <c r="N94" s="19"/>
      <c r="O94" s="33">
        <v>17058</v>
      </c>
      <c r="P94" s="38"/>
      <c r="Q94" s="36">
        <f>M94-K94</f>
        <v>-7334</v>
      </c>
      <c r="R94" s="38"/>
      <c r="S94" s="36">
        <f>O94-K94</f>
        <v>-9972</v>
      </c>
      <c r="T94" s="38"/>
      <c r="U94" s="36">
        <f>O94-M94</f>
        <v>-2638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27030</v>
      </c>
      <c r="L96" s="19"/>
      <c r="M96" s="33">
        <f>SUM(M93:M95)</f>
        <v>19696</v>
      </c>
      <c r="N96" s="19"/>
      <c r="O96" s="33">
        <f>SUM(O93:O95)</f>
        <v>17058</v>
      </c>
      <c r="P96" s="38"/>
      <c r="Q96" s="36">
        <f>SUM(Q93:Q95)</f>
        <v>-7334</v>
      </c>
      <c r="R96" s="38"/>
      <c r="S96" s="36">
        <f>SUM(S93:S95)</f>
        <v>-9972</v>
      </c>
      <c r="T96" s="38"/>
      <c r="U96" s="36">
        <f>SUM(U93:U95)</f>
        <v>-2638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-244.46666666666667</v>
      </c>
      <c r="R99" s="104"/>
      <c r="S99" s="103">
        <f>S96/30</f>
        <v>-332.4</v>
      </c>
      <c r="T99" s="104"/>
      <c r="U99" s="103">
        <f>U96/30</f>
        <v>-87.933333333333337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-20428.857</v>
      </c>
      <c r="R101" s="47"/>
      <c r="S101" s="77">
        <f>S96*O101</f>
        <v>-27777.005999999998</v>
      </c>
      <c r="T101" s="47"/>
      <c r="U101" s="77">
        <f>U96*O101</f>
        <v>-7348.1489999999994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37170</v>
      </c>
      <c r="J107" s="18"/>
      <c r="K107" s="33">
        <v>-239067</v>
      </c>
      <c r="L107" s="19"/>
      <c r="M107" s="33">
        <v>-246675</v>
      </c>
      <c r="N107" s="19"/>
      <c r="O107" s="33">
        <v>-247649</v>
      </c>
      <c r="P107" s="38"/>
      <c r="Q107" s="36">
        <f>M107-K107</f>
        <v>-7608</v>
      </c>
      <c r="R107" s="38"/>
      <c r="S107" s="36">
        <f>O107-K107</f>
        <v>-8582</v>
      </c>
      <c r="T107" s="38"/>
      <c r="U107" s="36">
        <f>O107-M107</f>
        <v>-974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-239067</v>
      </c>
      <c r="L109" s="19"/>
      <c r="M109" s="33">
        <f>SUM(M107:M108)</f>
        <v>-246675</v>
      </c>
      <c r="N109" s="19"/>
      <c r="O109" s="33">
        <f>SUM(O107:O108)</f>
        <v>-247649</v>
      </c>
      <c r="P109" s="38"/>
      <c r="Q109" s="36">
        <f>SUM(Q105:Q108)</f>
        <v>-7608</v>
      </c>
      <c r="R109" s="38"/>
      <c r="S109" s="36">
        <f>SUM(S105:S108)</f>
        <v>-8582</v>
      </c>
      <c r="T109" s="38"/>
      <c r="U109" s="36">
        <f>SUM(U105:U108)</f>
        <v>-974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37170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37170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37170</v>
      </c>
      <c r="J125" s="18"/>
      <c r="K125" s="33">
        <v>-744</v>
      </c>
      <c r="L125" s="19"/>
      <c r="M125" s="33">
        <v>0</v>
      </c>
      <c r="N125" s="19"/>
      <c r="O125" s="33">
        <v>-1</v>
      </c>
      <c r="P125" s="38"/>
      <c r="Q125" s="36">
        <f>M125-K125</f>
        <v>744</v>
      </c>
      <c r="R125" s="38"/>
      <c r="S125" s="36">
        <f>O125-K125</f>
        <v>743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-744</v>
      </c>
      <c r="L127" s="19"/>
      <c r="M127" s="33">
        <f>SUM(M123:M125)</f>
        <v>0</v>
      </c>
      <c r="N127" s="19"/>
      <c r="O127" s="33">
        <f>SUM(O123:O126)</f>
        <v>-1</v>
      </c>
      <c r="P127" s="38"/>
      <c r="Q127" s="36">
        <f>SUM(Q116:Q126)</f>
        <v>744</v>
      </c>
      <c r="R127" s="38"/>
      <c r="S127" s="36">
        <f>SUM(S116:S126)</f>
        <v>743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37170</v>
      </c>
      <c r="J131" s="18"/>
      <c r="K131" s="33">
        <v>-4122</v>
      </c>
      <c r="L131" s="19"/>
      <c r="M131" s="33">
        <v>-15489</v>
      </c>
      <c r="N131" s="19"/>
      <c r="O131" s="33">
        <v>-14293</v>
      </c>
      <c r="P131" s="38"/>
      <c r="Q131" s="36">
        <f>M131-K131</f>
        <v>-11367</v>
      </c>
      <c r="R131" s="38"/>
      <c r="S131" s="36">
        <f>O131-K131</f>
        <v>-10171</v>
      </c>
      <c r="T131" s="38"/>
      <c r="U131" s="36">
        <f>O131-M131</f>
        <v>1196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-4122</v>
      </c>
      <c r="L133" s="19"/>
      <c r="M133" s="33">
        <f>SUM(M129:M131)</f>
        <v>-15489</v>
      </c>
      <c r="N133" s="19"/>
      <c r="O133" s="33">
        <f>SUM(O129:O132)</f>
        <v>-14293</v>
      </c>
      <c r="P133" s="38"/>
      <c r="Q133" s="36">
        <f>SUM(Q122:Q132)</f>
        <v>-9879</v>
      </c>
      <c r="R133" s="38"/>
      <c r="S133" s="36">
        <f>SUM(S122:S132)</f>
        <v>-8685</v>
      </c>
      <c r="T133" s="38"/>
      <c r="U133" s="36">
        <f>SUM(U122:U132)</f>
        <v>1194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-243933</v>
      </c>
      <c r="L136" s="76"/>
      <c r="M136" s="75">
        <f>M109+M115+M121+M127+M133</f>
        <v>-262164</v>
      </c>
      <c r="N136" s="76"/>
      <c r="O136" s="82">
        <f>O109+O115+O121+O127+O133</f>
        <v>-261943</v>
      </c>
      <c r="P136" s="83"/>
      <c r="Q136" s="82">
        <f>Q109+Q115+Q121+Q133</f>
        <v>-17487</v>
      </c>
      <c r="R136" s="83"/>
      <c r="S136" s="82">
        <f>S109+S115+S121+S133</f>
        <v>-17267</v>
      </c>
      <c r="T136" s="83"/>
      <c r="U136" s="75">
        <f>U109+U115+U121+U133</f>
        <v>220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-564.09677419354841</v>
      </c>
      <c r="R137" s="84"/>
      <c r="S137" s="86">
        <f>S136/31</f>
        <v>-557</v>
      </c>
      <c r="T137" s="84"/>
      <c r="U137" s="88">
        <f>U136/31</f>
        <v>7.096774193548387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-48710.038499999995</v>
      </c>
      <c r="R139" s="47"/>
      <c r="S139" s="77">
        <f>S136*O139</f>
        <v>-48097.228499999997</v>
      </c>
      <c r="T139" s="47"/>
      <c r="U139" s="77">
        <f>U136*O139</f>
        <v>612.80999999999995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36940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36940</v>
      </c>
      <c r="J6" s="18"/>
      <c r="K6" s="33">
        <v>404857</v>
      </c>
      <c r="L6" s="19"/>
      <c r="M6" s="33">
        <v>421154</v>
      </c>
      <c r="N6" s="19"/>
      <c r="O6" s="33">
        <v>419250</v>
      </c>
      <c r="P6" s="38"/>
      <c r="Q6" s="36">
        <f t="shared" ref="Q6:Q17" si="0">M6-K6</f>
        <v>16297</v>
      </c>
      <c r="R6" s="38"/>
      <c r="S6" s="36">
        <f t="shared" ref="S6:S17" si="1">O6-K6</f>
        <v>14393</v>
      </c>
      <c r="T6" s="38"/>
      <c r="U6" s="36">
        <f t="shared" ref="U6:U17" si="2">O6-M6</f>
        <v>-1904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36940</v>
      </c>
      <c r="J7" s="18"/>
      <c r="K7" s="33">
        <v>611972</v>
      </c>
      <c r="L7" s="19"/>
      <c r="M7" s="33">
        <v>562713</v>
      </c>
      <c r="N7" s="19"/>
      <c r="O7" s="33">
        <v>557431</v>
      </c>
      <c r="P7" s="38"/>
      <c r="Q7" s="36">
        <f t="shared" si="0"/>
        <v>-49259</v>
      </c>
      <c r="R7" s="38"/>
      <c r="S7" s="36">
        <f t="shared" si="1"/>
        <v>-54541</v>
      </c>
      <c r="T7" s="38"/>
      <c r="U7" s="36">
        <f t="shared" si="2"/>
        <v>-5282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36940</v>
      </c>
      <c r="J8" s="18"/>
      <c r="K8" s="33">
        <v>383038</v>
      </c>
      <c r="L8" s="19"/>
      <c r="M8" s="33">
        <v>387755</v>
      </c>
      <c r="N8" s="19"/>
      <c r="O8" s="33">
        <v>386034</v>
      </c>
      <c r="P8" s="38"/>
      <c r="Q8" s="36">
        <f t="shared" si="0"/>
        <v>4717</v>
      </c>
      <c r="R8" s="38"/>
      <c r="S8" s="36">
        <f t="shared" si="1"/>
        <v>2996</v>
      </c>
      <c r="T8" s="38"/>
      <c r="U8" s="36">
        <f t="shared" si="2"/>
        <v>-1721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36940</v>
      </c>
      <c r="J9" s="18"/>
      <c r="K9" s="33">
        <v>126339</v>
      </c>
      <c r="L9" s="19"/>
      <c r="M9" s="33">
        <v>138337</v>
      </c>
      <c r="N9" s="19"/>
      <c r="O9" s="33">
        <v>137922</v>
      </c>
      <c r="P9" s="38"/>
      <c r="Q9" s="36">
        <f t="shared" si="0"/>
        <v>11998</v>
      </c>
      <c r="R9" s="38"/>
      <c r="S9" s="36">
        <f t="shared" si="1"/>
        <v>11583</v>
      </c>
      <c r="T9" s="38"/>
      <c r="U9" s="36">
        <f t="shared" si="2"/>
        <v>-415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36940</v>
      </c>
      <c r="J10" s="18"/>
      <c r="K10" s="33">
        <v>343199</v>
      </c>
      <c r="L10" s="19"/>
      <c r="M10" s="33">
        <v>342236</v>
      </c>
      <c r="N10" s="19"/>
      <c r="O10" s="33">
        <v>340919</v>
      </c>
      <c r="P10" s="38"/>
      <c r="Q10" s="36">
        <f t="shared" si="0"/>
        <v>-963</v>
      </c>
      <c r="R10" s="38"/>
      <c r="S10" s="36">
        <f t="shared" si="1"/>
        <v>-2280</v>
      </c>
      <c r="T10" s="38"/>
      <c r="U10" s="36">
        <f t="shared" si="2"/>
        <v>-1317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36940</v>
      </c>
      <c r="J11" s="18"/>
      <c r="K11" s="33">
        <v>350838</v>
      </c>
      <c r="L11" s="19"/>
      <c r="M11" s="33">
        <v>336390</v>
      </c>
      <c r="N11" s="19"/>
      <c r="O11" s="33">
        <v>334486</v>
      </c>
      <c r="P11" s="38"/>
      <c r="Q11" s="36">
        <f t="shared" si="0"/>
        <v>-14448</v>
      </c>
      <c r="R11" s="38"/>
      <c r="S11" s="36">
        <f t="shared" si="1"/>
        <v>-16352</v>
      </c>
      <c r="T11" s="38"/>
      <c r="U11" s="36">
        <f t="shared" si="2"/>
        <v>-1904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36940</v>
      </c>
      <c r="J12" s="18"/>
      <c r="K12" s="33">
        <v>122389</v>
      </c>
      <c r="L12" s="19"/>
      <c r="M12" s="33">
        <v>115146</v>
      </c>
      <c r="N12" s="19"/>
      <c r="O12" s="33">
        <v>114527</v>
      </c>
      <c r="P12" s="38"/>
      <c r="Q12" s="36">
        <f t="shared" si="0"/>
        <v>-7243</v>
      </c>
      <c r="R12" s="38"/>
      <c r="S12" s="36">
        <f t="shared" si="1"/>
        <v>-7862</v>
      </c>
      <c r="T12" s="38"/>
      <c r="U12" s="36">
        <f t="shared" si="2"/>
        <v>-619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36940</v>
      </c>
      <c r="J13" s="18"/>
      <c r="K13" s="33">
        <v>247761</v>
      </c>
      <c r="L13" s="19"/>
      <c r="M13" s="33">
        <v>257227</v>
      </c>
      <c r="N13" s="19"/>
      <c r="O13" s="33">
        <v>252899</v>
      </c>
      <c r="P13" s="38"/>
      <c r="Q13" s="36">
        <f t="shared" si="0"/>
        <v>9466</v>
      </c>
      <c r="R13" s="38"/>
      <c r="S13" s="36">
        <f t="shared" si="1"/>
        <v>5138</v>
      </c>
      <c r="T13" s="38"/>
      <c r="U13" s="36">
        <f t="shared" si="2"/>
        <v>-4328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36940</v>
      </c>
      <c r="J14" s="18"/>
      <c r="K14" s="33">
        <v>355442</v>
      </c>
      <c r="L14" s="19"/>
      <c r="M14" s="33">
        <v>346065</v>
      </c>
      <c r="N14" s="19"/>
      <c r="O14" s="33">
        <v>344626</v>
      </c>
      <c r="P14" s="38"/>
      <c r="Q14" s="36">
        <f t="shared" si="0"/>
        <v>-9377</v>
      </c>
      <c r="R14" s="38"/>
      <c r="S14" s="36">
        <f t="shared" si="1"/>
        <v>-10816</v>
      </c>
      <c r="T14" s="38"/>
      <c r="U14" s="36">
        <f t="shared" si="2"/>
        <v>-1439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36940</v>
      </c>
      <c r="J15" s="18"/>
      <c r="K15" s="33">
        <v>408220</v>
      </c>
      <c r="L15" s="19"/>
      <c r="M15" s="33">
        <v>398344</v>
      </c>
      <c r="N15" s="19"/>
      <c r="O15" s="33">
        <v>396879</v>
      </c>
      <c r="P15" s="38"/>
      <c r="Q15" s="36">
        <f t="shared" si="0"/>
        <v>-9876</v>
      </c>
      <c r="R15" s="38"/>
      <c r="S15" s="36">
        <f t="shared" si="1"/>
        <v>-11341</v>
      </c>
      <c r="T15" s="38"/>
      <c r="U15" s="36">
        <f t="shared" si="2"/>
        <v>-1465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36940</v>
      </c>
      <c r="J16" s="18"/>
      <c r="K16" s="33">
        <v>749217</v>
      </c>
      <c r="L16" s="19"/>
      <c r="M16" s="33">
        <v>761978</v>
      </c>
      <c r="N16" s="19"/>
      <c r="O16" s="33">
        <v>755298</v>
      </c>
      <c r="P16" s="38"/>
      <c r="Q16" s="36">
        <f t="shared" si="0"/>
        <v>12761</v>
      </c>
      <c r="R16" s="38"/>
      <c r="S16" s="36">
        <f t="shared" si="1"/>
        <v>6081</v>
      </c>
      <c r="T16" s="38"/>
      <c r="U16" s="36">
        <f t="shared" si="2"/>
        <v>-6680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36940</v>
      </c>
      <c r="J17" s="18"/>
      <c r="K17" s="33">
        <v>125757</v>
      </c>
      <c r="L17" s="19"/>
      <c r="M17" s="33">
        <v>144978</v>
      </c>
      <c r="N17" s="19"/>
      <c r="O17" s="33">
        <v>144379</v>
      </c>
      <c r="P17" s="38"/>
      <c r="Q17" s="36">
        <f t="shared" si="0"/>
        <v>19221</v>
      </c>
      <c r="R17" s="38"/>
      <c r="S17" s="36">
        <f t="shared" si="1"/>
        <v>18622</v>
      </c>
      <c r="T17" s="38"/>
      <c r="U17" s="36">
        <f t="shared" si="2"/>
        <v>-599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4229029</v>
      </c>
      <c r="L19" s="19"/>
      <c r="M19" s="33">
        <f>SUM(M6:M18)</f>
        <v>4212323</v>
      </c>
      <c r="N19" s="19"/>
      <c r="O19" s="33">
        <f>SUM(O6:O17)</f>
        <v>4184650</v>
      </c>
      <c r="P19" s="38"/>
      <c r="Q19" s="36">
        <f>SUM(Q6:Q17)</f>
        <v>-16706</v>
      </c>
      <c r="R19" s="38"/>
      <c r="S19" s="36">
        <f>SUM(S6:S17)</f>
        <v>-44379</v>
      </c>
      <c r="T19" s="38"/>
      <c r="U19" s="36">
        <f>SUM(U6:U17)</f>
        <v>-27673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36940</v>
      </c>
      <c r="J23" s="18"/>
      <c r="K23" s="33">
        <v>17100</v>
      </c>
      <c r="L23" s="19"/>
      <c r="M23" s="33">
        <v>0</v>
      </c>
      <c r="N23" s="19"/>
      <c r="O23" s="33">
        <v>9418</v>
      </c>
      <c r="P23" s="38"/>
      <c r="Q23" s="36">
        <f>M23-K23</f>
        <v>-17100</v>
      </c>
      <c r="R23" s="38"/>
      <c r="S23" s="36">
        <f>O23-K23</f>
        <v>-7682</v>
      </c>
      <c r="T23" s="38"/>
      <c r="U23" s="36">
        <f>O23-M23</f>
        <v>9418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36940</v>
      </c>
      <c r="J27" s="18"/>
      <c r="K27" s="33">
        <v>201784</v>
      </c>
      <c r="L27" s="19"/>
      <c r="M27" s="33">
        <v>196239</v>
      </c>
      <c r="N27" s="19"/>
      <c r="O27" s="33">
        <v>195496</v>
      </c>
      <c r="P27" s="38"/>
      <c r="Q27" s="36">
        <f t="shared" ref="Q27:Q32" si="3">M27-K27</f>
        <v>-5545</v>
      </c>
      <c r="R27" s="38"/>
      <c r="S27" s="36">
        <f t="shared" ref="S27:S32" si="4">O27-K27</f>
        <v>-6288</v>
      </c>
      <c r="T27" s="38"/>
      <c r="U27" s="36">
        <f t="shared" ref="U27:U32" si="5">O27-M27</f>
        <v>-743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36940</v>
      </c>
      <c r="J28" s="18"/>
      <c r="K28" s="33">
        <v>316317</v>
      </c>
      <c r="L28" s="19"/>
      <c r="M28" s="33">
        <v>295486</v>
      </c>
      <c r="N28" s="19"/>
      <c r="O28" s="33">
        <v>293645</v>
      </c>
      <c r="P28" s="38"/>
      <c r="Q28" s="36">
        <f t="shared" si="3"/>
        <v>-20831</v>
      </c>
      <c r="R28" s="38"/>
      <c r="S28" s="36">
        <f t="shared" si="4"/>
        <v>-22672</v>
      </c>
      <c r="T28" s="38"/>
      <c r="U28" s="36">
        <f t="shared" si="5"/>
        <v>-1841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36940</v>
      </c>
      <c r="J29" s="18"/>
      <c r="K29" s="33">
        <v>63275</v>
      </c>
      <c r="L29" s="19"/>
      <c r="M29" s="33">
        <v>64586</v>
      </c>
      <c r="N29" s="19"/>
      <c r="O29" s="33">
        <v>64394</v>
      </c>
      <c r="P29" s="38"/>
      <c r="Q29" s="36">
        <f t="shared" si="3"/>
        <v>1311</v>
      </c>
      <c r="R29" s="38"/>
      <c r="S29" s="36">
        <f t="shared" si="4"/>
        <v>1119</v>
      </c>
      <c r="T29" s="38"/>
      <c r="U29" s="36">
        <f t="shared" si="5"/>
        <v>-192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36940</v>
      </c>
      <c r="J30" s="18"/>
      <c r="K30" s="33">
        <v>166705</v>
      </c>
      <c r="L30" s="19"/>
      <c r="M30" s="33">
        <v>159165</v>
      </c>
      <c r="N30" s="19"/>
      <c r="O30" s="33">
        <v>158273</v>
      </c>
      <c r="P30" s="38"/>
      <c r="Q30" s="36">
        <f t="shared" si="3"/>
        <v>-7540</v>
      </c>
      <c r="R30" s="38"/>
      <c r="S30" s="36">
        <f t="shared" si="4"/>
        <v>-8432</v>
      </c>
      <c r="T30" s="38"/>
      <c r="U30" s="36">
        <f t="shared" si="5"/>
        <v>-892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36940</v>
      </c>
      <c r="J31" s="18"/>
      <c r="K31" s="33">
        <v>294479</v>
      </c>
      <c r="L31" s="19"/>
      <c r="M31" s="33">
        <v>286851</v>
      </c>
      <c r="N31" s="19"/>
      <c r="O31" s="33">
        <v>285473</v>
      </c>
      <c r="P31" s="38"/>
      <c r="Q31" s="36">
        <f t="shared" si="3"/>
        <v>-7628</v>
      </c>
      <c r="R31" s="38"/>
      <c r="S31" s="36">
        <f t="shared" si="4"/>
        <v>-9006</v>
      </c>
      <c r="T31" s="38"/>
      <c r="U31" s="36">
        <f t="shared" si="5"/>
        <v>-1378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36940</v>
      </c>
      <c r="J32" s="18"/>
      <c r="K32" s="33">
        <v>104886</v>
      </c>
      <c r="L32" s="19"/>
      <c r="M32" s="33">
        <v>106025</v>
      </c>
      <c r="N32" s="19"/>
      <c r="O32" s="33">
        <v>105289</v>
      </c>
      <c r="P32" s="38"/>
      <c r="Q32" s="36">
        <f t="shared" si="3"/>
        <v>1139</v>
      </c>
      <c r="R32" s="38"/>
      <c r="S32" s="36">
        <f t="shared" si="4"/>
        <v>403</v>
      </c>
      <c r="T32" s="38"/>
      <c r="U32" s="36">
        <f t="shared" si="5"/>
        <v>-736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1147446</v>
      </c>
      <c r="L34" s="19"/>
      <c r="M34" s="33">
        <f>SUM(M27:M33)</f>
        <v>1108352</v>
      </c>
      <c r="N34" s="19"/>
      <c r="O34" s="33">
        <f>SUM(O27:O33)</f>
        <v>1102570</v>
      </c>
      <c r="P34" s="38"/>
      <c r="Q34" s="36">
        <f>SUM(Q27:Q33)</f>
        <v>-39094</v>
      </c>
      <c r="R34" s="38"/>
      <c r="S34" s="36">
        <f>SUM(S27:S33)</f>
        <v>-44876</v>
      </c>
      <c r="T34" s="38"/>
      <c r="U34" s="36">
        <f>SUM(U27:U33)</f>
        <v>-5782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36940</v>
      </c>
      <c r="J38" s="18"/>
      <c r="K38" s="33">
        <v>4212</v>
      </c>
      <c r="L38" s="19"/>
      <c r="M38" s="33">
        <v>0</v>
      </c>
      <c r="N38" s="19"/>
      <c r="O38" s="33">
        <v>4848</v>
      </c>
      <c r="P38" s="38"/>
      <c r="Q38" s="36">
        <f>M38-K38</f>
        <v>-4212</v>
      </c>
      <c r="R38" s="38"/>
      <c r="S38" s="36">
        <f>O38-K38</f>
        <v>636</v>
      </c>
      <c r="T38" s="38"/>
      <c r="U38" s="36">
        <f>O38-M38</f>
        <v>4848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36940</v>
      </c>
      <c r="J39" s="18"/>
      <c r="K39" s="33">
        <v>1634</v>
      </c>
      <c r="L39" s="19"/>
      <c r="M39" s="33">
        <v>1562</v>
      </c>
      <c r="N39" s="19"/>
      <c r="O39" s="33">
        <v>1569</v>
      </c>
      <c r="P39" s="38"/>
      <c r="Q39" s="36">
        <f>M39-K39</f>
        <v>-72</v>
      </c>
      <c r="R39" s="38"/>
      <c r="S39" s="36">
        <f>O39-K39</f>
        <v>-65</v>
      </c>
      <c r="T39" s="38"/>
      <c r="U39" s="36">
        <f>O39-M39</f>
        <v>7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36940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36940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36940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5846</v>
      </c>
      <c r="L44" s="19"/>
      <c r="M44" s="33">
        <f>SUM(M38:M42)</f>
        <v>1562</v>
      </c>
      <c r="N44" s="19"/>
      <c r="O44" s="33">
        <f>SUM(O38:O43)</f>
        <v>6417</v>
      </c>
      <c r="P44" s="38"/>
      <c r="Q44" s="36">
        <f>SUM(Q38:Q43)</f>
        <v>-4284</v>
      </c>
      <c r="R44" s="38"/>
      <c r="S44" s="36">
        <f>SUM(S38:S43)</f>
        <v>571</v>
      </c>
      <c r="T44" s="38"/>
      <c r="U44" s="36">
        <f>SUM(U38:U43)</f>
        <v>4855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5399421</v>
      </c>
      <c r="L47" s="76"/>
      <c r="M47" s="75">
        <f>M19+M23+M34+M44</f>
        <v>5322237</v>
      </c>
      <c r="N47" s="76"/>
      <c r="O47" s="82">
        <f>O19+O23+O34+O44</f>
        <v>5303055</v>
      </c>
      <c r="P47" s="83"/>
      <c r="Q47" s="82">
        <f>Q19+Q23+Q34+Q44</f>
        <v>-77184</v>
      </c>
      <c r="R47" s="83"/>
      <c r="S47" s="82">
        <f>S19+S23+S34+S44</f>
        <v>-96366</v>
      </c>
      <c r="T47" s="83"/>
      <c r="U47" s="75">
        <f>U19+U23+U34+U44</f>
        <v>-19182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-2489.8064516129034</v>
      </c>
      <c r="R48" s="84"/>
      <c r="S48" s="86">
        <f>S47/31</f>
        <v>-3108.5806451612902</v>
      </c>
      <c r="T48" s="84"/>
      <c r="U48" s="88">
        <f>U47/31</f>
        <v>-618.77419354838707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-623052.40320000006</v>
      </c>
      <c r="R50" s="47"/>
      <c r="S50" s="77">
        <f>S47*O50</f>
        <v>-777895.26179999998</v>
      </c>
      <c r="T50" s="47"/>
      <c r="U50" s="77">
        <f>U47*O50</f>
        <v>-154842.85860000001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36940</v>
      </c>
      <c r="J54" s="18"/>
      <c r="K54" s="33">
        <v>1326228</v>
      </c>
      <c r="L54" s="19"/>
      <c r="M54" s="33">
        <v>1255074</v>
      </c>
      <c r="N54" s="19"/>
      <c r="O54" s="33">
        <v>1291065</v>
      </c>
      <c r="P54" s="38"/>
      <c r="Q54" s="36">
        <f>M54-K54</f>
        <v>-71154</v>
      </c>
      <c r="R54" s="38"/>
      <c r="S54" s="36">
        <f>O54-K54</f>
        <v>-35163</v>
      </c>
      <c r="T54" s="38"/>
      <c r="U54" s="36">
        <f>O54-M54</f>
        <v>35991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1326228</v>
      </c>
      <c r="L57" s="19"/>
      <c r="M57" s="33">
        <f>SUM(M54:M56)</f>
        <v>1255074</v>
      </c>
      <c r="N57" s="19"/>
      <c r="O57" s="33">
        <f>SUM(O54:O55)</f>
        <v>1291065</v>
      </c>
      <c r="P57" s="38"/>
      <c r="Q57" s="36">
        <f>SUM(Q54:Q55)</f>
        <v>-71154</v>
      </c>
      <c r="R57" s="38"/>
      <c r="S57" s="36">
        <f>SUM(S54:S55)</f>
        <v>-35163</v>
      </c>
      <c r="T57" s="38"/>
      <c r="U57" s="36">
        <f>SUM(U54:U55)</f>
        <v>35991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-2371.8000000000002</v>
      </c>
      <c r="R59" s="84"/>
      <c r="S59" s="86">
        <f>S57/30</f>
        <v>-1172.0999999999999</v>
      </c>
      <c r="T59" s="84"/>
      <c r="U59" s="86">
        <f>U57/30</f>
        <v>1199.7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-574376.43420000002</v>
      </c>
      <c r="R61" s="47"/>
      <c r="S61" s="77">
        <f>S57*O61</f>
        <v>-283846.28490000003</v>
      </c>
      <c r="T61" s="47"/>
      <c r="U61" s="77">
        <f>U57*O61</f>
        <v>290530.14929999999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36940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36940</v>
      </c>
      <c r="J69" s="18"/>
      <c r="K69" s="33">
        <v>78524</v>
      </c>
      <c r="L69" s="19"/>
      <c r="M69" s="33">
        <v>69666</v>
      </c>
      <c r="N69" s="19"/>
      <c r="O69" s="33">
        <v>74186</v>
      </c>
      <c r="P69" s="38"/>
      <c r="Q69" s="36">
        <f>M69-K69</f>
        <v>-8858</v>
      </c>
      <c r="R69" s="38"/>
      <c r="S69" s="36">
        <f>O69-K69</f>
        <v>-4338</v>
      </c>
      <c r="T69" s="38"/>
      <c r="U69" s="36">
        <f>O69-M69</f>
        <v>4520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78524</v>
      </c>
      <c r="L71" s="19"/>
      <c r="M71" s="33">
        <f>SUM(M68:M70)</f>
        <v>69666</v>
      </c>
      <c r="N71" s="19"/>
      <c r="O71" s="33">
        <f>SUM(O68:O70)</f>
        <v>74186</v>
      </c>
      <c r="P71" s="38"/>
      <c r="Q71" s="36">
        <f>SUM(Q68:Q70)</f>
        <v>-8858</v>
      </c>
      <c r="R71" s="38"/>
      <c r="S71" s="36">
        <f>SUM(S68:S70)</f>
        <v>-4338</v>
      </c>
      <c r="T71" s="38"/>
      <c r="U71" s="36">
        <f>SUM(U68:U70)</f>
        <v>4520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-295.26666666666665</v>
      </c>
      <c r="R74" s="104"/>
      <c r="S74" s="103">
        <f>S71/30</f>
        <v>-144.6</v>
      </c>
      <c r="T74" s="104"/>
      <c r="U74" s="103">
        <f>U71/30</f>
        <v>150.66666666666666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-71504.433400000009</v>
      </c>
      <c r="R76" s="47"/>
      <c r="S76" s="77">
        <f>S71*O76</f>
        <v>-35017.6374</v>
      </c>
      <c r="T76" s="47"/>
      <c r="U76" s="77">
        <f>U71*O76</f>
        <v>36486.796000000002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A9" sqref="A9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36932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36932</v>
      </c>
      <c r="J6" s="18"/>
      <c r="K6" s="33">
        <v>216872</v>
      </c>
      <c r="L6" s="19"/>
      <c r="M6" s="33">
        <v>235207</v>
      </c>
      <c r="N6" s="19"/>
      <c r="O6" s="33">
        <v>234119</v>
      </c>
      <c r="P6" s="38"/>
      <c r="Q6" s="36">
        <f t="shared" ref="Q6:Q17" si="0">M6-K6</f>
        <v>18335</v>
      </c>
      <c r="R6" s="38"/>
      <c r="S6" s="36">
        <f t="shared" ref="S6:S17" si="1">O6-K6</f>
        <v>17247</v>
      </c>
      <c r="T6" s="38"/>
      <c r="U6" s="36">
        <f t="shared" ref="U6:U17" si="2">O6-M6</f>
        <v>-1088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36932</v>
      </c>
      <c r="J7" s="18"/>
      <c r="K7" s="33">
        <v>354740</v>
      </c>
      <c r="L7" s="19"/>
      <c r="M7" s="33">
        <v>318187</v>
      </c>
      <c r="N7" s="19"/>
      <c r="O7" s="33">
        <v>316719</v>
      </c>
      <c r="P7" s="38"/>
      <c r="Q7" s="36">
        <f t="shared" si="0"/>
        <v>-36553</v>
      </c>
      <c r="R7" s="38"/>
      <c r="S7" s="36">
        <f t="shared" si="1"/>
        <v>-38021</v>
      </c>
      <c r="T7" s="38"/>
      <c r="U7" s="36">
        <f t="shared" si="2"/>
        <v>-1468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36932</v>
      </c>
      <c r="J8" s="18"/>
      <c r="K8" s="33">
        <v>212520</v>
      </c>
      <c r="L8" s="19"/>
      <c r="M8" s="33">
        <v>216930</v>
      </c>
      <c r="N8" s="19"/>
      <c r="O8" s="33">
        <v>215953</v>
      </c>
      <c r="P8" s="38"/>
      <c r="Q8" s="36">
        <f t="shared" si="0"/>
        <v>4410</v>
      </c>
      <c r="R8" s="38"/>
      <c r="S8" s="36">
        <f t="shared" si="1"/>
        <v>3433</v>
      </c>
      <c r="T8" s="38"/>
      <c r="U8" s="36">
        <f t="shared" si="2"/>
        <v>-977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36932</v>
      </c>
      <c r="J9" s="18"/>
      <c r="K9" s="33">
        <v>71090</v>
      </c>
      <c r="L9" s="19"/>
      <c r="M9" s="33">
        <v>75830</v>
      </c>
      <c r="N9" s="19"/>
      <c r="O9" s="33">
        <v>75601</v>
      </c>
      <c r="P9" s="38"/>
      <c r="Q9" s="36">
        <f t="shared" si="0"/>
        <v>4740</v>
      </c>
      <c r="R9" s="38"/>
      <c r="S9" s="36">
        <f t="shared" si="1"/>
        <v>4511</v>
      </c>
      <c r="T9" s="38"/>
      <c r="U9" s="36">
        <f t="shared" si="2"/>
        <v>-229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36932</v>
      </c>
      <c r="J10" s="18"/>
      <c r="K10" s="33">
        <v>191106</v>
      </c>
      <c r="L10" s="19"/>
      <c r="M10" s="33">
        <v>196496</v>
      </c>
      <c r="N10" s="19"/>
      <c r="O10" s="33">
        <v>195609</v>
      </c>
      <c r="P10" s="38"/>
      <c r="Q10" s="36">
        <f t="shared" si="0"/>
        <v>5390</v>
      </c>
      <c r="R10" s="38"/>
      <c r="S10" s="36">
        <f t="shared" si="1"/>
        <v>4503</v>
      </c>
      <c r="T10" s="38"/>
      <c r="U10" s="36">
        <f t="shared" si="2"/>
        <v>-887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36932</v>
      </c>
      <c r="J11" s="18"/>
      <c r="K11" s="33">
        <v>198418</v>
      </c>
      <c r="L11" s="19"/>
      <c r="M11" s="33">
        <v>182126</v>
      </c>
      <c r="N11" s="19"/>
      <c r="O11" s="33">
        <v>181043</v>
      </c>
      <c r="P11" s="38"/>
      <c r="Q11" s="36">
        <f t="shared" si="0"/>
        <v>-16292</v>
      </c>
      <c r="R11" s="38"/>
      <c r="S11" s="36">
        <f t="shared" si="1"/>
        <v>-17375</v>
      </c>
      <c r="T11" s="38"/>
      <c r="U11" s="36">
        <f t="shared" si="2"/>
        <v>-1083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36932</v>
      </c>
      <c r="J12" s="18"/>
      <c r="K12" s="33">
        <v>68229</v>
      </c>
      <c r="L12" s="19"/>
      <c r="M12" s="33">
        <v>63804</v>
      </c>
      <c r="N12" s="19"/>
      <c r="O12" s="33">
        <v>63463</v>
      </c>
      <c r="P12" s="38"/>
      <c r="Q12" s="36">
        <f t="shared" si="0"/>
        <v>-4425</v>
      </c>
      <c r="R12" s="38"/>
      <c r="S12" s="36">
        <f t="shared" si="1"/>
        <v>-4766</v>
      </c>
      <c r="T12" s="38"/>
      <c r="U12" s="36">
        <f t="shared" si="2"/>
        <v>-341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36932</v>
      </c>
      <c r="J13" s="18"/>
      <c r="K13" s="33">
        <v>156819</v>
      </c>
      <c r="L13" s="19"/>
      <c r="M13" s="33">
        <v>137961</v>
      </c>
      <c r="N13" s="19"/>
      <c r="O13" s="33">
        <v>135708</v>
      </c>
      <c r="P13" s="38"/>
      <c r="Q13" s="36">
        <f t="shared" si="0"/>
        <v>-18858</v>
      </c>
      <c r="R13" s="38"/>
      <c r="S13" s="36">
        <f t="shared" si="1"/>
        <v>-21111</v>
      </c>
      <c r="T13" s="38"/>
      <c r="U13" s="36">
        <f t="shared" si="2"/>
        <v>-2253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36932</v>
      </c>
      <c r="J14" s="18"/>
      <c r="K14" s="33">
        <v>207600</v>
      </c>
      <c r="L14" s="19"/>
      <c r="M14" s="33">
        <v>195240</v>
      </c>
      <c r="N14" s="19"/>
      <c r="O14" s="33">
        <v>194419</v>
      </c>
      <c r="P14" s="38"/>
      <c r="Q14" s="36">
        <f t="shared" si="0"/>
        <v>-12360</v>
      </c>
      <c r="R14" s="38"/>
      <c r="S14" s="36">
        <f t="shared" si="1"/>
        <v>-13181</v>
      </c>
      <c r="T14" s="38"/>
      <c r="U14" s="36">
        <f t="shared" si="2"/>
        <v>-821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36932</v>
      </c>
      <c r="J15" s="18"/>
      <c r="K15" s="33">
        <v>228788</v>
      </c>
      <c r="L15" s="19"/>
      <c r="M15" s="33">
        <v>216603</v>
      </c>
      <c r="N15" s="19"/>
      <c r="O15" s="33">
        <v>215788</v>
      </c>
      <c r="P15" s="38"/>
      <c r="Q15" s="36">
        <f t="shared" si="0"/>
        <v>-12185</v>
      </c>
      <c r="R15" s="38"/>
      <c r="S15" s="36">
        <f t="shared" si="1"/>
        <v>-13000</v>
      </c>
      <c r="T15" s="38"/>
      <c r="U15" s="36">
        <f t="shared" si="2"/>
        <v>-815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36932</v>
      </c>
      <c r="J16" s="18"/>
      <c r="K16" s="33">
        <v>409538</v>
      </c>
      <c r="L16" s="19"/>
      <c r="M16" s="33">
        <v>429236</v>
      </c>
      <c r="N16" s="19"/>
      <c r="O16" s="33">
        <v>425364</v>
      </c>
      <c r="P16" s="38"/>
      <c r="Q16" s="36">
        <f t="shared" si="0"/>
        <v>19698</v>
      </c>
      <c r="R16" s="38"/>
      <c r="S16" s="36">
        <f t="shared" si="1"/>
        <v>15826</v>
      </c>
      <c r="T16" s="38"/>
      <c r="U16" s="36">
        <f t="shared" si="2"/>
        <v>-3872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36932</v>
      </c>
      <c r="J17" s="18"/>
      <c r="K17" s="33">
        <v>61060</v>
      </c>
      <c r="L17" s="19"/>
      <c r="M17" s="33">
        <v>77517</v>
      </c>
      <c r="N17" s="19"/>
      <c r="O17" s="33">
        <v>77185</v>
      </c>
      <c r="P17" s="38"/>
      <c r="Q17" s="36">
        <f t="shared" si="0"/>
        <v>16457</v>
      </c>
      <c r="R17" s="38"/>
      <c r="S17" s="36">
        <f t="shared" si="1"/>
        <v>16125</v>
      </c>
      <c r="T17" s="38"/>
      <c r="U17" s="36">
        <f t="shared" si="2"/>
        <v>-332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2376780</v>
      </c>
      <c r="L19" s="19"/>
      <c r="M19" s="33">
        <f>SUM(M6:M18)</f>
        <v>2345137</v>
      </c>
      <c r="N19" s="19"/>
      <c r="O19" s="33">
        <f>SUM(O6:O17)</f>
        <v>2330971</v>
      </c>
      <c r="P19" s="38"/>
      <c r="Q19" s="36">
        <f>SUM(Q6:Q17)</f>
        <v>-31643</v>
      </c>
      <c r="R19" s="38"/>
      <c r="S19" s="36">
        <f>SUM(S6:S17)</f>
        <v>-45809</v>
      </c>
      <c r="T19" s="38"/>
      <c r="U19" s="36">
        <f>SUM(U6:U17)</f>
        <v>-14166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36932</v>
      </c>
      <c r="J23" s="18"/>
      <c r="K23" s="33">
        <v>9500</v>
      </c>
      <c r="L23" s="19"/>
      <c r="M23" s="33">
        <v>0</v>
      </c>
      <c r="N23" s="19"/>
      <c r="O23" s="33">
        <v>5787</v>
      </c>
      <c r="P23" s="38"/>
      <c r="Q23" s="36">
        <f>M23-K23</f>
        <v>-9500</v>
      </c>
      <c r="R23" s="38"/>
      <c r="S23" s="36">
        <f>O23-K23</f>
        <v>-3713</v>
      </c>
      <c r="T23" s="38"/>
      <c r="U23" s="36">
        <f>O23-M23</f>
        <v>5787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36932</v>
      </c>
      <c r="J27" s="18"/>
      <c r="K27" s="33">
        <v>108135</v>
      </c>
      <c r="L27" s="19"/>
      <c r="M27" s="33">
        <v>118318</v>
      </c>
      <c r="N27" s="19"/>
      <c r="O27" s="33">
        <v>117840</v>
      </c>
      <c r="P27" s="38"/>
      <c r="Q27" s="36">
        <f t="shared" ref="Q27:Q32" si="3">M27-K27</f>
        <v>10183</v>
      </c>
      <c r="R27" s="38"/>
      <c r="S27" s="36">
        <f t="shared" ref="S27:S32" si="4">O27-K27</f>
        <v>9705</v>
      </c>
      <c r="T27" s="38"/>
      <c r="U27" s="36">
        <f t="shared" ref="U27:U32" si="5">O27-M27</f>
        <v>-478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36932</v>
      </c>
      <c r="J28" s="18"/>
      <c r="K28" s="33">
        <v>182130</v>
      </c>
      <c r="L28" s="19"/>
      <c r="M28" s="33">
        <v>163547</v>
      </c>
      <c r="N28" s="19"/>
      <c r="O28" s="33">
        <v>162510</v>
      </c>
      <c r="P28" s="38"/>
      <c r="Q28" s="36">
        <f t="shared" si="3"/>
        <v>-18583</v>
      </c>
      <c r="R28" s="38"/>
      <c r="S28" s="36">
        <f t="shared" si="4"/>
        <v>-19620</v>
      </c>
      <c r="T28" s="38"/>
      <c r="U28" s="36">
        <f t="shared" si="5"/>
        <v>-1037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36932</v>
      </c>
      <c r="J29" s="18"/>
      <c r="K29" s="33">
        <v>35412</v>
      </c>
      <c r="L29" s="19"/>
      <c r="M29" s="33">
        <v>34730</v>
      </c>
      <c r="N29" s="19"/>
      <c r="O29" s="33">
        <v>34627</v>
      </c>
      <c r="P29" s="38"/>
      <c r="Q29" s="36">
        <f t="shared" si="3"/>
        <v>-682</v>
      </c>
      <c r="R29" s="38"/>
      <c r="S29" s="36">
        <f t="shared" si="4"/>
        <v>-785</v>
      </c>
      <c r="T29" s="38"/>
      <c r="U29" s="36">
        <f t="shared" si="5"/>
        <v>-103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36932</v>
      </c>
      <c r="J30" s="18"/>
      <c r="K30" s="33">
        <v>95412</v>
      </c>
      <c r="L30" s="19"/>
      <c r="M30" s="33">
        <v>87883</v>
      </c>
      <c r="N30" s="19"/>
      <c r="O30" s="33">
        <v>87381</v>
      </c>
      <c r="P30" s="38"/>
      <c r="Q30" s="36">
        <f t="shared" si="3"/>
        <v>-7529</v>
      </c>
      <c r="R30" s="38"/>
      <c r="S30" s="36">
        <f t="shared" si="4"/>
        <v>-8031</v>
      </c>
      <c r="T30" s="38"/>
      <c r="U30" s="36">
        <f t="shared" si="5"/>
        <v>-502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36932</v>
      </c>
      <c r="J31" s="18"/>
      <c r="K31" s="33">
        <v>169540</v>
      </c>
      <c r="L31" s="19"/>
      <c r="M31" s="33">
        <v>158788</v>
      </c>
      <c r="N31" s="19"/>
      <c r="O31" s="33">
        <v>158014</v>
      </c>
      <c r="P31" s="38"/>
      <c r="Q31" s="36">
        <f t="shared" si="3"/>
        <v>-10752</v>
      </c>
      <c r="R31" s="38"/>
      <c r="S31" s="36">
        <f t="shared" si="4"/>
        <v>-11526</v>
      </c>
      <c r="T31" s="38"/>
      <c r="U31" s="36">
        <f t="shared" si="5"/>
        <v>-774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36932</v>
      </c>
      <c r="J32" s="18"/>
      <c r="K32" s="33">
        <v>58270</v>
      </c>
      <c r="L32" s="19"/>
      <c r="M32" s="33">
        <v>60409</v>
      </c>
      <c r="N32" s="19"/>
      <c r="O32" s="33">
        <v>59968</v>
      </c>
      <c r="P32" s="38"/>
      <c r="Q32" s="36">
        <f t="shared" si="3"/>
        <v>2139</v>
      </c>
      <c r="R32" s="38"/>
      <c r="S32" s="36">
        <f t="shared" si="4"/>
        <v>1698</v>
      </c>
      <c r="T32" s="38"/>
      <c r="U32" s="36">
        <f t="shared" si="5"/>
        <v>-441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648899</v>
      </c>
      <c r="L34" s="19"/>
      <c r="M34" s="33">
        <f>SUM(M27:M33)</f>
        <v>623675</v>
      </c>
      <c r="N34" s="19"/>
      <c r="O34" s="33">
        <f>SUM(O27:O33)</f>
        <v>620340</v>
      </c>
      <c r="P34" s="38"/>
      <c r="Q34" s="36">
        <f>SUM(Q27:Q33)</f>
        <v>-25224</v>
      </c>
      <c r="R34" s="38"/>
      <c r="S34" s="36">
        <f>SUM(S27:S33)</f>
        <v>-28559</v>
      </c>
      <c r="T34" s="38"/>
      <c r="U34" s="36">
        <f>SUM(U27:U33)</f>
        <v>-3335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36932</v>
      </c>
      <c r="J38" s="18"/>
      <c r="K38" s="33">
        <v>2340</v>
      </c>
      <c r="L38" s="19"/>
      <c r="M38" s="33">
        <v>0</v>
      </c>
      <c r="N38" s="19"/>
      <c r="O38" s="33">
        <v>3099</v>
      </c>
      <c r="P38" s="38"/>
      <c r="Q38" s="36">
        <f>M38-K38</f>
        <v>-2340</v>
      </c>
      <c r="R38" s="38"/>
      <c r="S38" s="36">
        <f>O38-K38</f>
        <v>759</v>
      </c>
      <c r="T38" s="38"/>
      <c r="U38" s="36">
        <f>O38-M38</f>
        <v>3099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36932</v>
      </c>
      <c r="J39" s="18"/>
      <c r="K39" s="33">
        <v>922</v>
      </c>
      <c r="L39" s="19"/>
      <c r="M39" s="33">
        <v>904</v>
      </c>
      <c r="N39" s="19"/>
      <c r="O39" s="33">
        <v>908</v>
      </c>
      <c r="P39" s="38"/>
      <c r="Q39" s="36">
        <f>M39-K39</f>
        <v>-18</v>
      </c>
      <c r="R39" s="38"/>
      <c r="S39" s="36">
        <f>O39-K39</f>
        <v>-14</v>
      </c>
      <c r="T39" s="38"/>
      <c r="U39" s="36">
        <f>O39-M39</f>
        <v>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36932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36932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36932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3262</v>
      </c>
      <c r="L44" s="19"/>
      <c r="M44" s="33">
        <f>SUM(M38:M42)</f>
        <v>904</v>
      </c>
      <c r="N44" s="19"/>
      <c r="O44" s="33">
        <f>SUM(O38:O43)</f>
        <v>4007</v>
      </c>
      <c r="P44" s="38"/>
      <c r="Q44" s="36">
        <f>SUM(Q38:Q43)</f>
        <v>-2358</v>
      </c>
      <c r="R44" s="38"/>
      <c r="S44" s="36">
        <f>SUM(S38:S43)</f>
        <v>745</v>
      </c>
      <c r="T44" s="38"/>
      <c r="U44" s="36">
        <f>SUM(U38:U43)</f>
        <v>3103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3038441</v>
      </c>
      <c r="L47" s="76"/>
      <c r="M47" s="75">
        <f>M19+M23+M34+M44</f>
        <v>2969716</v>
      </c>
      <c r="N47" s="76"/>
      <c r="O47" s="82">
        <f>O19+O23+O34+O44</f>
        <v>2961105</v>
      </c>
      <c r="P47" s="83"/>
      <c r="Q47" s="82">
        <f>Q19+Q23+Q34+Q44</f>
        <v>-68725</v>
      </c>
      <c r="R47" s="83"/>
      <c r="S47" s="82">
        <f>S19+S23+S34+S44</f>
        <v>-77336</v>
      </c>
      <c r="T47" s="83"/>
      <c r="U47" s="75">
        <f>U19+U23+U34+U44</f>
        <v>-8611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-2216.9354838709678</v>
      </c>
      <c r="R48" s="84"/>
      <c r="S48" s="86">
        <f>S47/31</f>
        <v>-2494.7096774193546</v>
      </c>
      <c r="T48" s="84"/>
      <c r="U48" s="88">
        <f>U47/31</f>
        <v>-277.77419354838707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-554768.8175</v>
      </c>
      <c r="R50" s="47"/>
      <c r="S50" s="77">
        <f>S47*O50</f>
        <v>-624279.39280000003</v>
      </c>
      <c r="T50" s="47"/>
      <c r="U50" s="77">
        <f>U47*O50</f>
        <v>-69510.575299999997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36932</v>
      </c>
      <c r="J54" s="18"/>
      <c r="K54" s="33">
        <v>745590</v>
      </c>
      <c r="L54" s="19"/>
      <c r="M54" s="33">
        <v>708168</v>
      </c>
      <c r="N54" s="19"/>
      <c r="O54" s="33">
        <v>717478</v>
      </c>
      <c r="P54" s="38"/>
      <c r="Q54" s="36">
        <f>M54-K54</f>
        <v>-37422</v>
      </c>
      <c r="R54" s="38"/>
      <c r="S54" s="36">
        <f>O54-K54</f>
        <v>-28112</v>
      </c>
      <c r="T54" s="38"/>
      <c r="U54" s="36">
        <f>O54-M54</f>
        <v>9310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745590</v>
      </c>
      <c r="L57" s="19"/>
      <c r="M57" s="33">
        <f>SUM(M54:M56)</f>
        <v>708168</v>
      </c>
      <c r="N57" s="19"/>
      <c r="O57" s="33">
        <f>SUM(O54:O55)</f>
        <v>717478</v>
      </c>
      <c r="P57" s="38"/>
      <c r="Q57" s="36">
        <f>SUM(Q54:Q55)</f>
        <v>-37422</v>
      </c>
      <c r="R57" s="38"/>
      <c r="S57" s="36">
        <f>SUM(S54:S55)</f>
        <v>-28112</v>
      </c>
      <c r="T57" s="38"/>
      <c r="U57" s="36">
        <f>SUM(U54:U55)</f>
        <v>9310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-1247.4000000000001</v>
      </c>
      <c r="R59" s="84"/>
      <c r="S59" s="86">
        <f>S57/30</f>
        <v>-937.06666666666672</v>
      </c>
      <c r="T59" s="84"/>
      <c r="U59" s="86">
        <f>U57/30</f>
        <v>310.33333333333331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-302081.61060000001</v>
      </c>
      <c r="R61" s="47"/>
      <c r="S61" s="77">
        <f>S57*O61</f>
        <v>-226928.4976</v>
      </c>
      <c r="T61" s="47"/>
      <c r="U61" s="77">
        <f>U57*O61</f>
        <v>75153.112999999998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36932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36932</v>
      </c>
      <c r="J69" s="18"/>
      <c r="K69" s="33">
        <v>42342</v>
      </c>
      <c r="L69" s="19"/>
      <c r="M69" s="33">
        <v>41093</v>
      </c>
      <c r="N69" s="19"/>
      <c r="O69" s="33">
        <v>43569</v>
      </c>
      <c r="P69" s="38"/>
      <c r="Q69" s="36">
        <f>M69-K69</f>
        <v>-1249</v>
      </c>
      <c r="R69" s="38"/>
      <c r="S69" s="36">
        <f>O69-K69</f>
        <v>1227</v>
      </c>
      <c r="T69" s="38"/>
      <c r="U69" s="36">
        <f>O69-M69</f>
        <v>2476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42342</v>
      </c>
      <c r="L71" s="19"/>
      <c r="M71" s="33">
        <f>SUM(M68:M70)</f>
        <v>41093</v>
      </c>
      <c r="N71" s="19"/>
      <c r="O71" s="33">
        <f>SUM(O68:O70)</f>
        <v>43569</v>
      </c>
      <c r="P71" s="38"/>
      <c r="Q71" s="36">
        <f>SUM(Q68:Q70)</f>
        <v>-1249</v>
      </c>
      <c r="R71" s="38"/>
      <c r="S71" s="36">
        <f>SUM(S68:S70)</f>
        <v>1227</v>
      </c>
      <c r="T71" s="38"/>
      <c r="U71" s="36">
        <f>SUM(U68:U70)</f>
        <v>2476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-41.633333333333333</v>
      </c>
      <c r="R74" s="104"/>
      <c r="S74" s="103">
        <f>S71/30</f>
        <v>40.9</v>
      </c>
      <c r="T74" s="104"/>
      <c r="U74" s="103">
        <f>U71/30</f>
        <v>82.533333333333331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-10082.3027</v>
      </c>
      <c r="R76" s="47"/>
      <c r="S76" s="77">
        <f>S71*O76</f>
        <v>9904.7121000000006</v>
      </c>
      <c r="T76" s="47"/>
      <c r="U76" s="77">
        <f>U71*O76</f>
        <v>19987.014800000001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36922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36922</v>
      </c>
      <c r="J6" s="18"/>
      <c r="K6" s="33">
        <v>661782</v>
      </c>
      <c r="L6" s="19"/>
      <c r="M6" s="33">
        <v>667657</v>
      </c>
      <c r="N6" s="19"/>
      <c r="O6" s="33">
        <v>713758</v>
      </c>
      <c r="P6" s="38"/>
      <c r="Q6" s="36">
        <f t="shared" ref="Q6:Q17" si="0">M6-K6</f>
        <v>5875</v>
      </c>
      <c r="R6" s="38"/>
      <c r="S6" s="36">
        <f t="shared" ref="S6:S17" si="1">O6-K6</f>
        <v>51976</v>
      </c>
      <c r="T6" s="38"/>
      <c r="U6" s="36">
        <f t="shared" ref="U6:U17" si="2">O6-M6</f>
        <v>46101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36922</v>
      </c>
      <c r="J7" s="18"/>
      <c r="K7" s="33">
        <v>1062793</v>
      </c>
      <c r="L7" s="19"/>
      <c r="M7" s="33">
        <v>1028232</v>
      </c>
      <c r="N7" s="19"/>
      <c r="O7" s="33">
        <v>1037878</v>
      </c>
      <c r="P7" s="38"/>
      <c r="Q7" s="36">
        <f t="shared" si="0"/>
        <v>-34561</v>
      </c>
      <c r="R7" s="38"/>
      <c r="S7" s="36">
        <f t="shared" si="1"/>
        <v>-24915</v>
      </c>
      <c r="T7" s="38"/>
      <c r="U7" s="36">
        <f t="shared" si="2"/>
        <v>9646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36922</v>
      </c>
      <c r="J8" s="18"/>
      <c r="K8" s="33">
        <v>695368</v>
      </c>
      <c r="L8" s="19"/>
      <c r="M8" s="33">
        <v>659120</v>
      </c>
      <c r="N8" s="19"/>
      <c r="O8" s="33">
        <v>654732</v>
      </c>
      <c r="P8" s="38"/>
      <c r="Q8" s="36">
        <f t="shared" si="0"/>
        <v>-36248</v>
      </c>
      <c r="R8" s="38"/>
      <c r="S8" s="36">
        <f t="shared" si="1"/>
        <v>-40636</v>
      </c>
      <c r="T8" s="38"/>
      <c r="U8" s="36">
        <f t="shared" si="2"/>
        <v>-4388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36922</v>
      </c>
      <c r="J9" s="18"/>
      <c r="K9" s="33">
        <v>219819</v>
      </c>
      <c r="L9" s="19"/>
      <c r="M9" s="33">
        <v>229371</v>
      </c>
      <c r="N9" s="19"/>
      <c r="O9" s="33">
        <v>229112</v>
      </c>
      <c r="P9" s="38"/>
      <c r="Q9" s="36">
        <f t="shared" si="0"/>
        <v>9552</v>
      </c>
      <c r="R9" s="38"/>
      <c r="S9" s="36">
        <f t="shared" si="1"/>
        <v>9293</v>
      </c>
      <c r="T9" s="38"/>
      <c r="U9" s="36">
        <f t="shared" si="2"/>
        <v>-259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36922</v>
      </c>
      <c r="J10" s="18"/>
      <c r="K10" s="33">
        <v>581295</v>
      </c>
      <c r="L10" s="19"/>
      <c r="M10" s="33">
        <v>623247</v>
      </c>
      <c r="N10" s="19"/>
      <c r="O10" s="33">
        <v>620998</v>
      </c>
      <c r="P10" s="38"/>
      <c r="Q10" s="36">
        <f t="shared" si="0"/>
        <v>41952</v>
      </c>
      <c r="R10" s="38"/>
      <c r="S10" s="36">
        <f t="shared" si="1"/>
        <v>39703</v>
      </c>
      <c r="T10" s="38"/>
      <c r="U10" s="36">
        <f t="shared" si="2"/>
        <v>-2249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36922</v>
      </c>
      <c r="J11" s="18"/>
      <c r="K11" s="33">
        <v>621498</v>
      </c>
      <c r="L11" s="19"/>
      <c r="M11" s="33">
        <v>595752</v>
      </c>
      <c r="N11" s="19"/>
      <c r="O11" s="33">
        <v>590547</v>
      </c>
      <c r="P11" s="38"/>
      <c r="Q11" s="36">
        <f t="shared" si="0"/>
        <v>-25746</v>
      </c>
      <c r="R11" s="38"/>
      <c r="S11" s="36">
        <f t="shared" si="1"/>
        <v>-30951</v>
      </c>
      <c r="T11" s="38"/>
      <c r="U11" s="36">
        <f t="shared" si="2"/>
        <v>-5205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36922</v>
      </c>
      <c r="J12" s="18"/>
      <c r="K12" s="33">
        <v>206010</v>
      </c>
      <c r="L12" s="19"/>
      <c r="M12" s="33">
        <v>183094</v>
      </c>
      <c r="N12" s="19"/>
      <c r="O12" s="33">
        <v>187690</v>
      </c>
      <c r="P12" s="38"/>
      <c r="Q12" s="36">
        <f t="shared" si="0"/>
        <v>-22916</v>
      </c>
      <c r="R12" s="38"/>
      <c r="S12" s="36">
        <f t="shared" si="1"/>
        <v>-18320</v>
      </c>
      <c r="T12" s="38"/>
      <c r="U12" s="36">
        <f t="shared" si="2"/>
        <v>4596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36922</v>
      </c>
      <c r="J13" s="18"/>
      <c r="K13" s="33">
        <v>503986</v>
      </c>
      <c r="L13" s="19"/>
      <c r="M13" s="33">
        <v>493444</v>
      </c>
      <c r="N13" s="19"/>
      <c r="O13" s="33">
        <v>486654</v>
      </c>
      <c r="P13" s="38"/>
      <c r="Q13" s="36">
        <f t="shared" si="0"/>
        <v>-10542</v>
      </c>
      <c r="R13" s="38"/>
      <c r="S13" s="36">
        <f t="shared" si="1"/>
        <v>-17332</v>
      </c>
      <c r="T13" s="38"/>
      <c r="U13" s="36">
        <f t="shared" si="2"/>
        <v>-6790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36922</v>
      </c>
      <c r="J14" s="18"/>
      <c r="K14" s="33">
        <v>705082</v>
      </c>
      <c r="L14" s="19"/>
      <c r="M14" s="33">
        <v>722177</v>
      </c>
      <c r="N14" s="19"/>
      <c r="O14" s="33">
        <v>717452</v>
      </c>
      <c r="P14" s="38"/>
      <c r="Q14" s="36">
        <f t="shared" si="0"/>
        <v>17095</v>
      </c>
      <c r="R14" s="38"/>
      <c r="S14" s="36">
        <f t="shared" si="1"/>
        <v>12370</v>
      </c>
      <c r="T14" s="38"/>
      <c r="U14" s="36">
        <f t="shared" si="2"/>
        <v>-4725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36922</v>
      </c>
      <c r="J15" s="18"/>
      <c r="K15" s="33">
        <v>769019</v>
      </c>
      <c r="L15" s="19"/>
      <c r="M15" s="33">
        <v>731899</v>
      </c>
      <c r="N15" s="19"/>
      <c r="O15" s="33">
        <v>734849</v>
      </c>
      <c r="P15" s="38"/>
      <c r="Q15" s="36">
        <f t="shared" si="0"/>
        <v>-37120</v>
      </c>
      <c r="R15" s="38"/>
      <c r="S15" s="36">
        <f t="shared" si="1"/>
        <v>-34170</v>
      </c>
      <c r="T15" s="38"/>
      <c r="U15" s="36">
        <f t="shared" si="2"/>
        <v>2950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36922</v>
      </c>
      <c r="J16" s="18"/>
      <c r="K16" s="33">
        <v>1391999</v>
      </c>
      <c r="L16" s="19"/>
      <c r="M16" s="33">
        <v>1325443</v>
      </c>
      <c r="N16" s="19"/>
      <c r="O16" s="33">
        <v>1407680</v>
      </c>
      <c r="P16" s="38"/>
      <c r="Q16" s="36">
        <f t="shared" si="0"/>
        <v>-66556</v>
      </c>
      <c r="R16" s="38"/>
      <c r="S16" s="36">
        <f t="shared" si="1"/>
        <v>15681</v>
      </c>
      <c r="T16" s="38"/>
      <c r="U16" s="36">
        <f t="shared" si="2"/>
        <v>82237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36922</v>
      </c>
      <c r="J17" s="18"/>
      <c r="K17" s="33">
        <v>114721</v>
      </c>
      <c r="L17" s="19"/>
      <c r="M17" s="33">
        <v>136054</v>
      </c>
      <c r="N17" s="19"/>
      <c r="O17" s="33">
        <v>135215</v>
      </c>
      <c r="P17" s="38"/>
      <c r="Q17" s="36">
        <f t="shared" si="0"/>
        <v>21333</v>
      </c>
      <c r="R17" s="38"/>
      <c r="S17" s="36">
        <f t="shared" si="1"/>
        <v>20494</v>
      </c>
      <c r="T17" s="38"/>
      <c r="U17" s="36">
        <f t="shared" si="2"/>
        <v>-839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7533372</v>
      </c>
      <c r="L19" s="19"/>
      <c r="M19" s="33">
        <f>SUM(M6:M18)</f>
        <v>7395490</v>
      </c>
      <c r="N19" s="19"/>
      <c r="O19" s="33">
        <f>SUM(O6:O17)</f>
        <v>7516565</v>
      </c>
      <c r="P19" s="38"/>
      <c r="Q19" s="36">
        <f>SUM(Q6:Q17)</f>
        <v>-137882</v>
      </c>
      <c r="R19" s="38"/>
      <c r="S19" s="36">
        <f>SUM(S6:S17)</f>
        <v>-16807</v>
      </c>
      <c r="T19" s="38"/>
      <c r="U19" s="36">
        <f>SUM(U6:U17)</f>
        <v>121075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36922</v>
      </c>
      <c r="J23" s="18"/>
      <c r="K23" s="33">
        <v>17795</v>
      </c>
      <c r="L23" s="19"/>
      <c r="M23" s="33">
        <v>0</v>
      </c>
      <c r="N23" s="19"/>
      <c r="O23" s="33">
        <v>14896</v>
      </c>
      <c r="P23" s="38"/>
      <c r="Q23" s="36">
        <f>M23-K23</f>
        <v>-17795</v>
      </c>
      <c r="R23" s="38"/>
      <c r="S23" s="36">
        <f>O23-K23</f>
        <v>-2899</v>
      </c>
      <c r="T23" s="38"/>
      <c r="U23" s="36">
        <f>O23-M23</f>
        <v>14896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36922</v>
      </c>
      <c r="J27" s="18"/>
      <c r="K27" s="33">
        <v>288755</v>
      </c>
      <c r="L27" s="19"/>
      <c r="M27" s="33">
        <v>338427</v>
      </c>
      <c r="N27" s="19"/>
      <c r="O27" s="33">
        <v>332697</v>
      </c>
      <c r="P27" s="38"/>
      <c r="Q27" s="36">
        <f t="shared" ref="Q27:Q32" si="3">M27-K27</f>
        <v>49672</v>
      </c>
      <c r="R27" s="38"/>
      <c r="S27" s="36">
        <f t="shared" ref="S27:S32" si="4">O27-K27</f>
        <v>43942</v>
      </c>
      <c r="T27" s="38"/>
      <c r="U27" s="36">
        <f t="shared" ref="U27:U32" si="5">O27-M27</f>
        <v>-5730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36922</v>
      </c>
      <c r="J28" s="18"/>
      <c r="K28" s="33">
        <v>525247</v>
      </c>
      <c r="L28" s="19"/>
      <c r="M28" s="33">
        <v>511500</v>
      </c>
      <c r="N28" s="19"/>
      <c r="O28" s="33">
        <v>512858</v>
      </c>
      <c r="P28" s="38"/>
      <c r="Q28" s="36">
        <f t="shared" si="3"/>
        <v>-13747</v>
      </c>
      <c r="R28" s="38"/>
      <c r="S28" s="36">
        <f t="shared" si="4"/>
        <v>-12389</v>
      </c>
      <c r="T28" s="38"/>
      <c r="U28" s="36">
        <f t="shared" si="5"/>
        <v>1358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36922</v>
      </c>
      <c r="J29" s="18"/>
      <c r="K29" s="33">
        <v>99465</v>
      </c>
      <c r="L29" s="19"/>
      <c r="M29" s="33">
        <v>117127</v>
      </c>
      <c r="N29" s="19"/>
      <c r="O29" s="33">
        <v>115871</v>
      </c>
      <c r="P29" s="38"/>
      <c r="Q29" s="36">
        <f t="shared" si="3"/>
        <v>17662</v>
      </c>
      <c r="R29" s="38"/>
      <c r="S29" s="36">
        <f t="shared" si="4"/>
        <v>16406</v>
      </c>
      <c r="T29" s="38"/>
      <c r="U29" s="36">
        <f t="shared" si="5"/>
        <v>-1256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36922</v>
      </c>
      <c r="J30" s="18"/>
      <c r="K30" s="33">
        <v>280648</v>
      </c>
      <c r="L30" s="19"/>
      <c r="M30" s="33">
        <v>280158</v>
      </c>
      <c r="N30" s="19"/>
      <c r="O30" s="33">
        <v>280026</v>
      </c>
      <c r="P30" s="38"/>
      <c r="Q30" s="36">
        <f t="shared" si="3"/>
        <v>-490</v>
      </c>
      <c r="R30" s="38"/>
      <c r="S30" s="36">
        <f t="shared" si="4"/>
        <v>-622</v>
      </c>
      <c r="T30" s="38"/>
      <c r="U30" s="36">
        <f t="shared" si="5"/>
        <v>-132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36922</v>
      </c>
      <c r="J31" s="18"/>
      <c r="K31" s="33">
        <v>545031</v>
      </c>
      <c r="L31" s="19"/>
      <c r="M31" s="33">
        <v>507652</v>
      </c>
      <c r="N31" s="19"/>
      <c r="O31" s="33">
        <v>510031</v>
      </c>
      <c r="P31" s="38"/>
      <c r="Q31" s="36">
        <f t="shared" si="3"/>
        <v>-37379</v>
      </c>
      <c r="R31" s="38"/>
      <c r="S31" s="36">
        <f t="shared" si="4"/>
        <v>-35000</v>
      </c>
      <c r="T31" s="38"/>
      <c r="U31" s="36">
        <f t="shared" si="5"/>
        <v>2379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36922</v>
      </c>
      <c r="J32" s="18"/>
      <c r="K32" s="33">
        <v>180194</v>
      </c>
      <c r="L32" s="19"/>
      <c r="M32" s="33">
        <v>191702</v>
      </c>
      <c r="N32" s="19"/>
      <c r="O32" s="33">
        <v>190337</v>
      </c>
      <c r="P32" s="38"/>
      <c r="Q32" s="36">
        <f t="shared" si="3"/>
        <v>11508</v>
      </c>
      <c r="R32" s="38"/>
      <c r="S32" s="36">
        <f t="shared" si="4"/>
        <v>10143</v>
      </c>
      <c r="T32" s="38"/>
      <c r="U32" s="36">
        <f t="shared" si="5"/>
        <v>-1365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1919340</v>
      </c>
      <c r="L34" s="19"/>
      <c r="M34" s="33">
        <f>SUM(M27:M33)</f>
        <v>1946566</v>
      </c>
      <c r="N34" s="19"/>
      <c r="O34" s="33">
        <f>SUM(O27:O33)</f>
        <v>1941820</v>
      </c>
      <c r="P34" s="38"/>
      <c r="Q34" s="36">
        <f>SUM(Q27:Q33)</f>
        <v>27226</v>
      </c>
      <c r="R34" s="38"/>
      <c r="S34" s="36">
        <f>SUM(S27:S33)</f>
        <v>22480</v>
      </c>
      <c r="T34" s="38"/>
      <c r="U34" s="36">
        <f>SUM(U27:U33)</f>
        <v>-4746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36922</v>
      </c>
      <c r="J38" s="18"/>
      <c r="K38" s="33">
        <v>7155</v>
      </c>
      <c r="L38" s="19"/>
      <c r="M38" s="33">
        <v>0</v>
      </c>
      <c r="N38" s="19"/>
      <c r="O38" s="33">
        <v>10396</v>
      </c>
      <c r="P38" s="38"/>
      <c r="Q38" s="36">
        <f>M38-K38</f>
        <v>-7155</v>
      </c>
      <c r="R38" s="38"/>
      <c r="S38" s="36">
        <f>O38-K38</f>
        <v>3241</v>
      </c>
      <c r="T38" s="38"/>
      <c r="U38" s="36">
        <f>O38-M38</f>
        <v>10396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36922</v>
      </c>
      <c r="J39" s="18"/>
      <c r="K39" s="33">
        <v>3255</v>
      </c>
      <c r="L39" s="19"/>
      <c r="M39" s="33">
        <v>2706</v>
      </c>
      <c r="N39" s="19"/>
      <c r="O39" s="33">
        <v>3627</v>
      </c>
      <c r="P39" s="38"/>
      <c r="Q39" s="36">
        <f>M39-K39</f>
        <v>-549</v>
      </c>
      <c r="R39" s="38"/>
      <c r="S39" s="36">
        <f>O39-K39</f>
        <v>372</v>
      </c>
      <c r="T39" s="38"/>
      <c r="U39" s="36">
        <f>O39-M39</f>
        <v>921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36922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36922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36922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10410</v>
      </c>
      <c r="L44" s="19"/>
      <c r="M44" s="33">
        <f>SUM(M38:M42)</f>
        <v>2706</v>
      </c>
      <c r="N44" s="19"/>
      <c r="O44" s="33">
        <f>SUM(O38:O43)</f>
        <v>14023</v>
      </c>
      <c r="P44" s="38"/>
      <c r="Q44" s="36">
        <f>SUM(Q38:Q43)</f>
        <v>-7704</v>
      </c>
      <c r="R44" s="38"/>
      <c r="S44" s="36">
        <f>SUM(S38:S43)</f>
        <v>3613</v>
      </c>
      <c r="T44" s="38"/>
      <c r="U44" s="36">
        <f>SUM(U38:U43)</f>
        <v>11317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9480917</v>
      </c>
      <c r="L47" s="76"/>
      <c r="M47" s="75">
        <f>M19+M23+M34+M44</f>
        <v>9344762</v>
      </c>
      <c r="N47" s="76"/>
      <c r="O47" s="82">
        <f>O19+O23+O34+O44</f>
        <v>9487304</v>
      </c>
      <c r="P47" s="83"/>
      <c r="Q47" s="82">
        <f>Q19+Q23+Q34+Q44</f>
        <v>-136155</v>
      </c>
      <c r="R47" s="83"/>
      <c r="S47" s="82">
        <f>S19+S23+S34+S44</f>
        <v>6387</v>
      </c>
      <c r="T47" s="83"/>
      <c r="U47" s="75">
        <f>U19+U23+U34+U44</f>
        <v>142542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-4392.0967741935483</v>
      </c>
      <c r="R48" s="84"/>
      <c r="S48" s="86">
        <f>S47/31</f>
        <v>206.03225806451613</v>
      </c>
      <c r="T48" s="84"/>
      <c r="U48" s="88">
        <f>U47/31</f>
        <v>4598.1290322580644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-1187026.5209999999</v>
      </c>
      <c r="R50" s="47"/>
      <c r="S50" s="77">
        <f>S47*O50</f>
        <v>55683.143399999994</v>
      </c>
      <c r="T50" s="47"/>
      <c r="U50" s="77">
        <f>U47*O50</f>
        <v>1242709.6643999999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36922</v>
      </c>
      <c r="J54" s="18"/>
      <c r="K54" s="33">
        <v>1689869</v>
      </c>
      <c r="L54" s="19"/>
      <c r="M54" s="33">
        <v>1687468</v>
      </c>
      <c r="N54" s="19"/>
      <c r="O54" s="33">
        <v>1714556</v>
      </c>
      <c r="P54" s="38"/>
      <c r="Q54" s="36">
        <f>M54-K54</f>
        <v>-2401</v>
      </c>
      <c r="R54" s="38"/>
      <c r="S54" s="36">
        <f>O54-K54</f>
        <v>24687</v>
      </c>
      <c r="T54" s="38"/>
      <c r="U54" s="36">
        <f>O54-M54</f>
        <v>27088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1689869</v>
      </c>
      <c r="L57" s="19"/>
      <c r="M57" s="33">
        <f>SUM(M54:M56)</f>
        <v>1687468</v>
      </c>
      <c r="N57" s="19"/>
      <c r="O57" s="33">
        <f>SUM(O54:O55)</f>
        <v>1714556</v>
      </c>
      <c r="P57" s="38"/>
      <c r="Q57" s="36">
        <f>SUM(Q54:Q55)</f>
        <v>-2401</v>
      </c>
      <c r="R57" s="38"/>
      <c r="S57" s="36">
        <f>SUM(S54:S55)</f>
        <v>24687</v>
      </c>
      <c r="T57" s="38"/>
      <c r="U57" s="36">
        <f>SUM(U54:U55)</f>
        <v>27088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-80.033333333333331</v>
      </c>
      <c r="R59" s="84"/>
      <c r="S59" s="86">
        <f>S57/30</f>
        <v>822.9</v>
      </c>
      <c r="T59" s="84"/>
      <c r="U59" s="86">
        <f>U57/30</f>
        <v>902.93333333333328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-20932.3982</v>
      </c>
      <c r="R61" s="47"/>
      <c r="S61" s="77">
        <f>S57*O61</f>
        <v>215226.2034</v>
      </c>
      <c r="T61" s="47"/>
      <c r="U61" s="77">
        <f>U57*O61</f>
        <v>236158.60159999999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36922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36922</v>
      </c>
      <c r="J69" s="18"/>
      <c r="K69" s="33">
        <v>109078</v>
      </c>
      <c r="L69" s="19"/>
      <c r="M69" s="33">
        <v>128322</v>
      </c>
      <c r="N69" s="19"/>
      <c r="O69" s="33">
        <v>135668</v>
      </c>
      <c r="P69" s="38"/>
      <c r="Q69" s="36">
        <f>M69-K69</f>
        <v>19244</v>
      </c>
      <c r="R69" s="38"/>
      <c r="S69" s="36">
        <f>O69-K69</f>
        <v>26590</v>
      </c>
      <c r="T69" s="38"/>
      <c r="U69" s="36">
        <f>O69-M69</f>
        <v>7346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109078</v>
      </c>
      <c r="L71" s="19"/>
      <c r="M71" s="33">
        <f>SUM(M68:M70)</f>
        <v>128322</v>
      </c>
      <c r="N71" s="19"/>
      <c r="O71" s="33">
        <f>SUM(O68:O70)</f>
        <v>135668</v>
      </c>
      <c r="P71" s="38"/>
      <c r="Q71" s="36">
        <f>SUM(Q68:Q70)</f>
        <v>19244</v>
      </c>
      <c r="R71" s="38"/>
      <c r="S71" s="36">
        <f>SUM(S68:S70)</f>
        <v>26590</v>
      </c>
      <c r="T71" s="38"/>
      <c r="U71" s="36">
        <f>SUM(U68:U70)</f>
        <v>7346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641.4666666666667</v>
      </c>
      <c r="R74" s="104"/>
      <c r="S74" s="103">
        <f>S71/30</f>
        <v>886.33333333333337</v>
      </c>
      <c r="T74" s="104"/>
      <c r="U74" s="103">
        <f>U71/30</f>
        <v>244.86666666666667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167773.04079999999</v>
      </c>
      <c r="R76" s="47"/>
      <c r="S76" s="77">
        <f>S71*O76</f>
        <v>231816.93799999999</v>
      </c>
      <c r="T76" s="47"/>
      <c r="U76" s="77">
        <f>U71*O76</f>
        <v>64043.897199999999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36918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36918</v>
      </c>
      <c r="J6" s="18"/>
      <c r="K6" s="33">
        <v>576039</v>
      </c>
      <c r="L6" s="19"/>
      <c r="M6" s="33">
        <v>576843</v>
      </c>
      <c r="N6" s="19"/>
      <c r="O6" s="33">
        <v>622317</v>
      </c>
      <c r="P6" s="38"/>
      <c r="Q6" s="36">
        <f t="shared" ref="Q6:Q17" si="0">M6-K6</f>
        <v>804</v>
      </c>
      <c r="R6" s="38"/>
      <c r="S6" s="36">
        <f t="shared" ref="S6:S17" si="1">O6-K6</f>
        <v>46278</v>
      </c>
      <c r="T6" s="38"/>
      <c r="U6" s="36">
        <f t="shared" ref="U6:U17" si="2">O6-M6</f>
        <v>45474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36918</v>
      </c>
      <c r="J7" s="18"/>
      <c r="K7" s="33">
        <v>927077</v>
      </c>
      <c r="L7" s="19"/>
      <c r="M7" s="33">
        <v>899224</v>
      </c>
      <c r="N7" s="19"/>
      <c r="O7" s="33">
        <v>894987</v>
      </c>
      <c r="P7" s="38"/>
      <c r="Q7" s="36">
        <f t="shared" si="0"/>
        <v>-27853</v>
      </c>
      <c r="R7" s="38"/>
      <c r="S7" s="36">
        <f t="shared" si="1"/>
        <v>-32090</v>
      </c>
      <c r="T7" s="38"/>
      <c r="U7" s="36">
        <f t="shared" si="2"/>
        <v>-4237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36918</v>
      </c>
      <c r="J8" s="18"/>
      <c r="K8" s="33">
        <v>617170</v>
      </c>
      <c r="L8" s="19"/>
      <c r="M8" s="33">
        <v>570084</v>
      </c>
      <c r="N8" s="19"/>
      <c r="O8" s="33">
        <v>567139</v>
      </c>
      <c r="P8" s="38"/>
      <c r="Q8" s="36">
        <f t="shared" si="0"/>
        <v>-47086</v>
      </c>
      <c r="R8" s="38"/>
      <c r="S8" s="36">
        <f t="shared" si="1"/>
        <v>-50031</v>
      </c>
      <c r="T8" s="38"/>
      <c r="U8" s="36">
        <f t="shared" si="2"/>
        <v>-2945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36918</v>
      </c>
      <c r="J9" s="18"/>
      <c r="K9" s="33">
        <v>191375</v>
      </c>
      <c r="L9" s="19"/>
      <c r="M9" s="33">
        <v>198902</v>
      </c>
      <c r="N9" s="19"/>
      <c r="O9" s="33">
        <v>198242</v>
      </c>
      <c r="P9" s="38"/>
      <c r="Q9" s="36">
        <f t="shared" si="0"/>
        <v>7527</v>
      </c>
      <c r="R9" s="38"/>
      <c r="S9" s="36">
        <f t="shared" si="1"/>
        <v>6867</v>
      </c>
      <c r="T9" s="38"/>
      <c r="U9" s="36">
        <f t="shared" si="2"/>
        <v>-660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36918</v>
      </c>
      <c r="J10" s="18"/>
      <c r="K10" s="33">
        <v>508167</v>
      </c>
      <c r="L10" s="19"/>
      <c r="M10" s="33">
        <v>542288</v>
      </c>
      <c r="N10" s="19"/>
      <c r="O10" s="33">
        <v>540303</v>
      </c>
      <c r="P10" s="38"/>
      <c r="Q10" s="36">
        <f t="shared" si="0"/>
        <v>34121</v>
      </c>
      <c r="R10" s="38"/>
      <c r="S10" s="36">
        <f t="shared" si="1"/>
        <v>32136</v>
      </c>
      <c r="T10" s="38"/>
      <c r="U10" s="36">
        <f t="shared" si="2"/>
        <v>-1985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36918</v>
      </c>
      <c r="J11" s="18"/>
      <c r="K11" s="33">
        <v>541634</v>
      </c>
      <c r="L11" s="19"/>
      <c r="M11" s="33">
        <v>519879</v>
      </c>
      <c r="N11" s="19"/>
      <c r="O11" s="33">
        <v>517062</v>
      </c>
      <c r="P11" s="38"/>
      <c r="Q11" s="36">
        <f t="shared" si="0"/>
        <v>-21755</v>
      </c>
      <c r="R11" s="38"/>
      <c r="S11" s="36">
        <f t="shared" si="1"/>
        <v>-24572</v>
      </c>
      <c r="T11" s="38"/>
      <c r="U11" s="36">
        <f t="shared" si="2"/>
        <v>-2817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36918</v>
      </c>
      <c r="J12" s="18"/>
      <c r="K12" s="33">
        <v>181783</v>
      </c>
      <c r="L12" s="19"/>
      <c r="M12" s="33">
        <v>158309</v>
      </c>
      <c r="N12" s="19"/>
      <c r="O12" s="33">
        <v>164677</v>
      </c>
      <c r="P12" s="38"/>
      <c r="Q12" s="36">
        <f t="shared" si="0"/>
        <v>-23474</v>
      </c>
      <c r="R12" s="38"/>
      <c r="S12" s="36">
        <f t="shared" si="1"/>
        <v>-17106</v>
      </c>
      <c r="T12" s="38"/>
      <c r="U12" s="36">
        <f t="shared" si="2"/>
        <v>6368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36918</v>
      </c>
      <c r="J13" s="18"/>
      <c r="K13" s="33">
        <v>442958</v>
      </c>
      <c r="L13" s="19"/>
      <c r="M13" s="33">
        <v>434268</v>
      </c>
      <c r="N13" s="19"/>
      <c r="O13" s="33">
        <v>425941</v>
      </c>
      <c r="P13" s="38"/>
      <c r="Q13" s="36">
        <f t="shared" si="0"/>
        <v>-8690</v>
      </c>
      <c r="R13" s="38"/>
      <c r="S13" s="36">
        <f t="shared" si="1"/>
        <v>-17017</v>
      </c>
      <c r="T13" s="38"/>
      <c r="U13" s="36">
        <f t="shared" si="2"/>
        <v>-8327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36918</v>
      </c>
      <c r="J14" s="18"/>
      <c r="K14" s="33">
        <v>618178</v>
      </c>
      <c r="L14" s="19"/>
      <c r="M14" s="33">
        <v>635111</v>
      </c>
      <c r="N14" s="19"/>
      <c r="O14" s="33">
        <v>631884</v>
      </c>
      <c r="P14" s="38"/>
      <c r="Q14" s="36">
        <f t="shared" si="0"/>
        <v>16933</v>
      </c>
      <c r="R14" s="38"/>
      <c r="S14" s="36">
        <f t="shared" si="1"/>
        <v>13706</v>
      </c>
      <c r="T14" s="38"/>
      <c r="U14" s="36">
        <f t="shared" si="2"/>
        <v>-3227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36918</v>
      </c>
      <c r="J15" s="18"/>
      <c r="K15" s="33">
        <v>690392</v>
      </c>
      <c r="L15" s="19"/>
      <c r="M15" s="33">
        <v>652708</v>
      </c>
      <c r="N15" s="19"/>
      <c r="O15" s="33">
        <v>649542</v>
      </c>
      <c r="P15" s="38"/>
      <c r="Q15" s="36">
        <f t="shared" si="0"/>
        <v>-37684</v>
      </c>
      <c r="R15" s="38"/>
      <c r="S15" s="36">
        <f t="shared" si="1"/>
        <v>-40850</v>
      </c>
      <c r="T15" s="38"/>
      <c r="U15" s="36">
        <f t="shared" si="2"/>
        <v>-3166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36918</v>
      </c>
      <c r="J16" s="18"/>
      <c r="K16" s="33">
        <v>1212483</v>
      </c>
      <c r="L16" s="19"/>
      <c r="M16" s="33">
        <v>1148624</v>
      </c>
      <c r="N16" s="19"/>
      <c r="O16" s="33">
        <v>1231794</v>
      </c>
      <c r="P16" s="38"/>
      <c r="Q16" s="36">
        <f t="shared" si="0"/>
        <v>-63859</v>
      </c>
      <c r="R16" s="38"/>
      <c r="S16" s="36">
        <f t="shared" si="1"/>
        <v>19311</v>
      </c>
      <c r="T16" s="38"/>
      <c r="U16" s="36">
        <f t="shared" si="2"/>
        <v>83170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36918</v>
      </c>
      <c r="J17" s="18"/>
      <c r="K17" s="33">
        <v>99749</v>
      </c>
      <c r="L17" s="19"/>
      <c r="M17" s="33">
        <v>108009</v>
      </c>
      <c r="N17" s="19"/>
      <c r="O17" s="33">
        <v>107586</v>
      </c>
      <c r="P17" s="38"/>
      <c r="Q17" s="36">
        <f t="shared" si="0"/>
        <v>8260</v>
      </c>
      <c r="R17" s="38"/>
      <c r="S17" s="36">
        <f t="shared" si="1"/>
        <v>7837</v>
      </c>
      <c r="T17" s="38"/>
      <c r="U17" s="36">
        <f t="shared" si="2"/>
        <v>-423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6607005</v>
      </c>
      <c r="L19" s="19"/>
      <c r="M19" s="33">
        <f>SUM(M6:M18)</f>
        <v>6444249</v>
      </c>
      <c r="N19" s="19"/>
      <c r="O19" s="33">
        <f>SUM(O6:O17)</f>
        <v>6551474</v>
      </c>
      <c r="P19" s="38"/>
      <c r="Q19" s="36">
        <f>SUM(Q6:Q17)</f>
        <v>-162756</v>
      </c>
      <c r="R19" s="38"/>
      <c r="S19" s="36">
        <f>SUM(S6:S17)</f>
        <v>-55531</v>
      </c>
      <c r="T19" s="38"/>
      <c r="U19" s="36">
        <f>SUM(U6:U17)</f>
        <v>107225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36918</v>
      </c>
      <c r="J23" s="18"/>
      <c r="K23" s="33">
        <v>15807</v>
      </c>
      <c r="L23" s="19"/>
      <c r="M23" s="33">
        <v>0</v>
      </c>
      <c r="N23" s="19"/>
      <c r="O23" s="33">
        <v>11981</v>
      </c>
      <c r="P23" s="38"/>
      <c r="Q23" s="36">
        <f>M23-K23</f>
        <v>-15807</v>
      </c>
      <c r="R23" s="38"/>
      <c r="S23" s="36">
        <f>O23-K23</f>
        <v>-3826</v>
      </c>
      <c r="T23" s="38"/>
      <c r="U23" s="36">
        <f>O23-M23</f>
        <v>11981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36918</v>
      </c>
      <c r="J27" s="18"/>
      <c r="K27" s="33">
        <v>252052</v>
      </c>
      <c r="L27" s="19"/>
      <c r="M27" s="33">
        <v>289515</v>
      </c>
      <c r="N27" s="19"/>
      <c r="O27" s="33">
        <v>290269</v>
      </c>
      <c r="P27" s="38"/>
      <c r="Q27" s="36">
        <f t="shared" ref="Q27:Q32" si="3">M27-K27</f>
        <v>37463</v>
      </c>
      <c r="R27" s="38"/>
      <c r="S27" s="36">
        <f t="shared" ref="S27:S32" si="4">O27-K27</f>
        <v>38217</v>
      </c>
      <c r="T27" s="38"/>
      <c r="U27" s="36">
        <f t="shared" ref="U27:U32" si="5">O27-M27</f>
        <v>754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36918</v>
      </c>
      <c r="J28" s="18"/>
      <c r="K28" s="33">
        <v>451513</v>
      </c>
      <c r="L28" s="19"/>
      <c r="M28" s="33">
        <v>445425</v>
      </c>
      <c r="N28" s="19"/>
      <c r="O28" s="33">
        <v>442396</v>
      </c>
      <c r="P28" s="38"/>
      <c r="Q28" s="36">
        <f t="shared" si="3"/>
        <v>-6088</v>
      </c>
      <c r="R28" s="38"/>
      <c r="S28" s="36">
        <f t="shared" si="4"/>
        <v>-9117</v>
      </c>
      <c r="T28" s="38"/>
      <c r="U28" s="36">
        <f t="shared" si="5"/>
        <v>-3029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36918</v>
      </c>
      <c r="J29" s="18"/>
      <c r="K29" s="33">
        <v>85169</v>
      </c>
      <c r="L29" s="19"/>
      <c r="M29" s="33">
        <v>102621</v>
      </c>
      <c r="N29" s="19"/>
      <c r="O29" s="33">
        <v>102327</v>
      </c>
      <c r="P29" s="38"/>
      <c r="Q29" s="36">
        <f t="shared" si="3"/>
        <v>17452</v>
      </c>
      <c r="R29" s="38"/>
      <c r="S29" s="36">
        <f t="shared" si="4"/>
        <v>17158</v>
      </c>
      <c r="T29" s="38"/>
      <c r="U29" s="36">
        <f t="shared" si="5"/>
        <v>-294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36918</v>
      </c>
      <c r="J30" s="18"/>
      <c r="K30" s="33">
        <v>244815</v>
      </c>
      <c r="L30" s="19"/>
      <c r="M30" s="33">
        <v>244272</v>
      </c>
      <c r="N30" s="19"/>
      <c r="O30" s="33">
        <v>242830</v>
      </c>
      <c r="P30" s="38"/>
      <c r="Q30" s="36">
        <f t="shared" si="3"/>
        <v>-543</v>
      </c>
      <c r="R30" s="38"/>
      <c r="S30" s="36">
        <f t="shared" si="4"/>
        <v>-1985</v>
      </c>
      <c r="T30" s="38"/>
      <c r="U30" s="36">
        <f t="shared" si="5"/>
        <v>-1442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36918</v>
      </c>
      <c r="J31" s="18"/>
      <c r="K31" s="33">
        <v>474705</v>
      </c>
      <c r="L31" s="19"/>
      <c r="M31" s="33">
        <v>442958</v>
      </c>
      <c r="N31" s="19"/>
      <c r="O31" s="33">
        <v>440759</v>
      </c>
      <c r="P31" s="38"/>
      <c r="Q31" s="36">
        <f t="shared" si="3"/>
        <v>-31747</v>
      </c>
      <c r="R31" s="38"/>
      <c r="S31" s="36">
        <f t="shared" si="4"/>
        <v>-33946</v>
      </c>
      <c r="T31" s="38"/>
      <c r="U31" s="36">
        <f t="shared" si="5"/>
        <v>-2199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36918</v>
      </c>
      <c r="J32" s="18"/>
      <c r="K32" s="33">
        <v>156942</v>
      </c>
      <c r="L32" s="19"/>
      <c r="M32" s="33">
        <v>166605</v>
      </c>
      <c r="N32" s="19"/>
      <c r="O32" s="33">
        <v>165348</v>
      </c>
      <c r="P32" s="38"/>
      <c r="Q32" s="36">
        <f t="shared" si="3"/>
        <v>9663</v>
      </c>
      <c r="R32" s="38"/>
      <c r="S32" s="36">
        <f t="shared" si="4"/>
        <v>8406</v>
      </c>
      <c r="T32" s="38"/>
      <c r="U32" s="36">
        <f t="shared" si="5"/>
        <v>-1257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1665196</v>
      </c>
      <c r="L34" s="19"/>
      <c r="M34" s="33">
        <f>SUM(M27:M33)</f>
        <v>1691396</v>
      </c>
      <c r="N34" s="19"/>
      <c r="O34" s="33">
        <f>SUM(O27:O33)</f>
        <v>1683929</v>
      </c>
      <c r="P34" s="38"/>
      <c r="Q34" s="36">
        <f>SUM(Q27:Q33)</f>
        <v>26200</v>
      </c>
      <c r="R34" s="38"/>
      <c r="S34" s="36">
        <f>SUM(S27:S33)</f>
        <v>18733</v>
      </c>
      <c r="T34" s="38"/>
      <c r="U34" s="36">
        <f>SUM(U27:U33)</f>
        <v>-7467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36918</v>
      </c>
      <c r="J38" s="18"/>
      <c r="K38" s="33">
        <v>6219</v>
      </c>
      <c r="L38" s="19"/>
      <c r="M38" s="33">
        <v>0</v>
      </c>
      <c r="N38" s="19"/>
      <c r="O38" s="33">
        <v>9348</v>
      </c>
      <c r="P38" s="38"/>
      <c r="Q38" s="36">
        <f>M38-K38</f>
        <v>-6219</v>
      </c>
      <c r="R38" s="38"/>
      <c r="S38" s="36">
        <f>O38-K38</f>
        <v>3129</v>
      </c>
      <c r="T38" s="38"/>
      <c r="U38" s="36">
        <f>O38-M38</f>
        <v>9348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36918</v>
      </c>
      <c r="J39" s="18"/>
      <c r="K39" s="33">
        <v>2835</v>
      </c>
      <c r="L39" s="19"/>
      <c r="M39" s="33">
        <v>2224</v>
      </c>
      <c r="N39" s="19"/>
      <c r="O39" s="33">
        <v>3137</v>
      </c>
      <c r="P39" s="38"/>
      <c r="Q39" s="36">
        <f>M39-K39</f>
        <v>-611</v>
      </c>
      <c r="R39" s="38"/>
      <c r="S39" s="36">
        <f>O39-K39</f>
        <v>302</v>
      </c>
      <c r="T39" s="38"/>
      <c r="U39" s="36">
        <f>O39-M39</f>
        <v>913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36918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36918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36918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9054</v>
      </c>
      <c r="L44" s="19"/>
      <c r="M44" s="33">
        <f>SUM(M38:M42)</f>
        <v>2224</v>
      </c>
      <c r="N44" s="19"/>
      <c r="O44" s="33">
        <f>SUM(O38:O43)</f>
        <v>12485</v>
      </c>
      <c r="P44" s="38"/>
      <c r="Q44" s="36">
        <f>SUM(Q38:Q43)</f>
        <v>-6830</v>
      </c>
      <c r="R44" s="38"/>
      <c r="S44" s="36">
        <f>SUM(S38:S43)</f>
        <v>3431</v>
      </c>
      <c r="T44" s="38"/>
      <c r="U44" s="36">
        <f>SUM(U38:U43)</f>
        <v>10261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8297062</v>
      </c>
      <c r="L47" s="76"/>
      <c r="M47" s="75">
        <f>M19+M23+M34+M44</f>
        <v>8137869</v>
      </c>
      <c r="N47" s="76"/>
      <c r="O47" s="82">
        <f>O19+O23+O34+O44</f>
        <v>8259869</v>
      </c>
      <c r="P47" s="83"/>
      <c r="Q47" s="82">
        <f>Q19+Q23+Q34+Q44</f>
        <v>-159193</v>
      </c>
      <c r="R47" s="83"/>
      <c r="S47" s="82">
        <f>S19+S23+S34+S44</f>
        <v>-37193</v>
      </c>
      <c r="T47" s="83"/>
      <c r="U47" s="75">
        <f>U19+U23+U34+U44</f>
        <v>122000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-5135.2580645161288</v>
      </c>
      <c r="R48" s="84"/>
      <c r="S48" s="86">
        <f>S47/31</f>
        <v>-1199.7741935483871</v>
      </c>
      <c r="T48" s="84"/>
      <c r="U48" s="88">
        <f>U47/31</f>
        <v>3935.483870967742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-1387876.4125999999</v>
      </c>
      <c r="R50" s="47"/>
      <c r="S50" s="77">
        <f>S47*O50</f>
        <v>-324256.01259999996</v>
      </c>
      <c r="T50" s="47"/>
      <c r="U50" s="77">
        <f>U47*O50</f>
        <v>1063620.3999999999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36918</v>
      </c>
      <c r="J54" s="18"/>
      <c r="K54" s="33">
        <v>1446045</v>
      </c>
      <c r="L54" s="19"/>
      <c r="M54" s="33">
        <v>1420565</v>
      </c>
      <c r="N54" s="19"/>
      <c r="O54" s="33">
        <v>1442848</v>
      </c>
      <c r="P54" s="38"/>
      <c r="Q54" s="36">
        <f>M54-K54</f>
        <v>-25480</v>
      </c>
      <c r="R54" s="38"/>
      <c r="S54" s="36">
        <f>O54-K54</f>
        <v>-3197</v>
      </c>
      <c r="T54" s="38"/>
      <c r="U54" s="36">
        <f>O54-M54</f>
        <v>22283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1446045</v>
      </c>
      <c r="L57" s="19"/>
      <c r="M57" s="33">
        <f>SUM(M54:M56)</f>
        <v>1420565</v>
      </c>
      <c r="N57" s="19"/>
      <c r="O57" s="33">
        <f>SUM(O54:O55)</f>
        <v>1442848</v>
      </c>
      <c r="P57" s="38"/>
      <c r="Q57" s="36">
        <f>SUM(Q54:Q55)</f>
        <v>-25480</v>
      </c>
      <c r="R57" s="38"/>
      <c r="S57" s="36">
        <f>SUM(S54:S55)</f>
        <v>-3197</v>
      </c>
      <c r="T57" s="38"/>
      <c r="U57" s="36">
        <f>SUM(U54:U55)</f>
        <v>22283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-849.33333333333337</v>
      </c>
      <c r="R59" s="84"/>
      <c r="S59" s="86">
        <f>S57/30</f>
        <v>-106.56666666666666</v>
      </c>
      <c r="T59" s="84"/>
      <c r="U59" s="86">
        <f>U57/30</f>
        <v>742.76666666666665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-222139.73599999998</v>
      </c>
      <c r="R61" s="47"/>
      <c r="S61" s="77">
        <f>S57*O61</f>
        <v>-27872.0854</v>
      </c>
      <c r="T61" s="47"/>
      <c r="U61" s="77">
        <f>U57*O61</f>
        <v>194267.65059999999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36918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36918</v>
      </c>
      <c r="J69" s="18"/>
      <c r="K69" s="33">
        <v>96037</v>
      </c>
      <c r="L69" s="19"/>
      <c r="M69" s="33">
        <v>111967</v>
      </c>
      <c r="N69" s="19"/>
      <c r="O69" s="33">
        <v>117574</v>
      </c>
      <c r="P69" s="38"/>
      <c r="Q69" s="36">
        <f>M69-K69</f>
        <v>15930</v>
      </c>
      <c r="R69" s="38"/>
      <c r="S69" s="36">
        <f>O69-K69</f>
        <v>21537</v>
      </c>
      <c r="T69" s="38"/>
      <c r="U69" s="36">
        <f>O69-M69</f>
        <v>5607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96037</v>
      </c>
      <c r="L71" s="19"/>
      <c r="M71" s="33">
        <f>SUM(M68:M70)</f>
        <v>111967</v>
      </c>
      <c r="N71" s="19"/>
      <c r="O71" s="33">
        <f>SUM(O68:O70)</f>
        <v>117574</v>
      </c>
      <c r="P71" s="38"/>
      <c r="Q71" s="36">
        <f>SUM(Q68:Q70)</f>
        <v>15930</v>
      </c>
      <c r="R71" s="38"/>
      <c r="S71" s="36">
        <f>SUM(S68:S70)</f>
        <v>21537</v>
      </c>
      <c r="T71" s="38"/>
      <c r="U71" s="36">
        <f>SUM(U68:U70)</f>
        <v>5607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531</v>
      </c>
      <c r="R74" s="104"/>
      <c r="S74" s="103">
        <f>S71/30</f>
        <v>717.9</v>
      </c>
      <c r="T74" s="104"/>
      <c r="U74" s="103">
        <f>U71/30</f>
        <v>186.9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138880.92599999998</v>
      </c>
      <c r="R76" s="47"/>
      <c r="S76" s="77">
        <f>S71*O76</f>
        <v>187763.87339999998</v>
      </c>
      <c r="T76" s="47"/>
      <c r="U76" s="77">
        <f>U71*O76</f>
        <v>48882.947399999997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3" workbookViewId="0">
      <selection activeCell="O70" sqref="O70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36909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36909</v>
      </c>
      <c r="J6" s="18"/>
      <c r="K6" s="33">
        <v>375585</v>
      </c>
      <c r="L6" s="19"/>
      <c r="M6" s="33">
        <v>363699</v>
      </c>
      <c r="N6" s="19"/>
      <c r="O6" s="33">
        <v>410033</v>
      </c>
      <c r="P6" s="38"/>
      <c r="Q6" s="36">
        <f t="shared" ref="Q6:Q17" si="0">M6-K6</f>
        <v>-11886</v>
      </c>
      <c r="R6" s="38"/>
      <c r="S6" s="36">
        <f t="shared" ref="S6:S17" si="1">O6-K6</f>
        <v>34448</v>
      </c>
      <c r="T6" s="38"/>
      <c r="U6" s="36">
        <f t="shared" ref="U6:U17" si="2">O6-M6</f>
        <v>46334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36909</v>
      </c>
      <c r="J7" s="18"/>
      <c r="K7" s="33">
        <v>620598</v>
      </c>
      <c r="L7" s="19"/>
      <c r="M7" s="33">
        <v>608666</v>
      </c>
      <c r="N7" s="19"/>
      <c r="O7" s="33">
        <v>605790</v>
      </c>
      <c r="P7" s="38"/>
      <c r="Q7" s="36">
        <f t="shared" si="0"/>
        <v>-11932</v>
      </c>
      <c r="R7" s="38"/>
      <c r="S7" s="36">
        <f t="shared" si="1"/>
        <v>-14808</v>
      </c>
      <c r="T7" s="38"/>
      <c r="U7" s="36">
        <f t="shared" si="2"/>
        <v>-2876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36909</v>
      </c>
      <c r="J8" s="18"/>
      <c r="K8" s="33">
        <v>422978</v>
      </c>
      <c r="L8" s="19"/>
      <c r="M8" s="33">
        <v>379775</v>
      </c>
      <c r="N8" s="19"/>
      <c r="O8" s="33">
        <v>377787</v>
      </c>
      <c r="P8" s="38"/>
      <c r="Q8" s="36">
        <f t="shared" si="0"/>
        <v>-43203</v>
      </c>
      <c r="R8" s="38"/>
      <c r="S8" s="36">
        <f t="shared" si="1"/>
        <v>-45191</v>
      </c>
      <c r="T8" s="38"/>
      <c r="U8" s="36">
        <f t="shared" si="2"/>
        <v>-1988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36909</v>
      </c>
      <c r="J9" s="18"/>
      <c r="K9" s="33">
        <v>127975</v>
      </c>
      <c r="L9" s="19"/>
      <c r="M9" s="33">
        <v>130833</v>
      </c>
      <c r="N9" s="19"/>
      <c r="O9" s="33">
        <v>130393</v>
      </c>
      <c r="P9" s="38"/>
      <c r="Q9" s="36">
        <f t="shared" si="0"/>
        <v>2858</v>
      </c>
      <c r="R9" s="38"/>
      <c r="S9" s="36">
        <f t="shared" si="1"/>
        <v>2418</v>
      </c>
      <c r="T9" s="38"/>
      <c r="U9" s="36">
        <f t="shared" si="2"/>
        <v>-440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36909</v>
      </c>
      <c r="J10" s="18"/>
      <c r="K10" s="33">
        <v>339884</v>
      </c>
      <c r="L10" s="19"/>
      <c r="M10" s="33">
        <v>354899</v>
      </c>
      <c r="N10" s="19"/>
      <c r="O10" s="33">
        <v>353524</v>
      </c>
      <c r="P10" s="38"/>
      <c r="Q10" s="36">
        <f t="shared" si="0"/>
        <v>15015</v>
      </c>
      <c r="R10" s="38"/>
      <c r="S10" s="36">
        <f t="shared" si="1"/>
        <v>13640</v>
      </c>
      <c r="T10" s="38"/>
      <c r="U10" s="36">
        <f t="shared" si="2"/>
        <v>-1375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36909</v>
      </c>
      <c r="J11" s="18"/>
      <c r="K11" s="33">
        <v>361069</v>
      </c>
      <c r="L11" s="19"/>
      <c r="M11" s="33">
        <v>345479</v>
      </c>
      <c r="N11" s="19"/>
      <c r="O11" s="33">
        <v>343597</v>
      </c>
      <c r="P11" s="38"/>
      <c r="Q11" s="36">
        <f t="shared" si="0"/>
        <v>-15590</v>
      </c>
      <c r="R11" s="38"/>
      <c r="S11" s="36">
        <f t="shared" si="1"/>
        <v>-17472</v>
      </c>
      <c r="T11" s="38"/>
      <c r="U11" s="36">
        <f t="shared" si="2"/>
        <v>-1882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36909</v>
      </c>
      <c r="J12" s="18"/>
      <c r="K12" s="33">
        <v>122400</v>
      </c>
      <c r="L12" s="19"/>
      <c r="M12" s="33">
        <v>104440</v>
      </c>
      <c r="N12" s="19"/>
      <c r="O12" s="33">
        <v>111028</v>
      </c>
      <c r="P12" s="38"/>
      <c r="Q12" s="36">
        <f t="shared" si="0"/>
        <v>-17960</v>
      </c>
      <c r="R12" s="38"/>
      <c r="S12" s="36">
        <f t="shared" si="1"/>
        <v>-11372</v>
      </c>
      <c r="T12" s="38"/>
      <c r="U12" s="36">
        <f t="shared" si="2"/>
        <v>6588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36909</v>
      </c>
      <c r="J13" s="18"/>
      <c r="K13" s="33">
        <v>301815</v>
      </c>
      <c r="L13" s="19"/>
      <c r="M13" s="33">
        <v>290564</v>
      </c>
      <c r="N13" s="19"/>
      <c r="O13" s="33">
        <v>284606</v>
      </c>
      <c r="P13" s="38"/>
      <c r="Q13" s="36">
        <f t="shared" si="0"/>
        <v>-11251</v>
      </c>
      <c r="R13" s="38"/>
      <c r="S13" s="36">
        <f t="shared" si="1"/>
        <v>-17209</v>
      </c>
      <c r="T13" s="38"/>
      <c r="U13" s="36">
        <f t="shared" si="2"/>
        <v>-5958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36909</v>
      </c>
      <c r="J14" s="18"/>
      <c r="K14" s="33">
        <v>402888</v>
      </c>
      <c r="L14" s="19"/>
      <c r="M14" s="33">
        <v>427819</v>
      </c>
      <c r="N14" s="19"/>
      <c r="O14" s="33">
        <v>425712</v>
      </c>
      <c r="P14" s="38"/>
      <c r="Q14" s="36">
        <f t="shared" si="0"/>
        <v>24931</v>
      </c>
      <c r="R14" s="38"/>
      <c r="S14" s="36">
        <f t="shared" si="1"/>
        <v>22824</v>
      </c>
      <c r="T14" s="38"/>
      <c r="U14" s="36">
        <f t="shared" si="2"/>
        <v>-2107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36909</v>
      </c>
      <c r="J15" s="18"/>
      <c r="K15" s="33">
        <v>483834</v>
      </c>
      <c r="L15" s="19"/>
      <c r="M15" s="33">
        <v>458773</v>
      </c>
      <c r="N15" s="19"/>
      <c r="O15" s="33">
        <v>456416</v>
      </c>
      <c r="P15" s="38"/>
      <c r="Q15" s="36">
        <f t="shared" si="0"/>
        <v>-25061</v>
      </c>
      <c r="R15" s="38"/>
      <c r="S15" s="36">
        <f t="shared" si="1"/>
        <v>-27418</v>
      </c>
      <c r="T15" s="38"/>
      <c r="U15" s="36">
        <f t="shared" si="2"/>
        <v>-2357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36909</v>
      </c>
      <c r="J16" s="18"/>
      <c r="K16" s="33">
        <v>809554</v>
      </c>
      <c r="L16" s="19"/>
      <c r="M16" s="33">
        <v>832138</v>
      </c>
      <c r="N16" s="19"/>
      <c r="O16" s="33">
        <v>827609</v>
      </c>
      <c r="P16" s="38"/>
      <c r="Q16" s="36">
        <f t="shared" si="0"/>
        <v>22584</v>
      </c>
      <c r="R16" s="38"/>
      <c r="S16" s="36">
        <f t="shared" si="1"/>
        <v>18055</v>
      </c>
      <c r="T16" s="38"/>
      <c r="U16" s="36">
        <f t="shared" si="2"/>
        <v>-4529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36909</v>
      </c>
      <c r="J17" s="18"/>
      <c r="K17" s="33">
        <v>66062</v>
      </c>
      <c r="L17" s="19"/>
      <c r="M17" s="33">
        <v>61683</v>
      </c>
      <c r="N17" s="19"/>
      <c r="O17" s="33">
        <v>61443</v>
      </c>
      <c r="P17" s="38"/>
      <c r="Q17" s="36">
        <f t="shared" si="0"/>
        <v>-4379</v>
      </c>
      <c r="R17" s="38"/>
      <c r="S17" s="36">
        <f t="shared" si="1"/>
        <v>-4619</v>
      </c>
      <c r="T17" s="38"/>
      <c r="U17" s="36">
        <f t="shared" si="2"/>
        <v>-240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4434642</v>
      </c>
      <c r="L19" s="19"/>
      <c r="M19" s="33">
        <f>SUM(M6:M18)</f>
        <v>4358768</v>
      </c>
      <c r="N19" s="19"/>
      <c r="O19" s="33">
        <f>SUM(O6:O17)</f>
        <v>4387938</v>
      </c>
      <c r="P19" s="38"/>
      <c r="Q19" s="36">
        <f>SUM(Q6:Q17)</f>
        <v>-75874</v>
      </c>
      <c r="R19" s="38"/>
      <c r="S19" s="36">
        <f>SUM(S6:S17)</f>
        <v>-46704</v>
      </c>
      <c r="T19" s="38"/>
      <c r="U19" s="36">
        <f>SUM(U6:U17)</f>
        <v>29170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36909</v>
      </c>
      <c r="J23" s="18"/>
      <c r="K23" s="33">
        <v>11334</v>
      </c>
      <c r="L23" s="19"/>
      <c r="M23" s="33">
        <v>0</v>
      </c>
      <c r="N23" s="19"/>
      <c r="O23" s="33">
        <v>6768</v>
      </c>
      <c r="P23" s="38"/>
      <c r="Q23" s="36">
        <f>M23-K23</f>
        <v>-11334</v>
      </c>
      <c r="R23" s="38"/>
      <c r="S23" s="36">
        <f>O23-K23</f>
        <v>-4566</v>
      </c>
      <c r="T23" s="38"/>
      <c r="U23" s="36">
        <f>O23-M23</f>
        <v>6768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36909</v>
      </c>
      <c r="J27" s="18"/>
      <c r="K27" s="33">
        <v>168190</v>
      </c>
      <c r="L27" s="19"/>
      <c r="M27" s="33">
        <v>177665</v>
      </c>
      <c r="N27" s="19"/>
      <c r="O27" s="33">
        <v>178842</v>
      </c>
      <c r="P27" s="38"/>
      <c r="Q27" s="36">
        <f t="shared" ref="Q27:Q32" si="3">M27-K27</f>
        <v>9475</v>
      </c>
      <c r="R27" s="38"/>
      <c r="S27" s="36">
        <f t="shared" ref="S27:S32" si="4">O27-K27</f>
        <v>10652</v>
      </c>
      <c r="T27" s="38"/>
      <c r="U27" s="36">
        <f t="shared" ref="U27:U32" si="5">O27-M27</f>
        <v>1177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36909</v>
      </c>
      <c r="J28" s="18"/>
      <c r="K28" s="33">
        <v>291351</v>
      </c>
      <c r="L28" s="19"/>
      <c r="M28" s="33">
        <v>296248</v>
      </c>
      <c r="N28" s="19"/>
      <c r="O28" s="33">
        <v>294199</v>
      </c>
      <c r="P28" s="38"/>
      <c r="Q28" s="36">
        <f t="shared" si="3"/>
        <v>4897</v>
      </c>
      <c r="R28" s="38"/>
      <c r="S28" s="36">
        <f t="shared" si="4"/>
        <v>2848</v>
      </c>
      <c r="T28" s="38"/>
      <c r="U28" s="36">
        <f t="shared" si="5"/>
        <v>-2049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36909</v>
      </c>
      <c r="J29" s="18"/>
      <c r="K29" s="33">
        <v>55040</v>
      </c>
      <c r="L29" s="19"/>
      <c r="M29" s="33">
        <v>70885</v>
      </c>
      <c r="N29" s="19"/>
      <c r="O29" s="33">
        <v>70681</v>
      </c>
      <c r="P29" s="38"/>
      <c r="Q29" s="36">
        <f t="shared" si="3"/>
        <v>15845</v>
      </c>
      <c r="R29" s="38"/>
      <c r="S29" s="36">
        <f t="shared" si="4"/>
        <v>15641</v>
      </c>
      <c r="T29" s="38"/>
      <c r="U29" s="36">
        <f t="shared" si="5"/>
        <v>-204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36909</v>
      </c>
      <c r="J30" s="18"/>
      <c r="K30" s="33">
        <v>163995</v>
      </c>
      <c r="L30" s="19"/>
      <c r="M30" s="33">
        <v>163367</v>
      </c>
      <c r="N30" s="19"/>
      <c r="O30" s="33">
        <v>162396</v>
      </c>
      <c r="P30" s="38"/>
      <c r="Q30" s="36">
        <f t="shared" si="3"/>
        <v>-628</v>
      </c>
      <c r="R30" s="38"/>
      <c r="S30" s="36">
        <f t="shared" si="4"/>
        <v>-1599</v>
      </c>
      <c r="T30" s="38"/>
      <c r="U30" s="36">
        <f t="shared" si="5"/>
        <v>-971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36909</v>
      </c>
      <c r="J31" s="18"/>
      <c r="K31" s="33">
        <v>316458</v>
      </c>
      <c r="L31" s="19"/>
      <c r="M31" s="33">
        <v>298768</v>
      </c>
      <c r="N31" s="19"/>
      <c r="O31" s="33">
        <v>297265</v>
      </c>
      <c r="P31" s="38"/>
      <c r="Q31" s="36">
        <f t="shared" si="3"/>
        <v>-17690</v>
      </c>
      <c r="R31" s="38"/>
      <c r="S31" s="36">
        <f t="shared" si="4"/>
        <v>-19193</v>
      </c>
      <c r="T31" s="38"/>
      <c r="U31" s="36">
        <f t="shared" si="5"/>
        <v>-1503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36909</v>
      </c>
      <c r="J32" s="18"/>
      <c r="K32" s="33">
        <v>104631</v>
      </c>
      <c r="L32" s="19"/>
      <c r="M32" s="33">
        <v>111755</v>
      </c>
      <c r="N32" s="19"/>
      <c r="O32" s="33">
        <v>110905</v>
      </c>
      <c r="P32" s="38"/>
      <c r="Q32" s="36">
        <f t="shared" si="3"/>
        <v>7124</v>
      </c>
      <c r="R32" s="38"/>
      <c r="S32" s="36">
        <f t="shared" si="4"/>
        <v>6274</v>
      </c>
      <c r="T32" s="38"/>
      <c r="U32" s="36">
        <f t="shared" si="5"/>
        <v>-850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1099665</v>
      </c>
      <c r="L34" s="19"/>
      <c r="M34" s="33">
        <f>SUM(M27:M33)</f>
        <v>1118688</v>
      </c>
      <c r="N34" s="19"/>
      <c r="O34" s="33">
        <f>SUM(O27:O33)</f>
        <v>1114288</v>
      </c>
      <c r="P34" s="38"/>
      <c r="Q34" s="36">
        <f>SUM(Q27:Q33)</f>
        <v>19023</v>
      </c>
      <c r="R34" s="38"/>
      <c r="S34" s="36">
        <f>SUM(S27:S33)</f>
        <v>14623</v>
      </c>
      <c r="T34" s="38"/>
      <c r="U34" s="36">
        <f>SUM(U27:U33)</f>
        <v>-4400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36909</v>
      </c>
      <c r="J38" s="18"/>
      <c r="K38" s="33">
        <v>4191</v>
      </c>
      <c r="L38" s="19"/>
      <c r="M38" s="33">
        <v>0</v>
      </c>
      <c r="N38" s="19"/>
      <c r="O38" s="33">
        <v>7171</v>
      </c>
      <c r="P38" s="38"/>
      <c r="Q38" s="36">
        <f>M38-K38</f>
        <v>-4191</v>
      </c>
      <c r="R38" s="38"/>
      <c r="S38" s="36">
        <f>O38-K38</f>
        <v>2980</v>
      </c>
      <c r="T38" s="38"/>
      <c r="U38" s="36">
        <f>O38-M38</f>
        <v>7171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36909</v>
      </c>
      <c r="J39" s="18"/>
      <c r="K39" s="33">
        <v>1890</v>
      </c>
      <c r="L39" s="19"/>
      <c r="M39" s="33">
        <v>1293</v>
      </c>
      <c r="N39" s="19"/>
      <c r="O39" s="33">
        <v>2198</v>
      </c>
      <c r="P39" s="38"/>
      <c r="Q39" s="36">
        <f>M39-K39</f>
        <v>-597</v>
      </c>
      <c r="R39" s="38"/>
      <c r="S39" s="36">
        <f>O39-K39</f>
        <v>308</v>
      </c>
      <c r="T39" s="38"/>
      <c r="U39" s="36">
        <f>O39-M39</f>
        <v>905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36909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36909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36909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6081</v>
      </c>
      <c r="L44" s="19"/>
      <c r="M44" s="33">
        <f>SUM(M38:M42)</f>
        <v>1293</v>
      </c>
      <c r="N44" s="19"/>
      <c r="O44" s="33">
        <f>SUM(O38:O43)</f>
        <v>9369</v>
      </c>
      <c r="P44" s="38"/>
      <c r="Q44" s="36">
        <f>SUM(Q38:Q43)</f>
        <v>-4788</v>
      </c>
      <c r="R44" s="38"/>
      <c r="S44" s="36">
        <f>SUM(S38:S43)</f>
        <v>3288</v>
      </c>
      <c r="T44" s="38"/>
      <c r="U44" s="36">
        <f>SUM(U38:U43)</f>
        <v>8076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5551722</v>
      </c>
      <c r="L47" s="76"/>
      <c r="M47" s="75">
        <f>M19+M23+M34+M44</f>
        <v>5478749</v>
      </c>
      <c r="N47" s="76"/>
      <c r="O47" s="82">
        <f>O19+O23+O34+O44</f>
        <v>5518363</v>
      </c>
      <c r="P47" s="83"/>
      <c r="Q47" s="82">
        <f>Q19+Q23+Q34+Q44</f>
        <v>-72973</v>
      </c>
      <c r="R47" s="83"/>
      <c r="S47" s="82">
        <f>S19+S23+S34+S44</f>
        <v>-33359</v>
      </c>
      <c r="T47" s="83"/>
      <c r="U47" s="75">
        <f>U19+U23+U34+U44</f>
        <v>39614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-2353.9677419354839</v>
      </c>
      <c r="R48" s="84"/>
      <c r="S48" s="86">
        <f>S47/31</f>
        <v>-1076.0967741935483</v>
      </c>
      <c r="T48" s="84"/>
      <c r="U48" s="88">
        <f>U47/31</f>
        <v>1277.8709677419354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-636193.20860000001</v>
      </c>
      <c r="R50" s="47"/>
      <c r="S50" s="77">
        <f>S47*O50</f>
        <v>-290830.4338</v>
      </c>
      <c r="T50" s="47"/>
      <c r="U50" s="77">
        <f>U47*O50</f>
        <v>345362.77479999996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36909</v>
      </c>
      <c r="J54" s="18"/>
      <c r="K54" s="33">
        <v>938268</v>
      </c>
      <c r="L54" s="19"/>
      <c r="M54" s="33">
        <v>854114</v>
      </c>
      <c r="N54" s="19"/>
      <c r="O54" s="33">
        <v>866893</v>
      </c>
      <c r="P54" s="38"/>
      <c r="Q54" s="36">
        <f>M54-K54</f>
        <v>-84154</v>
      </c>
      <c r="R54" s="38"/>
      <c r="S54" s="36">
        <f>O54-K54</f>
        <v>-71375</v>
      </c>
      <c r="T54" s="38"/>
      <c r="U54" s="36">
        <f>O54-M54</f>
        <v>12779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938268</v>
      </c>
      <c r="L57" s="19"/>
      <c r="M57" s="33">
        <f>SUM(M54:M56)</f>
        <v>854114</v>
      </c>
      <c r="N57" s="19"/>
      <c r="O57" s="33">
        <f>SUM(O54:O55)</f>
        <v>866893</v>
      </c>
      <c r="P57" s="38"/>
      <c r="Q57" s="36">
        <f>SUM(Q54:Q55)</f>
        <v>-84154</v>
      </c>
      <c r="R57" s="38"/>
      <c r="S57" s="36">
        <f>SUM(S54:S55)</f>
        <v>-71375</v>
      </c>
      <c r="T57" s="38"/>
      <c r="U57" s="36">
        <f>SUM(U54:U55)</f>
        <v>12779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-2805.1333333333332</v>
      </c>
      <c r="R59" s="84"/>
      <c r="S59" s="86">
        <f>S57/30</f>
        <v>-2379.1666666666665</v>
      </c>
      <c r="T59" s="84"/>
      <c r="U59" s="86">
        <f>U57/30</f>
        <v>425.96666666666664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-733671.40279999992</v>
      </c>
      <c r="R61" s="47"/>
      <c r="S61" s="77">
        <f>S57*O61</f>
        <v>-622261.52499999991</v>
      </c>
      <c r="T61" s="47"/>
      <c r="U61" s="77">
        <f>U57*O61</f>
        <v>111409.87779999999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36909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36909</v>
      </c>
      <c r="J69" s="18"/>
      <c r="K69" s="33">
        <v>65807</v>
      </c>
      <c r="L69" s="19"/>
      <c r="M69" s="33">
        <v>72181</v>
      </c>
      <c r="N69" s="19"/>
      <c r="O69" s="33">
        <v>75877</v>
      </c>
      <c r="P69" s="38"/>
      <c r="Q69" s="36">
        <f>M69-K69</f>
        <v>6374</v>
      </c>
      <c r="R69" s="38"/>
      <c r="S69" s="36">
        <f>O69-K69</f>
        <v>10070</v>
      </c>
      <c r="T69" s="38"/>
      <c r="U69" s="36">
        <f>O69-M69</f>
        <v>3696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65807</v>
      </c>
      <c r="L71" s="19"/>
      <c r="M71" s="33">
        <f>SUM(M68:M70)</f>
        <v>72181</v>
      </c>
      <c r="N71" s="19"/>
      <c r="O71" s="33">
        <f>SUM(O68:O70)</f>
        <v>75877</v>
      </c>
      <c r="P71" s="38"/>
      <c r="Q71" s="36">
        <f>SUM(Q68:Q70)</f>
        <v>6374</v>
      </c>
      <c r="R71" s="38"/>
      <c r="S71" s="36">
        <f>SUM(S68:S70)</f>
        <v>10070</v>
      </c>
      <c r="T71" s="38"/>
      <c r="U71" s="36">
        <f>SUM(U68:U70)</f>
        <v>3696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212.46666666666667</v>
      </c>
      <c r="R74" s="104"/>
      <c r="S74" s="103">
        <f>S71/30</f>
        <v>335.66666666666669</v>
      </c>
      <c r="T74" s="104"/>
      <c r="U74" s="103">
        <f>U71/30</f>
        <v>123.2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55569.806799999998</v>
      </c>
      <c r="R76" s="47"/>
      <c r="S76" s="77">
        <f>S71*O76</f>
        <v>87792.27399999999</v>
      </c>
      <c r="T76" s="47"/>
      <c r="U76" s="77">
        <f>U71*O76</f>
        <v>32222.467199999999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36905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36905</v>
      </c>
      <c r="J6" s="18"/>
      <c r="K6" s="33">
        <v>284356</v>
      </c>
      <c r="L6" s="19"/>
      <c r="M6" s="33">
        <v>271543</v>
      </c>
      <c r="N6" s="19"/>
      <c r="O6" s="33">
        <v>318158</v>
      </c>
      <c r="P6" s="38"/>
      <c r="Q6" s="36">
        <f t="shared" ref="Q6:Q17" si="0">M6-K6</f>
        <v>-12813</v>
      </c>
      <c r="R6" s="38"/>
      <c r="S6" s="36">
        <f t="shared" ref="S6:S17" si="1">O6-K6</f>
        <v>33802</v>
      </c>
      <c r="T6" s="38"/>
      <c r="U6" s="36">
        <f t="shared" ref="U6:U17" si="2">O6-M6</f>
        <v>46615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36905</v>
      </c>
      <c r="J7" s="18"/>
      <c r="K7" s="33">
        <v>481956</v>
      </c>
      <c r="L7" s="19"/>
      <c r="M7" s="33">
        <v>476752</v>
      </c>
      <c r="N7" s="19"/>
      <c r="O7" s="33">
        <v>474550</v>
      </c>
      <c r="P7" s="38"/>
      <c r="Q7" s="36">
        <f t="shared" si="0"/>
        <v>-5204</v>
      </c>
      <c r="R7" s="38"/>
      <c r="S7" s="36">
        <f t="shared" si="1"/>
        <v>-7406</v>
      </c>
      <c r="T7" s="38"/>
      <c r="U7" s="36">
        <f t="shared" si="2"/>
        <v>-2202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36905</v>
      </c>
      <c r="J8" s="18"/>
      <c r="K8" s="33">
        <v>328172</v>
      </c>
      <c r="L8" s="19"/>
      <c r="M8" s="33">
        <v>299199</v>
      </c>
      <c r="N8" s="19"/>
      <c r="O8" s="33">
        <v>297515</v>
      </c>
      <c r="P8" s="38"/>
      <c r="Q8" s="36">
        <f t="shared" si="0"/>
        <v>-28973</v>
      </c>
      <c r="R8" s="38"/>
      <c r="S8" s="36">
        <f t="shared" si="1"/>
        <v>-30657</v>
      </c>
      <c r="T8" s="38"/>
      <c r="U8" s="36">
        <f t="shared" si="2"/>
        <v>-1684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36905</v>
      </c>
      <c r="J9" s="18"/>
      <c r="K9" s="33">
        <v>99531</v>
      </c>
      <c r="L9" s="19"/>
      <c r="M9" s="33">
        <v>101906</v>
      </c>
      <c r="N9" s="19"/>
      <c r="O9" s="33">
        <v>101557</v>
      </c>
      <c r="P9" s="38"/>
      <c r="Q9" s="36">
        <f t="shared" si="0"/>
        <v>2375</v>
      </c>
      <c r="R9" s="38"/>
      <c r="S9" s="36">
        <f t="shared" si="1"/>
        <v>2026</v>
      </c>
      <c r="T9" s="38"/>
      <c r="U9" s="36">
        <f t="shared" si="2"/>
        <v>-349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36905</v>
      </c>
      <c r="J10" s="18"/>
      <c r="K10" s="33">
        <v>265020</v>
      </c>
      <c r="L10" s="19"/>
      <c r="M10" s="33">
        <v>278113</v>
      </c>
      <c r="N10" s="19"/>
      <c r="O10" s="33">
        <v>277019</v>
      </c>
      <c r="P10" s="38"/>
      <c r="Q10" s="36">
        <f t="shared" si="0"/>
        <v>13093</v>
      </c>
      <c r="R10" s="38"/>
      <c r="S10" s="36">
        <f t="shared" si="1"/>
        <v>11999</v>
      </c>
      <c r="T10" s="38"/>
      <c r="U10" s="36">
        <f t="shared" si="2"/>
        <v>-1094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36905</v>
      </c>
      <c r="J11" s="18"/>
      <c r="K11" s="33">
        <v>282600</v>
      </c>
      <c r="L11" s="19"/>
      <c r="M11" s="33">
        <v>269303</v>
      </c>
      <c r="N11" s="19"/>
      <c r="O11" s="33">
        <v>267805</v>
      </c>
      <c r="P11" s="38"/>
      <c r="Q11" s="36">
        <f t="shared" si="0"/>
        <v>-13297</v>
      </c>
      <c r="R11" s="38"/>
      <c r="S11" s="36">
        <f t="shared" si="1"/>
        <v>-14795</v>
      </c>
      <c r="T11" s="38"/>
      <c r="U11" s="36">
        <f t="shared" si="2"/>
        <v>-1498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36905</v>
      </c>
      <c r="J12" s="18"/>
      <c r="K12" s="33">
        <v>91826</v>
      </c>
      <c r="L12" s="19"/>
      <c r="M12" s="33">
        <v>80213</v>
      </c>
      <c r="N12" s="19"/>
      <c r="O12" s="33">
        <v>86891</v>
      </c>
      <c r="P12" s="38"/>
      <c r="Q12" s="36">
        <f t="shared" si="0"/>
        <v>-11613</v>
      </c>
      <c r="R12" s="38"/>
      <c r="S12" s="36">
        <f t="shared" si="1"/>
        <v>-4935</v>
      </c>
      <c r="T12" s="38"/>
      <c r="U12" s="36">
        <f t="shared" si="2"/>
        <v>6678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36905</v>
      </c>
      <c r="J13" s="18"/>
      <c r="K13" s="33">
        <v>232924</v>
      </c>
      <c r="L13" s="19"/>
      <c r="M13" s="33">
        <v>228126</v>
      </c>
      <c r="N13" s="19"/>
      <c r="O13" s="33">
        <v>223219</v>
      </c>
      <c r="P13" s="38"/>
      <c r="Q13" s="36">
        <f t="shared" si="0"/>
        <v>-4798</v>
      </c>
      <c r="R13" s="38"/>
      <c r="S13" s="36">
        <f t="shared" si="1"/>
        <v>-9705</v>
      </c>
      <c r="T13" s="38"/>
      <c r="U13" s="36">
        <f t="shared" si="2"/>
        <v>-4907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36905</v>
      </c>
      <c r="J14" s="18"/>
      <c r="K14" s="33">
        <v>308027</v>
      </c>
      <c r="L14" s="19"/>
      <c r="M14" s="33">
        <v>335743</v>
      </c>
      <c r="N14" s="19"/>
      <c r="O14" s="33">
        <v>334013</v>
      </c>
      <c r="P14" s="38"/>
      <c r="Q14" s="36">
        <f t="shared" si="0"/>
        <v>27716</v>
      </c>
      <c r="R14" s="38"/>
      <c r="S14" s="36">
        <f t="shared" si="1"/>
        <v>25986</v>
      </c>
      <c r="T14" s="38"/>
      <c r="U14" s="36">
        <f t="shared" si="2"/>
        <v>-1730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36905</v>
      </c>
      <c r="J15" s="18"/>
      <c r="K15" s="33">
        <v>375495</v>
      </c>
      <c r="L15" s="19"/>
      <c r="M15" s="33">
        <v>372008</v>
      </c>
      <c r="N15" s="19"/>
      <c r="O15" s="33">
        <v>369942</v>
      </c>
      <c r="P15" s="38"/>
      <c r="Q15" s="36">
        <f t="shared" si="0"/>
        <v>-3487</v>
      </c>
      <c r="R15" s="38"/>
      <c r="S15" s="36">
        <f t="shared" si="1"/>
        <v>-5553</v>
      </c>
      <c r="T15" s="38"/>
      <c r="U15" s="36">
        <f t="shared" si="2"/>
        <v>-2066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36905</v>
      </c>
      <c r="J16" s="18"/>
      <c r="K16" s="33">
        <v>629128</v>
      </c>
      <c r="L16" s="19"/>
      <c r="M16" s="33">
        <v>649485</v>
      </c>
      <c r="N16" s="19"/>
      <c r="O16" s="33">
        <v>645856</v>
      </c>
      <c r="P16" s="38"/>
      <c r="Q16" s="36">
        <f t="shared" si="0"/>
        <v>20357</v>
      </c>
      <c r="R16" s="38"/>
      <c r="S16" s="36">
        <f t="shared" si="1"/>
        <v>16728</v>
      </c>
      <c r="T16" s="38"/>
      <c r="U16" s="36">
        <f t="shared" si="2"/>
        <v>-3629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36905</v>
      </c>
      <c r="J17" s="18"/>
      <c r="K17" s="33">
        <v>51090</v>
      </c>
      <c r="L17" s="19"/>
      <c r="M17" s="33">
        <v>43555</v>
      </c>
      <c r="N17" s="19"/>
      <c r="O17" s="33">
        <v>43380</v>
      </c>
      <c r="P17" s="38"/>
      <c r="Q17" s="36">
        <f t="shared" si="0"/>
        <v>-7535</v>
      </c>
      <c r="R17" s="38"/>
      <c r="S17" s="36">
        <f t="shared" si="1"/>
        <v>-7710</v>
      </c>
      <c r="T17" s="38"/>
      <c r="U17" s="36">
        <f t="shared" si="2"/>
        <v>-175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3430125</v>
      </c>
      <c r="L19" s="19"/>
      <c r="M19" s="33">
        <f>SUM(M6:M18)</f>
        <v>3405946</v>
      </c>
      <c r="N19" s="19"/>
      <c r="O19" s="33">
        <f>SUM(O6:O17)</f>
        <v>3439905</v>
      </c>
      <c r="P19" s="38"/>
      <c r="Q19" s="36">
        <f>SUM(Q6:Q17)</f>
        <v>-24179</v>
      </c>
      <c r="R19" s="38"/>
      <c r="S19" s="36">
        <f>SUM(S6:S17)</f>
        <v>9780</v>
      </c>
      <c r="T19" s="38"/>
      <c r="U19" s="36">
        <f>SUM(U6:U17)</f>
        <v>33959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36905</v>
      </c>
      <c r="J23" s="18"/>
      <c r="K23" s="33">
        <v>9346</v>
      </c>
      <c r="L23" s="19"/>
      <c r="M23" s="33">
        <v>0</v>
      </c>
      <c r="N23" s="19"/>
      <c r="O23" s="33">
        <v>5200</v>
      </c>
      <c r="P23" s="38"/>
      <c r="Q23" s="36">
        <f>M23-K23</f>
        <v>-9346</v>
      </c>
      <c r="R23" s="38"/>
      <c r="S23" s="36">
        <f>O23-K23</f>
        <v>-4146</v>
      </c>
      <c r="T23" s="38"/>
      <c r="U23" s="36">
        <f>O23-M23</f>
        <v>5200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36905</v>
      </c>
      <c r="J27" s="18"/>
      <c r="K27" s="33">
        <v>130439</v>
      </c>
      <c r="L27" s="19"/>
      <c r="M27" s="33">
        <v>134132</v>
      </c>
      <c r="N27" s="19"/>
      <c r="O27" s="33">
        <v>125493</v>
      </c>
      <c r="P27" s="38"/>
      <c r="Q27" s="36">
        <f t="shared" ref="Q27:Q32" si="3">M27-K27</f>
        <v>3693</v>
      </c>
      <c r="R27" s="38"/>
      <c r="S27" s="36">
        <f t="shared" ref="S27:S32" si="4">O27-K27</f>
        <v>-4946</v>
      </c>
      <c r="T27" s="38"/>
      <c r="U27" s="36">
        <f t="shared" ref="U27:U32" si="5">O27-M27</f>
        <v>-8639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36905</v>
      </c>
      <c r="J28" s="18"/>
      <c r="K28" s="33">
        <v>225829</v>
      </c>
      <c r="L28" s="19"/>
      <c r="M28" s="33">
        <v>233223</v>
      </c>
      <c r="N28" s="19"/>
      <c r="O28" s="33">
        <v>231547</v>
      </c>
      <c r="P28" s="38"/>
      <c r="Q28" s="36">
        <f t="shared" si="3"/>
        <v>7394</v>
      </c>
      <c r="R28" s="38"/>
      <c r="S28" s="36">
        <f t="shared" si="4"/>
        <v>5718</v>
      </c>
      <c r="T28" s="38"/>
      <c r="U28" s="36">
        <f t="shared" si="5"/>
        <v>-1676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36905</v>
      </c>
      <c r="J29" s="18"/>
      <c r="K29" s="33">
        <v>42852</v>
      </c>
      <c r="L29" s="19"/>
      <c r="M29" s="33">
        <v>55291</v>
      </c>
      <c r="N29" s="19"/>
      <c r="O29" s="33">
        <v>55133</v>
      </c>
      <c r="P29" s="38"/>
      <c r="Q29" s="36">
        <f t="shared" si="3"/>
        <v>12439</v>
      </c>
      <c r="R29" s="38"/>
      <c r="S29" s="36">
        <f t="shared" si="4"/>
        <v>12281</v>
      </c>
      <c r="T29" s="38"/>
      <c r="U29" s="36">
        <f t="shared" si="5"/>
        <v>-158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36905</v>
      </c>
      <c r="J30" s="18"/>
      <c r="K30" s="33">
        <v>127718</v>
      </c>
      <c r="L30" s="19"/>
      <c r="M30" s="33">
        <v>127885</v>
      </c>
      <c r="N30" s="19"/>
      <c r="O30" s="33">
        <v>127112</v>
      </c>
      <c r="P30" s="38"/>
      <c r="Q30" s="36">
        <f t="shared" si="3"/>
        <v>167</v>
      </c>
      <c r="R30" s="38"/>
      <c r="S30" s="36">
        <f t="shared" si="4"/>
        <v>-606</v>
      </c>
      <c r="T30" s="38"/>
      <c r="U30" s="36">
        <f t="shared" si="5"/>
        <v>-773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36905</v>
      </c>
      <c r="J31" s="18"/>
      <c r="K31" s="33">
        <v>246126</v>
      </c>
      <c r="L31" s="19"/>
      <c r="M31" s="33">
        <v>232450</v>
      </c>
      <c r="N31" s="19"/>
      <c r="O31" s="33">
        <v>231270</v>
      </c>
      <c r="P31" s="38"/>
      <c r="Q31" s="36">
        <f t="shared" si="3"/>
        <v>-13676</v>
      </c>
      <c r="R31" s="38"/>
      <c r="S31" s="36">
        <f t="shared" si="4"/>
        <v>-14856</v>
      </c>
      <c r="T31" s="38"/>
      <c r="U31" s="36">
        <f t="shared" si="5"/>
        <v>-1180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36905</v>
      </c>
      <c r="J32" s="18"/>
      <c r="K32" s="33">
        <v>81380</v>
      </c>
      <c r="L32" s="19"/>
      <c r="M32" s="33">
        <v>86755</v>
      </c>
      <c r="N32" s="19"/>
      <c r="O32" s="33">
        <v>86101</v>
      </c>
      <c r="P32" s="38"/>
      <c r="Q32" s="36">
        <f t="shared" si="3"/>
        <v>5375</v>
      </c>
      <c r="R32" s="38"/>
      <c r="S32" s="36">
        <f t="shared" si="4"/>
        <v>4721</v>
      </c>
      <c r="T32" s="38"/>
      <c r="U32" s="36">
        <f t="shared" si="5"/>
        <v>-654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854344</v>
      </c>
      <c r="L34" s="19"/>
      <c r="M34" s="33">
        <f>SUM(M27:M33)</f>
        <v>869736</v>
      </c>
      <c r="N34" s="19"/>
      <c r="O34" s="33">
        <f>SUM(O27:O33)</f>
        <v>856656</v>
      </c>
      <c r="P34" s="38"/>
      <c r="Q34" s="36">
        <f>SUM(Q27:Q33)</f>
        <v>15392</v>
      </c>
      <c r="R34" s="38"/>
      <c r="S34" s="36">
        <f>SUM(S27:S33)</f>
        <v>2312</v>
      </c>
      <c r="T34" s="38"/>
      <c r="U34" s="36">
        <f>SUM(U27:U33)</f>
        <v>-13080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36905</v>
      </c>
      <c r="J38" s="18"/>
      <c r="K38" s="33">
        <v>3262</v>
      </c>
      <c r="L38" s="19"/>
      <c r="M38" s="33">
        <v>0</v>
      </c>
      <c r="N38" s="19"/>
      <c r="O38" s="33">
        <v>6258</v>
      </c>
      <c r="P38" s="38"/>
      <c r="Q38" s="36">
        <f>M38-K38</f>
        <v>-3262</v>
      </c>
      <c r="R38" s="38"/>
      <c r="S38" s="36">
        <f>O38-K38</f>
        <v>2996</v>
      </c>
      <c r="T38" s="38"/>
      <c r="U38" s="36">
        <f>O38-M38</f>
        <v>6258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36905</v>
      </c>
      <c r="J39" s="18"/>
      <c r="K39" s="33">
        <v>1470</v>
      </c>
      <c r="L39" s="19"/>
      <c r="M39" s="33">
        <v>865</v>
      </c>
      <c r="N39" s="19"/>
      <c r="O39" s="33">
        <v>1649</v>
      </c>
      <c r="P39" s="38"/>
      <c r="Q39" s="36">
        <f>M39-K39</f>
        <v>-605</v>
      </c>
      <c r="R39" s="38"/>
      <c r="S39" s="36">
        <f>O39-K39</f>
        <v>179</v>
      </c>
      <c r="T39" s="38"/>
      <c r="U39" s="36">
        <f>O39-M39</f>
        <v>784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36905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36905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36905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4.25" thickTop="1" thickBot="1" x14ac:dyDescent="0.25">
      <c r="A44" s="22"/>
      <c r="D44" s="26"/>
      <c r="E44" s="27"/>
      <c r="G44" s="26"/>
      <c r="H44" s="92">
        <v>-11567</v>
      </c>
      <c r="I44" s="31"/>
      <c r="J44" s="18"/>
      <c r="K44" s="33">
        <f>SUM(K38:K43)</f>
        <v>4732</v>
      </c>
      <c r="L44" s="19"/>
      <c r="M44" s="33">
        <f>SUM(M38:M42)</f>
        <v>865</v>
      </c>
      <c r="N44" s="19"/>
      <c r="O44" s="33">
        <f>SUM(O38:O43)</f>
        <v>7907</v>
      </c>
      <c r="P44" s="38"/>
      <c r="Q44" s="36">
        <f>SUM(Q38:Q43)</f>
        <v>-3867</v>
      </c>
      <c r="R44" s="38"/>
      <c r="S44" s="36">
        <f>SUM(S38:S43)</f>
        <v>3175</v>
      </c>
      <c r="T44" s="38"/>
      <c r="U44" s="36">
        <f>SUM(U38:U43)</f>
        <v>7042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4298547</v>
      </c>
      <c r="L47" s="76"/>
      <c r="M47" s="75">
        <f>M19+M23+M34+M44</f>
        <v>4276547</v>
      </c>
      <c r="N47" s="76"/>
      <c r="O47" s="82">
        <f>O19+O23+O34+O44</f>
        <v>4309668</v>
      </c>
      <c r="P47" s="83"/>
      <c r="Q47" s="82">
        <f>Q19+Q23+Q34+Q44</f>
        <v>-22000</v>
      </c>
      <c r="R47" s="83"/>
      <c r="S47" s="82">
        <f>S19+S23+S34+S44</f>
        <v>11121</v>
      </c>
      <c r="T47" s="83"/>
      <c r="U47" s="75">
        <f>U19+U23+U34+U44</f>
        <v>33121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-709.67741935483866</v>
      </c>
      <c r="R48" s="84"/>
      <c r="S48" s="86">
        <f>S47/31</f>
        <v>358.74193548387098</v>
      </c>
      <c r="T48" s="84"/>
      <c r="U48" s="88">
        <f>U47/31</f>
        <v>1068.4193548387098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-191800.4</v>
      </c>
      <c r="R50" s="47"/>
      <c r="S50" s="77">
        <f>S47*O50</f>
        <v>96955.102199999994</v>
      </c>
      <c r="T50" s="47"/>
      <c r="U50" s="77">
        <f>U47*O50</f>
        <v>288755.50219999999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36905</v>
      </c>
      <c r="J54" s="18"/>
      <c r="K54" s="33">
        <v>746070</v>
      </c>
      <c r="L54" s="19"/>
      <c r="M54" s="33">
        <v>674997</v>
      </c>
      <c r="N54" s="19"/>
      <c r="O54" s="33">
        <v>640934</v>
      </c>
      <c r="P54" s="38"/>
      <c r="Q54" s="36">
        <f>M54-K54</f>
        <v>-71073</v>
      </c>
      <c r="R54" s="38"/>
      <c r="S54" s="36">
        <f>O54-K54</f>
        <v>-105136</v>
      </c>
      <c r="T54" s="38"/>
      <c r="U54" s="36">
        <f>O54-M54</f>
        <v>-34063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746070</v>
      </c>
      <c r="L57" s="19"/>
      <c r="M57" s="33">
        <f>SUM(M54:M56)</f>
        <v>674997</v>
      </c>
      <c r="N57" s="19"/>
      <c r="O57" s="33">
        <f>SUM(O54:O55)</f>
        <v>640934</v>
      </c>
      <c r="P57" s="38"/>
      <c r="Q57" s="36">
        <f>SUM(Q54:Q55)</f>
        <v>-71073</v>
      </c>
      <c r="R57" s="38"/>
      <c r="S57" s="36">
        <f>SUM(S54:S55)</f>
        <v>-105136</v>
      </c>
      <c r="T57" s="38"/>
      <c r="U57" s="36">
        <f>SUM(U54:U55)</f>
        <v>-34063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-2369.1</v>
      </c>
      <c r="R59" s="84"/>
      <c r="S59" s="86">
        <f>S57/30</f>
        <v>-3504.5333333333333</v>
      </c>
      <c r="T59" s="84"/>
      <c r="U59" s="86">
        <f>U57/30</f>
        <v>-1135.4333333333334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-619628.62859999994</v>
      </c>
      <c r="R61" s="47"/>
      <c r="S61" s="77">
        <f>S57*O61</f>
        <v>-916596.67519999994</v>
      </c>
      <c r="T61" s="47"/>
      <c r="U61" s="77">
        <f>U57*O61</f>
        <v>-296968.0466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36905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36905</v>
      </c>
      <c r="J69" s="18"/>
      <c r="K69" s="33">
        <v>51066</v>
      </c>
      <c r="L69" s="19"/>
      <c r="M69" s="33">
        <v>54858</v>
      </c>
      <c r="N69" s="19"/>
      <c r="O69" s="33">
        <v>57657</v>
      </c>
      <c r="P69" s="38"/>
      <c r="Q69" s="36">
        <f>M69-K69</f>
        <v>3792</v>
      </c>
      <c r="R69" s="38"/>
      <c r="S69" s="36">
        <f>O69-K69</f>
        <v>6591</v>
      </c>
      <c r="T69" s="38"/>
      <c r="U69" s="36">
        <f>O69-M69</f>
        <v>2799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51066</v>
      </c>
      <c r="L71" s="19"/>
      <c r="M71" s="33">
        <f>SUM(M68:M70)</f>
        <v>54858</v>
      </c>
      <c r="N71" s="19"/>
      <c r="O71" s="33">
        <f>SUM(O68:O70)</f>
        <v>57657</v>
      </c>
      <c r="P71" s="38"/>
      <c r="Q71" s="36">
        <f>SUM(Q68:Q70)</f>
        <v>3792</v>
      </c>
      <c r="R71" s="38"/>
      <c r="S71" s="36">
        <f>SUM(S68:S70)</f>
        <v>6591</v>
      </c>
      <c r="T71" s="38"/>
      <c r="U71" s="36">
        <f>SUM(U68:U70)</f>
        <v>2799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126.4</v>
      </c>
      <c r="R74" s="104"/>
      <c r="S74" s="103">
        <f>S71/30</f>
        <v>219.7</v>
      </c>
      <c r="T74" s="104"/>
      <c r="U74" s="103">
        <f>U71/30</f>
        <v>93.3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33059.414400000001</v>
      </c>
      <c r="R76" s="47"/>
      <c r="S76" s="77">
        <f>S71*O76</f>
        <v>57461.656199999998</v>
      </c>
      <c r="T76" s="47"/>
      <c r="U76" s="77">
        <f>U71*O76</f>
        <v>24402.2418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E3" sqref="E3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36897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36897</v>
      </c>
      <c r="J6" s="18"/>
      <c r="K6" s="33">
        <v>113456</v>
      </c>
      <c r="L6" s="19"/>
      <c r="M6" s="33">
        <v>137806</v>
      </c>
      <c r="N6" s="19"/>
      <c r="O6" s="33">
        <v>137265</v>
      </c>
      <c r="P6" s="38"/>
      <c r="Q6" s="36">
        <f t="shared" ref="Q6:Q17" si="0">M6-K6</f>
        <v>24350</v>
      </c>
      <c r="R6" s="38"/>
      <c r="S6" s="36">
        <f t="shared" ref="S6:S17" si="1">O6-K6</f>
        <v>23809</v>
      </c>
      <c r="T6" s="38"/>
      <c r="U6" s="36">
        <f t="shared" ref="U6:U17" si="2">O6-M6</f>
        <v>-541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36897</v>
      </c>
      <c r="J7" s="18"/>
      <c r="K7" s="33">
        <v>202233</v>
      </c>
      <c r="L7" s="19"/>
      <c r="M7" s="33">
        <v>203748</v>
      </c>
      <c r="N7" s="19"/>
      <c r="O7" s="33">
        <v>203252</v>
      </c>
      <c r="P7" s="38"/>
      <c r="Q7" s="36">
        <f t="shared" si="0"/>
        <v>1515</v>
      </c>
      <c r="R7" s="38"/>
      <c r="S7" s="36">
        <f t="shared" si="1"/>
        <v>1019</v>
      </c>
      <c r="T7" s="38"/>
      <c r="U7" s="36">
        <f t="shared" si="2"/>
        <v>-496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36897</v>
      </c>
      <c r="J8" s="18"/>
      <c r="K8" s="33">
        <v>138315</v>
      </c>
      <c r="L8" s="19"/>
      <c r="M8" s="33">
        <v>130073</v>
      </c>
      <c r="N8" s="19"/>
      <c r="O8" s="33">
        <v>129487</v>
      </c>
      <c r="P8" s="38"/>
      <c r="Q8" s="36">
        <f t="shared" si="0"/>
        <v>-8242</v>
      </c>
      <c r="R8" s="38"/>
      <c r="S8" s="36">
        <f t="shared" si="1"/>
        <v>-8828</v>
      </c>
      <c r="T8" s="38"/>
      <c r="U8" s="36">
        <f t="shared" si="2"/>
        <v>-586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36897</v>
      </c>
      <c r="J9" s="18"/>
      <c r="K9" s="33">
        <v>42645</v>
      </c>
      <c r="L9" s="19"/>
      <c r="M9" s="33">
        <v>43572</v>
      </c>
      <c r="N9" s="19"/>
      <c r="O9" s="33">
        <v>43449</v>
      </c>
      <c r="P9" s="38"/>
      <c r="Q9" s="36">
        <f t="shared" si="0"/>
        <v>927</v>
      </c>
      <c r="R9" s="38"/>
      <c r="S9" s="36">
        <f t="shared" si="1"/>
        <v>804</v>
      </c>
      <c r="T9" s="38"/>
      <c r="U9" s="36">
        <f t="shared" si="2"/>
        <v>-123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36897</v>
      </c>
      <c r="J10" s="18"/>
      <c r="K10" s="33">
        <v>112496</v>
      </c>
      <c r="L10" s="19"/>
      <c r="M10" s="33">
        <v>114186</v>
      </c>
      <c r="N10" s="19"/>
      <c r="O10" s="33">
        <v>113744</v>
      </c>
      <c r="P10" s="38"/>
      <c r="Q10" s="36">
        <f t="shared" si="0"/>
        <v>1690</v>
      </c>
      <c r="R10" s="38"/>
      <c r="S10" s="36">
        <f t="shared" si="1"/>
        <v>1248</v>
      </c>
      <c r="T10" s="38"/>
      <c r="U10" s="36">
        <f t="shared" si="2"/>
        <v>-442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36897</v>
      </c>
      <c r="J11" s="18"/>
      <c r="K11" s="33">
        <v>121113</v>
      </c>
      <c r="L11" s="19"/>
      <c r="M11" s="33">
        <v>116082</v>
      </c>
      <c r="N11" s="19"/>
      <c r="O11" s="33">
        <v>115540</v>
      </c>
      <c r="P11" s="38"/>
      <c r="Q11" s="36">
        <f t="shared" si="0"/>
        <v>-5031</v>
      </c>
      <c r="R11" s="38"/>
      <c r="S11" s="36">
        <f t="shared" si="1"/>
        <v>-5573</v>
      </c>
      <c r="T11" s="38"/>
      <c r="U11" s="36">
        <f t="shared" si="2"/>
        <v>-542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36897</v>
      </c>
      <c r="J12" s="18"/>
      <c r="K12" s="33">
        <v>31737</v>
      </c>
      <c r="L12" s="19"/>
      <c r="M12" s="33">
        <v>37744</v>
      </c>
      <c r="N12" s="19"/>
      <c r="O12" s="33">
        <v>37622</v>
      </c>
      <c r="P12" s="38"/>
      <c r="Q12" s="36">
        <f t="shared" si="0"/>
        <v>6007</v>
      </c>
      <c r="R12" s="38"/>
      <c r="S12" s="36">
        <f t="shared" si="1"/>
        <v>5885</v>
      </c>
      <c r="T12" s="38"/>
      <c r="U12" s="36">
        <f t="shared" si="2"/>
        <v>-122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36897</v>
      </c>
      <c r="J13" s="18"/>
      <c r="K13" s="33">
        <v>97998</v>
      </c>
      <c r="L13" s="19"/>
      <c r="M13" s="33">
        <v>96706</v>
      </c>
      <c r="N13" s="19"/>
      <c r="O13" s="33">
        <v>95136</v>
      </c>
      <c r="P13" s="38"/>
      <c r="Q13" s="36">
        <f t="shared" si="0"/>
        <v>-1292</v>
      </c>
      <c r="R13" s="38"/>
      <c r="S13" s="36">
        <f t="shared" si="1"/>
        <v>-2862</v>
      </c>
      <c r="T13" s="38"/>
      <c r="U13" s="36">
        <f t="shared" si="2"/>
        <v>-1570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36897</v>
      </c>
      <c r="J14" s="18"/>
      <c r="K14" s="33">
        <v>126130</v>
      </c>
      <c r="L14" s="19"/>
      <c r="M14" s="33">
        <v>154333</v>
      </c>
      <c r="N14" s="19"/>
      <c r="O14" s="33">
        <v>153590</v>
      </c>
      <c r="P14" s="38"/>
      <c r="Q14" s="36">
        <f t="shared" si="0"/>
        <v>28203</v>
      </c>
      <c r="R14" s="38"/>
      <c r="S14" s="36">
        <f t="shared" si="1"/>
        <v>27460</v>
      </c>
      <c r="T14" s="38"/>
      <c r="U14" s="36">
        <f t="shared" si="2"/>
        <v>-743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36897</v>
      </c>
      <c r="J15" s="18"/>
      <c r="K15" s="33">
        <v>158174</v>
      </c>
      <c r="L15" s="19"/>
      <c r="M15" s="33">
        <v>165784</v>
      </c>
      <c r="N15" s="19"/>
      <c r="O15" s="33">
        <v>165051</v>
      </c>
      <c r="P15" s="38"/>
      <c r="Q15" s="36">
        <f t="shared" si="0"/>
        <v>7610</v>
      </c>
      <c r="R15" s="38"/>
      <c r="S15" s="36">
        <f t="shared" si="1"/>
        <v>6877</v>
      </c>
      <c r="T15" s="38"/>
      <c r="U15" s="36">
        <f t="shared" si="2"/>
        <v>-733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36897</v>
      </c>
      <c r="J16" s="18"/>
      <c r="K16" s="33">
        <v>266848</v>
      </c>
      <c r="L16" s="19"/>
      <c r="M16" s="33">
        <v>277168</v>
      </c>
      <c r="N16" s="19"/>
      <c r="O16" s="33">
        <v>275879</v>
      </c>
      <c r="P16" s="38"/>
      <c r="Q16" s="36">
        <f t="shared" si="0"/>
        <v>10320</v>
      </c>
      <c r="R16" s="38"/>
      <c r="S16" s="36">
        <f t="shared" si="1"/>
        <v>9031</v>
      </c>
      <c r="T16" s="38"/>
      <c r="U16" s="36">
        <f t="shared" si="2"/>
        <v>-1289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36897</v>
      </c>
      <c r="J17" s="18"/>
      <c r="K17" s="33">
        <v>27369</v>
      </c>
      <c r="L17" s="19"/>
      <c r="M17" s="33">
        <v>9327</v>
      </c>
      <c r="N17" s="19"/>
      <c r="O17" s="33">
        <v>9304</v>
      </c>
      <c r="P17" s="38"/>
      <c r="Q17" s="36">
        <f t="shared" si="0"/>
        <v>-18042</v>
      </c>
      <c r="R17" s="38"/>
      <c r="S17" s="36">
        <f t="shared" si="1"/>
        <v>-18065</v>
      </c>
      <c r="T17" s="38"/>
      <c r="U17" s="36">
        <f t="shared" si="2"/>
        <v>-23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 t="s">
        <v>3</v>
      </c>
      <c r="I19" s="31"/>
      <c r="J19" s="18"/>
      <c r="K19" s="33">
        <f>SUM(K6:K18)</f>
        <v>1438514</v>
      </c>
      <c r="L19" s="19"/>
      <c r="M19" s="33">
        <f>SUM(M6:M18)</f>
        <v>1486529</v>
      </c>
      <c r="N19" s="19"/>
      <c r="O19" s="33">
        <f>SUM(O6:O17)</f>
        <v>1479319</v>
      </c>
      <c r="P19" s="38"/>
      <c r="Q19" s="36">
        <f>SUM(Q6:Q17)</f>
        <v>48015</v>
      </c>
      <c r="R19" s="38"/>
      <c r="S19" s="36">
        <f>SUM(S6:S17)</f>
        <v>40805</v>
      </c>
      <c r="T19" s="38"/>
      <c r="U19" s="36">
        <f>SUM(U6:U17)</f>
        <v>-7210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 t="s">
        <v>3</v>
      </c>
      <c r="I23" s="30">
        <f>E2</f>
        <v>36897</v>
      </c>
      <c r="J23" s="18"/>
      <c r="K23" s="33">
        <v>4560</v>
      </c>
      <c r="L23" s="19"/>
      <c r="M23" s="33">
        <v>0</v>
      </c>
      <c r="N23" s="19"/>
      <c r="O23" s="33">
        <v>3258</v>
      </c>
      <c r="P23" s="38"/>
      <c r="Q23" s="36">
        <f>M23-K23</f>
        <v>-4560</v>
      </c>
      <c r="R23" s="38"/>
      <c r="S23" s="36">
        <f>O23-K23</f>
        <v>-1302</v>
      </c>
      <c r="T23" s="38"/>
      <c r="U23" s="36">
        <f>O23-M23</f>
        <v>3258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36897</v>
      </c>
      <c r="J27" s="18"/>
      <c r="K27" s="33">
        <v>54884</v>
      </c>
      <c r="L27" s="19"/>
      <c r="M27" s="33">
        <v>57947</v>
      </c>
      <c r="N27" s="19"/>
      <c r="O27" s="33">
        <v>57808</v>
      </c>
      <c r="P27" s="38"/>
      <c r="Q27" s="36">
        <f t="shared" ref="Q27:Q32" si="3">M27-K27</f>
        <v>3063</v>
      </c>
      <c r="R27" s="38"/>
      <c r="S27" s="36">
        <f t="shared" ref="S27:S32" si="4">O27-K27</f>
        <v>2924</v>
      </c>
      <c r="T27" s="38"/>
      <c r="U27" s="36">
        <f t="shared" ref="U27:U32" si="5">O27-M27</f>
        <v>-139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36897</v>
      </c>
      <c r="J28" s="18"/>
      <c r="K28" s="33">
        <v>96803</v>
      </c>
      <c r="L28" s="19"/>
      <c r="M28" s="33">
        <v>100487</v>
      </c>
      <c r="N28" s="19"/>
      <c r="O28" s="33">
        <v>99863</v>
      </c>
      <c r="P28" s="38"/>
      <c r="Q28" s="36">
        <f t="shared" si="3"/>
        <v>3684</v>
      </c>
      <c r="R28" s="38"/>
      <c r="S28" s="36">
        <f t="shared" si="4"/>
        <v>3060</v>
      </c>
      <c r="T28" s="38"/>
      <c r="U28" s="36">
        <f t="shared" si="5"/>
        <v>-624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36897</v>
      </c>
      <c r="J29" s="18"/>
      <c r="K29" s="33">
        <v>18274</v>
      </c>
      <c r="L29" s="19"/>
      <c r="M29" s="33">
        <v>23578</v>
      </c>
      <c r="N29" s="19"/>
      <c r="O29" s="33">
        <v>23529</v>
      </c>
      <c r="P29" s="38"/>
      <c r="Q29" s="36">
        <f t="shared" si="3"/>
        <v>5304</v>
      </c>
      <c r="R29" s="38"/>
      <c r="S29" s="36">
        <f t="shared" si="4"/>
        <v>5255</v>
      </c>
      <c r="T29" s="38"/>
      <c r="U29" s="36">
        <f t="shared" si="5"/>
        <v>-49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36897</v>
      </c>
      <c r="J30" s="18"/>
      <c r="K30" s="33">
        <v>54690</v>
      </c>
      <c r="L30" s="19"/>
      <c r="M30" s="33">
        <v>54991</v>
      </c>
      <c r="N30" s="19"/>
      <c r="O30" s="33">
        <v>54711</v>
      </c>
      <c r="P30" s="38"/>
      <c r="Q30" s="36">
        <f t="shared" si="3"/>
        <v>301</v>
      </c>
      <c r="R30" s="38"/>
      <c r="S30" s="36">
        <f t="shared" si="4"/>
        <v>21</v>
      </c>
      <c r="T30" s="38"/>
      <c r="U30" s="36">
        <f t="shared" si="5"/>
        <v>-280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36897</v>
      </c>
      <c r="J31" s="18"/>
      <c r="K31" s="33">
        <v>105481</v>
      </c>
      <c r="L31" s="19"/>
      <c r="M31" s="33">
        <v>99283</v>
      </c>
      <c r="N31" s="19"/>
      <c r="O31" s="33">
        <v>98855</v>
      </c>
      <c r="P31" s="38"/>
      <c r="Q31" s="36">
        <f t="shared" si="3"/>
        <v>-6198</v>
      </c>
      <c r="R31" s="38"/>
      <c r="S31" s="36">
        <f t="shared" si="4"/>
        <v>-6626</v>
      </c>
      <c r="T31" s="38"/>
      <c r="U31" s="36">
        <f t="shared" si="5"/>
        <v>-428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36897</v>
      </c>
      <c r="J32" s="18"/>
      <c r="K32" s="33">
        <v>34876</v>
      </c>
      <c r="L32" s="19"/>
      <c r="M32" s="33">
        <v>37389</v>
      </c>
      <c r="N32" s="19"/>
      <c r="O32" s="33">
        <v>37159</v>
      </c>
      <c r="P32" s="38"/>
      <c r="Q32" s="36">
        <f t="shared" si="3"/>
        <v>2513</v>
      </c>
      <c r="R32" s="38"/>
      <c r="S32" s="36">
        <f t="shared" si="4"/>
        <v>2283</v>
      </c>
      <c r="T32" s="38"/>
      <c r="U32" s="36">
        <f t="shared" si="5"/>
        <v>-230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 t="s">
        <v>3</v>
      </c>
      <c r="I34" s="31"/>
      <c r="J34" s="18"/>
      <c r="K34" s="33">
        <f>SUM(K27:K33)</f>
        <v>365008</v>
      </c>
      <c r="L34" s="19"/>
      <c r="M34" s="33">
        <f>SUM(M27:M33)</f>
        <v>373675</v>
      </c>
      <c r="N34" s="19"/>
      <c r="O34" s="33">
        <f>SUM(O27:O33)</f>
        <v>371925</v>
      </c>
      <c r="P34" s="38"/>
      <c r="Q34" s="36">
        <f>SUM(Q27:Q33)</f>
        <v>8667</v>
      </c>
      <c r="R34" s="38"/>
      <c r="S34" s="36">
        <f>SUM(S27:S33)</f>
        <v>6917</v>
      </c>
      <c r="T34" s="38"/>
      <c r="U34" s="36">
        <f>SUM(U27:U33)</f>
        <v>-1750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36897</v>
      </c>
      <c r="J38" s="18"/>
      <c r="K38" s="33">
        <v>1390</v>
      </c>
      <c r="L38" s="19"/>
      <c r="M38" s="33">
        <v>0</v>
      </c>
      <c r="N38" s="19"/>
      <c r="O38" s="33">
        <v>2733</v>
      </c>
      <c r="P38" s="38"/>
      <c r="Q38" s="36">
        <f>M38-K38</f>
        <v>-1390</v>
      </c>
      <c r="R38" s="38"/>
      <c r="S38" s="36">
        <f>O38-K38</f>
        <v>1343</v>
      </c>
      <c r="T38" s="38"/>
      <c r="U38" s="36">
        <f>O38-M38</f>
        <v>2733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36897</v>
      </c>
      <c r="J39" s="18"/>
      <c r="K39" s="33">
        <v>630</v>
      </c>
      <c r="L39" s="19"/>
      <c r="M39" s="33">
        <v>217</v>
      </c>
      <c r="N39" s="19"/>
      <c r="O39" s="33">
        <v>206</v>
      </c>
      <c r="P39" s="38"/>
      <c r="Q39" s="36">
        <f>M39-K39</f>
        <v>-413</v>
      </c>
      <c r="R39" s="38"/>
      <c r="S39" s="36">
        <f>O39-K39</f>
        <v>-424</v>
      </c>
      <c r="T39" s="38"/>
      <c r="U39" s="36">
        <f>O39-M39</f>
        <v>-11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36897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36897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36897</v>
      </c>
      <c r="J42" s="18"/>
      <c r="K42" s="33"/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 t="s">
        <v>3</v>
      </c>
      <c r="I44" s="31"/>
      <c r="J44" s="18"/>
      <c r="K44" s="33">
        <f>SUM(K38:K43)</f>
        <v>2020</v>
      </c>
      <c r="L44" s="19"/>
      <c r="M44" s="33">
        <f>SUM(M38:M42)</f>
        <v>217</v>
      </c>
      <c r="N44" s="19"/>
      <c r="O44" s="33">
        <f>SUM(O38:O43)</f>
        <v>2939</v>
      </c>
      <c r="P44" s="38"/>
      <c r="Q44" s="36">
        <f>SUM(Q38:Q43)</f>
        <v>-1803</v>
      </c>
      <c r="R44" s="38"/>
      <c r="S44" s="36">
        <f>SUM(S38:S43)</f>
        <v>919</v>
      </c>
      <c r="T44" s="38"/>
      <c r="U44" s="36">
        <f>SUM(U38:U43)</f>
        <v>2722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0</v>
      </c>
      <c r="I47" s="1"/>
      <c r="J47" s="74"/>
      <c r="K47" s="75">
        <f>K19+K23+K34+K44</f>
        <v>1810102</v>
      </c>
      <c r="L47" s="76"/>
      <c r="M47" s="75">
        <f>M19+M23+M34+M44</f>
        <v>1860421</v>
      </c>
      <c r="N47" s="76"/>
      <c r="O47" s="82">
        <f>O19+O23+O34+O44</f>
        <v>1857441</v>
      </c>
      <c r="P47" s="83"/>
      <c r="Q47" s="82">
        <f>Q19+Q23+Q34+Q44</f>
        <v>50319</v>
      </c>
      <c r="R47" s="83"/>
      <c r="S47" s="82">
        <f>S19+S23+S34+S44</f>
        <v>47339</v>
      </c>
      <c r="T47" s="83"/>
      <c r="U47" s="75">
        <f>U19+U23+U34+U44</f>
        <v>-2980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1623.1935483870968</v>
      </c>
      <c r="R48" s="84"/>
      <c r="S48" s="86">
        <f>S47/31</f>
        <v>1527.0645161290322</v>
      </c>
      <c r="T48" s="84"/>
      <c r="U48" s="88">
        <f>U47/31</f>
        <v>-96.129032258064512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5.2089999999999996</v>
      </c>
      <c r="P50" s="47"/>
      <c r="Q50" s="77">
        <f>Q47*O50</f>
        <v>262111.67099999997</v>
      </c>
      <c r="R50" s="47"/>
      <c r="S50" s="77">
        <f>S47*O50</f>
        <v>246588.851</v>
      </c>
      <c r="T50" s="47"/>
      <c r="U50" s="77">
        <f>U47*O50</f>
        <v>-15522.82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36897</v>
      </c>
      <c r="J54" s="18"/>
      <c r="K54" s="33">
        <v>277820</v>
      </c>
      <c r="L54" s="19"/>
      <c r="M54" s="33">
        <v>317565</v>
      </c>
      <c r="N54" s="19"/>
      <c r="O54" s="33">
        <v>322313</v>
      </c>
      <c r="P54" s="38"/>
      <c r="Q54" s="36">
        <f>M54-K54</f>
        <v>39745</v>
      </c>
      <c r="R54" s="38"/>
      <c r="S54" s="36">
        <f>O54-K54</f>
        <v>44493</v>
      </c>
      <c r="T54" s="38"/>
      <c r="U54" s="36">
        <f>O54-M54</f>
        <v>4748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 t="s">
        <v>3</v>
      </c>
      <c r="I57" s="31"/>
      <c r="J57" s="18"/>
      <c r="K57" s="33">
        <f>SUM(K54:K56)</f>
        <v>277820</v>
      </c>
      <c r="L57" s="19"/>
      <c r="M57" s="33">
        <f>SUM(M54:M56)</f>
        <v>317565</v>
      </c>
      <c r="N57" s="19"/>
      <c r="O57" s="33">
        <f>SUM(O54:O55)</f>
        <v>322313</v>
      </c>
      <c r="P57" s="38"/>
      <c r="Q57" s="36">
        <f>SUM(Q54:Q55)</f>
        <v>39745</v>
      </c>
      <c r="R57" s="38"/>
      <c r="S57" s="36">
        <f>SUM(S54:S55)</f>
        <v>44493</v>
      </c>
      <c r="T57" s="38"/>
      <c r="U57" s="36">
        <f>SUM(U54:U55)</f>
        <v>4748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1324.8333333333333</v>
      </c>
      <c r="R59" s="84"/>
      <c r="S59" s="86">
        <f>S57/30</f>
        <v>1483.1</v>
      </c>
      <c r="T59" s="84"/>
      <c r="U59" s="86">
        <f>U57/30</f>
        <v>158.26666666666668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5.2089999999999996</v>
      </c>
      <c r="P61" s="47"/>
      <c r="Q61" s="77">
        <f>Q57*O61</f>
        <v>207031.70499999999</v>
      </c>
      <c r="R61" s="47"/>
      <c r="S61" s="77">
        <f>S57*O61</f>
        <v>231764.03699999998</v>
      </c>
      <c r="T61" s="47"/>
      <c r="U61" s="77">
        <f>U57*O61</f>
        <v>24732.331999999999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36897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36897</v>
      </c>
      <c r="J69" s="18"/>
      <c r="K69" s="33">
        <v>23252</v>
      </c>
      <c r="L69" s="19"/>
      <c r="M69" s="33">
        <v>21600</v>
      </c>
      <c r="N69" s="19"/>
      <c r="O69" s="33">
        <v>22731</v>
      </c>
      <c r="P69" s="38"/>
      <c r="Q69" s="36">
        <f>M69-K69</f>
        <v>-1652</v>
      </c>
      <c r="R69" s="38"/>
      <c r="S69" s="36">
        <f>O69-K69</f>
        <v>-521</v>
      </c>
      <c r="T69" s="38"/>
      <c r="U69" s="36">
        <f>O69-M69</f>
        <v>1131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 t="s">
        <v>3</v>
      </c>
      <c r="I71" s="31"/>
      <c r="J71" s="18"/>
      <c r="K71" s="33">
        <f>SUM(K68:K70)</f>
        <v>23252</v>
      </c>
      <c r="L71" s="19"/>
      <c r="M71" s="33">
        <f>SUM(M68:M70)</f>
        <v>21600</v>
      </c>
      <c r="N71" s="19"/>
      <c r="O71" s="33">
        <f>SUM(O68:O70)</f>
        <v>22731</v>
      </c>
      <c r="P71" s="38"/>
      <c r="Q71" s="36">
        <f>SUM(Q68:Q70)</f>
        <v>-1652</v>
      </c>
      <c r="R71" s="38"/>
      <c r="S71" s="36">
        <f>SUM(S68:S70)</f>
        <v>-521</v>
      </c>
      <c r="T71" s="38"/>
      <c r="U71" s="36">
        <f>SUM(U68:U70)</f>
        <v>1131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-55.06666666666667</v>
      </c>
      <c r="R74" s="104"/>
      <c r="S74" s="103">
        <f>S71/30</f>
        <v>-17.366666666666667</v>
      </c>
      <c r="T74" s="104"/>
      <c r="U74" s="103">
        <f>U71/30</f>
        <v>37.700000000000003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5.2089999999999996</v>
      </c>
      <c r="P76" s="47"/>
      <c r="Q76" s="77">
        <f>Q71*O76</f>
        <v>-8605.268</v>
      </c>
      <c r="R76" s="47"/>
      <c r="S76" s="77">
        <f>S71*O76</f>
        <v>-2713.8889999999997</v>
      </c>
      <c r="T76" s="47"/>
      <c r="U76" s="77">
        <f>U71*O76</f>
        <v>5891.3789999999999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K32" sqref="K3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36891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36891</v>
      </c>
      <c r="J6" s="18"/>
      <c r="K6" s="33">
        <v>642690</v>
      </c>
      <c r="L6" s="19"/>
      <c r="M6" s="33">
        <v>684139</v>
      </c>
      <c r="N6" s="19"/>
      <c r="O6" s="33">
        <v>681639</v>
      </c>
      <c r="P6" s="38"/>
      <c r="Q6" s="36">
        <f t="shared" ref="Q6:Q17" si="0">M6-K6</f>
        <v>41449</v>
      </c>
      <c r="R6" s="38"/>
      <c r="S6" s="36">
        <f t="shared" ref="S6:S17" si="1">O6-K6</f>
        <v>38949</v>
      </c>
      <c r="T6" s="38"/>
      <c r="U6" s="36">
        <f t="shared" ref="U6:U17" si="2">O6-M6</f>
        <v>-2500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36891</v>
      </c>
      <c r="J7" s="18"/>
      <c r="K7" s="33">
        <v>1065389</v>
      </c>
      <c r="L7" s="19"/>
      <c r="M7" s="33">
        <v>1072359</v>
      </c>
      <c r="N7" s="19"/>
      <c r="O7" s="33">
        <v>1067383</v>
      </c>
      <c r="P7" s="38"/>
      <c r="Q7" s="36">
        <f t="shared" si="0"/>
        <v>6970</v>
      </c>
      <c r="R7" s="38"/>
      <c r="S7" s="36">
        <f t="shared" si="1"/>
        <v>1994</v>
      </c>
      <c r="T7" s="38"/>
      <c r="U7" s="36">
        <f t="shared" si="2"/>
        <v>-4976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36891</v>
      </c>
      <c r="J8" s="18"/>
      <c r="K8" s="33">
        <v>694826</v>
      </c>
      <c r="L8" s="19"/>
      <c r="M8" s="33">
        <v>665551</v>
      </c>
      <c r="N8" s="19"/>
      <c r="O8" s="33">
        <v>660984</v>
      </c>
      <c r="P8" s="38"/>
      <c r="Q8" s="36">
        <f t="shared" si="0"/>
        <v>-29275</v>
      </c>
      <c r="R8" s="38"/>
      <c r="S8" s="36">
        <f t="shared" si="1"/>
        <v>-33842</v>
      </c>
      <c r="T8" s="38"/>
      <c r="U8" s="36">
        <f t="shared" si="2"/>
        <v>-4567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36891</v>
      </c>
      <c r="J9" s="18"/>
      <c r="K9" s="33">
        <v>226199</v>
      </c>
      <c r="L9" s="19"/>
      <c r="M9" s="33">
        <v>218924</v>
      </c>
      <c r="N9" s="19"/>
      <c r="O9" s="33">
        <v>226693</v>
      </c>
      <c r="P9" s="38"/>
      <c r="Q9" s="36">
        <f t="shared" si="0"/>
        <v>-7275</v>
      </c>
      <c r="R9" s="38"/>
      <c r="S9" s="36">
        <f t="shared" si="1"/>
        <v>494</v>
      </c>
      <c r="T9" s="38"/>
      <c r="U9" s="36">
        <f t="shared" si="2"/>
        <v>7769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36891</v>
      </c>
      <c r="J10" s="18"/>
      <c r="K10" s="33">
        <v>607160</v>
      </c>
      <c r="L10" s="19"/>
      <c r="M10" s="33">
        <v>649211</v>
      </c>
      <c r="N10" s="19"/>
      <c r="O10" s="33">
        <v>645223</v>
      </c>
      <c r="P10" s="38"/>
      <c r="Q10" s="36">
        <f t="shared" si="0"/>
        <v>42051</v>
      </c>
      <c r="R10" s="38"/>
      <c r="S10" s="36">
        <f t="shared" si="1"/>
        <v>38063</v>
      </c>
      <c r="T10" s="38"/>
      <c r="U10" s="36">
        <f t="shared" si="2"/>
        <v>-3988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36891</v>
      </c>
      <c r="J11" s="18"/>
      <c r="K11" s="33">
        <v>613975</v>
      </c>
      <c r="L11" s="19"/>
      <c r="M11" s="33">
        <v>590186</v>
      </c>
      <c r="N11" s="19"/>
      <c r="O11" s="33">
        <v>585808</v>
      </c>
      <c r="P11" s="38"/>
      <c r="Q11" s="36">
        <f t="shared" si="0"/>
        <v>-23789</v>
      </c>
      <c r="R11" s="38"/>
      <c r="S11" s="36">
        <f t="shared" si="1"/>
        <v>-28167</v>
      </c>
      <c r="T11" s="38"/>
      <c r="U11" s="36">
        <f t="shared" si="2"/>
        <v>-4378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36891</v>
      </c>
      <c r="J12" s="18"/>
      <c r="K12" s="33">
        <v>201325</v>
      </c>
      <c r="L12" s="19"/>
      <c r="M12" s="33">
        <v>200320</v>
      </c>
      <c r="N12" s="19"/>
      <c r="O12" s="33">
        <v>199614</v>
      </c>
      <c r="P12" s="38"/>
      <c r="Q12" s="36">
        <f t="shared" si="0"/>
        <v>-1005</v>
      </c>
      <c r="R12" s="38"/>
      <c r="S12" s="36">
        <f t="shared" si="1"/>
        <v>-1711</v>
      </c>
      <c r="T12" s="38"/>
      <c r="U12" s="36">
        <f t="shared" si="2"/>
        <v>-706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36891</v>
      </c>
      <c r="J13" s="18"/>
      <c r="K13" s="33">
        <v>498951</v>
      </c>
      <c r="L13" s="19"/>
      <c r="M13" s="33">
        <v>501044</v>
      </c>
      <c r="N13" s="19"/>
      <c r="O13" s="33">
        <v>490794</v>
      </c>
      <c r="P13" s="38"/>
      <c r="Q13" s="36">
        <f t="shared" si="0"/>
        <v>2093</v>
      </c>
      <c r="R13" s="38"/>
      <c r="S13" s="36">
        <f t="shared" si="1"/>
        <v>-8157</v>
      </c>
      <c r="T13" s="38"/>
      <c r="U13" s="36">
        <f t="shared" si="2"/>
        <v>-10250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36891</v>
      </c>
      <c r="J14" s="18"/>
      <c r="K14" s="33">
        <v>588683</v>
      </c>
      <c r="L14" s="19"/>
      <c r="M14" s="33">
        <v>668337</v>
      </c>
      <c r="N14" s="19"/>
      <c r="O14" s="33">
        <v>685057</v>
      </c>
      <c r="P14" s="38"/>
      <c r="Q14" s="36">
        <f t="shared" si="0"/>
        <v>79654</v>
      </c>
      <c r="R14" s="38"/>
      <c r="S14" s="36">
        <f t="shared" si="1"/>
        <v>96374</v>
      </c>
      <c r="T14" s="38"/>
      <c r="U14" s="36">
        <f t="shared" si="2"/>
        <v>16720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36891</v>
      </c>
      <c r="J15" s="18"/>
      <c r="K15" s="33">
        <v>858645</v>
      </c>
      <c r="L15" s="19"/>
      <c r="M15" s="33">
        <v>821230</v>
      </c>
      <c r="N15" s="19"/>
      <c r="O15" s="33">
        <v>817248</v>
      </c>
      <c r="P15" s="38"/>
      <c r="Q15" s="36">
        <f t="shared" si="0"/>
        <v>-37415</v>
      </c>
      <c r="R15" s="38"/>
      <c r="S15" s="36">
        <f t="shared" si="1"/>
        <v>-41397</v>
      </c>
      <c r="T15" s="38"/>
      <c r="U15" s="36">
        <f t="shared" si="2"/>
        <v>-3982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36891</v>
      </c>
      <c r="J16" s="18"/>
      <c r="K16" s="33">
        <v>1390992</v>
      </c>
      <c r="L16" s="19"/>
      <c r="M16" s="33">
        <v>1414271</v>
      </c>
      <c r="N16" s="19"/>
      <c r="O16" s="33">
        <v>1406771</v>
      </c>
      <c r="P16" s="38"/>
      <c r="Q16" s="36">
        <f t="shared" si="0"/>
        <v>23279</v>
      </c>
      <c r="R16" s="38"/>
      <c r="S16" s="36">
        <f t="shared" si="1"/>
        <v>15779</v>
      </c>
      <c r="T16" s="38"/>
      <c r="U16" s="36">
        <f t="shared" si="2"/>
        <v>-7500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36891</v>
      </c>
      <c r="J17" s="18"/>
      <c r="K17" s="33">
        <v>247791</v>
      </c>
      <c r="L17" s="19"/>
      <c r="M17" s="33">
        <v>152092</v>
      </c>
      <c r="N17" s="19"/>
      <c r="O17" s="33">
        <v>151406</v>
      </c>
      <c r="P17" s="38"/>
      <c r="Q17" s="36">
        <f t="shared" si="0"/>
        <v>-95699</v>
      </c>
      <c r="R17" s="38"/>
      <c r="S17" s="36">
        <f t="shared" si="1"/>
        <v>-96385</v>
      </c>
      <c r="T17" s="38"/>
      <c r="U17" s="36">
        <f t="shared" si="2"/>
        <v>-686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-370876</v>
      </c>
      <c r="I19" s="31"/>
      <c r="J19" s="18"/>
      <c r="K19" s="33">
        <f>SUM(K6:K18)</f>
        <v>7636626</v>
      </c>
      <c r="L19" s="19"/>
      <c r="M19" s="33">
        <f>SUM(M6:M18)</f>
        <v>7637664</v>
      </c>
      <c r="N19" s="19"/>
      <c r="O19" s="33">
        <f>SUM(O6:O17)</f>
        <v>7618620</v>
      </c>
      <c r="P19" s="38"/>
      <c r="Q19" s="36">
        <f>SUM(Q6:Q17)</f>
        <v>1038</v>
      </c>
      <c r="R19" s="38"/>
      <c r="S19" s="36">
        <f>SUM(S6:S17)</f>
        <v>-18006</v>
      </c>
      <c r="T19" s="38"/>
      <c r="U19" s="36">
        <f>SUM(U6:U17)</f>
        <v>-19044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-44656</v>
      </c>
      <c r="I23" s="30">
        <f>E2</f>
        <v>36891</v>
      </c>
      <c r="J23" s="18"/>
      <c r="K23" s="33">
        <v>22450</v>
      </c>
      <c r="L23" s="19"/>
      <c r="M23" s="33">
        <v>0</v>
      </c>
      <c r="N23" s="19"/>
      <c r="O23" s="33">
        <v>16109</v>
      </c>
      <c r="P23" s="38"/>
      <c r="Q23" s="36">
        <f>M23-K23</f>
        <v>-22450</v>
      </c>
      <c r="R23" s="38"/>
      <c r="S23" s="36">
        <f>O23-K23</f>
        <v>-6341</v>
      </c>
      <c r="T23" s="38"/>
      <c r="U23" s="36">
        <f>O23-M23</f>
        <v>16109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36891</v>
      </c>
      <c r="J27" s="18"/>
      <c r="K27" s="33">
        <v>306967</v>
      </c>
      <c r="L27" s="19"/>
      <c r="M27" s="33">
        <v>310577</v>
      </c>
      <c r="N27" s="19"/>
      <c r="O27" s="33">
        <v>309168</v>
      </c>
      <c r="P27" s="38"/>
      <c r="Q27" s="36">
        <f t="shared" ref="Q27:Q32" si="3">M27-K27</f>
        <v>3610</v>
      </c>
      <c r="R27" s="38"/>
      <c r="S27" s="36">
        <f t="shared" ref="S27:S32" si="4">O27-K27</f>
        <v>2201</v>
      </c>
      <c r="T27" s="38"/>
      <c r="U27" s="36">
        <f t="shared" ref="U27:U32" si="5">O27-M27</f>
        <v>-1409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36891</v>
      </c>
      <c r="J28" s="18"/>
      <c r="K28" s="33">
        <v>528984</v>
      </c>
      <c r="L28" s="19"/>
      <c r="M28" s="33">
        <v>523215</v>
      </c>
      <c r="N28" s="19"/>
      <c r="O28" s="33">
        <v>519640</v>
      </c>
      <c r="P28" s="38"/>
      <c r="Q28" s="36">
        <f t="shared" si="3"/>
        <v>-5769</v>
      </c>
      <c r="R28" s="38"/>
      <c r="S28" s="36">
        <f t="shared" si="4"/>
        <v>-9344</v>
      </c>
      <c r="T28" s="38"/>
      <c r="U28" s="36">
        <f t="shared" si="5"/>
        <v>-3575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36891</v>
      </c>
      <c r="J29" s="18"/>
      <c r="K29" s="33">
        <v>99484</v>
      </c>
      <c r="L29" s="19"/>
      <c r="M29" s="33">
        <v>105571</v>
      </c>
      <c r="N29" s="19"/>
      <c r="O29" s="33">
        <v>105403</v>
      </c>
      <c r="P29" s="38"/>
      <c r="Q29" s="36">
        <f t="shared" si="3"/>
        <v>6087</v>
      </c>
      <c r="R29" s="38"/>
      <c r="S29" s="36">
        <f t="shared" si="4"/>
        <v>5919</v>
      </c>
      <c r="T29" s="38"/>
      <c r="U29" s="36">
        <f t="shared" si="5"/>
        <v>-168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36891</v>
      </c>
      <c r="J30" s="18"/>
      <c r="K30" s="33">
        <v>290097</v>
      </c>
      <c r="L30" s="19"/>
      <c r="M30" s="33">
        <v>276183</v>
      </c>
      <c r="N30" s="19"/>
      <c r="O30" s="33">
        <v>274335</v>
      </c>
      <c r="P30" s="38"/>
      <c r="Q30" s="36">
        <f t="shared" si="3"/>
        <v>-13914</v>
      </c>
      <c r="R30" s="38"/>
      <c r="S30" s="36">
        <f t="shared" si="4"/>
        <v>-15762</v>
      </c>
      <c r="T30" s="38"/>
      <c r="U30" s="36">
        <f t="shared" si="5"/>
        <v>-1848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36891</v>
      </c>
      <c r="J31" s="18"/>
      <c r="K31" s="33">
        <v>551243</v>
      </c>
      <c r="L31" s="19"/>
      <c r="M31" s="33">
        <v>526851</v>
      </c>
      <c r="N31" s="19"/>
      <c r="O31" s="33">
        <v>523679</v>
      </c>
      <c r="P31" s="38"/>
      <c r="Q31" s="36">
        <f t="shared" si="3"/>
        <v>-24392</v>
      </c>
      <c r="R31" s="38"/>
      <c r="S31" s="36">
        <f t="shared" si="4"/>
        <v>-27564</v>
      </c>
      <c r="T31" s="38"/>
      <c r="U31" s="36">
        <f t="shared" si="5"/>
        <v>-3172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36891</v>
      </c>
      <c r="J32" s="18"/>
      <c r="K32" s="33">
        <v>190871</v>
      </c>
      <c r="L32" s="19"/>
      <c r="M32" s="33">
        <v>189389</v>
      </c>
      <c r="N32" s="19"/>
      <c r="O32" s="33">
        <v>188062</v>
      </c>
      <c r="P32" s="38"/>
      <c r="Q32" s="36">
        <f t="shared" si="3"/>
        <v>-1482</v>
      </c>
      <c r="R32" s="38"/>
      <c r="S32" s="36">
        <f t="shared" si="4"/>
        <v>-2809</v>
      </c>
      <c r="T32" s="38"/>
      <c r="U32" s="36">
        <f t="shared" si="5"/>
        <v>-1327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-1729584</v>
      </c>
      <c r="I34" s="31"/>
      <c r="J34" s="18"/>
      <c r="K34" s="33">
        <f>SUM(K27:K33)</f>
        <v>1967646</v>
      </c>
      <c r="L34" s="19"/>
      <c r="M34" s="33">
        <f>SUM(M27:M33)</f>
        <v>1931786</v>
      </c>
      <c r="N34" s="19"/>
      <c r="O34" s="33">
        <f>SUM(O27:O33)</f>
        <v>1920287</v>
      </c>
      <c r="P34" s="38"/>
      <c r="Q34" s="36">
        <f>SUM(Q27:Q33)</f>
        <v>-35860</v>
      </c>
      <c r="R34" s="38"/>
      <c r="S34" s="36">
        <f>SUM(S27:S33)</f>
        <v>-47359</v>
      </c>
      <c r="T34" s="38"/>
      <c r="U34" s="36">
        <f>SUM(U27:U33)</f>
        <v>-11499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36891</v>
      </c>
      <c r="J38" s="18"/>
      <c r="K38" s="33">
        <v>7564</v>
      </c>
      <c r="L38" s="19"/>
      <c r="M38" s="33">
        <v>0</v>
      </c>
      <c r="N38" s="19"/>
      <c r="O38" s="33">
        <v>7632</v>
      </c>
      <c r="P38" s="38"/>
      <c r="Q38" s="36">
        <f>M38-K38</f>
        <v>-7564</v>
      </c>
      <c r="R38" s="38"/>
      <c r="S38" s="36">
        <f>O38-K38</f>
        <v>68</v>
      </c>
      <c r="T38" s="38"/>
      <c r="U38" s="36">
        <f>O38-M38</f>
        <v>7632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36891</v>
      </c>
      <c r="J39" s="18"/>
      <c r="K39" s="33">
        <v>2085</v>
      </c>
      <c r="L39" s="19"/>
      <c r="M39" s="33">
        <v>0</v>
      </c>
      <c r="N39" s="19"/>
      <c r="O39" s="33">
        <v>4254</v>
      </c>
      <c r="P39" s="38"/>
      <c r="Q39" s="36">
        <f>M39-K39</f>
        <v>-2085</v>
      </c>
      <c r="R39" s="38"/>
      <c r="S39" s="36">
        <f>O39-K39</f>
        <v>2169</v>
      </c>
      <c r="T39" s="38"/>
      <c r="U39" s="36">
        <f>O39-M39</f>
        <v>4254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36891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36891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36891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-12366</v>
      </c>
      <c r="I44" s="31"/>
      <c r="J44" s="18"/>
      <c r="K44" s="33">
        <f>SUM(K38:K43)</f>
        <v>9649</v>
      </c>
      <c r="L44" s="19"/>
      <c r="M44" s="33">
        <f>SUM(M38:M42)</f>
        <v>0</v>
      </c>
      <c r="N44" s="19"/>
      <c r="O44" s="33">
        <f>SUM(O38:O43)</f>
        <v>11886</v>
      </c>
      <c r="P44" s="38"/>
      <c r="Q44" s="36">
        <f>SUM(Q38:Q43)</f>
        <v>-9649</v>
      </c>
      <c r="R44" s="38"/>
      <c r="S44" s="36">
        <f>SUM(S38:S43)</f>
        <v>2237</v>
      </c>
      <c r="T44" s="38"/>
      <c r="U44" s="36">
        <f>SUM(U38:U43)</f>
        <v>11886</v>
      </c>
      <c r="V44" s="38"/>
      <c r="W44" s="14"/>
      <c r="X44" s="23"/>
    </row>
    <row r="45" spans="1:24" ht="5.25" customHeight="1" thickBot="1" x14ac:dyDescent="0.25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">
      <c r="H46" s="93"/>
    </row>
    <row r="47" spans="1:24" s="15" customFormat="1" ht="12.75" customHeight="1" x14ac:dyDescent="0.2">
      <c r="E47" s="16"/>
      <c r="G47" s="15" t="s">
        <v>40</v>
      </c>
      <c r="H47" s="96">
        <f>SUM(H19:H44)</f>
        <v>-2157482</v>
      </c>
      <c r="I47" s="1"/>
      <c r="J47" s="74"/>
      <c r="K47" s="75">
        <f>K19+K23+K34+K44</f>
        <v>9636371</v>
      </c>
      <c r="L47" s="76"/>
      <c r="M47" s="75">
        <f>M19+M23+M34+M44</f>
        <v>9569450</v>
      </c>
      <c r="N47" s="76"/>
      <c r="O47" s="82">
        <f>O19+O23+O34+O44</f>
        <v>9566902</v>
      </c>
      <c r="P47" s="83"/>
      <c r="Q47" s="82">
        <f>Q19+Q23+Q34+Q44</f>
        <v>-66921</v>
      </c>
      <c r="R47" s="83"/>
      <c r="S47" s="82">
        <f>S19+S23+S34+S44</f>
        <v>-69469</v>
      </c>
      <c r="T47" s="83"/>
      <c r="U47" s="75">
        <f>U19+U23+U34+U44</f>
        <v>-2548</v>
      </c>
      <c r="V47" s="20"/>
      <c r="W47" s="16"/>
    </row>
    <row r="48" spans="1:24" s="15" customFormat="1" ht="12.75" customHeight="1" x14ac:dyDescent="0.2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-2158.7419354838707</v>
      </c>
      <c r="R48" s="84"/>
      <c r="S48" s="86">
        <f>S47/31</f>
        <v>-2240.9354838709678</v>
      </c>
      <c r="T48" s="84"/>
      <c r="U48" s="88">
        <f>U47/31</f>
        <v>-82.193548387096769</v>
      </c>
      <c r="V48" s="20"/>
      <c r="W48" s="16"/>
    </row>
    <row r="49" spans="1:24" s="15" customFormat="1" ht="12.75" customHeight="1" x14ac:dyDescent="0.2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5.2089999999999996</v>
      </c>
      <c r="P50" s="47"/>
      <c r="Q50" s="77">
        <f>Q47*O50</f>
        <v>-348591.489</v>
      </c>
      <c r="R50" s="47"/>
      <c r="S50" s="77">
        <f>S47*O50</f>
        <v>-361864.02099999995</v>
      </c>
      <c r="T50" s="47"/>
      <c r="U50" s="77">
        <f>U47*O50</f>
        <v>-13272.531999999999</v>
      </c>
      <c r="V50" s="20"/>
      <c r="W50" s="14"/>
    </row>
    <row r="51" spans="1:24" ht="13.5" thickBot="1" x14ac:dyDescent="0.25"/>
    <row r="52" spans="1:24" s="17" customFormat="1" ht="11.25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5" thickBot="1" x14ac:dyDescent="0.25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36891</v>
      </c>
      <c r="J54" s="18"/>
      <c r="K54" s="33">
        <v>2967879</v>
      </c>
      <c r="L54" s="19"/>
      <c r="M54" s="33">
        <v>2929608</v>
      </c>
      <c r="N54" s="19"/>
      <c r="O54" s="33">
        <v>2944247</v>
      </c>
      <c r="P54" s="38"/>
      <c r="Q54" s="36">
        <f>M54-K54</f>
        <v>-38271</v>
      </c>
      <c r="R54" s="38"/>
      <c r="S54" s="36">
        <f>O54-K54</f>
        <v>-23632</v>
      </c>
      <c r="T54" s="38"/>
      <c r="U54" s="36">
        <f>O54-M54</f>
        <v>14639</v>
      </c>
      <c r="V54" s="38"/>
      <c r="W54" s="14" t="s">
        <v>31</v>
      </c>
      <c r="X54" s="23"/>
    </row>
    <row r="55" spans="1:24" s="13" customFormat="1" x14ac:dyDescent="0.2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>
        <v>0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-1237256</v>
      </c>
      <c r="I57" s="31"/>
      <c r="J57" s="18"/>
      <c r="K57" s="33">
        <f>SUM(K54:K56)</f>
        <v>2967879</v>
      </c>
      <c r="L57" s="19"/>
      <c r="M57" s="33">
        <f>SUM(M54:M56)</f>
        <v>2929608</v>
      </c>
      <c r="N57" s="19"/>
      <c r="O57" s="33">
        <f>SUM(O54:O55)</f>
        <v>2944247</v>
      </c>
      <c r="P57" s="38"/>
      <c r="Q57" s="36">
        <f>SUM(Q54:Q55)</f>
        <v>-38271</v>
      </c>
      <c r="R57" s="38"/>
      <c r="S57" s="36">
        <f>SUM(S54:S55)</f>
        <v>-23632</v>
      </c>
      <c r="T57" s="38"/>
      <c r="U57" s="36">
        <f>SUM(U54:U55)</f>
        <v>14639</v>
      </c>
      <c r="V57" s="38"/>
      <c r="W57" s="14"/>
      <c r="X57" s="23"/>
    </row>
    <row r="58" spans="1:24" ht="5.25" customHeight="1" thickBot="1" x14ac:dyDescent="0.25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-1275.7</v>
      </c>
      <c r="R59" s="84"/>
      <c r="S59" s="86">
        <f>S57/30</f>
        <v>-787.73333333333335</v>
      </c>
      <c r="T59" s="84"/>
      <c r="U59" s="86">
        <f>U57/30</f>
        <v>487.96666666666664</v>
      </c>
      <c r="V59" s="20"/>
      <c r="W59" s="16"/>
    </row>
    <row r="60" spans="1:24" s="15" customFormat="1" ht="12.75" customHeight="1" x14ac:dyDescent="0.2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5.2089999999999996</v>
      </c>
      <c r="P61" s="47"/>
      <c r="Q61" s="77">
        <f>Q57*O61</f>
        <v>-199353.639</v>
      </c>
      <c r="R61" s="47"/>
      <c r="S61" s="77">
        <f>S57*O61</f>
        <v>-123099.08799999999</v>
      </c>
      <c r="T61" s="47"/>
      <c r="U61" s="77">
        <f>U57*O61</f>
        <v>76254.550999999992</v>
      </c>
      <c r="V61" s="20"/>
      <c r="W61" s="14"/>
    </row>
    <row r="62" spans="1:24" ht="7.5" customHeight="1" x14ac:dyDescent="0.2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25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1.25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5" thickBot="1" x14ac:dyDescent="0.25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36891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36891</v>
      </c>
      <c r="J69" s="18"/>
      <c r="K69" s="33">
        <v>121594</v>
      </c>
      <c r="L69" s="19"/>
      <c r="M69" s="33">
        <v>123527</v>
      </c>
      <c r="N69" s="19"/>
      <c r="O69" s="33">
        <v>129714</v>
      </c>
      <c r="P69" s="38"/>
      <c r="Q69" s="36">
        <f>M69-K69</f>
        <v>1933</v>
      </c>
      <c r="R69" s="38"/>
      <c r="S69" s="36">
        <f>O69-K69</f>
        <v>8120</v>
      </c>
      <c r="T69" s="38"/>
      <c r="U69" s="36">
        <f>O69-M69</f>
        <v>6187</v>
      </c>
      <c r="V69" s="38"/>
      <c r="W69" s="14" t="s">
        <v>30</v>
      </c>
      <c r="X69" s="23"/>
    </row>
    <row r="70" spans="1:24" s="13" customFormat="1" ht="3" customHeight="1" thickBot="1" x14ac:dyDescent="0.25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5" thickTop="1" x14ac:dyDescent="0.2">
      <c r="A71" s="22"/>
      <c r="D71" s="26"/>
      <c r="E71" s="27"/>
      <c r="G71" s="26"/>
      <c r="H71" s="90">
        <v>170941</v>
      </c>
      <c r="I71" s="31"/>
      <c r="J71" s="18"/>
      <c r="K71" s="33">
        <f>SUM(K68:K70)</f>
        <v>121594</v>
      </c>
      <c r="L71" s="19"/>
      <c r="M71" s="33">
        <f>SUM(M68:M70)</f>
        <v>123527</v>
      </c>
      <c r="N71" s="19"/>
      <c r="O71" s="33">
        <f>SUM(O68:O70)</f>
        <v>129714</v>
      </c>
      <c r="P71" s="38"/>
      <c r="Q71" s="36">
        <f>SUM(Q68:Q70)</f>
        <v>1933</v>
      </c>
      <c r="R71" s="38"/>
      <c r="S71" s="36">
        <f>SUM(S68:S70)</f>
        <v>8120</v>
      </c>
      <c r="T71" s="38"/>
      <c r="U71" s="36">
        <f>SUM(U68:U70)</f>
        <v>6187</v>
      </c>
      <c r="V71" s="38"/>
      <c r="W71" s="14"/>
      <c r="X71" s="23"/>
    </row>
    <row r="72" spans="1:24" s="13" customFormat="1" ht="7.5" customHeight="1" x14ac:dyDescent="0.2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25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64.433333333333337</v>
      </c>
      <c r="R74" s="104"/>
      <c r="S74" s="103">
        <f>S71/30</f>
        <v>270.66666666666669</v>
      </c>
      <c r="T74" s="104"/>
      <c r="U74" s="103">
        <f>U71/30</f>
        <v>206.23333333333332</v>
      </c>
      <c r="V74" s="20"/>
      <c r="W74" s="16"/>
    </row>
    <row r="75" spans="1:24" s="15" customFormat="1" ht="12.75" customHeight="1" x14ac:dyDescent="0.2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5.2089999999999996</v>
      </c>
      <c r="P76" s="47"/>
      <c r="Q76" s="77">
        <f>Q71*O76</f>
        <v>10068.996999999999</v>
      </c>
      <c r="R76" s="47"/>
      <c r="S76" s="77">
        <f>S71*O76</f>
        <v>42297.079999999994</v>
      </c>
      <c r="T76" s="47"/>
      <c r="U76" s="77">
        <f>U71*O76</f>
        <v>32228.082999999999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E2" sqref="E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85546875" style="105" bestFit="1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37164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37164</v>
      </c>
      <c r="J6" s="18"/>
      <c r="K6" s="33">
        <v>684920</v>
      </c>
      <c r="L6" s="19"/>
      <c r="M6" s="33">
        <v>613725</v>
      </c>
      <c r="N6" s="19"/>
      <c r="O6" s="33">
        <v>613531</v>
      </c>
      <c r="P6" s="38"/>
      <c r="Q6" s="36">
        <f t="shared" ref="Q6:Q17" si="0">M6-K6</f>
        <v>-71195</v>
      </c>
      <c r="R6" s="38"/>
      <c r="S6" s="36">
        <f t="shared" ref="S6:S17" si="1">O6-K6</f>
        <v>-71389</v>
      </c>
      <c r="T6" s="38"/>
      <c r="U6" s="36">
        <f t="shared" ref="U6:U17" si="2">O6-M6</f>
        <v>-194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37164</v>
      </c>
      <c r="J7" s="18"/>
      <c r="K7" s="33">
        <v>990785</v>
      </c>
      <c r="L7" s="19"/>
      <c r="M7" s="33">
        <v>1013926</v>
      </c>
      <c r="N7" s="19"/>
      <c r="O7" s="33">
        <v>1010340</v>
      </c>
      <c r="P7" s="38"/>
      <c r="Q7" s="36">
        <f t="shared" si="0"/>
        <v>23141</v>
      </c>
      <c r="R7" s="38"/>
      <c r="S7" s="36">
        <f t="shared" si="1"/>
        <v>19555</v>
      </c>
      <c r="T7" s="38"/>
      <c r="U7" s="36">
        <f t="shared" si="2"/>
        <v>-3586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v>37164</v>
      </c>
      <c r="J8" s="18"/>
      <c r="K8" s="33">
        <v>601946</v>
      </c>
      <c r="L8" s="19"/>
      <c r="M8" s="33">
        <v>695323</v>
      </c>
      <c r="N8" s="19"/>
      <c r="O8" s="33">
        <v>689679</v>
      </c>
      <c r="P8" s="38"/>
      <c r="Q8" s="36">
        <f t="shared" si="0"/>
        <v>93377</v>
      </c>
      <c r="R8" s="38"/>
      <c r="S8" s="36">
        <f t="shared" si="1"/>
        <v>87733</v>
      </c>
      <c r="T8" s="38"/>
      <c r="U8" s="36">
        <f t="shared" si="2"/>
        <v>-5644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v>37164</v>
      </c>
      <c r="J9" s="18"/>
      <c r="K9" s="33">
        <v>223380</v>
      </c>
      <c r="L9" s="19"/>
      <c r="M9" s="33">
        <v>223599</v>
      </c>
      <c r="N9" s="19"/>
      <c r="O9" s="33">
        <v>221358</v>
      </c>
      <c r="P9" s="38"/>
      <c r="Q9" s="36">
        <f t="shared" si="0"/>
        <v>219</v>
      </c>
      <c r="R9" s="38"/>
      <c r="S9" s="36">
        <f t="shared" si="1"/>
        <v>-2022</v>
      </c>
      <c r="T9" s="38"/>
      <c r="U9" s="36">
        <f t="shared" si="2"/>
        <v>-2241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v>37164</v>
      </c>
      <c r="J10" s="18"/>
      <c r="K10" s="33">
        <v>543904</v>
      </c>
      <c r="L10" s="19"/>
      <c r="M10" s="33">
        <v>564899</v>
      </c>
      <c r="N10" s="19"/>
      <c r="O10" s="33">
        <v>557861</v>
      </c>
      <c r="P10" s="38"/>
      <c r="Q10" s="36">
        <f t="shared" si="0"/>
        <v>20995</v>
      </c>
      <c r="R10" s="38"/>
      <c r="S10" s="36">
        <f t="shared" si="1"/>
        <v>13957</v>
      </c>
      <c r="T10" s="38"/>
      <c r="U10" s="36">
        <f t="shared" si="2"/>
        <v>-7038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v>37164</v>
      </c>
      <c r="J11" s="18"/>
      <c r="K11" s="33">
        <v>555566</v>
      </c>
      <c r="L11" s="19"/>
      <c r="M11" s="33">
        <v>599053</v>
      </c>
      <c r="N11" s="19"/>
      <c r="O11" s="33">
        <v>590722</v>
      </c>
      <c r="P11" s="38"/>
      <c r="Q11" s="36">
        <f t="shared" si="0"/>
        <v>43487</v>
      </c>
      <c r="R11" s="38"/>
      <c r="S11" s="36">
        <f t="shared" si="1"/>
        <v>35156</v>
      </c>
      <c r="T11" s="38"/>
      <c r="U11" s="36">
        <f t="shared" si="2"/>
        <v>-8331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v>37164</v>
      </c>
      <c r="J12" s="18"/>
      <c r="K12" s="33">
        <v>182407</v>
      </c>
      <c r="L12" s="19"/>
      <c r="M12" s="33">
        <v>165139</v>
      </c>
      <c r="N12" s="19"/>
      <c r="O12" s="33">
        <v>163992</v>
      </c>
      <c r="P12" s="38"/>
      <c r="Q12" s="36">
        <f t="shared" si="0"/>
        <v>-17268</v>
      </c>
      <c r="R12" s="38"/>
      <c r="S12" s="36">
        <f t="shared" si="1"/>
        <v>-18415</v>
      </c>
      <c r="T12" s="38"/>
      <c r="U12" s="36">
        <f t="shared" si="2"/>
        <v>-1147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v>37164</v>
      </c>
      <c r="J13" s="18"/>
      <c r="K13" s="33">
        <v>470577</v>
      </c>
      <c r="L13" s="19"/>
      <c r="M13" s="33">
        <v>461124</v>
      </c>
      <c r="N13" s="19"/>
      <c r="O13" s="33">
        <v>451909</v>
      </c>
      <c r="P13" s="38"/>
      <c r="Q13" s="36">
        <f t="shared" si="0"/>
        <v>-9453</v>
      </c>
      <c r="R13" s="38"/>
      <c r="S13" s="36">
        <f t="shared" si="1"/>
        <v>-18668</v>
      </c>
      <c r="T13" s="38"/>
      <c r="U13" s="36">
        <f t="shared" si="2"/>
        <v>-9215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v>37164</v>
      </c>
      <c r="J14" s="18"/>
      <c r="K14" s="33">
        <v>514227</v>
      </c>
      <c r="L14" s="19"/>
      <c r="M14" s="33">
        <v>448691</v>
      </c>
      <c r="N14" s="19"/>
      <c r="O14" s="33">
        <v>445999</v>
      </c>
      <c r="P14" s="38"/>
      <c r="Q14" s="36">
        <f t="shared" si="0"/>
        <v>-65536</v>
      </c>
      <c r="R14" s="38"/>
      <c r="S14" s="36">
        <f t="shared" si="1"/>
        <v>-68228</v>
      </c>
      <c r="T14" s="38"/>
      <c r="U14" s="36">
        <f t="shared" si="2"/>
        <v>-2692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v>37164</v>
      </c>
      <c r="J15" s="18"/>
      <c r="K15" s="33">
        <v>729420</v>
      </c>
      <c r="L15" s="19"/>
      <c r="M15" s="33">
        <v>752846</v>
      </c>
      <c r="N15" s="19"/>
      <c r="O15" s="33">
        <v>738940</v>
      </c>
      <c r="P15" s="38"/>
      <c r="Q15" s="36">
        <f t="shared" si="0"/>
        <v>23426</v>
      </c>
      <c r="R15" s="38"/>
      <c r="S15" s="36">
        <f t="shared" si="1"/>
        <v>9520</v>
      </c>
      <c r="T15" s="38"/>
      <c r="U15" s="36">
        <f t="shared" si="2"/>
        <v>-13906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37164</v>
      </c>
      <c r="J16" s="18"/>
      <c r="K16" s="33">
        <v>922505</v>
      </c>
      <c r="L16" s="19"/>
      <c r="M16" s="33">
        <v>852612</v>
      </c>
      <c r="N16" s="19"/>
      <c r="O16" s="33">
        <v>837968</v>
      </c>
      <c r="P16" s="38"/>
      <c r="Q16" s="36">
        <f t="shared" si="0"/>
        <v>-69893</v>
      </c>
      <c r="R16" s="38"/>
      <c r="S16" s="36">
        <f t="shared" si="1"/>
        <v>-84537</v>
      </c>
      <c r="T16" s="38"/>
      <c r="U16" s="36">
        <f t="shared" si="2"/>
        <v>-14644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37164</v>
      </c>
      <c r="J17" s="18"/>
      <c r="K17" s="33">
        <v>198720</v>
      </c>
      <c r="L17" s="19"/>
      <c r="M17" s="33">
        <v>245502</v>
      </c>
      <c r="N17" s="19"/>
      <c r="O17" s="33">
        <v>243181</v>
      </c>
      <c r="P17" s="38"/>
      <c r="Q17" s="36">
        <f t="shared" si="0"/>
        <v>46782</v>
      </c>
      <c r="R17" s="38"/>
      <c r="S17" s="36">
        <f t="shared" si="1"/>
        <v>44461</v>
      </c>
      <c r="T17" s="38"/>
      <c r="U17" s="36">
        <f t="shared" si="2"/>
        <v>-2321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6618357</v>
      </c>
      <c r="L19" s="19"/>
      <c r="M19" s="33">
        <f>SUM(M6:M18)</f>
        <v>6636439</v>
      </c>
      <c r="N19" s="19"/>
      <c r="O19" s="33">
        <f>SUM(O6:O18)</f>
        <v>6565480</v>
      </c>
      <c r="P19" s="38"/>
      <c r="Q19" s="36">
        <f>SUM(Q6:Q17)</f>
        <v>18082</v>
      </c>
      <c r="R19" s="38"/>
      <c r="S19" s="36">
        <f>SUM(S6:S17)</f>
        <v>-52877</v>
      </c>
      <c r="T19" s="38"/>
      <c r="U19" s="36">
        <f>SUM(U6:U17)</f>
        <v>-70959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37164</v>
      </c>
      <c r="J23" s="18"/>
      <c r="K23" s="33">
        <v>11250</v>
      </c>
      <c r="L23" s="19"/>
      <c r="M23" s="33">
        <v>12680</v>
      </c>
      <c r="N23" s="19"/>
      <c r="O23" s="33">
        <v>13488</v>
      </c>
      <c r="P23" s="38"/>
      <c r="Q23" s="36">
        <f>M23-K23</f>
        <v>1430</v>
      </c>
      <c r="R23" s="38"/>
      <c r="S23" s="36">
        <f>O23-K23</f>
        <v>2238</v>
      </c>
      <c r="T23" s="38"/>
      <c r="U23" s="36">
        <f>O23-M23</f>
        <v>808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37164</v>
      </c>
      <c r="J27" s="18"/>
      <c r="K27" s="33">
        <v>334011</v>
      </c>
      <c r="L27" s="19"/>
      <c r="M27" s="33">
        <v>321385</v>
      </c>
      <c r="N27" s="19"/>
      <c r="O27" s="33">
        <v>317126</v>
      </c>
      <c r="P27" s="38"/>
      <c r="Q27" s="36">
        <f t="shared" ref="Q27:Q32" si="3">M27-K27</f>
        <v>-12626</v>
      </c>
      <c r="R27" s="38"/>
      <c r="S27" s="36">
        <f t="shared" ref="S27:S32" si="4">O27-K27</f>
        <v>-16885</v>
      </c>
      <c r="T27" s="38"/>
      <c r="U27" s="36">
        <f t="shared" ref="U27:U32" si="5">O27-M27</f>
        <v>-4259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37164</v>
      </c>
      <c r="J28" s="18"/>
      <c r="K28" s="33">
        <v>427201</v>
      </c>
      <c r="L28" s="19"/>
      <c r="M28" s="33">
        <v>482480</v>
      </c>
      <c r="N28" s="19"/>
      <c r="O28" s="33">
        <v>473155</v>
      </c>
      <c r="P28" s="38"/>
      <c r="Q28" s="36">
        <f t="shared" si="3"/>
        <v>55279</v>
      </c>
      <c r="R28" s="38"/>
      <c r="S28" s="36">
        <f t="shared" si="4"/>
        <v>45954</v>
      </c>
      <c r="T28" s="38"/>
      <c r="U28" s="36">
        <f t="shared" si="5"/>
        <v>-9325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37164</v>
      </c>
      <c r="J29" s="18"/>
      <c r="K29" s="33">
        <v>109222</v>
      </c>
      <c r="L29" s="19"/>
      <c r="M29" s="33">
        <v>92195</v>
      </c>
      <c r="N29" s="19"/>
      <c r="O29" s="33">
        <v>91986</v>
      </c>
      <c r="P29" s="38"/>
      <c r="Q29" s="36">
        <f t="shared" si="3"/>
        <v>-17027</v>
      </c>
      <c r="R29" s="38"/>
      <c r="S29" s="36">
        <f t="shared" si="4"/>
        <v>-17236</v>
      </c>
      <c r="T29" s="38"/>
      <c r="U29" s="36">
        <f t="shared" si="5"/>
        <v>-209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37164</v>
      </c>
      <c r="J30" s="18"/>
      <c r="K30" s="33">
        <v>271460</v>
      </c>
      <c r="L30" s="19"/>
      <c r="M30" s="33">
        <v>276630</v>
      </c>
      <c r="N30" s="19"/>
      <c r="O30" s="33">
        <v>271645</v>
      </c>
      <c r="P30" s="38"/>
      <c r="Q30" s="36">
        <f t="shared" si="3"/>
        <v>5170</v>
      </c>
      <c r="R30" s="38"/>
      <c r="S30" s="36">
        <f t="shared" si="4"/>
        <v>185</v>
      </c>
      <c r="T30" s="38"/>
      <c r="U30" s="36">
        <f t="shared" si="5"/>
        <v>-4985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37164</v>
      </c>
      <c r="J31" s="18"/>
      <c r="K31" s="33">
        <v>436177</v>
      </c>
      <c r="L31" s="19"/>
      <c r="M31" s="33">
        <v>482204</v>
      </c>
      <c r="N31" s="19"/>
      <c r="O31" s="33">
        <v>477316</v>
      </c>
      <c r="P31" s="38"/>
      <c r="Q31" s="36">
        <f t="shared" si="3"/>
        <v>46027</v>
      </c>
      <c r="R31" s="38"/>
      <c r="S31" s="36">
        <f t="shared" si="4"/>
        <v>41139</v>
      </c>
      <c r="T31" s="38"/>
      <c r="U31" s="36">
        <f t="shared" si="5"/>
        <v>-4888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37164</v>
      </c>
      <c r="J32" s="18"/>
      <c r="K32" s="33">
        <v>174150</v>
      </c>
      <c r="L32" s="19"/>
      <c r="M32" s="33">
        <v>166090</v>
      </c>
      <c r="N32" s="19"/>
      <c r="O32" s="33">
        <v>162591</v>
      </c>
      <c r="P32" s="38"/>
      <c r="Q32" s="36">
        <f t="shared" si="3"/>
        <v>-8060</v>
      </c>
      <c r="R32" s="38"/>
      <c r="S32" s="36">
        <f t="shared" si="4"/>
        <v>-11559</v>
      </c>
      <c r="T32" s="38"/>
      <c r="U32" s="36">
        <f t="shared" si="5"/>
        <v>-3499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1752221</v>
      </c>
      <c r="L34" s="19"/>
      <c r="M34" s="33">
        <f>SUM(M27:M33)</f>
        <v>1820984</v>
      </c>
      <c r="N34" s="19"/>
      <c r="O34" s="33">
        <f>SUM(O27:O33)</f>
        <v>1793819</v>
      </c>
      <c r="P34" s="38"/>
      <c r="Q34" s="36">
        <f>SUM(Q27:Q33)</f>
        <v>68763</v>
      </c>
      <c r="R34" s="38"/>
      <c r="S34" s="36">
        <f>SUM(S27:S33)</f>
        <v>41598</v>
      </c>
      <c r="T34" s="38"/>
      <c r="U34" s="36">
        <f>SUM(U27:U33)</f>
        <v>-27165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37164</v>
      </c>
      <c r="J38" s="18"/>
      <c r="K38" s="33">
        <v>7440</v>
      </c>
      <c r="L38" s="19"/>
      <c r="M38" s="33">
        <v>0</v>
      </c>
      <c r="N38" s="19"/>
      <c r="O38" s="33">
        <v>7318</v>
      </c>
      <c r="P38" s="38"/>
      <c r="Q38" s="36">
        <f>M38-K38</f>
        <v>-7440</v>
      </c>
      <c r="R38" s="38"/>
      <c r="S38" s="36">
        <f>O38-K38</f>
        <v>-122</v>
      </c>
      <c r="T38" s="38"/>
      <c r="U38" s="36">
        <f>O38-M38</f>
        <v>7318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37164</v>
      </c>
      <c r="J39" s="18"/>
      <c r="K39" s="33">
        <v>2854</v>
      </c>
      <c r="L39" s="19"/>
      <c r="M39" s="33">
        <v>3528</v>
      </c>
      <c r="N39" s="19"/>
      <c r="O39" s="33">
        <v>3556</v>
      </c>
      <c r="P39" s="38"/>
      <c r="Q39" s="36">
        <f>M39-K39</f>
        <v>674</v>
      </c>
      <c r="R39" s="38"/>
      <c r="S39" s="36">
        <f>O39-K39</f>
        <v>702</v>
      </c>
      <c r="T39" s="38"/>
      <c r="U39" s="36">
        <f>O39-M39</f>
        <v>28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37164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37164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37164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10294</v>
      </c>
      <c r="L44" s="19"/>
      <c r="M44" s="33">
        <f>SUM(M38:M42)</f>
        <v>3528</v>
      </c>
      <c r="N44" s="19"/>
      <c r="O44" s="33">
        <f>SUM(O38:O43)</f>
        <v>10874</v>
      </c>
      <c r="P44" s="38"/>
      <c r="Q44" s="36">
        <f>SUM(Q38:Q43)</f>
        <v>-6766</v>
      </c>
      <c r="R44" s="38"/>
      <c r="S44" s="36">
        <f>SUM(S38:S43)</f>
        <v>580</v>
      </c>
      <c r="T44" s="38"/>
      <c r="U44" s="36">
        <f>SUM(U38:U43)</f>
        <v>7346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37164</v>
      </c>
      <c r="J48" s="18"/>
      <c r="K48" s="33">
        <v>21823</v>
      </c>
      <c r="L48" s="19"/>
      <c r="M48" s="33">
        <v>10187</v>
      </c>
      <c r="N48" s="19"/>
      <c r="O48" s="33">
        <v>0</v>
      </c>
      <c r="P48" s="38"/>
      <c r="Q48" s="36">
        <f>M48-K48</f>
        <v>-11636</v>
      </c>
      <c r="R48" s="38"/>
      <c r="S48" s="36">
        <f>O48-K48</f>
        <v>-21823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21823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-11636</v>
      </c>
      <c r="R50" s="38"/>
      <c r="S50" s="36">
        <f>SUM(S45:S49)</f>
        <v>-21823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37164</v>
      </c>
      <c r="J54" s="18"/>
      <c r="K54" s="33">
        <v>7047</v>
      </c>
      <c r="L54" s="19"/>
      <c r="M54" s="33">
        <v>992</v>
      </c>
      <c r="N54" s="19"/>
      <c r="O54" s="33">
        <v>0</v>
      </c>
      <c r="P54" s="38"/>
      <c r="Q54" s="36">
        <f>M54-K54</f>
        <v>-6055</v>
      </c>
      <c r="R54" s="38"/>
      <c r="S54" s="36">
        <f>O54-K54</f>
        <v>-7047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37164</v>
      </c>
      <c r="J55" s="18"/>
      <c r="K55" s="33">
        <v>174361</v>
      </c>
      <c r="L55" s="19"/>
      <c r="M55" s="33">
        <v>159480</v>
      </c>
      <c r="N55" s="19"/>
      <c r="O55" s="33">
        <v>161199</v>
      </c>
      <c r="P55" s="38"/>
      <c r="Q55" s="36">
        <f>M55-K55</f>
        <v>-14881</v>
      </c>
      <c r="R55" s="38"/>
      <c r="S55" s="36">
        <f>O55-K55</f>
        <v>-13162</v>
      </c>
      <c r="T55" s="38"/>
      <c r="U55" s="36">
        <f>O55-M55</f>
        <v>1719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181408</v>
      </c>
      <c r="L57" s="19"/>
      <c r="M57" s="33">
        <f>SUM(M54:M56)</f>
        <v>160472</v>
      </c>
      <c r="N57" s="19"/>
      <c r="O57" s="33">
        <f>SUM(O54:O56)</f>
        <v>161199</v>
      </c>
      <c r="P57" s="38"/>
      <c r="Q57" s="36">
        <f>SUM(Q51:Q56)</f>
        <v>-20936</v>
      </c>
      <c r="R57" s="38"/>
      <c r="S57" s="36">
        <f>SUM(S51:S56)</f>
        <v>-20209</v>
      </c>
      <c r="T57" s="38"/>
      <c r="U57" s="36">
        <f>SUM(U51:U56)</f>
        <v>727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37164</v>
      </c>
      <c r="J61" s="18"/>
      <c r="K61" s="33">
        <v>20762</v>
      </c>
      <c r="L61" s="19"/>
      <c r="M61" s="33">
        <v>15771</v>
      </c>
      <c r="N61" s="19"/>
      <c r="O61" s="33">
        <v>16549</v>
      </c>
      <c r="P61" s="38"/>
      <c r="Q61" s="36">
        <f>M61-K61</f>
        <v>-4991</v>
      </c>
      <c r="R61" s="38"/>
      <c r="S61" s="36">
        <f>O61-K61</f>
        <v>-4213</v>
      </c>
      <c r="T61" s="38"/>
      <c r="U61" s="36">
        <f>O61-M61</f>
        <v>778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20762</v>
      </c>
      <c r="L63" s="19"/>
      <c r="M63" s="33">
        <f>SUM(M61:M62)</f>
        <v>15771</v>
      </c>
      <c r="N63" s="19"/>
      <c r="O63" s="33">
        <f>SUM(O61:O62)</f>
        <v>16549</v>
      </c>
      <c r="P63" s="38"/>
      <c r="Q63" s="36">
        <f>SUM(Q58:Q62)</f>
        <v>-4991</v>
      </c>
      <c r="R63" s="38"/>
      <c r="S63" s="36">
        <f>SUM(S58:S62)</f>
        <v>-4213</v>
      </c>
      <c r="T63" s="38"/>
      <c r="U63" s="36">
        <f>SUM(U58:U62)</f>
        <v>778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37164</v>
      </c>
      <c r="J67" s="18"/>
      <c r="K67" s="33">
        <v>28404</v>
      </c>
      <c r="L67" s="19"/>
      <c r="M67" s="33">
        <v>32741</v>
      </c>
      <c r="N67" s="19"/>
      <c r="O67" s="33">
        <v>32783</v>
      </c>
      <c r="P67" s="38"/>
      <c r="Q67" s="36">
        <f>M67-K67</f>
        <v>4337</v>
      </c>
      <c r="R67" s="38"/>
      <c r="S67" s="36">
        <f>O67-K67</f>
        <v>4379</v>
      </c>
      <c r="T67" s="38"/>
      <c r="U67" s="36">
        <f>O67-M67</f>
        <v>42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28404</v>
      </c>
      <c r="L69" s="19"/>
      <c r="M69" s="33">
        <f>SUM(M67:M68)</f>
        <v>32741</v>
      </c>
      <c r="N69" s="19"/>
      <c r="O69" s="33">
        <f>SUM(O67:O68)</f>
        <v>32783</v>
      </c>
      <c r="P69" s="38"/>
      <c r="Q69" s="36">
        <f>SUM(Q64:Q68)</f>
        <v>4337</v>
      </c>
      <c r="R69" s="38"/>
      <c r="S69" s="36">
        <f>SUM(S64:S68)</f>
        <v>4379</v>
      </c>
      <c r="T69" s="38"/>
      <c r="U69" s="36">
        <f>SUM(U64:U68)</f>
        <v>42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8644519</v>
      </c>
      <c r="L72" s="76"/>
      <c r="M72" s="75">
        <f>M19+M23+M34+M44+M50+M57+M63+M69</f>
        <v>8692802</v>
      </c>
      <c r="N72" s="76"/>
      <c r="O72" s="82">
        <f>O19+O23+O34+O44+O50+O57+O63+O69</f>
        <v>8594192</v>
      </c>
      <c r="P72" s="83"/>
      <c r="Q72" s="82">
        <f>Q19+Q23+Q34+Q44+Q50+Q57+Q63+Q69</f>
        <v>48283</v>
      </c>
      <c r="R72" s="83"/>
      <c r="S72" s="82">
        <f>S19+S23+S34+S44+S50+S57+S63+S69</f>
        <v>-50327</v>
      </c>
      <c r="T72" s="83"/>
      <c r="U72" s="75">
        <f>U19+U23+U34+U44+U50+U57+U63+U69</f>
        <v>-98610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1557.516129032258</v>
      </c>
      <c r="R73" s="84"/>
      <c r="S73" s="86">
        <f>S72/31</f>
        <v>-1623.4516129032259</v>
      </c>
      <c r="T73" s="84"/>
      <c r="U73" s="88">
        <f>U72/31</f>
        <v>-3180.9677419354839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134492.2965</v>
      </c>
      <c r="R75" s="47"/>
      <c r="S75" s="77">
        <f>S72*O75</f>
        <v>-140185.8585</v>
      </c>
      <c r="T75" s="47"/>
      <c r="U75" s="77">
        <f>U72*O75</f>
        <v>-274678.15499999997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37164</v>
      </c>
      <c r="J79" s="18"/>
      <c r="K79" s="33">
        <v>-2902721</v>
      </c>
      <c r="L79" s="19"/>
      <c r="M79" s="33">
        <v>-2933925</v>
      </c>
      <c r="N79" s="19"/>
      <c r="O79" s="33">
        <v>-2913236</v>
      </c>
      <c r="P79" s="38"/>
      <c r="Q79" s="36">
        <f>M79-K79</f>
        <v>-31204</v>
      </c>
      <c r="R79" s="38"/>
      <c r="S79" s="36">
        <f>O79-K79</f>
        <v>-10515</v>
      </c>
      <c r="T79" s="38"/>
      <c r="U79" s="36">
        <f>O79-M79</f>
        <v>20689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-2902721</v>
      </c>
      <c r="L82" s="19"/>
      <c r="M82" s="33">
        <f>SUM(M79:M81)</f>
        <v>-2933925</v>
      </c>
      <c r="N82" s="19"/>
      <c r="O82" s="33">
        <f>SUM(O79:O80)</f>
        <v>-2913236</v>
      </c>
      <c r="P82" s="38"/>
      <c r="Q82" s="36">
        <f>SUM(Q79:Q80)</f>
        <v>-31204</v>
      </c>
      <c r="R82" s="38"/>
      <c r="S82" s="36">
        <f>SUM(S79:S80)</f>
        <v>-10515</v>
      </c>
      <c r="T82" s="38"/>
      <c r="U82" s="36">
        <f>SUM(U79:U80)</f>
        <v>20689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-1040.1333333333334</v>
      </c>
      <c r="R84" s="84"/>
      <c r="S84" s="86">
        <f>S82/30</f>
        <v>-350.5</v>
      </c>
      <c r="T84" s="84"/>
      <c r="U84" s="86">
        <f>U82/30</f>
        <v>689.63333333333333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-86918.741999999998</v>
      </c>
      <c r="R86" s="47"/>
      <c r="S86" s="77">
        <f>S82*O86</f>
        <v>-29289.532499999998</v>
      </c>
      <c r="T86" s="47"/>
      <c r="U86" s="77">
        <f>U82*O86</f>
        <v>57629.209499999997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37164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37164</v>
      </c>
      <c r="J94" s="18"/>
      <c r="K94" s="33">
        <v>138353</v>
      </c>
      <c r="L94" s="19"/>
      <c r="M94" s="33">
        <v>137645</v>
      </c>
      <c r="N94" s="19"/>
      <c r="O94" s="33">
        <v>145547</v>
      </c>
      <c r="P94" s="38"/>
      <c r="Q94" s="36">
        <f>M94-K94</f>
        <v>-708</v>
      </c>
      <c r="R94" s="38"/>
      <c r="S94" s="36">
        <f>O94-K94</f>
        <v>7194</v>
      </c>
      <c r="T94" s="38"/>
      <c r="U94" s="36">
        <f>O94-M94</f>
        <v>7902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>
        <v>145547</v>
      </c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138353</v>
      </c>
      <c r="L96" s="19"/>
      <c r="M96" s="33">
        <f>SUM(M93:M95)</f>
        <v>137645</v>
      </c>
      <c r="N96" s="19"/>
      <c r="O96" s="33">
        <f>SUM(O93:O95)</f>
        <v>291094</v>
      </c>
      <c r="P96" s="38"/>
      <c r="Q96" s="36">
        <f>SUM(Q93:Q95)</f>
        <v>-708</v>
      </c>
      <c r="R96" s="38"/>
      <c r="S96" s="36">
        <f>SUM(S93:S95)</f>
        <v>7194</v>
      </c>
      <c r="T96" s="38"/>
      <c r="U96" s="36">
        <f>SUM(U93:U95)</f>
        <v>7902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-23.6</v>
      </c>
      <c r="R99" s="104"/>
      <c r="S99" s="103">
        <f>S96/30</f>
        <v>239.8</v>
      </c>
      <c r="T99" s="104"/>
      <c r="U99" s="103">
        <f>U96/30</f>
        <v>263.39999999999998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-1972.134</v>
      </c>
      <c r="R101" s="47"/>
      <c r="S101" s="77">
        <f>S96*O101</f>
        <v>20038.886999999999</v>
      </c>
      <c r="T101" s="47"/>
      <c r="U101" s="77">
        <f>U96*O101</f>
        <v>22011.021000000001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37164</v>
      </c>
      <c r="J107" s="18"/>
      <c r="K107" s="33">
        <v>-1184877</v>
      </c>
      <c r="L107" s="19"/>
      <c r="M107" s="33">
        <v>-1234499</v>
      </c>
      <c r="N107" s="19"/>
      <c r="O107" s="33">
        <v>-1239269</v>
      </c>
      <c r="P107" s="38"/>
      <c r="Q107" s="36">
        <f>M107-K107</f>
        <v>-49622</v>
      </c>
      <c r="R107" s="38"/>
      <c r="S107" s="36">
        <f>O107-K107</f>
        <v>-54392</v>
      </c>
      <c r="T107" s="38"/>
      <c r="U107" s="36">
        <f>O107-M107</f>
        <v>-4770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-1184877</v>
      </c>
      <c r="L109" s="19"/>
      <c r="M109" s="33">
        <f>SUM(M107:M108)</f>
        <v>-1234499</v>
      </c>
      <c r="N109" s="19"/>
      <c r="O109" s="33">
        <f>SUM(O107:O108)</f>
        <v>-1239269</v>
      </c>
      <c r="P109" s="38"/>
      <c r="Q109" s="36">
        <f>SUM(Q105:Q108)</f>
        <v>-49622</v>
      </c>
      <c r="R109" s="38"/>
      <c r="S109" s="36">
        <f>SUM(S105:S108)</f>
        <v>-54392</v>
      </c>
      <c r="T109" s="38"/>
      <c r="U109" s="36">
        <f>SUM(U105:U108)</f>
        <v>-4770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37164</v>
      </c>
      <c r="J113" s="18"/>
      <c r="K113" s="33">
        <v>-15645</v>
      </c>
      <c r="L113" s="19">
        <v>-10890</v>
      </c>
      <c r="M113" s="33">
        <v>-11332</v>
      </c>
      <c r="N113" s="19"/>
      <c r="O113" s="33">
        <v>-10890</v>
      </c>
      <c r="P113" s="38"/>
      <c r="Q113" s="36">
        <f>M113-K113</f>
        <v>4313</v>
      </c>
      <c r="R113" s="38"/>
      <c r="S113" s="36">
        <f>O113-K113</f>
        <v>4755</v>
      </c>
      <c r="T113" s="38"/>
      <c r="U113" s="36">
        <f>O113-M113</f>
        <v>442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-15645</v>
      </c>
      <c r="L115" s="19"/>
      <c r="M115" s="33">
        <f>SUM(M113:M114)</f>
        <v>-11332</v>
      </c>
      <c r="N115" s="19"/>
      <c r="O115" s="33">
        <f>SUM(O113:O114)</f>
        <v>-10890</v>
      </c>
      <c r="P115" s="38"/>
      <c r="Q115" s="36">
        <f>SUM(Q110:Q114)</f>
        <v>4313</v>
      </c>
      <c r="R115" s="38"/>
      <c r="S115" s="36">
        <f>SUM(S110:S114)</f>
        <v>4755</v>
      </c>
      <c r="T115" s="38"/>
      <c r="U115" s="36">
        <f>SUM(U110:U114)</f>
        <v>442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37164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37164</v>
      </c>
      <c r="J125" s="18"/>
      <c r="K125" s="33">
        <v>-3000</v>
      </c>
      <c r="L125" s="19"/>
      <c r="M125" s="33">
        <v>-1</v>
      </c>
      <c r="N125" s="19"/>
      <c r="O125" s="33">
        <v>0</v>
      </c>
      <c r="P125" s="38"/>
      <c r="Q125" s="36">
        <f>M125-K125</f>
        <v>2999</v>
      </c>
      <c r="R125" s="38"/>
      <c r="S125" s="36">
        <f>O125-K125</f>
        <v>3000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-3000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2999</v>
      </c>
      <c r="R127" s="38"/>
      <c r="S127" s="36">
        <f>SUM(S116:S126)</f>
        <v>3000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37164</v>
      </c>
      <c r="J131" s="18"/>
      <c r="K131" s="33">
        <v>-38250</v>
      </c>
      <c r="L131" s="19"/>
      <c r="M131" s="33">
        <v>-72772</v>
      </c>
      <c r="N131" s="19"/>
      <c r="O131" s="33">
        <v>-72954</v>
      </c>
      <c r="P131" s="38"/>
      <c r="Q131" s="36">
        <f>M131-K131</f>
        <v>-34522</v>
      </c>
      <c r="R131" s="38"/>
      <c r="S131" s="36">
        <f>O131-K131</f>
        <v>-34704</v>
      </c>
      <c r="T131" s="38"/>
      <c r="U131" s="36">
        <f>O131-M131</f>
        <v>-182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-38250</v>
      </c>
      <c r="L133" s="19"/>
      <c r="M133" s="33">
        <f>SUM(M129:M131)</f>
        <v>-72772</v>
      </c>
      <c r="N133" s="19"/>
      <c r="O133" s="33">
        <f>SUM(O129:O132)</f>
        <v>-72954</v>
      </c>
      <c r="P133" s="38"/>
      <c r="Q133" s="36">
        <f>SUM(Q122:Q132)</f>
        <v>-28524</v>
      </c>
      <c r="R133" s="38"/>
      <c r="S133" s="36">
        <f>SUM(S122:S132)</f>
        <v>-28704</v>
      </c>
      <c r="T133" s="38"/>
      <c r="U133" s="36">
        <f>SUM(U122:U132)</f>
        <v>-180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-1241772</v>
      </c>
      <c r="L136" s="76"/>
      <c r="M136" s="75">
        <f>M109+M115+M121+M127+M133</f>
        <v>-1318604</v>
      </c>
      <c r="N136" s="76"/>
      <c r="O136" s="82">
        <f>O109+O115+O121+O127+O133</f>
        <v>-1323113</v>
      </c>
      <c r="P136" s="83"/>
      <c r="Q136" s="82">
        <f>Q109+Q115+Q121+Q133</f>
        <v>-73833</v>
      </c>
      <c r="R136" s="83"/>
      <c r="S136" s="82">
        <f>S109+S115+S121+S133</f>
        <v>-78341</v>
      </c>
      <c r="T136" s="83"/>
      <c r="U136" s="75">
        <f>U109+U115+U121+U133</f>
        <v>-4508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-2381.7096774193546</v>
      </c>
      <c r="R137" s="84"/>
      <c r="S137" s="86">
        <f>S136/31</f>
        <v>-2527.1290322580644</v>
      </c>
      <c r="T137" s="84"/>
      <c r="U137" s="88">
        <f>U136/31</f>
        <v>-145.41935483870967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-205661.82149999999</v>
      </c>
      <c r="R139" s="47"/>
      <c r="S139" s="77">
        <f>S136*O139</f>
        <v>-218218.85549999998</v>
      </c>
      <c r="T139" s="47"/>
      <c r="U139" s="77">
        <f>U136*O139</f>
        <v>-12557.034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I1" workbookViewId="0">
      <selection activeCell="K1" sqref="K1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85546875" style="105" bestFit="1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37156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37156</v>
      </c>
      <c r="J6" s="18"/>
      <c r="K6" s="33">
        <v>511754</v>
      </c>
      <c r="L6" s="19"/>
      <c r="M6" s="33">
        <v>446985</v>
      </c>
      <c r="N6" s="19"/>
      <c r="O6" s="33">
        <v>448651</v>
      </c>
      <c r="P6" s="38"/>
      <c r="Q6" s="36">
        <f t="shared" ref="Q6:Q17" si="0">M6-K6</f>
        <v>-64769</v>
      </c>
      <c r="R6" s="38"/>
      <c r="S6" s="36">
        <f t="shared" ref="S6:S17" si="1">O6-K6</f>
        <v>-63103</v>
      </c>
      <c r="T6" s="38"/>
      <c r="U6" s="36">
        <f t="shared" ref="U6:U17" si="2">O6-M6</f>
        <v>1666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37156</v>
      </c>
      <c r="J7" s="18"/>
      <c r="K7" s="33">
        <v>719630</v>
      </c>
      <c r="L7" s="19"/>
      <c r="M7" s="33">
        <v>765769</v>
      </c>
      <c r="N7" s="19"/>
      <c r="O7" s="33">
        <v>762486</v>
      </c>
      <c r="P7" s="38"/>
      <c r="Q7" s="36">
        <f t="shared" si="0"/>
        <v>46139</v>
      </c>
      <c r="R7" s="38"/>
      <c r="S7" s="36">
        <f t="shared" si="1"/>
        <v>42856</v>
      </c>
      <c r="T7" s="38"/>
      <c r="U7" s="36">
        <f t="shared" si="2"/>
        <v>-3283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37156</v>
      </c>
      <c r="J8" s="18"/>
      <c r="K8" s="33">
        <v>439909</v>
      </c>
      <c r="L8" s="19"/>
      <c r="M8" s="33">
        <v>508045</v>
      </c>
      <c r="N8" s="19"/>
      <c r="O8" s="33">
        <v>502913</v>
      </c>
      <c r="P8" s="38"/>
      <c r="Q8" s="36">
        <f t="shared" si="0"/>
        <v>68136</v>
      </c>
      <c r="R8" s="38"/>
      <c r="S8" s="36">
        <f t="shared" si="1"/>
        <v>63004</v>
      </c>
      <c r="T8" s="38"/>
      <c r="U8" s="36">
        <f t="shared" si="2"/>
        <v>-5132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37156</v>
      </c>
      <c r="J9" s="18"/>
      <c r="K9" s="33">
        <v>163812</v>
      </c>
      <c r="L9" s="19"/>
      <c r="M9" s="33">
        <v>165543</v>
      </c>
      <c r="N9" s="19"/>
      <c r="O9" s="33">
        <v>163880</v>
      </c>
      <c r="P9" s="38"/>
      <c r="Q9" s="36">
        <f t="shared" si="0"/>
        <v>1731</v>
      </c>
      <c r="R9" s="38"/>
      <c r="S9" s="36">
        <f t="shared" si="1"/>
        <v>68</v>
      </c>
      <c r="T9" s="38"/>
      <c r="U9" s="36">
        <f t="shared" si="2"/>
        <v>-1663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37156</v>
      </c>
      <c r="J10" s="18"/>
      <c r="K10" s="33">
        <v>399000</v>
      </c>
      <c r="L10" s="19"/>
      <c r="M10" s="33">
        <v>405057</v>
      </c>
      <c r="N10" s="19"/>
      <c r="O10" s="33">
        <v>400032</v>
      </c>
      <c r="P10" s="38"/>
      <c r="Q10" s="36">
        <f t="shared" si="0"/>
        <v>6057</v>
      </c>
      <c r="R10" s="38"/>
      <c r="S10" s="36">
        <f t="shared" si="1"/>
        <v>1032</v>
      </c>
      <c r="T10" s="38"/>
      <c r="U10" s="36">
        <f t="shared" si="2"/>
        <v>-5025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37156</v>
      </c>
      <c r="J11" s="18"/>
      <c r="K11" s="33">
        <v>402478</v>
      </c>
      <c r="L11" s="19"/>
      <c r="M11" s="33">
        <v>427236</v>
      </c>
      <c r="N11" s="19"/>
      <c r="O11" s="33">
        <v>420060</v>
      </c>
      <c r="P11" s="38"/>
      <c r="Q11" s="36">
        <f t="shared" si="0"/>
        <v>24758</v>
      </c>
      <c r="R11" s="38"/>
      <c r="S11" s="36">
        <f t="shared" si="1"/>
        <v>17582</v>
      </c>
      <c r="T11" s="38"/>
      <c r="U11" s="36">
        <f t="shared" si="2"/>
        <v>-7176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37156</v>
      </c>
      <c r="J12" s="18"/>
      <c r="K12" s="33">
        <v>133862</v>
      </c>
      <c r="L12" s="19"/>
      <c r="M12" s="33">
        <v>120509</v>
      </c>
      <c r="N12" s="19"/>
      <c r="O12" s="33">
        <v>119119</v>
      </c>
      <c r="P12" s="38"/>
      <c r="Q12" s="36">
        <f t="shared" si="0"/>
        <v>-13353</v>
      </c>
      <c r="R12" s="38"/>
      <c r="S12" s="36">
        <f t="shared" si="1"/>
        <v>-14743</v>
      </c>
      <c r="T12" s="38"/>
      <c r="U12" s="36">
        <f t="shared" si="2"/>
        <v>-1390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37156</v>
      </c>
      <c r="J13" s="18"/>
      <c r="K13" s="33">
        <v>347780</v>
      </c>
      <c r="L13" s="19"/>
      <c r="M13" s="33">
        <v>341149</v>
      </c>
      <c r="N13" s="19"/>
      <c r="O13" s="33">
        <v>333861</v>
      </c>
      <c r="P13" s="38"/>
      <c r="Q13" s="36">
        <f t="shared" si="0"/>
        <v>-6631</v>
      </c>
      <c r="R13" s="38"/>
      <c r="S13" s="36">
        <f t="shared" si="1"/>
        <v>-13919</v>
      </c>
      <c r="T13" s="38"/>
      <c r="U13" s="36">
        <f t="shared" si="2"/>
        <v>-7288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37156</v>
      </c>
      <c r="J14" s="18"/>
      <c r="K14" s="33">
        <v>378606</v>
      </c>
      <c r="L14" s="19"/>
      <c r="M14" s="33">
        <v>321906</v>
      </c>
      <c r="N14" s="19"/>
      <c r="O14" s="33">
        <v>318239</v>
      </c>
      <c r="P14" s="38"/>
      <c r="Q14" s="36">
        <f t="shared" si="0"/>
        <v>-56700</v>
      </c>
      <c r="R14" s="38"/>
      <c r="S14" s="36">
        <f t="shared" si="1"/>
        <v>-60367</v>
      </c>
      <c r="T14" s="38"/>
      <c r="U14" s="36">
        <f t="shared" si="2"/>
        <v>-3667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37156</v>
      </c>
      <c r="J15" s="18"/>
      <c r="K15" s="33">
        <v>535295</v>
      </c>
      <c r="L15" s="19"/>
      <c r="M15" s="33">
        <v>550973</v>
      </c>
      <c r="N15" s="19"/>
      <c r="O15" s="33">
        <v>541874</v>
      </c>
      <c r="P15" s="38"/>
      <c r="Q15" s="36">
        <f t="shared" si="0"/>
        <v>15678</v>
      </c>
      <c r="R15" s="38"/>
      <c r="S15" s="36">
        <f t="shared" si="1"/>
        <v>6579</v>
      </c>
      <c r="T15" s="38"/>
      <c r="U15" s="36">
        <f t="shared" si="2"/>
        <v>-9099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37156</v>
      </c>
      <c r="J16" s="18"/>
      <c r="K16" s="33">
        <v>700168</v>
      </c>
      <c r="L16" s="19"/>
      <c r="M16" s="33">
        <v>674107</v>
      </c>
      <c r="N16" s="19"/>
      <c r="O16" s="33">
        <v>665221</v>
      </c>
      <c r="P16" s="38"/>
      <c r="Q16" s="36">
        <f t="shared" si="0"/>
        <v>-26061</v>
      </c>
      <c r="R16" s="38"/>
      <c r="S16" s="36">
        <f t="shared" si="1"/>
        <v>-34947</v>
      </c>
      <c r="T16" s="38"/>
      <c r="U16" s="36">
        <f t="shared" si="2"/>
        <v>-8886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37156</v>
      </c>
      <c r="J17" s="18"/>
      <c r="K17" s="33">
        <v>146528</v>
      </c>
      <c r="L17" s="19"/>
      <c r="M17" s="33">
        <v>178400</v>
      </c>
      <c r="N17" s="19"/>
      <c r="O17" s="33">
        <v>175882</v>
      </c>
      <c r="P17" s="38"/>
      <c r="Q17" s="36">
        <f t="shared" si="0"/>
        <v>31872</v>
      </c>
      <c r="R17" s="38"/>
      <c r="S17" s="36">
        <f t="shared" si="1"/>
        <v>29354</v>
      </c>
      <c r="T17" s="38"/>
      <c r="U17" s="36">
        <f t="shared" si="2"/>
        <v>-2518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4878822</v>
      </c>
      <c r="L19" s="19"/>
      <c r="M19" s="33">
        <f>SUM(M6:M18)</f>
        <v>4905679</v>
      </c>
      <c r="N19" s="19"/>
      <c r="O19" s="33">
        <f>SUM(O6:O18)</f>
        <v>4852218</v>
      </c>
      <c r="P19" s="38"/>
      <c r="Q19" s="36">
        <f>SUM(Q6:Q17)</f>
        <v>26857</v>
      </c>
      <c r="R19" s="38"/>
      <c r="S19" s="36">
        <f>SUM(S6:S17)</f>
        <v>-26604</v>
      </c>
      <c r="T19" s="38"/>
      <c r="U19" s="36">
        <f>SUM(U6:U17)</f>
        <v>-53461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37156</v>
      </c>
      <c r="J23" s="18"/>
      <c r="K23" s="33">
        <v>8250</v>
      </c>
      <c r="L23" s="19"/>
      <c r="M23" s="33">
        <v>8894</v>
      </c>
      <c r="N23" s="19"/>
      <c r="O23" s="33">
        <v>8878</v>
      </c>
      <c r="P23" s="38"/>
      <c r="Q23" s="36">
        <f>M23-K23</f>
        <v>644</v>
      </c>
      <c r="R23" s="38"/>
      <c r="S23" s="36">
        <f>O23-K23</f>
        <v>628</v>
      </c>
      <c r="T23" s="38"/>
      <c r="U23" s="36">
        <f>O23-M23</f>
        <v>-16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37156</v>
      </c>
      <c r="J27" s="18"/>
      <c r="K27" s="33">
        <v>245286</v>
      </c>
      <c r="L27" s="19"/>
      <c r="M27" s="33">
        <v>237512</v>
      </c>
      <c r="N27" s="19"/>
      <c r="O27" s="33">
        <v>234415</v>
      </c>
      <c r="P27" s="38"/>
      <c r="Q27" s="36">
        <f t="shared" ref="Q27:Q32" si="3">M27-K27</f>
        <v>-7774</v>
      </c>
      <c r="R27" s="38"/>
      <c r="S27" s="36">
        <f t="shared" ref="S27:S32" si="4">O27-K27</f>
        <v>-10871</v>
      </c>
      <c r="T27" s="38"/>
      <c r="U27" s="36">
        <f t="shared" ref="U27:U32" si="5">O27-M27</f>
        <v>-3097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37156</v>
      </c>
      <c r="J28" s="18"/>
      <c r="K28" s="33">
        <v>309359</v>
      </c>
      <c r="L28" s="19"/>
      <c r="M28" s="33">
        <v>351731</v>
      </c>
      <c r="N28" s="19"/>
      <c r="O28" s="33">
        <v>346344</v>
      </c>
      <c r="P28" s="38"/>
      <c r="Q28" s="36">
        <f t="shared" si="3"/>
        <v>42372</v>
      </c>
      <c r="R28" s="38"/>
      <c r="S28" s="36">
        <f t="shared" si="4"/>
        <v>36985</v>
      </c>
      <c r="T28" s="38"/>
      <c r="U28" s="36">
        <f t="shared" si="5"/>
        <v>-5387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37156</v>
      </c>
      <c r="J29" s="18"/>
      <c r="K29" s="33">
        <v>80070</v>
      </c>
      <c r="L29" s="19"/>
      <c r="M29" s="33">
        <v>66662</v>
      </c>
      <c r="N29" s="19"/>
      <c r="O29" s="33">
        <v>65875</v>
      </c>
      <c r="P29" s="38"/>
      <c r="Q29" s="36">
        <f t="shared" si="3"/>
        <v>-13408</v>
      </c>
      <c r="R29" s="38"/>
      <c r="S29" s="36">
        <f t="shared" si="4"/>
        <v>-14195</v>
      </c>
      <c r="T29" s="38"/>
      <c r="U29" s="36">
        <f t="shared" si="5"/>
        <v>-787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37156</v>
      </c>
      <c r="J30" s="18"/>
      <c r="K30" s="33">
        <v>196367</v>
      </c>
      <c r="L30" s="19"/>
      <c r="M30" s="33">
        <v>203321</v>
      </c>
      <c r="N30" s="19"/>
      <c r="O30" s="33">
        <v>199931</v>
      </c>
      <c r="P30" s="38"/>
      <c r="Q30" s="36">
        <f t="shared" si="3"/>
        <v>6954</v>
      </c>
      <c r="R30" s="38"/>
      <c r="S30" s="36">
        <f t="shared" si="4"/>
        <v>3564</v>
      </c>
      <c r="T30" s="38"/>
      <c r="U30" s="36">
        <f t="shared" si="5"/>
        <v>-3390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37156</v>
      </c>
      <c r="J31" s="18"/>
      <c r="K31" s="33">
        <v>319890</v>
      </c>
      <c r="L31" s="19"/>
      <c r="M31" s="33">
        <v>353857</v>
      </c>
      <c r="N31" s="19"/>
      <c r="O31" s="33">
        <v>349128</v>
      </c>
      <c r="P31" s="38"/>
      <c r="Q31" s="36">
        <f t="shared" si="3"/>
        <v>33967</v>
      </c>
      <c r="R31" s="38"/>
      <c r="S31" s="36">
        <f t="shared" si="4"/>
        <v>29238</v>
      </c>
      <c r="T31" s="38"/>
      <c r="U31" s="36">
        <f t="shared" si="5"/>
        <v>-4729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37156</v>
      </c>
      <c r="J32" s="18"/>
      <c r="K32" s="33">
        <v>127710</v>
      </c>
      <c r="L32" s="19"/>
      <c r="M32" s="33">
        <v>121934</v>
      </c>
      <c r="N32" s="19"/>
      <c r="O32" s="33">
        <v>119157</v>
      </c>
      <c r="P32" s="38"/>
      <c r="Q32" s="36">
        <f t="shared" si="3"/>
        <v>-5776</v>
      </c>
      <c r="R32" s="38"/>
      <c r="S32" s="36">
        <f t="shared" si="4"/>
        <v>-8553</v>
      </c>
      <c r="T32" s="38"/>
      <c r="U32" s="36">
        <f t="shared" si="5"/>
        <v>-2777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1278682</v>
      </c>
      <c r="L34" s="19"/>
      <c r="M34" s="33">
        <f>SUM(M27:M33)</f>
        <v>1335017</v>
      </c>
      <c r="N34" s="19"/>
      <c r="O34" s="33">
        <f>SUM(O27:O33)</f>
        <v>1314850</v>
      </c>
      <c r="P34" s="38"/>
      <c r="Q34" s="36">
        <f>SUM(Q27:Q33)</f>
        <v>56335</v>
      </c>
      <c r="R34" s="38"/>
      <c r="S34" s="36">
        <f>SUM(S27:S33)</f>
        <v>36168</v>
      </c>
      <c r="T34" s="38"/>
      <c r="U34" s="36">
        <f>SUM(U27:U33)</f>
        <v>-20167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37156</v>
      </c>
      <c r="J38" s="18"/>
      <c r="K38" s="33">
        <v>5456</v>
      </c>
      <c r="L38" s="19"/>
      <c r="M38" s="33">
        <v>0</v>
      </c>
      <c r="N38" s="19"/>
      <c r="O38" s="33">
        <v>5386</v>
      </c>
      <c r="P38" s="38"/>
      <c r="Q38" s="36">
        <f>M38-K38</f>
        <v>-5456</v>
      </c>
      <c r="R38" s="38"/>
      <c r="S38" s="36">
        <f>O38-K38</f>
        <v>-70</v>
      </c>
      <c r="T38" s="38"/>
      <c r="U38" s="36">
        <f>O38-M38</f>
        <v>5386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37156</v>
      </c>
      <c r="J39" s="18"/>
      <c r="K39" s="33">
        <v>1533</v>
      </c>
      <c r="L39" s="19"/>
      <c r="M39" s="33">
        <v>2686</v>
      </c>
      <c r="N39" s="19"/>
      <c r="O39" s="33">
        <v>2706</v>
      </c>
      <c r="P39" s="38"/>
      <c r="Q39" s="36">
        <f>M39-K39</f>
        <v>1153</v>
      </c>
      <c r="R39" s="38"/>
      <c r="S39" s="36">
        <f>O39-K39</f>
        <v>1173</v>
      </c>
      <c r="T39" s="38"/>
      <c r="U39" s="36">
        <f>O39-M39</f>
        <v>20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37156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37156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37156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6989</v>
      </c>
      <c r="L44" s="19"/>
      <c r="M44" s="33">
        <f>SUM(M38:M42)</f>
        <v>2686</v>
      </c>
      <c r="N44" s="19"/>
      <c r="O44" s="33">
        <f>SUM(O38:O43)</f>
        <v>8092</v>
      </c>
      <c r="P44" s="38"/>
      <c r="Q44" s="36">
        <f>SUM(Q38:Q43)</f>
        <v>-4303</v>
      </c>
      <c r="R44" s="38"/>
      <c r="S44" s="36">
        <f>SUM(S38:S43)</f>
        <v>1103</v>
      </c>
      <c r="T44" s="38"/>
      <c r="U44" s="36">
        <f>SUM(U38:U43)</f>
        <v>5406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37156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37156</v>
      </c>
      <c r="J54" s="18"/>
      <c r="K54" s="33">
        <v>6342</v>
      </c>
      <c r="L54" s="19">
        <v>992</v>
      </c>
      <c r="M54" s="33">
        <v>992</v>
      </c>
      <c r="N54" s="19"/>
      <c r="O54" s="33">
        <v>0</v>
      </c>
      <c r="P54" s="38"/>
      <c r="Q54" s="36">
        <f>M54-K54</f>
        <v>-5350</v>
      </c>
      <c r="R54" s="38"/>
      <c r="S54" s="36">
        <f>O54-K54</f>
        <v>-6342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37156</v>
      </c>
      <c r="J55" s="18"/>
      <c r="K55" s="33">
        <v>130693</v>
      </c>
      <c r="L55" s="19"/>
      <c r="M55" s="33">
        <v>117084</v>
      </c>
      <c r="N55" s="19"/>
      <c r="O55" s="33">
        <v>118382</v>
      </c>
      <c r="P55" s="38"/>
      <c r="Q55" s="36">
        <f>M55-K55</f>
        <v>-13609</v>
      </c>
      <c r="R55" s="38"/>
      <c r="S55" s="36">
        <f>O55-K55</f>
        <v>-12311</v>
      </c>
      <c r="T55" s="38"/>
      <c r="U55" s="36">
        <f>O55-M55</f>
        <v>1298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137035</v>
      </c>
      <c r="L57" s="19"/>
      <c r="M57" s="33">
        <f>SUM(M51:M55)</f>
        <v>118076</v>
      </c>
      <c r="N57" s="19"/>
      <c r="O57" s="33">
        <f>SUM(O51:O56)</f>
        <v>118382</v>
      </c>
      <c r="P57" s="38"/>
      <c r="Q57" s="36">
        <f>SUM(Q51:Q56)</f>
        <v>-18959</v>
      </c>
      <c r="R57" s="38"/>
      <c r="S57" s="36">
        <f>SUM(S51:S56)</f>
        <v>-18653</v>
      </c>
      <c r="T57" s="38"/>
      <c r="U57" s="36">
        <f>SUM(U51:U56)</f>
        <v>306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37156</v>
      </c>
      <c r="J61" s="18"/>
      <c r="K61" s="33">
        <v>16138</v>
      </c>
      <c r="L61" s="19"/>
      <c r="M61" s="33">
        <v>11430</v>
      </c>
      <c r="N61" s="19"/>
      <c r="O61" s="33">
        <v>11985</v>
      </c>
      <c r="P61" s="38"/>
      <c r="Q61" s="36">
        <f>M61-K61</f>
        <v>-4708</v>
      </c>
      <c r="R61" s="38"/>
      <c r="S61" s="36">
        <f>O61-K61</f>
        <v>-4153</v>
      </c>
      <c r="T61" s="38"/>
      <c r="U61" s="36">
        <f>O61-M61</f>
        <v>555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16138</v>
      </c>
      <c r="L63" s="19"/>
      <c r="M63" s="33">
        <f>SUM(M58:M61)</f>
        <v>11430</v>
      </c>
      <c r="N63" s="19"/>
      <c r="O63" s="33">
        <f>SUM(O58:O62)</f>
        <v>11985</v>
      </c>
      <c r="P63" s="38"/>
      <c r="Q63" s="36">
        <f>SUM(Q58:Q62)</f>
        <v>-4708</v>
      </c>
      <c r="R63" s="38"/>
      <c r="S63" s="36">
        <f>SUM(S58:S62)</f>
        <v>-4153</v>
      </c>
      <c r="T63" s="38"/>
      <c r="U63" s="36">
        <f>SUM(U58:U62)</f>
        <v>555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37156</v>
      </c>
      <c r="J67" s="18"/>
      <c r="K67" s="33">
        <v>18180</v>
      </c>
      <c r="L67" s="19"/>
      <c r="M67" s="33">
        <v>24156</v>
      </c>
      <c r="N67" s="19"/>
      <c r="O67" s="33">
        <v>24183</v>
      </c>
      <c r="P67" s="38"/>
      <c r="Q67" s="36">
        <f>M67-K67</f>
        <v>5976</v>
      </c>
      <c r="R67" s="38"/>
      <c r="S67" s="36">
        <f>O67-K67</f>
        <v>6003</v>
      </c>
      <c r="T67" s="38"/>
      <c r="U67" s="36">
        <f>O67-M67</f>
        <v>27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18180</v>
      </c>
      <c r="L69" s="19"/>
      <c r="M69" s="33">
        <f>SUM(M64:M67)</f>
        <v>24156</v>
      </c>
      <c r="N69" s="19"/>
      <c r="O69" s="33">
        <f>SUM(O64:O68)</f>
        <v>24183</v>
      </c>
      <c r="P69" s="38"/>
      <c r="Q69" s="36">
        <f>SUM(Q64:Q68)</f>
        <v>5976</v>
      </c>
      <c r="R69" s="38"/>
      <c r="S69" s="36">
        <f>SUM(S64:S68)</f>
        <v>6003</v>
      </c>
      <c r="T69" s="38"/>
      <c r="U69" s="36">
        <f>SUM(U64:U68)</f>
        <v>27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6355096</v>
      </c>
      <c r="L72" s="76"/>
      <c r="M72" s="75">
        <f>M19+M23+M34+M44+M50+M57+M63+M69</f>
        <v>6416125</v>
      </c>
      <c r="N72" s="76"/>
      <c r="O72" s="82">
        <f>O19+O23+O34+O44+O50+O57+O63+O69</f>
        <v>6338588</v>
      </c>
      <c r="P72" s="83"/>
      <c r="Q72" s="82">
        <f>Q19+Q23+Q34+Q44+Q50+Q57+Q63+Q69</f>
        <v>61029</v>
      </c>
      <c r="R72" s="83"/>
      <c r="S72" s="82">
        <f>S19+S23+S34+S44+S50+S57+S63+S69</f>
        <v>-16508</v>
      </c>
      <c r="T72" s="83"/>
      <c r="U72" s="75">
        <f>U19+U23+U34+U44+U50+U57+U63+U69</f>
        <v>-77537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1968.6774193548388</v>
      </c>
      <c r="R73" s="84"/>
      <c r="S73" s="86">
        <f>S72/31</f>
        <v>-532.51612903225805</v>
      </c>
      <c r="T73" s="84"/>
      <c r="U73" s="88">
        <f>U72/31</f>
        <v>-2501.1935483870966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169996.2795</v>
      </c>
      <c r="R75" s="47"/>
      <c r="S75" s="77">
        <f>S72*O75</f>
        <v>-45983.034</v>
      </c>
      <c r="T75" s="47"/>
      <c r="U75" s="77">
        <f>U72*O75</f>
        <v>-215979.31349999999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37156</v>
      </c>
      <c r="J79" s="18"/>
      <c r="K79" s="33">
        <v>-2106732</v>
      </c>
      <c r="L79" s="19"/>
      <c r="M79" s="33">
        <v>-2132068</v>
      </c>
      <c r="N79" s="19"/>
      <c r="O79" s="33">
        <v>-2111375</v>
      </c>
      <c r="P79" s="38"/>
      <c r="Q79" s="36">
        <f>M79-K79</f>
        <v>-25336</v>
      </c>
      <c r="R79" s="38"/>
      <c r="S79" s="36">
        <f>O79-K79</f>
        <v>-4643</v>
      </c>
      <c r="T79" s="38"/>
      <c r="U79" s="36">
        <f>O79-M79</f>
        <v>20693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-2106732</v>
      </c>
      <c r="L82" s="19"/>
      <c r="M82" s="33">
        <f>SUM(M79:M81)</f>
        <v>-2132068</v>
      </c>
      <c r="N82" s="19"/>
      <c r="O82" s="33">
        <f>SUM(O79:O80)</f>
        <v>-2111375</v>
      </c>
      <c r="P82" s="38"/>
      <c r="Q82" s="36">
        <f>SUM(Q79:Q80)</f>
        <v>-25336</v>
      </c>
      <c r="R82" s="38"/>
      <c r="S82" s="36">
        <f>SUM(S79:S80)</f>
        <v>-4643</v>
      </c>
      <c r="T82" s="38"/>
      <c r="U82" s="36">
        <f>SUM(U79:U80)</f>
        <v>20693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-844.5333333333333</v>
      </c>
      <c r="R84" s="84"/>
      <c r="S84" s="86">
        <f>S82/30</f>
        <v>-154.76666666666668</v>
      </c>
      <c r="T84" s="84"/>
      <c r="U84" s="86">
        <f>U82/30</f>
        <v>689.76666666666665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-70573.428</v>
      </c>
      <c r="R86" s="47"/>
      <c r="S86" s="77">
        <f>S82*O86</f>
        <v>-12933.076499999999</v>
      </c>
      <c r="T86" s="47"/>
      <c r="U86" s="77">
        <f>U82*O86</f>
        <v>57640.351499999997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37156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37156</v>
      </c>
      <c r="J94" s="18"/>
      <c r="K94" s="33">
        <v>104070</v>
      </c>
      <c r="L94" s="19"/>
      <c r="M94" s="33">
        <v>103875</v>
      </c>
      <c r="N94" s="19"/>
      <c r="O94" s="33">
        <v>109168</v>
      </c>
      <c r="P94" s="38"/>
      <c r="Q94" s="36">
        <f>M94-K94</f>
        <v>-195</v>
      </c>
      <c r="R94" s="38"/>
      <c r="S94" s="36">
        <f>O94-K94</f>
        <v>5098</v>
      </c>
      <c r="T94" s="38"/>
      <c r="U94" s="36">
        <f>O94-M94</f>
        <v>5293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104070</v>
      </c>
      <c r="L96" s="19"/>
      <c r="M96" s="33">
        <f>SUM(M93:M95)</f>
        <v>103875</v>
      </c>
      <c r="N96" s="19"/>
      <c r="O96" s="33">
        <f>SUM(O93:O95)</f>
        <v>109168</v>
      </c>
      <c r="P96" s="38"/>
      <c r="Q96" s="36">
        <f>SUM(Q93:Q95)</f>
        <v>-195</v>
      </c>
      <c r="R96" s="38"/>
      <c r="S96" s="36">
        <f>SUM(S93:S95)</f>
        <v>5098</v>
      </c>
      <c r="T96" s="38"/>
      <c r="U96" s="36">
        <f>SUM(U93:U95)</f>
        <v>5293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-6.5</v>
      </c>
      <c r="R99" s="104"/>
      <c r="S99" s="103">
        <f>S96/30</f>
        <v>169.93333333333334</v>
      </c>
      <c r="T99" s="104"/>
      <c r="U99" s="103">
        <f>U96/30</f>
        <v>176.43333333333334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-543.17250000000001</v>
      </c>
      <c r="R101" s="47"/>
      <c r="S101" s="77">
        <f>S96*O101</f>
        <v>14200.478999999999</v>
      </c>
      <c r="T101" s="47"/>
      <c r="U101" s="77">
        <f>U96*O101</f>
        <v>14743.6515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37156</v>
      </c>
      <c r="J107" s="18"/>
      <c r="K107" s="33">
        <v>-876651</v>
      </c>
      <c r="L107" s="19"/>
      <c r="M107" s="33">
        <v>-920345</v>
      </c>
      <c r="N107" s="19"/>
      <c r="O107" s="33">
        <v>-923899</v>
      </c>
      <c r="P107" s="38"/>
      <c r="Q107" s="36">
        <f>M107-K107</f>
        <v>-43694</v>
      </c>
      <c r="R107" s="38"/>
      <c r="S107" s="36">
        <f>O107-K107</f>
        <v>-47248</v>
      </c>
      <c r="T107" s="38"/>
      <c r="U107" s="36">
        <f>O107-M107</f>
        <v>-3554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-876651</v>
      </c>
      <c r="L109" s="19"/>
      <c r="M109" s="33">
        <f>SUM(M105:M107)</f>
        <v>-920345</v>
      </c>
      <c r="N109" s="19"/>
      <c r="O109" s="33">
        <f>SUM(O105:O108)</f>
        <v>-923899</v>
      </c>
      <c r="P109" s="38"/>
      <c r="Q109" s="36">
        <f>SUM(Q105:Q108)</f>
        <v>-43694</v>
      </c>
      <c r="R109" s="38"/>
      <c r="S109" s="36">
        <f>SUM(S105:S108)</f>
        <v>-47248</v>
      </c>
      <c r="T109" s="38"/>
      <c r="U109" s="36">
        <f>SUM(U105:U108)</f>
        <v>-3554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37156</v>
      </c>
      <c r="J113" s="18"/>
      <c r="K113" s="33">
        <v>-35645</v>
      </c>
      <c r="L113" s="19"/>
      <c r="M113" s="33">
        <v>-31504</v>
      </c>
      <c r="N113" s="19"/>
      <c r="O113" s="33">
        <v>-31481</v>
      </c>
      <c r="P113" s="38"/>
      <c r="Q113" s="36">
        <f>M113-K113</f>
        <v>4141</v>
      </c>
      <c r="R113" s="38"/>
      <c r="S113" s="36">
        <f>O113-K113</f>
        <v>4164</v>
      </c>
      <c r="T113" s="38"/>
      <c r="U113" s="36">
        <f>O113-M113</f>
        <v>23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-35645</v>
      </c>
      <c r="L115" s="19"/>
      <c r="M115" s="33">
        <f>SUM(M110:M113)</f>
        <v>-31504</v>
      </c>
      <c r="N115" s="19"/>
      <c r="O115" s="33">
        <f>SUM(O110:O114)</f>
        <v>-31481</v>
      </c>
      <c r="P115" s="38"/>
      <c r="Q115" s="36">
        <f>SUM(Q110:Q114)</f>
        <v>4141</v>
      </c>
      <c r="R115" s="38"/>
      <c r="S115" s="36">
        <f>SUM(S110:S114)</f>
        <v>4164</v>
      </c>
      <c r="T115" s="38"/>
      <c r="U115" s="36">
        <f>SUM(U110:U114)</f>
        <v>23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37156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37156</v>
      </c>
      <c r="J125" s="18"/>
      <c r="K125" s="33">
        <v>-2200</v>
      </c>
      <c r="L125" s="19"/>
      <c r="M125" s="33">
        <v>-1</v>
      </c>
      <c r="N125" s="19"/>
      <c r="O125" s="33">
        <v>0</v>
      </c>
      <c r="P125" s="38"/>
      <c r="Q125" s="36">
        <f>M125-K125</f>
        <v>2199</v>
      </c>
      <c r="R125" s="38"/>
      <c r="S125" s="36">
        <f>O125-K125</f>
        <v>2200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-2200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2199</v>
      </c>
      <c r="R127" s="38"/>
      <c r="S127" s="36">
        <f>SUM(S116:S126)</f>
        <v>2200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37156</v>
      </c>
      <c r="J131" s="18"/>
      <c r="K131" s="33">
        <v>-28600</v>
      </c>
      <c r="L131" s="19"/>
      <c r="M131" s="33">
        <v>-53410</v>
      </c>
      <c r="N131" s="19"/>
      <c r="O131" s="33">
        <v>-53542</v>
      </c>
      <c r="P131" s="38"/>
      <c r="Q131" s="36">
        <f>M131-K131</f>
        <v>-24810</v>
      </c>
      <c r="R131" s="38"/>
      <c r="S131" s="36">
        <f>O131-K131</f>
        <v>-24942</v>
      </c>
      <c r="T131" s="38"/>
      <c r="U131" s="36">
        <f>O131-M131</f>
        <v>-132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-28600</v>
      </c>
      <c r="L133" s="19"/>
      <c r="M133" s="33">
        <f>SUM(M129:M131)</f>
        <v>-53410</v>
      </c>
      <c r="N133" s="19"/>
      <c r="O133" s="33">
        <f>SUM(O129:O132)</f>
        <v>-53542</v>
      </c>
      <c r="P133" s="38"/>
      <c r="Q133" s="36">
        <f>SUM(Q122:Q132)</f>
        <v>-20412</v>
      </c>
      <c r="R133" s="38"/>
      <c r="S133" s="36">
        <f>SUM(S122:S132)</f>
        <v>-20542</v>
      </c>
      <c r="T133" s="38"/>
      <c r="U133" s="36">
        <f>SUM(U122:U132)</f>
        <v>-130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-943096</v>
      </c>
      <c r="L136" s="76"/>
      <c r="M136" s="75">
        <f>M109+M115+M121+M127+M133</f>
        <v>-1005260</v>
      </c>
      <c r="N136" s="76"/>
      <c r="O136" s="82">
        <f>O109+O115+O121+O127+O133</f>
        <v>-1008922</v>
      </c>
      <c r="P136" s="83"/>
      <c r="Q136" s="82">
        <f>Q109+Q115+Q121+Q133</f>
        <v>-59965</v>
      </c>
      <c r="R136" s="83"/>
      <c r="S136" s="82">
        <f>S109+S115+S121+S133</f>
        <v>-63626</v>
      </c>
      <c r="T136" s="83"/>
      <c r="U136" s="75">
        <f>U109+U115+U121+U133</f>
        <v>-3661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-1934.3548387096773</v>
      </c>
      <c r="R137" s="84"/>
      <c r="S137" s="86">
        <f>S136/31</f>
        <v>-2052.4516129032259</v>
      </c>
      <c r="T137" s="84"/>
      <c r="U137" s="88">
        <f>U136/31</f>
        <v>-118.09677419354838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-167032.50749999998</v>
      </c>
      <c r="R139" s="47"/>
      <c r="S139" s="77">
        <f>S136*O139</f>
        <v>-177230.223</v>
      </c>
      <c r="T139" s="47"/>
      <c r="U139" s="77">
        <f>U136*O139</f>
        <v>-10197.7155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O132" sqref="O13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37149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37149</v>
      </c>
      <c r="J6" s="18"/>
      <c r="K6" s="33">
        <v>352615</v>
      </c>
      <c r="L6" s="19"/>
      <c r="M6" s="33">
        <v>305363</v>
      </c>
      <c r="N6" s="19"/>
      <c r="O6" s="33">
        <v>268322</v>
      </c>
      <c r="P6" s="38"/>
      <c r="Q6" s="36">
        <f t="shared" ref="Q6:Q17" si="0">M6-K6</f>
        <v>-47252</v>
      </c>
      <c r="R6" s="38"/>
      <c r="S6" s="36">
        <f t="shared" ref="S6:S17" si="1">O6-K6</f>
        <v>-84293</v>
      </c>
      <c r="T6" s="38"/>
      <c r="U6" s="36">
        <f t="shared" ref="U6:U17" si="2">O6-M6</f>
        <v>-37041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37149</v>
      </c>
      <c r="J7" s="18"/>
      <c r="K7" s="33">
        <v>485918</v>
      </c>
      <c r="L7" s="19"/>
      <c r="M7" s="33">
        <v>523762</v>
      </c>
      <c r="N7" s="19"/>
      <c r="O7" s="33">
        <v>522179</v>
      </c>
      <c r="P7" s="38"/>
      <c r="Q7" s="36">
        <f t="shared" si="0"/>
        <v>37844</v>
      </c>
      <c r="R7" s="38"/>
      <c r="S7" s="36">
        <f t="shared" si="1"/>
        <v>36261</v>
      </c>
      <c r="T7" s="38"/>
      <c r="U7" s="36">
        <f t="shared" si="2"/>
        <v>-1583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37149</v>
      </c>
      <c r="J8" s="18"/>
      <c r="K8" s="33">
        <v>299909</v>
      </c>
      <c r="L8" s="19"/>
      <c r="M8" s="33">
        <v>342578</v>
      </c>
      <c r="N8" s="19"/>
      <c r="O8" s="33">
        <v>339079</v>
      </c>
      <c r="P8" s="38"/>
      <c r="Q8" s="36">
        <f t="shared" si="0"/>
        <v>42669</v>
      </c>
      <c r="R8" s="38"/>
      <c r="S8" s="36">
        <f t="shared" si="1"/>
        <v>39170</v>
      </c>
      <c r="T8" s="38"/>
      <c r="U8" s="36">
        <f t="shared" si="2"/>
        <v>-3499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37149</v>
      </c>
      <c r="J9" s="18"/>
      <c r="K9" s="33">
        <v>111690</v>
      </c>
      <c r="L9" s="19"/>
      <c r="M9" s="33">
        <v>113333</v>
      </c>
      <c r="N9" s="19"/>
      <c r="O9" s="33">
        <v>112191</v>
      </c>
      <c r="P9" s="38"/>
      <c r="Q9" s="36">
        <f t="shared" si="0"/>
        <v>1643</v>
      </c>
      <c r="R9" s="38"/>
      <c r="S9" s="36">
        <f t="shared" si="1"/>
        <v>501</v>
      </c>
      <c r="T9" s="38"/>
      <c r="U9" s="36">
        <f t="shared" si="2"/>
        <v>-1142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37149</v>
      </c>
      <c r="J10" s="18"/>
      <c r="K10" s="33">
        <v>272803</v>
      </c>
      <c r="L10" s="19"/>
      <c r="M10" s="33">
        <v>262722</v>
      </c>
      <c r="N10" s="19"/>
      <c r="O10" s="33">
        <v>259263</v>
      </c>
      <c r="P10" s="38"/>
      <c r="Q10" s="36">
        <f t="shared" si="0"/>
        <v>-10081</v>
      </c>
      <c r="R10" s="38"/>
      <c r="S10" s="36">
        <f t="shared" si="1"/>
        <v>-13540</v>
      </c>
      <c r="T10" s="38"/>
      <c r="U10" s="36">
        <f t="shared" si="2"/>
        <v>-3459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37149</v>
      </c>
      <c r="J11" s="18"/>
      <c r="K11" s="33">
        <v>270153</v>
      </c>
      <c r="L11" s="19"/>
      <c r="M11" s="33">
        <v>283480</v>
      </c>
      <c r="N11" s="19"/>
      <c r="O11" s="33">
        <v>278265</v>
      </c>
      <c r="P11" s="38"/>
      <c r="Q11" s="36">
        <f t="shared" si="0"/>
        <v>13327</v>
      </c>
      <c r="R11" s="38"/>
      <c r="S11" s="36">
        <f t="shared" si="1"/>
        <v>8112</v>
      </c>
      <c r="T11" s="38"/>
      <c r="U11" s="36">
        <f t="shared" si="2"/>
        <v>-5215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37149</v>
      </c>
      <c r="J12" s="18"/>
      <c r="K12" s="33">
        <v>91148</v>
      </c>
      <c r="L12" s="19"/>
      <c r="M12" s="33">
        <v>82097</v>
      </c>
      <c r="N12" s="19"/>
      <c r="O12" s="33">
        <v>81198</v>
      </c>
      <c r="P12" s="38"/>
      <c r="Q12" s="36">
        <f t="shared" si="0"/>
        <v>-9051</v>
      </c>
      <c r="R12" s="38"/>
      <c r="S12" s="36">
        <f t="shared" si="1"/>
        <v>-9950</v>
      </c>
      <c r="T12" s="38"/>
      <c r="U12" s="36">
        <f t="shared" si="2"/>
        <v>-899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37149</v>
      </c>
      <c r="J13" s="18"/>
      <c r="K13" s="33">
        <v>240737</v>
      </c>
      <c r="L13" s="19"/>
      <c r="M13" s="33">
        <v>231545</v>
      </c>
      <c r="N13" s="19"/>
      <c r="O13" s="33">
        <v>226563</v>
      </c>
      <c r="P13" s="38"/>
      <c r="Q13" s="36">
        <f t="shared" si="0"/>
        <v>-9192</v>
      </c>
      <c r="R13" s="38"/>
      <c r="S13" s="36">
        <f t="shared" si="1"/>
        <v>-14174</v>
      </c>
      <c r="T13" s="38"/>
      <c r="U13" s="36">
        <f t="shared" si="2"/>
        <v>-4982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37149</v>
      </c>
      <c r="J14" s="18"/>
      <c r="K14" s="33">
        <v>257791</v>
      </c>
      <c r="L14" s="19"/>
      <c r="M14" s="33">
        <v>221582</v>
      </c>
      <c r="N14" s="19"/>
      <c r="O14" s="33">
        <v>218995</v>
      </c>
      <c r="P14" s="38"/>
      <c r="Q14" s="36">
        <f t="shared" si="0"/>
        <v>-36209</v>
      </c>
      <c r="R14" s="38"/>
      <c r="S14" s="36">
        <f t="shared" si="1"/>
        <v>-38796</v>
      </c>
      <c r="T14" s="38"/>
      <c r="U14" s="36">
        <f t="shared" si="2"/>
        <v>-2587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37149</v>
      </c>
      <c r="J15" s="18"/>
      <c r="K15" s="33">
        <v>364417</v>
      </c>
      <c r="L15" s="19"/>
      <c r="M15" s="33">
        <v>361382</v>
      </c>
      <c r="N15" s="19"/>
      <c r="O15" s="33">
        <v>355524</v>
      </c>
      <c r="P15" s="38"/>
      <c r="Q15" s="36">
        <f t="shared" si="0"/>
        <v>-3035</v>
      </c>
      <c r="R15" s="38"/>
      <c r="S15" s="36">
        <f t="shared" si="1"/>
        <v>-8893</v>
      </c>
      <c r="T15" s="38"/>
      <c r="U15" s="36">
        <f t="shared" si="2"/>
        <v>-5858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37149</v>
      </c>
      <c r="J16" s="18"/>
      <c r="K16" s="33">
        <v>508348</v>
      </c>
      <c r="L16" s="19"/>
      <c r="M16" s="33">
        <v>520513</v>
      </c>
      <c r="N16" s="19"/>
      <c r="O16" s="33">
        <v>513718</v>
      </c>
      <c r="P16" s="38"/>
      <c r="Q16" s="36">
        <f t="shared" si="0"/>
        <v>12165</v>
      </c>
      <c r="R16" s="38"/>
      <c r="S16" s="36">
        <f t="shared" si="1"/>
        <v>5370</v>
      </c>
      <c r="T16" s="38"/>
      <c r="U16" s="36">
        <f t="shared" si="2"/>
        <v>-6795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37149</v>
      </c>
      <c r="J17" s="18"/>
      <c r="K17" s="33">
        <v>100860</v>
      </c>
      <c r="L17" s="19"/>
      <c r="M17" s="33">
        <v>119947</v>
      </c>
      <c r="N17" s="19"/>
      <c r="O17" s="33">
        <v>118219</v>
      </c>
      <c r="P17" s="38"/>
      <c r="Q17" s="36">
        <f t="shared" si="0"/>
        <v>19087</v>
      </c>
      <c r="R17" s="38"/>
      <c r="S17" s="36">
        <f t="shared" si="1"/>
        <v>17359</v>
      </c>
      <c r="T17" s="38"/>
      <c r="U17" s="36">
        <f t="shared" si="2"/>
        <v>-1728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3356389</v>
      </c>
      <c r="L19" s="19"/>
      <c r="M19" s="33">
        <f>SUM(M6:M18)</f>
        <v>3368304</v>
      </c>
      <c r="N19" s="19"/>
      <c r="O19" s="33">
        <f>SUM(O6:O18)</f>
        <v>3293516</v>
      </c>
      <c r="P19" s="38"/>
      <c r="Q19" s="36">
        <f>SUM(Q6:Q17)</f>
        <v>11915</v>
      </c>
      <c r="R19" s="38"/>
      <c r="S19" s="36">
        <f>SUM(S6:S17)</f>
        <v>-62873</v>
      </c>
      <c r="T19" s="38"/>
      <c r="U19" s="36">
        <f>SUM(U6:U17)</f>
        <v>-74788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37149</v>
      </c>
      <c r="J23" s="18"/>
      <c r="K23" s="33">
        <v>5625</v>
      </c>
      <c r="L23" s="19"/>
      <c r="M23" s="33">
        <v>6760</v>
      </c>
      <c r="N23" s="19"/>
      <c r="O23" s="33">
        <v>6565</v>
      </c>
      <c r="P23" s="38"/>
      <c r="Q23" s="36">
        <f>M23-K23</f>
        <v>1135</v>
      </c>
      <c r="R23" s="38"/>
      <c r="S23" s="36">
        <f>O23-K23</f>
        <v>940</v>
      </c>
      <c r="T23" s="38"/>
      <c r="U23" s="36">
        <f>O23-M23</f>
        <v>-195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37149</v>
      </c>
      <c r="J27" s="18"/>
      <c r="K27" s="33">
        <v>167393</v>
      </c>
      <c r="L27" s="19"/>
      <c r="M27" s="33">
        <v>160941</v>
      </c>
      <c r="N27" s="19"/>
      <c r="O27" s="33">
        <v>158816</v>
      </c>
      <c r="P27" s="38"/>
      <c r="Q27" s="36">
        <f t="shared" ref="Q27:Q32" si="3">M27-K27</f>
        <v>-6452</v>
      </c>
      <c r="R27" s="38"/>
      <c r="S27" s="36">
        <f t="shared" ref="S27:S32" si="4">O27-K27</f>
        <v>-8577</v>
      </c>
      <c r="T27" s="38"/>
      <c r="U27" s="36">
        <f t="shared" ref="U27:U32" si="5">O27-M27</f>
        <v>-2125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37149</v>
      </c>
      <c r="J28" s="18"/>
      <c r="K28" s="33">
        <v>212748</v>
      </c>
      <c r="L28" s="19"/>
      <c r="M28" s="33">
        <v>239463</v>
      </c>
      <c r="N28" s="19"/>
      <c r="O28" s="33">
        <v>235752</v>
      </c>
      <c r="P28" s="38"/>
      <c r="Q28" s="36">
        <f t="shared" si="3"/>
        <v>26715</v>
      </c>
      <c r="R28" s="38"/>
      <c r="S28" s="36">
        <f t="shared" si="4"/>
        <v>23004</v>
      </c>
      <c r="T28" s="38"/>
      <c r="U28" s="36">
        <f t="shared" si="5"/>
        <v>-3711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37149</v>
      </c>
      <c r="J29" s="18"/>
      <c r="K29" s="33">
        <v>54584</v>
      </c>
      <c r="L29" s="19"/>
      <c r="M29" s="33">
        <v>44922</v>
      </c>
      <c r="N29" s="19"/>
      <c r="O29" s="33">
        <v>44379</v>
      </c>
      <c r="P29" s="38"/>
      <c r="Q29" s="36">
        <f t="shared" si="3"/>
        <v>-9662</v>
      </c>
      <c r="R29" s="38"/>
      <c r="S29" s="36">
        <f t="shared" si="4"/>
        <v>-10205</v>
      </c>
      <c r="T29" s="38"/>
      <c r="U29" s="36">
        <f t="shared" si="5"/>
        <v>-543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37149</v>
      </c>
      <c r="J30" s="18"/>
      <c r="K30" s="33">
        <v>129738</v>
      </c>
      <c r="L30" s="19"/>
      <c r="M30" s="33">
        <v>138022</v>
      </c>
      <c r="N30" s="19"/>
      <c r="O30" s="33">
        <v>135687</v>
      </c>
      <c r="P30" s="38"/>
      <c r="Q30" s="36">
        <f t="shared" si="3"/>
        <v>8284</v>
      </c>
      <c r="R30" s="38"/>
      <c r="S30" s="36">
        <f t="shared" si="4"/>
        <v>5949</v>
      </c>
      <c r="T30" s="38"/>
      <c r="U30" s="36">
        <f t="shared" si="5"/>
        <v>-2335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37149</v>
      </c>
      <c r="J31" s="18"/>
      <c r="K31" s="33">
        <v>218093</v>
      </c>
      <c r="L31" s="19"/>
      <c r="M31" s="33">
        <v>240223</v>
      </c>
      <c r="N31" s="19"/>
      <c r="O31" s="33">
        <v>236967</v>
      </c>
      <c r="P31" s="38"/>
      <c r="Q31" s="36">
        <f t="shared" si="3"/>
        <v>22130</v>
      </c>
      <c r="R31" s="38"/>
      <c r="S31" s="36">
        <f t="shared" si="4"/>
        <v>18874</v>
      </c>
      <c r="T31" s="38"/>
      <c r="U31" s="36">
        <f t="shared" si="5"/>
        <v>-3256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37149</v>
      </c>
      <c r="J32" s="18"/>
      <c r="K32" s="33">
        <v>87075</v>
      </c>
      <c r="L32" s="19"/>
      <c r="M32" s="33">
        <v>82261</v>
      </c>
      <c r="N32" s="19"/>
      <c r="O32" s="33">
        <v>80373</v>
      </c>
      <c r="P32" s="38"/>
      <c r="Q32" s="36">
        <f t="shared" si="3"/>
        <v>-4814</v>
      </c>
      <c r="R32" s="38"/>
      <c r="S32" s="36">
        <f t="shared" si="4"/>
        <v>-6702</v>
      </c>
      <c r="T32" s="38"/>
      <c r="U32" s="36">
        <f t="shared" si="5"/>
        <v>-1888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869631</v>
      </c>
      <c r="L34" s="19"/>
      <c r="M34" s="33">
        <f>SUM(M27:M33)</f>
        <v>905832</v>
      </c>
      <c r="N34" s="19"/>
      <c r="O34" s="33">
        <f>SUM(O27:O33)</f>
        <v>891974</v>
      </c>
      <c r="P34" s="38"/>
      <c r="Q34" s="36">
        <f>SUM(Q27:Q33)</f>
        <v>36201</v>
      </c>
      <c r="R34" s="38"/>
      <c r="S34" s="36">
        <f>SUM(S27:S33)</f>
        <v>22343</v>
      </c>
      <c r="T34" s="38"/>
      <c r="U34" s="36">
        <f>SUM(U27:U33)</f>
        <v>-13858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37149</v>
      </c>
      <c r="J38" s="18"/>
      <c r="K38" s="33">
        <v>3720</v>
      </c>
      <c r="L38" s="19"/>
      <c r="M38" s="33">
        <v>0</v>
      </c>
      <c r="N38" s="19"/>
      <c r="O38" s="33">
        <v>3625</v>
      </c>
      <c r="P38" s="38"/>
      <c r="Q38" s="36">
        <f>M38-K38</f>
        <v>-3720</v>
      </c>
      <c r="R38" s="38"/>
      <c r="S38" s="36">
        <f>O38-K38</f>
        <v>-95</v>
      </c>
      <c r="T38" s="38"/>
      <c r="U38" s="36">
        <f>O38-M38</f>
        <v>3625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37149</v>
      </c>
      <c r="J39" s="18"/>
      <c r="K39" s="33">
        <v>1085</v>
      </c>
      <c r="L39" s="19"/>
      <c r="M39" s="33">
        <v>1721</v>
      </c>
      <c r="N39" s="19"/>
      <c r="O39" s="33">
        <v>1734</v>
      </c>
      <c r="P39" s="38"/>
      <c r="Q39" s="36">
        <f>M39-K39</f>
        <v>636</v>
      </c>
      <c r="R39" s="38"/>
      <c r="S39" s="36">
        <f>O39-K39</f>
        <v>649</v>
      </c>
      <c r="T39" s="38"/>
      <c r="U39" s="36">
        <f>O39-M39</f>
        <v>13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37149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37149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37149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4805</v>
      </c>
      <c r="L44" s="19"/>
      <c r="M44" s="33">
        <f>SUM(M38:M42)</f>
        <v>1721</v>
      </c>
      <c r="N44" s="19"/>
      <c r="O44" s="33">
        <f>SUM(O38:O43)</f>
        <v>5359</v>
      </c>
      <c r="P44" s="38"/>
      <c r="Q44" s="36">
        <f>SUM(Q38:Q43)</f>
        <v>-3084</v>
      </c>
      <c r="R44" s="38"/>
      <c r="S44" s="36">
        <f>SUM(S38:S43)</f>
        <v>554</v>
      </c>
      <c r="T44" s="38"/>
      <c r="U44" s="36">
        <f>SUM(U38:U43)</f>
        <v>3638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37149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37149</v>
      </c>
      <c r="J54" s="18"/>
      <c r="K54" s="33">
        <v>4228</v>
      </c>
      <c r="L54" s="19"/>
      <c r="M54" s="33">
        <v>992</v>
      </c>
      <c r="N54" s="19"/>
      <c r="O54" s="33">
        <v>0</v>
      </c>
      <c r="P54" s="38"/>
      <c r="Q54" s="36">
        <f>M54-K54</f>
        <v>-3236</v>
      </c>
      <c r="R54" s="38"/>
      <c r="S54" s="36">
        <f>O54-K54</f>
        <v>-4228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37149</v>
      </c>
      <c r="J55" s="18"/>
      <c r="K55" s="33">
        <v>86650</v>
      </c>
      <c r="L55" s="19"/>
      <c r="M55" s="33">
        <v>79018</v>
      </c>
      <c r="N55" s="19"/>
      <c r="O55" s="33">
        <v>79939</v>
      </c>
      <c r="P55" s="38"/>
      <c r="Q55" s="36">
        <f>M55-K55</f>
        <v>-7632</v>
      </c>
      <c r="R55" s="38"/>
      <c r="S55" s="36">
        <f>O55-K55</f>
        <v>-6711</v>
      </c>
      <c r="T55" s="38"/>
      <c r="U55" s="36">
        <f>O55-M55</f>
        <v>921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90878</v>
      </c>
      <c r="L57" s="19"/>
      <c r="M57" s="33">
        <f>SUM(M51:M55)</f>
        <v>80010</v>
      </c>
      <c r="N57" s="19"/>
      <c r="O57" s="33">
        <f>SUM(O51:O56)</f>
        <v>79939</v>
      </c>
      <c r="P57" s="38"/>
      <c r="Q57" s="36">
        <f>SUM(Q51:Q56)</f>
        <v>-10868</v>
      </c>
      <c r="R57" s="38"/>
      <c r="S57" s="36">
        <f>SUM(S51:S56)</f>
        <v>-10939</v>
      </c>
      <c r="T57" s="38"/>
      <c r="U57" s="36">
        <f>SUM(U51:U56)</f>
        <v>-71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37149</v>
      </c>
      <c r="J61" s="18"/>
      <c r="K61" s="33">
        <v>10892</v>
      </c>
      <c r="L61" s="19"/>
      <c r="M61" s="33">
        <v>6911</v>
      </c>
      <c r="N61" s="19"/>
      <c r="O61" s="33">
        <v>7079</v>
      </c>
      <c r="P61" s="38"/>
      <c r="Q61" s="36">
        <f>M61-K61</f>
        <v>-3981</v>
      </c>
      <c r="R61" s="38"/>
      <c r="S61" s="36">
        <f>O61-K61</f>
        <v>-3813</v>
      </c>
      <c r="T61" s="38"/>
      <c r="U61" s="36">
        <f>O61-M61</f>
        <v>168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10892</v>
      </c>
      <c r="L63" s="19"/>
      <c r="M63" s="33">
        <f>SUM(M58:M61)</f>
        <v>6911</v>
      </c>
      <c r="N63" s="19"/>
      <c r="O63" s="33">
        <f>SUM(O58:O62)</f>
        <v>7079</v>
      </c>
      <c r="P63" s="38"/>
      <c r="Q63" s="36">
        <f>SUM(Q58:Q62)</f>
        <v>-3981</v>
      </c>
      <c r="R63" s="38"/>
      <c r="S63" s="36">
        <f>SUM(S58:S62)</f>
        <v>-3813</v>
      </c>
      <c r="T63" s="38"/>
      <c r="U63" s="36">
        <f>SUM(U58:U62)</f>
        <v>168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37149</v>
      </c>
      <c r="J67" s="18"/>
      <c r="K67" s="33">
        <v>11934</v>
      </c>
      <c r="L67" s="19"/>
      <c r="M67" s="33">
        <v>16661</v>
      </c>
      <c r="N67" s="19"/>
      <c r="O67" s="33">
        <v>16678</v>
      </c>
      <c r="P67" s="38"/>
      <c r="Q67" s="36">
        <f>M67-K67</f>
        <v>4727</v>
      </c>
      <c r="R67" s="38"/>
      <c r="S67" s="36">
        <f>O67-K67</f>
        <v>4744</v>
      </c>
      <c r="T67" s="38"/>
      <c r="U67" s="36">
        <f>O67-M67</f>
        <v>17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11934</v>
      </c>
      <c r="L69" s="19"/>
      <c r="M69" s="33">
        <f>SUM(M64:M67)</f>
        <v>16661</v>
      </c>
      <c r="N69" s="19"/>
      <c r="O69" s="33">
        <f>SUM(O64:O68)</f>
        <v>16678</v>
      </c>
      <c r="P69" s="38"/>
      <c r="Q69" s="36">
        <f>SUM(Q64:Q68)</f>
        <v>4727</v>
      </c>
      <c r="R69" s="38"/>
      <c r="S69" s="36">
        <f>SUM(S64:S68)</f>
        <v>4744</v>
      </c>
      <c r="T69" s="38"/>
      <c r="U69" s="36">
        <f>SUM(U64:U68)</f>
        <v>17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4361154</v>
      </c>
      <c r="L72" s="76"/>
      <c r="M72" s="75">
        <f>M19+M23+M34+M44+M50+M57+M63+M69</f>
        <v>4396386</v>
      </c>
      <c r="N72" s="76"/>
      <c r="O72" s="82">
        <f>O19+O23+O34+O44+O50+O57+O63+O69</f>
        <v>4301110</v>
      </c>
      <c r="P72" s="83"/>
      <c r="Q72" s="82">
        <f>Q19+Q23+Q34+Q44+Q50+Q57+Q63+Q69</f>
        <v>35232</v>
      </c>
      <c r="R72" s="83"/>
      <c r="S72" s="82">
        <f>S19+S23+S34+S44+S50+S57+S63+S69</f>
        <v>-60044</v>
      </c>
      <c r="T72" s="83"/>
      <c r="U72" s="75">
        <f>U19+U23+U34+U44+U50+U57+U63+U69</f>
        <v>-95276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1136.516129032258</v>
      </c>
      <c r="R73" s="84"/>
      <c r="S73" s="86">
        <f>S72/31</f>
        <v>-1936.9032258064517</v>
      </c>
      <c r="T73" s="84"/>
      <c r="U73" s="88">
        <f>U72/31</f>
        <v>-3073.4193548387098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98138.73599999999</v>
      </c>
      <c r="R75" s="47"/>
      <c r="S75" s="77">
        <f>S72*O75</f>
        <v>-167252.56200000001</v>
      </c>
      <c r="T75" s="47"/>
      <c r="U75" s="77">
        <f>U72*O75</f>
        <v>-265391.29800000001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37149</v>
      </c>
      <c r="J79" s="18"/>
      <c r="K79" s="33">
        <v>1436802</v>
      </c>
      <c r="L79" s="19"/>
      <c r="M79" s="33">
        <v>1446847</v>
      </c>
      <c r="N79" s="19"/>
      <c r="O79" s="33">
        <v>1446856</v>
      </c>
      <c r="P79" s="38"/>
      <c r="Q79" s="36">
        <f>M79-K79</f>
        <v>10045</v>
      </c>
      <c r="R79" s="38"/>
      <c r="S79" s="36">
        <f>O79-K79</f>
        <v>10054</v>
      </c>
      <c r="T79" s="38"/>
      <c r="U79" s="36">
        <f>O79-M79</f>
        <v>9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1436802</v>
      </c>
      <c r="L82" s="19"/>
      <c r="M82" s="33">
        <f>SUM(M79:M81)</f>
        <v>1446847</v>
      </c>
      <c r="N82" s="19"/>
      <c r="O82" s="33">
        <f>SUM(O79:O80)</f>
        <v>1446856</v>
      </c>
      <c r="P82" s="38"/>
      <c r="Q82" s="36">
        <f>SUM(Q79:Q80)</f>
        <v>10045</v>
      </c>
      <c r="R82" s="38"/>
      <c r="S82" s="36">
        <f>SUM(S79:S80)</f>
        <v>10054</v>
      </c>
      <c r="T82" s="38"/>
      <c r="U82" s="36">
        <f>SUM(U79:U80)</f>
        <v>9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334.83333333333331</v>
      </c>
      <c r="R84" s="84"/>
      <c r="S84" s="86">
        <f>S82/30</f>
        <v>335.13333333333333</v>
      </c>
      <c r="T84" s="84"/>
      <c r="U84" s="86">
        <f>U82/30</f>
        <v>0.3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27980.3475</v>
      </c>
      <c r="R86" s="47"/>
      <c r="S86" s="77">
        <f>S82*O86</f>
        <v>28005.416999999998</v>
      </c>
      <c r="T86" s="47"/>
      <c r="U86" s="77">
        <f>U82*O86</f>
        <v>25.069499999999998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37149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37149</v>
      </c>
      <c r="J94" s="18"/>
      <c r="K94" s="33">
        <v>72300</v>
      </c>
      <c r="L94" s="19"/>
      <c r="M94" s="33">
        <v>70753</v>
      </c>
      <c r="N94" s="19"/>
      <c r="O94" s="33">
        <v>74003</v>
      </c>
      <c r="P94" s="38"/>
      <c r="Q94" s="36">
        <f>M94-K94</f>
        <v>-1547</v>
      </c>
      <c r="R94" s="38"/>
      <c r="S94" s="36">
        <f>O94-K94</f>
        <v>1703</v>
      </c>
      <c r="T94" s="38"/>
      <c r="U94" s="36">
        <f>O94-M94</f>
        <v>3250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72300</v>
      </c>
      <c r="L96" s="19"/>
      <c r="M96" s="33">
        <f>SUM(M93:M95)</f>
        <v>70753</v>
      </c>
      <c r="N96" s="19"/>
      <c r="O96" s="33">
        <f>SUM(O93:O95)</f>
        <v>74003</v>
      </c>
      <c r="P96" s="38"/>
      <c r="Q96" s="36">
        <f>SUM(Q93:Q95)</f>
        <v>-1547</v>
      </c>
      <c r="R96" s="38"/>
      <c r="S96" s="36">
        <f>SUM(S93:S95)</f>
        <v>1703</v>
      </c>
      <c r="T96" s="38"/>
      <c r="U96" s="36">
        <f>SUM(U93:U95)</f>
        <v>3250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-51.56666666666667</v>
      </c>
      <c r="R99" s="104"/>
      <c r="S99" s="103">
        <f>S96/30</f>
        <v>56.766666666666666</v>
      </c>
      <c r="T99" s="104"/>
      <c r="U99" s="103">
        <f>U96/30</f>
        <v>108.33333333333333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-4309.1684999999998</v>
      </c>
      <c r="R101" s="47"/>
      <c r="S101" s="77">
        <f>S96*O101</f>
        <v>4743.7064999999993</v>
      </c>
      <c r="T101" s="47"/>
      <c r="U101" s="77">
        <f>U96*O101</f>
        <v>9052.875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37149</v>
      </c>
      <c r="J107" s="18"/>
      <c r="K107" s="33">
        <v>592005</v>
      </c>
      <c r="L107" s="19"/>
      <c r="M107" s="33">
        <v>625993</v>
      </c>
      <c r="N107" s="19"/>
      <c r="O107" s="33">
        <v>628418</v>
      </c>
      <c r="P107" s="38"/>
      <c r="Q107" s="36">
        <f>M107-K107</f>
        <v>33988</v>
      </c>
      <c r="R107" s="38"/>
      <c r="S107" s="36">
        <f>O107-K107</f>
        <v>36413</v>
      </c>
      <c r="T107" s="38"/>
      <c r="U107" s="36">
        <f>O107-M107</f>
        <v>2425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592005</v>
      </c>
      <c r="L109" s="19"/>
      <c r="M109" s="33">
        <f>SUM(M105:M107)</f>
        <v>625993</v>
      </c>
      <c r="N109" s="19"/>
      <c r="O109" s="33">
        <f>SUM(O105:O108)</f>
        <v>628418</v>
      </c>
      <c r="P109" s="38"/>
      <c r="Q109" s="36">
        <f>SUM(Q105:Q108)</f>
        <v>33988</v>
      </c>
      <c r="R109" s="38"/>
      <c r="S109" s="36">
        <f>SUM(S105:S108)</f>
        <v>36413</v>
      </c>
      <c r="T109" s="38"/>
      <c r="U109" s="36">
        <f>SUM(U105:U108)</f>
        <v>2425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37149</v>
      </c>
      <c r="J113" s="18"/>
      <c r="K113" s="33">
        <v>45645</v>
      </c>
      <c r="L113" s="19"/>
      <c r="M113" s="33">
        <v>41593</v>
      </c>
      <c r="N113" s="19"/>
      <c r="O113" s="33">
        <v>41570</v>
      </c>
      <c r="P113" s="38"/>
      <c r="Q113" s="36">
        <f>M113-K113</f>
        <v>-4052</v>
      </c>
      <c r="R113" s="38"/>
      <c r="S113" s="36">
        <f>O113-K113</f>
        <v>-4075</v>
      </c>
      <c r="T113" s="38"/>
      <c r="U113" s="36">
        <f>O113-M113</f>
        <v>-23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45645</v>
      </c>
      <c r="L115" s="19"/>
      <c r="M115" s="33">
        <f>SUM(M110:M113)</f>
        <v>41593</v>
      </c>
      <c r="N115" s="19"/>
      <c r="O115" s="33">
        <f>SUM(O110:O114)</f>
        <v>41570</v>
      </c>
      <c r="P115" s="38"/>
      <c r="Q115" s="36">
        <f>SUM(Q110:Q114)</f>
        <v>-4052</v>
      </c>
      <c r="R115" s="38"/>
      <c r="S115" s="36">
        <f>SUM(S110:S114)</f>
        <v>-4075</v>
      </c>
      <c r="T115" s="38"/>
      <c r="U115" s="36">
        <f>SUM(U110:U114)</f>
        <v>-23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37149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37149</v>
      </c>
      <c r="J125" s="18"/>
      <c r="K125" s="33">
        <v>1500</v>
      </c>
      <c r="L125" s="19"/>
      <c r="M125" s="33">
        <v>1</v>
      </c>
      <c r="N125" s="19"/>
      <c r="O125" s="33">
        <v>0</v>
      </c>
      <c r="P125" s="38"/>
      <c r="Q125" s="36">
        <f>M125-K125</f>
        <v>-1499</v>
      </c>
      <c r="R125" s="38"/>
      <c r="S125" s="36">
        <f>O125-K125</f>
        <v>-1500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1500</v>
      </c>
      <c r="L127" s="19"/>
      <c r="M127" s="33">
        <f>SUM(M123:M125)</f>
        <v>1</v>
      </c>
      <c r="N127" s="19"/>
      <c r="O127" s="33">
        <f>SUM(O123:O126)</f>
        <v>0</v>
      </c>
      <c r="P127" s="38"/>
      <c r="Q127" s="36">
        <f>SUM(Q116:Q126)</f>
        <v>-1499</v>
      </c>
      <c r="R127" s="38"/>
      <c r="S127" s="36">
        <f>SUM(S116:S126)</f>
        <v>-1500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37149</v>
      </c>
      <c r="J131" s="18"/>
      <c r="K131" s="33">
        <v>19500</v>
      </c>
      <c r="L131" s="19"/>
      <c r="M131" s="33">
        <v>36667</v>
      </c>
      <c r="N131" s="19"/>
      <c r="O131" s="33">
        <v>36758</v>
      </c>
      <c r="P131" s="38"/>
      <c r="Q131" s="36">
        <f>M131-K131</f>
        <v>17167</v>
      </c>
      <c r="R131" s="38"/>
      <c r="S131" s="36">
        <f>O131-K131</f>
        <v>17258</v>
      </c>
      <c r="T131" s="38"/>
      <c r="U131" s="36">
        <f>O131-M131</f>
        <v>91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19500</v>
      </c>
      <c r="L133" s="19"/>
      <c r="M133" s="33">
        <f>SUM(M129:M131)</f>
        <v>36667</v>
      </c>
      <c r="N133" s="19"/>
      <c r="O133" s="33">
        <f>SUM(O129:O132)</f>
        <v>36758</v>
      </c>
      <c r="P133" s="38"/>
      <c r="Q133" s="36">
        <f>SUM(Q122:Q132)</f>
        <v>14169</v>
      </c>
      <c r="R133" s="38"/>
      <c r="S133" s="36">
        <f>SUM(S122:S132)</f>
        <v>14258</v>
      </c>
      <c r="T133" s="38"/>
      <c r="U133" s="36">
        <f>SUM(U122:U132)</f>
        <v>89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658650</v>
      </c>
      <c r="L136" s="76"/>
      <c r="M136" s="75">
        <f>M109+M115+M121+M127+M133</f>
        <v>704254</v>
      </c>
      <c r="N136" s="76"/>
      <c r="O136" s="82">
        <f>O109+O115+O121+O127+O133</f>
        <v>706746</v>
      </c>
      <c r="P136" s="83"/>
      <c r="Q136" s="82">
        <f>Q109+Q115+Q121+Q133</f>
        <v>44105</v>
      </c>
      <c r="R136" s="83"/>
      <c r="S136" s="82">
        <f>S109+S115+S121+S133</f>
        <v>46596</v>
      </c>
      <c r="T136" s="83"/>
      <c r="U136" s="75">
        <f>U109+U115+U121+U133</f>
        <v>2491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1422.741935483871</v>
      </c>
      <c r="R137" s="84"/>
      <c r="S137" s="86">
        <f>S136/31</f>
        <v>1503.0967741935483</v>
      </c>
      <c r="T137" s="84"/>
      <c r="U137" s="88">
        <f>U136/31</f>
        <v>80.354838709677423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122854.47749999999</v>
      </c>
      <c r="R139" s="47"/>
      <c r="S139" s="77">
        <f>S136*O139</f>
        <v>129793.158</v>
      </c>
      <c r="T139" s="47"/>
      <c r="U139" s="77">
        <f>U136*O139</f>
        <v>6938.6804999999995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" workbookViewId="0">
      <selection activeCell="O125" sqref="O125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37142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37142</v>
      </c>
      <c r="J6" s="18"/>
      <c r="K6" s="33">
        <v>188892</v>
      </c>
      <c r="L6" s="19"/>
      <c r="M6" s="33">
        <v>152002</v>
      </c>
      <c r="N6" s="19"/>
      <c r="O6" s="33">
        <v>149454</v>
      </c>
      <c r="P6" s="38"/>
      <c r="Q6" s="36">
        <f t="shared" ref="Q6:Q17" si="0">M6-K6</f>
        <v>-36890</v>
      </c>
      <c r="R6" s="38"/>
      <c r="S6" s="36">
        <f t="shared" ref="S6:S17" si="1">O6-K6</f>
        <v>-39438</v>
      </c>
      <c r="T6" s="38"/>
      <c r="U6" s="36">
        <f t="shared" ref="U6:U17" si="2">O6-M6</f>
        <v>-2548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37142</v>
      </c>
      <c r="J7" s="18"/>
      <c r="K7" s="33">
        <v>260359</v>
      </c>
      <c r="L7" s="19"/>
      <c r="M7" s="33">
        <v>276297</v>
      </c>
      <c r="N7" s="19"/>
      <c r="O7" s="33">
        <v>276409</v>
      </c>
      <c r="P7" s="38"/>
      <c r="Q7" s="36">
        <f t="shared" si="0"/>
        <v>15938</v>
      </c>
      <c r="R7" s="38"/>
      <c r="S7" s="36">
        <f t="shared" si="1"/>
        <v>16050</v>
      </c>
      <c r="T7" s="38"/>
      <c r="U7" s="36">
        <f t="shared" si="2"/>
        <v>112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37142</v>
      </c>
      <c r="J8" s="18"/>
      <c r="K8" s="33">
        <v>161622</v>
      </c>
      <c r="L8" s="19"/>
      <c r="M8" s="33">
        <v>180456</v>
      </c>
      <c r="N8" s="19"/>
      <c r="O8" s="33">
        <v>178506</v>
      </c>
      <c r="P8" s="38"/>
      <c r="Q8" s="36">
        <f t="shared" si="0"/>
        <v>18834</v>
      </c>
      <c r="R8" s="38"/>
      <c r="S8" s="36">
        <f t="shared" si="1"/>
        <v>16884</v>
      </c>
      <c r="T8" s="38"/>
      <c r="U8" s="36">
        <f t="shared" si="2"/>
        <v>-1950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37142</v>
      </c>
      <c r="J9" s="18"/>
      <c r="K9" s="33">
        <v>59568</v>
      </c>
      <c r="L9" s="19"/>
      <c r="M9" s="33">
        <v>59247</v>
      </c>
      <c r="N9" s="19"/>
      <c r="O9" s="33">
        <v>58628</v>
      </c>
      <c r="P9" s="38"/>
      <c r="Q9" s="36">
        <f t="shared" si="0"/>
        <v>-321</v>
      </c>
      <c r="R9" s="38"/>
      <c r="S9" s="36">
        <f t="shared" si="1"/>
        <v>-940</v>
      </c>
      <c r="T9" s="38"/>
      <c r="U9" s="36">
        <f t="shared" si="2"/>
        <v>-619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37142</v>
      </c>
      <c r="J10" s="18"/>
      <c r="K10" s="33">
        <v>145875</v>
      </c>
      <c r="L10" s="19"/>
      <c r="M10" s="33">
        <v>151723</v>
      </c>
      <c r="N10" s="19"/>
      <c r="O10" s="33">
        <v>149469</v>
      </c>
      <c r="P10" s="38"/>
      <c r="Q10" s="36">
        <f t="shared" si="0"/>
        <v>5848</v>
      </c>
      <c r="R10" s="38"/>
      <c r="S10" s="36">
        <f t="shared" si="1"/>
        <v>3594</v>
      </c>
      <c r="T10" s="38"/>
      <c r="U10" s="36">
        <f t="shared" si="2"/>
        <v>-2254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37142</v>
      </c>
      <c r="J11" s="18"/>
      <c r="K11" s="33">
        <v>144083</v>
      </c>
      <c r="L11" s="19"/>
      <c r="M11" s="33">
        <v>142033</v>
      </c>
      <c r="N11" s="19"/>
      <c r="O11" s="33">
        <v>139083</v>
      </c>
      <c r="P11" s="38"/>
      <c r="Q11" s="36">
        <f t="shared" si="0"/>
        <v>-2050</v>
      </c>
      <c r="R11" s="38"/>
      <c r="S11" s="36">
        <f t="shared" si="1"/>
        <v>-5000</v>
      </c>
      <c r="T11" s="38"/>
      <c r="U11" s="36">
        <f t="shared" si="2"/>
        <v>-2950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37142</v>
      </c>
      <c r="J12" s="18"/>
      <c r="K12" s="33">
        <v>48422</v>
      </c>
      <c r="L12" s="19"/>
      <c r="M12" s="33">
        <v>44246</v>
      </c>
      <c r="N12" s="19"/>
      <c r="O12" s="33">
        <v>43765</v>
      </c>
      <c r="P12" s="38"/>
      <c r="Q12" s="36">
        <f t="shared" si="0"/>
        <v>-4176</v>
      </c>
      <c r="R12" s="38"/>
      <c r="S12" s="36">
        <f t="shared" si="1"/>
        <v>-4657</v>
      </c>
      <c r="T12" s="38"/>
      <c r="U12" s="36">
        <f t="shared" si="2"/>
        <v>-481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37142</v>
      </c>
      <c r="J13" s="18"/>
      <c r="K13" s="33">
        <v>130076</v>
      </c>
      <c r="L13" s="19"/>
      <c r="M13" s="33">
        <v>125048</v>
      </c>
      <c r="N13" s="19"/>
      <c r="O13" s="33">
        <v>122129</v>
      </c>
      <c r="P13" s="38"/>
      <c r="Q13" s="36">
        <f t="shared" si="0"/>
        <v>-5028</v>
      </c>
      <c r="R13" s="38"/>
      <c r="S13" s="36">
        <f t="shared" si="1"/>
        <v>-7947</v>
      </c>
      <c r="T13" s="38"/>
      <c r="U13" s="36">
        <f t="shared" si="2"/>
        <v>-2919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37142</v>
      </c>
      <c r="J14" s="18"/>
      <c r="K14" s="33">
        <v>136556</v>
      </c>
      <c r="L14" s="19"/>
      <c r="M14" s="33">
        <v>124145</v>
      </c>
      <c r="N14" s="19"/>
      <c r="O14" s="33">
        <v>122657</v>
      </c>
      <c r="P14" s="38"/>
      <c r="Q14" s="36">
        <f t="shared" si="0"/>
        <v>-12411</v>
      </c>
      <c r="R14" s="38"/>
      <c r="S14" s="36">
        <f t="shared" si="1"/>
        <v>-13899</v>
      </c>
      <c r="T14" s="38"/>
      <c r="U14" s="36">
        <f t="shared" si="2"/>
        <v>-1488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37142</v>
      </c>
      <c r="J15" s="18"/>
      <c r="K15" s="33">
        <v>193912</v>
      </c>
      <c r="L15" s="19"/>
      <c r="M15" s="33">
        <v>178579</v>
      </c>
      <c r="N15" s="19"/>
      <c r="O15" s="33">
        <v>175621</v>
      </c>
      <c r="P15" s="38"/>
      <c r="Q15" s="36">
        <f t="shared" si="0"/>
        <v>-15333</v>
      </c>
      <c r="R15" s="38"/>
      <c r="S15" s="36">
        <f t="shared" si="1"/>
        <v>-18291</v>
      </c>
      <c r="T15" s="38"/>
      <c r="U15" s="36">
        <f t="shared" si="2"/>
        <v>-2958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37142</v>
      </c>
      <c r="J16" s="18"/>
      <c r="K16" s="33">
        <v>294908</v>
      </c>
      <c r="L16" s="19"/>
      <c r="M16" s="33">
        <v>338689</v>
      </c>
      <c r="N16" s="19"/>
      <c r="O16" s="33">
        <v>334292</v>
      </c>
      <c r="P16" s="38"/>
      <c r="Q16" s="36">
        <f t="shared" si="0"/>
        <v>43781</v>
      </c>
      <c r="R16" s="38"/>
      <c r="S16" s="36">
        <f t="shared" si="1"/>
        <v>39384</v>
      </c>
      <c r="T16" s="38"/>
      <c r="U16" s="36">
        <f t="shared" si="2"/>
        <v>-4397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37142</v>
      </c>
      <c r="J17" s="18"/>
      <c r="K17" s="33">
        <v>55192</v>
      </c>
      <c r="L17" s="19"/>
      <c r="M17" s="33">
        <v>62651</v>
      </c>
      <c r="N17" s="19"/>
      <c r="O17" s="33">
        <v>61726</v>
      </c>
      <c r="P17" s="38"/>
      <c r="Q17" s="36">
        <f t="shared" si="0"/>
        <v>7459</v>
      </c>
      <c r="R17" s="38"/>
      <c r="S17" s="36">
        <f t="shared" si="1"/>
        <v>6534</v>
      </c>
      <c r="T17" s="38"/>
      <c r="U17" s="36">
        <f t="shared" si="2"/>
        <v>-925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1819465</v>
      </c>
      <c r="L19" s="19"/>
      <c r="M19" s="33">
        <f>SUM(M6:M18)</f>
        <v>1835116</v>
      </c>
      <c r="N19" s="19"/>
      <c r="O19" s="33">
        <f>SUM(O6:O18)</f>
        <v>1811739</v>
      </c>
      <c r="P19" s="38"/>
      <c r="Q19" s="36">
        <f>SUM(Q6:Q17)</f>
        <v>15651</v>
      </c>
      <c r="R19" s="38"/>
      <c r="S19" s="36">
        <f>SUM(S6:S17)</f>
        <v>-7726</v>
      </c>
      <c r="T19" s="38"/>
      <c r="U19" s="36">
        <f>SUM(U6:U17)</f>
        <v>-23377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37142</v>
      </c>
      <c r="J23" s="18"/>
      <c r="K23" s="33">
        <v>3000</v>
      </c>
      <c r="L23" s="19"/>
      <c r="M23" s="33">
        <v>4221</v>
      </c>
      <c r="N23" s="19"/>
      <c r="O23" s="33">
        <v>3554</v>
      </c>
      <c r="P23" s="38"/>
      <c r="Q23" s="36">
        <f>M23-K23</f>
        <v>1221</v>
      </c>
      <c r="R23" s="38"/>
      <c r="S23" s="36">
        <f>O23-K23</f>
        <v>554</v>
      </c>
      <c r="T23" s="38"/>
      <c r="U23" s="36">
        <f>O23-M23</f>
        <v>-667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37142</v>
      </c>
      <c r="J27" s="18"/>
      <c r="K27" s="33">
        <v>89336</v>
      </c>
      <c r="L27" s="19"/>
      <c r="M27" s="33">
        <v>86006</v>
      </c>
      <c r="N27" s="19"/>
      <c r="O27" s="33">
        <v>84868</v>
      </c>
      <c r="P27" s="38"/>
      <c r="Q27" s="36">
        <f t="shared" ref="Q27:Q32" si="3">M27-K27</f>
        <v>-3330</v>
      </c>
      <c r="R27" s="38"/>
      <c r="S27" s="36">
        <f t="shared" ref="S27:S32" si="4">O27-K27</f>
        <v>-4468</v>
      </c>
      <c r="T27" s="38"/>
      <c r="U27" s="36">
        <f t="shared" ref="U27:U32" si="5">O27-M27</f>
        <v>-1138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37142</v>
      </c>
      <c r="J28" s="18"/>
      <c r="K28" s="33">
        <v>116151</v>
      </c>
      <c r="L28" s="19"/>
      <c r="M28" s="33">
        <v>132567</v>
      </c>
      <c r="N28" s="19"/>
      <c r="O28" s="33">
        <v>130578</v>
      </c>
      <c r="P28" s="38"/>
      <c r="Q28" s="36">
        <f t="shared" si="3"/>
        <v>16416</v>
      </c>
      <c r="R28" s="38"/>
      <c r="S28" s="36">
        <f t="shared" si="4"/>
        <v>14427</v>
      </c>
      <c r="T28" s="38"/>
      <c r="U28" s="36">
        <f t="shared" si="5"/>
        <v>-1989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37142</v>
      </c>
      <c r="J29" s="18"/>
      <c r="K29" s="33">
        <v>29110</v>
      </c>
      <c r="L29" s="19"/>
      <c r="M29" s="33">
        <v>23915</v>
      </c>
      <c r="N29" s="19"/>
      <c r="O29" s="33">
        <v>23621</v>
      </c>
      <c r="P29" s="38"/>
      <c r="Q29" s="36">
        <f t="shared" si="3"/>
        <v>-5195</v>
      </c>
      <c r="R29" s="38"/>
      <c r="S29" s="36">
        <f t="shared" si="4"/>
        <v>-5489</v>
      </c>
      <c r="T29" s="38"/>
      <c r="U29" s="36">
        <f t="shared" si="5"/>
        <v>-294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37142</v>
      </c>
      <c r="J30" s="18"/>
      <c r="K30" s="33">
        <v>67179</v>
      </c>
      <c r="L30" s="19"/>
      <c r="M30" s="33">
        <v>74349</v>
      </c>
      <c r="N30" s="19"/>
      <c r="O30" s="33">
        <v>73072</v>
      </c>
      <c r="P30" s="38"/>
      <c r="Q30" s="36">
        <f t="shared" si="3"/>
        <v>7170</v>
      </c>
      <c r="R30" s="38"/>
      <c r="S30" s="36">
        <f t="shared" si="4"/>
        <v>5893</v>
      </c>
      <c r="T30" s="38"/>
      <c r="U30" s="36">
        <f t="shared" si="5"/>
        <v>-1277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37142</v>
      </c>
      <c r="J31" s="18"/>
      <c r="K31" s="33">
        <v>116294</v>
      </c>
      <c r="L31" s="19"/>
      <c r="M31" s="33">
        <v>128705</v>
      </c>
      <c r="N31" s="19"/>
      <c r="O31" s="33">
        <v>126936</v>
      </c>
      <c r="P31" s="38"/>
      <c r="Q31" s="36">
        <f t="shared" si="3"/>
        <v>12411</v>
      </c>
      <c r="R31" s="38"/>
      <c r="S31" s="36">
        <f t="shared" si="4"/>
        <v>10642</v>
      </c>
      <c r="T31" s="38"/>
      <c r="U31" s="36">
        <f t="shared" si="5"/>
        <v>-1769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37142</v>
      </c>
      <c r="J32" s="18"/>
      <c r="K32" s="33">
        <v>46440</v>
      </c>
      <c r="L32" s="19"/>
      <c r="M32" s="33">
        <v>43540</v>
      </c>
      <c r="N32" s="19"/>
      <c r="O32" s="33">
        <v>42534</v>
      </c>
      <c r="P32" s="38"/>
      <c r="Q32" s="36">
        <f t="shared" si="3"/>
        <v>-2900</v>
      </c>
      <c r="R32" s="38"/>
      <c r="S32" s="36">
        <f t="shared" si="4"/>
        <v>-3906</v>
      </c>
      <c r="T32" s="38"/>
      <c r="U32" s="36">
        <f t="shared" si="5"/>
        <v>-1006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464510</v>
      </c>
      <c r="L34" s="19"/>
      <c r="M34" s="33">
        <f>SUM(M27:M33)</f>
        <v>489082</v>
      </c>
      <c r="N34" s="19"/>
      <c r="O34" s="33">
        <f>SUM(O27:O33)</f>
        <v>481609</v>
      </c>
      <c r="P34" s="38"/>
      <c r="Q34" s="36">
        <f>SUM(Q27:Q33)</f>
        <v>24572</v>
      </c>
      <c r="R34" s="38"/>
      <c r="S34" s="36">
        <f>SUM(S27:S33)</f>
        <v>17099</v>
      </c>
      <c r="T34" s="38"/>
      <c r="U34" s="36">
        <f>SUM(U27:U33)</f>
        <v>-7473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37142</v>
      </c>
      <c r="J38" s="18"/>
      <c r="K38" s="33">
        <v>1984</v>
      </c>
      <c r="L38" s="19"/>
      <c r="M38" s="33">
        <v>0</v>
      </c>
      <c r="N38" s="19"/>
      <c r="O38" s="33">
        <v>1795</v>
      </c>
      <c r="P38" s="38"/>
      <c r="Q38" s="36">
        <f>M38-K38</f>
        <v>-1984</v>
      </c>
      <c r="R38" s="38"/>
      <c r="S38" s="36">
        <f>O38-K38</f>
        <v>-189</v>
      </c>
      <c r="T38" s="38"/>
      <c r="U38" s="36">
        <f>O38-M38</f>
        <v>1795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37142</v>
      </c>
      <c r="J39" s="18"/>
      <c r="K39" s="33">
        <v>637</v>
      </c>
      <c r="L39" s="19"/>
      <c r="M39" s="33">
        <v>787</v>
      </c>
      <c r="N39" s="19"/>
      <c r="O39" s="33">
        <v>795</v>
      </c>
      <c r="P39" s="38"/>
      <c r="Q39" s="36">
        <f>M39-K39</f>
        <v>150</v>
      </c>
      <c r="R39" s="38"/>
      <c r="S39" s="36">
        <f>O39-K39</f>
        <v>158</v>
      </c>
      <c r="T39" s="38"/>
      <c r="U39" s="36">
        <f>O39-M39</f>
        <v>8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37142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37142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37142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2621</v>
      </c>
      <c r="L44" s="19"/>
      <c r="M44" s="33">
        <f>SUM(M38:M42)</f>
        <v>787</v>
      </c>
      <c r="N44" s="19"/>
      <c r="O44" s="33">
        <f>SUM(O38:O43)</f>
        <v>2590</v>
      </c>
      <c r="P44" s="38"/>
      <c r="Q44" s="36">
        <f>SUM(Q38:Q43)</f>
        <v>-1834</v>
      </c>
      <c r="R44" s="38"/>
      <c r="S44" s="36">
        <f>SUM(S38:S43)</f>
        <v>-31</v>
      </c>
      <c r="T44" s="38"/>
      <c r="U44" s="36">
        <f>SUM(U38:U43)</f>
        <v>1803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37142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37142</v>
      </c>
      <c r="J54" s="18"/>
      <c r="K54" s="33">
        <v>2416</v>
      </c>
      <c r="L54" s="19"/>
      <c r="M54" s="33">
        <v>992</v>
      </c>
      <c r="N54" s="19"/>
      <c r="O54" s="33">
        <v>0</v>
      </c>
      <c r="P54" s="38"/>
      <c r="Q54" s="36">
        <f>M54-K54</f>
        <v>-1424</v>
      </c>
      <c r="R54" s="38"/>
      <c r="S54" s="36">
        <f>O54-K54</f>
        <v>-2416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37142</v>
      </c>
      <c r="J55" s="18"/>
      <c r="K55" s="33">
        <v>49478</v>
      </c>
      <c r="L55" s="19"/>
      <c r="M55" s="33">
        <v>45003</v>
      </c>
      <c r="N55" s="19"/>
      <c r="O55" s="33">
        <v>45506</v>
      </c>
      <c r="P55" s="38"/>
      <c r="Q55" s="36">
        <f>M55-K55</f>
        <v>-4475</v>
      </c>
      <c r="R55" s="38"/>
      <c r="S55" s="36">
        <f>O55-K55</f>
        <v>-3972</v>
      </c>
      <c r="T55" s="38"/>
      <c r="U55" s="36">
        <f>O55-M55</f>
        <v>503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51894</v>
      </c>
      <c r="L57" s="19"/>
      <c r="M57" s="33">
        <f>SUM(M51:M55)</f>
        <v>45995</v>
      </c>
      <c r="N57" s="19"/>
      <c r="O57" s="33">
        <f>SUM(O51:O56)</f>
        <v>45506</v>
      </c>
      <c r="P57" s="38"/>
      <c r="Q57" s="36">
        <f>SUM(Q51:Q56)</f>
        <v>-5899</v>
      </c>
      <c r="R57" s="38"/>
      <c r="S57" s="36">
        <f>SUM(S51:S56)</f>
        <v>-6388</v>
      </c>
      <c r="T57" s="38"/>
      <c r="U57" s="36">
        <f>SUM(U51:U56)</f>
        <v>-489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37142</v>
      </c>
      <c r="J61" s="18"/>
      <c r="K61" s="33">
        <v>6224</v>
      </c>
      <c r="L61" s="19"/>
      <c r="M61" s="33">
        <v>3688</v>
      </c>
      <c r="N61" s="19"/>
      <c r="O61" s="33">
        <v>3849</v>
      </c>
      <c r="P61" s="38"/>
      <c r="Q61" s="36">
        <f>M61-K61</f>
        <v>-2536</v>
      </c>
      <c r="R61" s="38"/>
      <c r="S61" s="36">
        <f>O61-K61</f>
        <v>-2375</v>
      </c>
      <c r="T61" s="38"/>
      <c r="U61" s="36">
        <f>O61-M61</f>
        <v>161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6224</v>
      </c>
      <c r="L63" s="19"/>
      <c r="M63" s="33">
        <f>SUM(M58:M61)</f>
        <v>3688</v>
      </c>
      <c r="N63" s="19"/>
      <c r="O63" s="33">
        <f>SUM(O58:O62)</f>
        <v>3849</v>
      </c>
      <c r="P63" s="38"/>
      <c r="Q63" s="36">
        <f>SUM(Q58:Q62)</f>
        <v>-2536</v>
      </c>
      <c r="R63" s="38"/>
      <c r="S63" s="36">
        <f>SUM(S58:S62)</f>
        <v>-2375</v>
      </c>
      <c r="T63" s="38"/>
      <c r="U63" s="36">
        <f>SUM(U58:U62)</f>
        <v>161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37142</v>
      </c>
      <c r="J67" s="18"/>
      <c r="K67" s="33">
        <v>6140</v>
      </c>
      <c r="L67" s="19"/>
      <c r="M67" s="33">
        <v>8664</v>
      </c>
      <c r="N67" s="19"/>
      <c r="O67" s="33">
        <v>8673</v>
      </c>
      <c r="P67" s="38"/>
      <c r="Q67" s="36">
        <f>M67-K67</f>
        <v>2524</v>
      </c>
      <c r="R67" s="38"/>
      <c r="S67" s="36">
        <f>O67-K67</f>
        <v>2533</v>
      </c>
      <c r="T67" s="38"/>
      <c r="U67" s="36">
        <f>O67-M67</f>
        <v>9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6140</v>
      </c>
      <c r="L69" s="19"/>
      <c r="M69" s="33">
        <f>SUM(M64:M67)</f>
        <v>8664</v>
      </c>
      <c r="N69" s="19"/>
      <c r="O69" s="33">
        <f>SUM(O64:O68)</f>
        <v>8673</v>
      </c>
      <c r="P69" s="38"/>
      <c r="Q69" s="36">
        <f>SUM(Q64:Q68)</f>
        <v>2524</v>
      </c>
      <c r="R69" s="38"/>
      <c r="S69" s="36">
        <f>SUM(S64:S68)</f>
        <v>2533</v>
      </c>
      <c r="T69" s="38"/>
      <c r="U69" s="36">
        <f>SUM(U64:U68)</f>
        <v>9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2364854</v>
      </c>
      <c r="L72" s="76"/>
      <c r="M72" s="75">
        <f>M19+M23+M34+M44+M50+M57+M63+M69</f>
        <v>2397740</v>
      </c>
      <c r="N72" s="76"/>
      <c r="O72" s="82">
        <f>O19+O23+O34+O44+O50+O57+O63+O69</f>
        <v>2357520</v>
      </c>
      <c r="P72" s="83"/>
      <c r="Q72" s="82">
        <f>Q19+Q23+Q34+Q44+Q50+Q57+Q63+Q69</f>
        <v>32886</v>
      </c>
      <c r="R72" s="83"/>
      <c r="S72" s="82">
        <f>S19+S23+S34+S44+S50+S57+S63+S69</f>
        <v>-7334</v>
      </c>
      <c r="T72" s="83"/>
      <c r="U72" s="75">
        <f>U19+U23+U34+U44+U50+U57+U63+U69</f>
        <v>-40220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1060.8387096774193</v>
      </c>
      <c r="R73" s="84"/>
      <c r="S73" s="86">
        <f>S72/31</f>
        <v>-236.58064516129033</v>
      </c>
      <c r="T73" s="84"/>
      <c r="U73" s="88">
        <f>U72/31</f>
        <v>-1297.4193548387098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91603.952999999994</v>
      </c>
      <c r="R75" s="47"/>
      <c r="S75" s="77">
        <f>S72*O75</f>
        <v>-20428.857</v>
      </c>
      <c r="T75" s="47"/>
      <c r="U75" s="77">
        <f>U72*O75</f>
        <v>-112032.81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37142</v>
      </c>
      <c r="J79" s="18"/>
      <c r="K79" s="33">
        <v>795560</v>
      </c>
      <c r="L79" s="19"/>
      <c r="M79" s="33">
        <v>780213</v>
      </c>
      <c r="N79" s="19"/>
      <c r="O79" s="33">
        <v>780220</v>
      </c>
      <c r="P79" s="38"/>
      <c r="Q79" s="36">
        <f>M79-K79</f>
        <v>-15347</v>
      </c>
      <c r="R79" s="38"/>
      <c r="S79" s="36">
        <f>O79-K79</f>
        <v>-15340</v>
      </c>
      <c r="T79" s="38"/>
      <c r="U79" s="36">
        <f>O79-M79</f>
        <v>7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795560</v>
      </c>
      <c r="L82" s="19"/>
      <c r="M82" s="33">
        <f>SUM(M79:M81)</f>
        <v>780213</v>
      </c>
      <c r="N82" s="19"/>
      <c r="O82" s="33">
        <f>SUM(O79:O80)</f>
        <v>780220</v>
      </c>
      <c r="P82" s="38"/>
      <c r="Q82" s="36">
        <f>SUM(Q79:Q80)</f>
        <v>-15347</v>
      </c>
      <c r="R82" s="38"/>
      <c r="S82" s="36">
        <f>SUM(S79:S80)</f>
        <v>-15340</v>
      </c>
      <c r="T82" s="38"/>
      <c r="U82" s="36">
        <f>SUM(U79:U80)</f>
        <v>7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-511.56666666666666</v>
      </c>
      <c r="R84" s="84"/>
      <c r="S84" s="86">
        <f>S82/30</f>
        <v>-511.33333333333331</v>
      </c>
      <c r="T84" s="84"/>
      <c r="U84" s="86">
        <f>U82/30</f>
        <v>0.23333333333333334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-42749.068500000001</v>
      </c>
      <c r="R86" s="47"/>
      <c r="S86" s="77">
        <f>S82*O86</f>
        <v>-42729.57</v>
      </c>
      <c r="T86" s="47"/>
      <c r="U86" s="77">
        <f>U82*O86</f>
        <v>19.4985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37142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37142</v>
      </c>
      <c r="J94" s="18"/>
      <c r="K94" s="33">
        <v>38880</v>
      </c>
      <c r="L94" s="19"/>
      <c r="M94" s="33">
        <v>39712</v>
      </c>
      <c r="N94" s="19"/>
      <c r="O94" s="33">
        <v>40808</v>
      </c>
      <c r="P94" s="38"/>
      <c r="Q94" s="36">
        <f>M94-K94</f>
        <v>832</v>
      </c>
      <c r="R94" s="38"/>
      <c r="S94" s="36">
        <f>O94-K94</f>
        <v>1928</v>
      </c>
      <c r="T94" s="38"/>
      <c r="U94" s="36">
        <f>O94-M94</f>
        <v>1096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38880</v>
      </c>
      <c r="L96" s="19"/>
      <c r="M96" s="33">
        <f>SUM(M93:M95)</f>
        <v>39712</v>
      </c>
      <c r="N96" s="19"/>
      <c r="O96" s="33">
        <f>SUM(O93:O95)</f>
        <v>40808</v>
      </c>
      <c r="P96" s="38"/>
      <c r="Q96" s="36">
        <f>SUM(Q93:Q95)</f>
        <v>832</v>
      </c>
      <c r="R96" s="38"/>
      <c r="S96" s="36">
        <f>SUM(S93:S95)</f>
        <v>1928</v>
      </c>
      <c r="T96" s="38"/>
      <c r="U96" s="36">
        <f>SUM(U93:U95)</f>
        <v>1096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27.733333333333334</v>
      </c>
      <c r="R99" s="104"/>
      <c r="S99" s="103">
        <f>S96/30</f>
        <v>64.266666666666666</v>
      </c>
      <c r="T99" s="104"/>
      <c r="U99" s="103">
        <f>U96/30</f>
        <v>36.533333333333331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2317.5360000000001</v>
      </c>
      <c r="R101" s="47"/>
      <c r="S101" s="77">
        <f>S96*O101</f>
        <v>5370.4439999999995</v>
      </c>
      <c r="T101" s="47"/>
      <c r="U101" s="77">
        <f>U96*O101</f>
        <v>3052.9079999999999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37142</v>
      </c>
      <c r="J107" s="18"/>
      <c r="K107" s="33">
        <v>338998</v>
      </c>
      <c r="L107" s="19"/>
      <c r="M107" s="33">
        <v>348779</v>
      </c>
      <c r="N107" s="19"/>
      <c r="O107" s="33">
        <v>350133</v>
      </c>
      <c r="P107" s="38"/>
      <c r="Q107" s="36">
        <f>M107-K107</f>
        <v>9781</v>
      </c>
      <c r="R107" s="38"/>
      <c r="S107" s="36">
        <f>O107-K107</f>
        <v>11135</v>
      </c>
      <c r="T107" s="38"/>
      <c r="U107" s="36">
        <f>O107-M107</f>
        <v>1354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338998</v>
      </c>
      <c r="L109" s="19"/>
      <c r="M109" s="33">
        <f>SUM(M105:M107)</f>
        <v>348779</v>
      </c>
      <c r="N109" s="19"/>
      <c r="O109" s="33">
        <f>SUM(O105:O108)</f>
        <v>350133</v>
      </c>
      <c r="P109" s="38"/>
      <c r="Q109" s="36">
        <f>SUM(Q105:Q108)</f>
        <v>9781</v>
      </c>
      <c r="R109" s="38"/>
      <c r="S109" s="36">
        <f>SUM(S105:S108)</f>
        <v>11135</v>
      </c>
      <c r="T109" s="38"/>
      <c r="U109" s="36">
        <f>SUM(U105:U108)</f>
        <v>1354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37142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0</v>
      </c>
      <c r="L115" s="19"/>
      <c r="M115" s="33">
        <f>SUM(M110:M113)</f>
        <v>0</v>
      </c>
      <c r="N115" s="19"/>
      <c r="O115" s="33">
        <f>SUM(O110:O114)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37142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37142</v>
      </c>
      <c r="J125" s="18"/>
      <c r="K125" s="33">
        <v>800</v>
      </c>
      <c r="L125" s="19"/>
      <c r="M125" s="33">
        <v>1</v>
      </c>
      <c r="N125" s="19"/>
      <c r="O125" s="33">
        <v>0</v>
      </c>
      <c r="P125" s="38"/>
      <c r="Q125" s="36">
        <f>M125-K125</f>
        <v>-799</v>
      </c>
      <c r="R125" s="38"/>
      <c r="S125" s="36">
        <f>O125-K125</f>
        <v>-800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800</v>
      </c>
      <c r="L127" s="19"/>
      <c r="M127" s="33">
        <f>SUM(M123:M125)</f>
        <v>1</v>
      </c>
      <c r="N127" s="19"/>
      <c r="O127" s="33">
        <f>SUM(O123:O126)</f>
        <v>0</v>
      </c>
      <c r="P127" s="38"/>
      <c r="Q127" s="36">
        <f>SUM(Q116:Q126)</f>
        <v>-799</v>
      </c>
      <c r="R127" s="38"/>
      <c r="S127" s="36">
        <f>SUM(S116:S126)</f>
        <v>-800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37142</v>
      </c>
      <c r="J131" s="18"/>
      <c r="K131" s="33">
        <v>10400</v>
      </c>
      <c r="L131" s="19"/>
      <c r="M131" s="33">
        <v>19474</v>
      </c>
      <c r="N131" s="19"/>
      <c r="O131" s="33">
        <v>19524</v>
      </c>
      <c r="P131" s="38"/>
      <c r="Q131" s="36">
        <f>M131-K131</f>
        <v>9074</v>
      </c>
      <c r="R131" s="38"/>
      <c r="S131" s="36">
        <f>O131-K131</f>
        <v>9124</v>
      </c>
      <c r="T131" s="38"/>
      <c r="U131" s="36">
        <f>O131-M131</f>
        <v>50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10400</v>
      </c>
      <c r="L133" s="19"/>
      <c r="M133" s="33">
        <f>SUM(M129:M131)</f>
        <v>19474</v>
      </c>
      <c r="N133" s="19"/>
      <c r="O133" s="33">
        <f>SUM(O129:O132)</f>
        <v>19524</v>
      </c>
      <c r="P133" s="38"/>
      <c r="Q133" s="36">
        <f>SUM(Q122:Q132)</f>
        <v>7476</v>
      </c>
      <c r="R133" s="38"/>
      <c r="S133" s="36">
        <f>SUM(S122:S132)</f>
        <v>7524</v>
      </c>
      <c r="T133" s="38"/>
      <c r="U133" s="36">
        <f>SUM(U122:U132)</f>
        <v>48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350198</v>
      </c>
      <c r="L136" s="76"/>
      <c r="M136" s="75">
        <f>M109+M115+M121+M127+M133</f>
        <v>368254</v>
      </c>
      <c r="N136" s="76"/>
      <c r="O136" s="82">
        <f>O109+O115+O121+O127+O133</f>
        <v>369657</v>
      </c>
      <c r="P136" s="83"/>
      <c r="Q136" s="82">
        <f>Q109+Q115+Q121+Q133</f>
        <v>17257</v>
      </c>
      <c r="R136" s="83"/>
      <c r="S136" s="82">
        <f>S109+S115+S121+S133</f>
        <v>18659</v>
      </c>
      <c r="T136" s="83"/>
      <c r="U136" s="75">
        <f>U109+U115+U121+U133</f>
        <v>1402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556.67741935483866</v>
      </c>
      <c r="R137" s="84"/>
      <c r="S137" s="86">
        <f>S136/31</f>
        <v>601.90322580645159</v>
      </c>
      <c r="T137" s="84"/>
      <c r="U137" s="88">
        <f>U136/31</f>
        <v>45.225806451612904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48069.373499999994</v>
      </c>
      <c r="R139" s="47"/>
      <c r="S139" s="77">
        <f>S136*O139</f>
        <v>51974.644499999995</v>
      </c>
      <c r="T139" s="47"/>
      <c r="U139" s="77">
        <f>U136*O139</f>
        <v>3905.2709999999997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3" workbookViewId="0">
      <selection activeCell="D40" sqref="D40:D42"/>
    </sheetView>
  </sheetViews>
  <sheetFormatPr defaultRowHeight="12.75" x14ac:dyDescent="0.2"/>
  <cols>
    <col min="1" max="1" width="2" customWidth="1"/>
    <col min="2" max="2" width="7.5703125" customWidth="1"/>
    <col min="3" max="3" width="7" customWidth="1"/>
    <col min="4" max="4" width="12" customWidth="1"/>
    <col min="5" max="5" width="13.42578125" customWidth="1"/>
    <col min="7" max="7" width="30.7109375" customWidth="1"/>
    <col min="8" max="8" width="12.28515625" customWidth="1"/>
    <col min="9" max="9" width="9.140625" style="3"/>
    <col min="10" max="10" width="1.85546875" customWidth="1"/>
    <col min="11" max="11" width="14.28515625" style="105" customWidth="1"/>
    <col min="12" max="12" width="1" style="105" customWidth="1"/>
    <col min="13" max="13" width="12.7109375" style="105" customWidth="1"/>
    <col min="14" max="14" width="1" style="105" customWidth="1"/>
    <col min="15" max="15" width="10.28515625" style="105" customWidth="1"/>
    <col min="16" max="16" width="1.140625" style="21" customWidth="1"/>
    <col min="17" max="17" width="14" style="21" customWidth="1"/>
    <col min="18" max="18" width="1.140625" style="21" customWidth="1"/>
    <col min="19" max="19" width="14" style="21" customWidth="1"/>
    <col min="20" max="20" width="1.140625" style="21" customWidth="1"/>
    <col min="21" max="21" width="13.7109375" style="21" customWidth="1"/>
    <col min="22" max="22" width="1.140625" style="21" hidden="1" customWidth="1"/>
    <col min="23" max="23" width="10.140625" style="3" hidden="1" customWidth="1"/>
    <col min="24" max="24" width="0.85546875" hidden="1" customWidth="1"/>
  </cols>
  <sheetData>
    <row r="1" spans="1:24" ht="18" x14ac:dyDescent="0.25">
      <c r="A1" s="2" t="s">
        <v>39</v>
      </c>
    </row>
    <row r="2" spans="1:24" s="13" customFormat="1" ht="18" x14ac:dyDescent="0.25">
      <c r="A2" s="71" t="s">
        <v>70</v>
      </c>
      <c r="E2" s="87">
        <v>37134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25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1.25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5" thickBot="1" x14ac:dyDescent="0.25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37134</v>
      </c>
      <c r="J6" s="18"/>
      <c r="K6" s="33">
        <v>638839</v>
      </c>
      <c r="L6" s="19"/>
      <c r="M6" s="33">
        <v>642742</v>
      </c>
      <c r="N6" s="19"/>
      <c r="O6" s="33">
        <v>658851</v>
      </c>
      <c r="P6" s="38"/>
      <c r="Q6" s="36">
        <f t="shared" ref="Q6:Q17" si="0">M6-K6</f>
        <v>3903</v>
      </c>
      <c r="R6" s="38"/>
      <c r="S6" s="36">
        <f t="shared" ref="S6:S17" si="1">O6-K6</f>
        <v>20012</v>
      </c>
      <c r="T6" s="38"/>
      <c r="U6" s="36">
        <f t="shared" ref="U6:U17" si="2">O6-M6</f>
        <v>16109</v>
      </c>
      <c r="V6" s="38"/>
      <c r="W6" s="14" t="s">
        <v>31</v>
      </c>
      <c r="X6" s="23"/>
    </row>
    <row r="7" spans="1:24" s="13" customFormat="1" x14ac:dyDescent="0.2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37134</v>
      </c>
      <c r="J7" s="18"/>
      <c r="K7" s="33">
        <v>956148</v>
      </c>
      <c r="L7" s="19"/>
      <c r="M7" s="33">
        <v>989584</v>
      </c>
      <c r="N7" s="19"/>
      <c r="O7" s="33">
        <v>1019511</v>
      </c>
      <c r="P7" s="38"/>
      <c r="Q7" s="36">
        <f t="shared" si="0"/>
        <v>33436</v>
      </c>
      <c r="R7" s="38"/>
      <c r="S7" s="36">
        <f t="shared" si="1"/>
        <v>63363</v>
      </c>
      <c r="T7" s="38"/>
      <c r="U7" s="36">
        <f t="shared" si="2"/>
        <v>29927</v>
      </c>
      <c r="V7" s="38"/>
      <c r="W7" s="14" t="s">
        <v>30</v>
      </c>
      <c r="X7" s="23"/>
    </row>
    <row r="8" spans="1:24" s="13" customFormat="1" x14ac:dyDescent="0.2">
      <c r="A8" s="22"/>
      <c r="D8" s="26"/>
      <c r="E8" s="27"/>
      <c r="F8" s="13">
        <v>127</v>
      </c>
      <c r="G8" s="26" t="s">
        <v>7</v>
      </c>
      <c r="H8" s="26"/>
      <c r="I8" s="30">
        <f>E2</f>
        <v>37134</v>
      </c>
      <c r="J8" s="18"/>
      <c r="K8" s="33">
        <v>645195</v>
      </c>
      <c r="L8" s="19"/>
      <c r="M8" s="33">
        <v>645543</v>
      </c>
      <c r="N8" s="19"/>
      <c r="O8" s="33">
        <v>658875</v>
      </c>
      <c r="P8" s="38"/>
      <c r="Q8" s="36">
        <f t="shared" si="0"/>
        <v>348</v>
      </c>
      <c r="R8" s="38"/>
      <c r="S8" s="36">
        <f t="shared" si="1"/>
        <v>13680</v>
      </c>
      <c r="T8" s="38"/>
      <c r="U8" s="36">
        <f t="shared" si="2"/>
        <v>13332</v>
      </c>
      <c r="V8" s="38"/>
      <c r="W8" s="14" t="s">
        <v>30</v>
      </c>
      <c r="X8" s="23"/>
    </row>
    <row r="9" spans="1:24" s="13" customFormat="1" x14ac:dyDescent="0.2">
      <c r="A9" s="22"/>
      <c r="D9" s="26"/>
      <c r="E9" s="27"/>
      <c r="F9" s="13">
        <v>128</v>
      </c>
      <c r="G9" s="26" t="s">
        <v>8</v>
      </c>
      <c r="H9" s="26"/>
      <c r="I9" s="30">
        <f>E2</f>
        <v>37134</v>
      </c>
      <c r="J9" s="18"/>
      <c r="K9" s="33">
        <v>234422</v>
      </c>
      <c r="L9" s="19"/>
      <c r="M9" s="33">
        <v>229224</v>
      </c>
      <c r="N9" s="19"/>
      <c r="O9" s="33">
        <v>234885</v>
      </c>
      <c r="P9" s="38"/>
      <c r="Q9" s="36">
        <f t="shared" si="0"/>
        <v>-5198</v>
      </c>
      <c r="R9" s="38"/>
      <c r="S9" s="36">
        <f t="shared" si="1"/>
        <v>463</v>
      </c>
      <c r="T9" s="38"/>
      <c r="U9" s="36">
        <f t="shared" si="2"/>
        <v>5661</v>
      </c>
      <c r="V9" s="38"/>
      <c r="W9" s="14" t="s">
        <v>30</v>
      </c>
      <c r="X9" s="23"/>
    </row>
    <row r="10" spans="1:24" s="13" customFormat="1" x14ac:dyDescent="0.2">
      <c r="A10" s="22"/>
      <c r="D10" s="26"/>
      <c r="E10" s="27"/>
      <c r="F10" s="13">
        <v>129</v>
      </c>
      <c r="G10" s="26" t="s">
        <v>9</v>
      </c>
      <c r="H10" s="26"/>
      <c r="I10" s="30">
        <f>E2</f>
        <v>37134</v>
      </c>
      <c r="J10" s="18"/>
      <c r="K10" s="33">
        <v>560703</v>
      </c>
      <c r="L10" s="19"/>
      <c r="M10" s="33">
        <v>578085</v>
      </c>
      <c r="N10" s="19"/>
      <c r="O10" s="33">
        <v>592255</v>
      </c>
      <c r="P10" s="38"/>
      <c r="Q10" s="36">
        <f t="shared" si="0"/>
        <v>17382</v>
      </c>
      <c r="R10" s="38"/>
      <c r="S10" s="36">
        <f t="shared" si="1"/>
        <v>31552</v>
      </c>
      <c r="T10" s="38"/>
      <c r="U10" s="36">
        <f t="shared" si="2"/>
        <v>14170</v>
      </c>
      <c r="V10" s="38"/>
      <c r="W10" s="14" t="s">
        <v>30</v>
      </c>
      <c r="X10" s="23"/>
    </row>
    <row r="11" spans="1:24" s="13" customFormat="1" x14ac:dyDescent="0.2">
      <c r="A11" s="22"/>
      <c r="D11" s="26"/>
      <c r="E11" s="27"/>
      <c r="F11" s="13">
        <v>131</v>
      </c>
      <c r="G11" s="26" t="s">
        <v>10</v>
      </c>
      <c r="H11" s="26"/>
      <c r="I11" s="30">
        <f>E2</f>
        <v>37134</v>
      </c>
      <c r="J11" s="18"/>
      <c r="K11" s="33">
        <v>549061</v>
      </c>
      <c r="L11" s="19"/>
      <c r="M11" s="33">
        <v>559943</v>
      </c>
      <c r="N11" s="19"/>
      <c r="O11" s="33">
        <v>576284</v>
      </c>
      <c r="P11" s="38"/>
      <c r="Q11" s="36">
        <f t="shared" si="0"/>
        <v>10882</v>
      </c>
      <c r="R11" s="38"/>
      <c r="S11" s="36">
        <f t="shared" si="1"/>
        <v>27223</v>
      </c>
      <c r="T11" s="38"/>
      <c r="U11" s="36">
        <f t="shared" si="2"/>
        <v>16341</v>
      </c>
      <c r="V11" s="38"/>
      <c r="W11" s="14" t="s">
        <v>30</v>
      </c>
      <c r="X11" s="23"/>
    </row>
    <row r="12" spans="1:24" s="13" customFormat="1" x14ac:dyDescent="0.2">
      <c r="A12" s="22"/>
      <c r="D12" s="26"/>
      <c r="E12" s="27"/>
      <c r="F12" s="13">
        <v>137</v>
      </c>
      <c r="G12" s="26" t="s">
        <v>11</v>
      </c>
      <c r="H12" s="26"/>
      <c r="I12" s="30">
        <f>E2</f>
        <v>37134</v>
      </c>
      <c r="J12" s="18"/>
      <c r="K12" s="33">
        <v>197740</v>
      </c>
      <c r="L12" s="19"/>
      <c r="M12" s="33">
        <v>166068</v>
      </c>
      <c r="N12" s="19"/>
      <c r="O12" s="33">
        <v>170065</v>
      </c>
      <c r="P12" s="38"/>
      <c r="Q12" s="36">
        <f t="shared" si="0"/>
        <v>-31672</v>
      </c>
      <c r="R12" s="38"/>
      <c r="S12" s="36">
        <f t="shared" si="1"/>
        <v>-27675</v>
      </c>
      <c r="T12" s="38"/>
      <c r="U12" s="36">
        <f t="shared" si="2"/>
        <v>3997</v>
      </c>
      <c r="V12" s="38"/>
      <c r="W12" s="14" t="s">
        <v>30</v>
      </c>
      <c r="X12" s="23"/>
    </row>
    <row r="13" spans="1:24" s="13" customFormat="1" x14ac:dyDescent="0.2">
      <c r="A13" s="22"/>
      <c r="D13" s="26"/>
      <c r="E13" s="27"/>
      <c r="F13" s="13">
        <v>138</v>
      </c>
      <c r="G13" s="26" t="s">
        <v>12</v>
      </c>
      <c r="H13" s="26"/>
      <c r="I13" s="30">
        <f>E2</f>
        <v>37134</v>
      </c>
      <c r="J13" s="18"/>
      <c r="K13" s="33">
        <v>504423</v>
      </c>
      <c r="L13" s="19"/>
      <c r="M13" s="33">
        <v>462457</v>
      </c>
      <c r="N13" s="19"/>
      <c r="O13" s="33">
        <v>461312</v>
      </c>
      <c r="P13" s="38"/>
      <c r="Q13" s="36">
        <f t="shared" si="0"/>
        <v>-41966</v>
      </c>
      <c r="R13" s="38"/>
      <c r="S13" s="36">
        <f t="shared" si="1"/>
        <v>-43111</v>
      </c>
      <c r="T13" s="38"/>
      <c r="U13" s="36">
        <f t="shared" si="2"/>
        <v>-1145</v>
      </c>
      <c r="V13" s="38"/>
      <c r="W13" s="14" t="s">
        <v>30</v>
      </c>
      <c r="X13" s="23"/>
    </row>
    <row r="14" spans="1:24" s="13" customFormat="1" x14ac:dyDescent="0.2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37134</v>
      </c>
      <c r="J14" s="18"/>
      <c r="K14" s="33">
        <v>567842</v>
      </c>
      <c r="L14" s="19"/>
      <c r="M14" s="33">
        <v>492984</v>
      </c>
      <c r="N14" s="19"/>
      <c r="O14" s="33">
        <v>502334</v>
      </c>
      <c r="P14" s="38"/>
      <c r="Q14" s="36">
        <f t="shared" si="0"/>
        <v>-74858</v>
      </c>
      <c r="R14" s="38"/>
      <c r="S14" s="36">
        <f t="shared" si="1"/>
        <v>-65508</v>
      </c>
      <c r="T14" s="38"/>
      <c r="U14" s="36">
        <f t="shared" si="2"/>
        <v>9350</v>
      </c>
      <c r="V14" s="38"/>
      <c r="W14" s="14" t="s">
        <v>30</v>
      </c>
      <c r="X14" s="23"/>
    </row>
    <row r="15" spans="1:24" s="13" customFormat="1" x14ac:dyDescent="0.2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37134</v>
      </c>
      <c r="J15" s="18"/>
      <c r="K15" s="33">
        <v>694481</v>
      </c>
      <c r="L15" s="19"/>
      <c r="M15" s="33">
        <v>695999</v>
      </c>
      <c r="N15" s="19"/>
      <c r="O15" s="33">
        <v>708109</v>
      </c>
      <c r="P15" s="38"/>
      <c r="Q15" s="36">
        <f t="shared" si="0"/>
        <v>1518</v>
      </c>
      <c r="R15" s="38"/>
      <c r="S15" s="36">
        <f t="shared" si="1"/>
        <v>13628</v>
      </c>
      <c r="T15" s="38"/>
      <c r="U15" s="36">
        <f t="shared" si="2"/>
        <v>12110</v>
      </c>
      <c r="V15" s="38"/>
      <c r="W15" s="14" t="s">
        <v>30</v>
      </c>
      <c r="X15" s="23"/>
    </row>
    <row r="16" spans="1:24" s="13" customFormat="1" x14ac:dyDescent="0.2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37134</v>
      </c>
      <c r="J16" s="18"/>
      <c r="K16" s="33">
        <v>1155777</v>
      </c>
      <c r="L16" s="19"/>
      <c r="M16" s="33">
        <v>1181419</v>
      </c>
      <c r="N16" s="19"/>
      <c r="O16" s="33">
        <v>1203693</v>
      </c>
      <c r="P16" s="38"/>
      <c r="Q16" s="36">
        <f t="shared" si="0"/>
        <v>25642</v>
      </c>
      <c r="R16" s="38"/>
      <c r="S16" s="36">
        <f t="shared" si="1"/>
        <v>47916</v>
      </c>
      <c r="T16" s="38"/>
      <c r="U16" s="36">
        <f t="shared" si="2"/>
        <v>22274</v>
      </c>
      <c r="V16" s="38"/>
      <c r="W16" s="14" t="s">
        <v>31</v>
      </c>
      <c r="X16" s="23"/>
    </row>
    <row r="17" spans="1:24" s="13" customFormat="1" x14ac:dyDescent="0.2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37134</v>
      </c>
      <c r="J17" s="18"/>
      <c r="K17" s="33">
        <v>232097</v>
      </c>
      <c r="L17" s="19"/>
      <c r="M17" s="33">
        <v>245070</v>
      </c>
      <c r="N17" s="19"/>
      <c r="O17" s="33">
        <v>249343</v>
      </c>
      <c r="P17" s="38"/>
      <c r="Q17" s="36">
        <f t="shared" si="0"/>
        <v>12973</v>
      </c>
      <c r="R17" s="38"/>
      <c r="S17" s="36">
        <f t="shared" si="1"/>
        <v>17246</v>
      </c>
      <c r="T17" s="38"/>
      <c r="U17" s="36">
        <f t="shared" si="2"/>
        <v>4273</v>
      </c>
      <c r="V17" s="38"/>
      <c r="W17" s="14" t="s">
        <v>31</v>
      </c>
      <c r="X17" s="23"/>
    </row>
    <row r="18" spans="1:24" s="13" customFormat="1" ht="3" customHeight="1" thickBot="1" x14ac:dyDescent="0.25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5" thickTop="1" x14ac:dyDescent="0.2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6936728</v>
      </c>
      <c r="L19" s="19"/>
      <c r="M19" s="33">
        <f>SUM(M6:M18)</f>
        <v>6889118</v>
      </c>
      <c r="N19" s="19"/>
      <c r="O19" s="33">
        <f>SUM(O6:O18)</f>
        <v>7035517</v>
      </c>
      <c r="P19" s="38"/>
      <c r="Q19" s="36">
        <f>SUM(Q6:Q17)</f>
        <v>-47610</v>
      </c>
      <c r="R19" s="38"/>
      <c r="S19" s="36">
        <f>SUM(S6:S17)</f>
        <v>98789</v>
      </c>
      <c r="T19" s="38"/>
      <c r="U19" s="36">
        <f>SUM(U6:U17)</f>
        <v>146399</v>
      </c>
      <c r="V19" s="38"/>
      <c r="W19" s="14"/>
      <c r="X19" s="23"/>
    </row>
    <row r="20" spans="1:24" s="13" customFormat="1" ht="7.5" customHeight="1" x14ac:dyDescent="0.2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37134</v>
      </c>
      <c r="J23" s="18"/>
      <c r="K23" s="33">
        <v>11625</v>
      </c>
      <c r="L23" s="19"/>
      <c r="M23" s="33">
        <v>11582</v>
      </c>
      <c r="N23" s="19"/>
      <c r="O23" s="33">
        <v>12062</v>
      </c>
      <c r="P23" s="38"/>
      <c r="Q23" s="36">
        <f>M23-K23</f>
        <v>-43</v>
      </c>
      <c r="R23" s="38"/>
      <c r="S23" s="36">
        <f>O23-K23</f>
        <v>437</v>
      </c>
      <c r="T23" s="38"/>
      <c r="U23" s="36">
        <f>O23-M23</f>
        <v>480</v>
      </c>
      <c r="V23" s="38"/>
      <c r="W23" s="14" t="s">
        <v>31</v>
      </c>
      <c r="X23" s="23"/>
    </row>
    <row r="24" spans="1:24" s="13" customFormat="1" ht="7.5" customHeight="1" x14ac:dyDescent="0.2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37134</v>
      </c>
      <c r="J27" s="18"/>
      <c r="K27" s="33">
        <v>345557</v>
      </c>
      <c r="L27" s="19"/>
      <c r="M27" s="33">
        <v>315349</v>
      </c>
      <c r="N27" s="19"/>
      <c r="O27" s="33">
        <v>319148</v>
      </c>
      <c r="P27" s="38"/>
      <c r="Q27" s="36">
        <f t="shared" ref="Q27:Q32" si="3">M27-K27</f>
        <v>-30208</v>
      </c>
      <c r="R27" s="38"/>
      <c r="S27" s="36">
        <f t="shared" ref="S27:S32" si="4">O27-K27</f>
        <v>-26409</v>
      </c>
      <c r="T27" s="38"/>
      <c r="U27" s="36">
        <f t="shared" ref="U27:U32" si="5">O27-M27</f>
        <v>3799</v>
      </c>
      <c r="V27" s="38"/>
      <c r="W27" s="14" t="s">
        <v>30</v>
      </c>
      <c r="X27" s="23"/>
    </row>
    <row r="28" spans="1:24" s="13" customFormat="1" x14ac:dyDescent="0.2">
      <c r="A28" s="22"/>
      <c r="D28" s="26"/>
      <c r="E28" s="27"/>
      <c r="F28" s="13">
        <v>52</v>
      </c>
      <c r="G28" s="26" t="s">
        <v>21</v>
      </c>
      <c r="H28" s="90"/>
      <c r="I28" s="30">
        <f>I27</f>
        <v>37134</v>
      </c>
      <c r="J28" s="18"/>
      <c r="K28" s="33">
        <v>407247</v>
      </c>
      <c r="L28" s="19"/>
      <c r="M28" s="33">
        <v>419609</v>
      </c>
      <c r="N28" s="19"/>
      <c r="O28" s="33">
        <v>427468</v>
      </c>
      <c r="P28" s="38"/>
      <c r="Q28" s="36">
        <f t="shared" si="3"/>
        <v>12362</v>
      </c>
      <c r="R28" s="38"/>
      <c r="S28" s="36">
        <f t="shared" si="4"/>
        <v>20221</v>
      </c>
      <c r="T28" s="38"/>
      <c r="U28" s="36">
        <f t="shared" si="5"/>
        <v>7859</v>
      </c>
      <c r="V28" s="38"/>
      <c r="W28" s="14" t="s">
        <v>30</v>
      </c>
      <c r="X28" s="23"/>
    </row>
    <row r="29" spans="1:24" s="13" customFormat="1" x14ac:dyDescent="0.2">
      <c r="A29" s="22"/>
      <c r="D29" s="26"/>
      <c r="E29" s="27"/>
      <c r="F29" s="13">
        <v>53</v>
      </c>
      <c r="G29" s="26" t="s">
        <v>20</v>
      </c>
      <c r="H29" s="90"/>
      <c r="I29" s="30">
        <f>I28</f>
        <v>37134</v>
      </c>
      <c r="J29" s="18"/>
      <c r="K29" s="33">
        <v>112987</v>
      </c>
      <c r="L29" s="19"/>
      <c r="M29" s="33">
        <v>85302</v>
      </c>
      <c r="N29" s="19"/>
      <c r="O29" s="33">
        <v>86119</v>
      </c>
      <c r="P29" s="38"/>
      <c r="Q29" s="36">
        <f t="shared" si="3"/>
        <v>-27685</v>
      </c>
      <c r="R29" s="38"/>
      <c r="S29" s="36">
        <f t="shared" si="4"/>
        <v>-26868</v>
      </c>
      <c r="T29" s="38"/>
      <c r="U29" s="36">
        <f t="shared" si="5"/>
        <v>817</v>
      </c>
      <c r="V29" s="38"/>
      <c r="W29" s="14" t="s">
        <v>30</v>
      </c>
      <c r="X29" s="23"/>
    </row>
    <row r="30" spans="1:24" s="13" customFormat="1" x14ac:dyDescent="0.2">
      <c r="A30" s="22"/>
      <c r="D30" s="26"/>
      <c r="E30" s="27"/>
      <c r="F30" s="13">
        <v>54</v>
      </c>
      <c r="G30" s="26" t="s">
        <v>19</v>
      </c>
      <c r="H30" s="90"/>
      <c r="I30" s="30">
        <f>I29</f>
        <v>37134</v>
      </c>
      <c r="J30" s="18"/>
      <c r="K30" s="33">
        <v>226741</v>
      </c>
      <c r="L30" s="19"/>
      <c r="M30" s="33">
        <v>270678</v>
      </c>
      <c r="N30" s="19"/>
      <c r="O30" s="33">
        <v>258349</v>
      </c>
      <c r="P30" s="38"/>
      <c r="Q30" s="36">
        <f t="shared" si="3"/>
        <v>43937</v>
      </c>
      <c r="R30" s="38"/>
      <c r="S30" s="36">
        <f t="shared" si="4"/>
        <v>31608</v>
      </c>
      <c r="T30" s="38"/>
      <c r="U30" s="36">
        <f t="shared" si="5"/>
        <v>-12329</v>
      </c>
      <c r="V30" s="38"/>
      <c r="W30" s="14" t="s">
        <v>30</v>
      </c>
      <c r="X30" s="23"/>
    </row>
    <row r="31" spans="1:24" s="13" customFormat="1" x14ac:dyDescent="0.2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37134</v>
      </c>
      <c r="J31" s="18"/>
      <c r="K31" s="33">
        <v>449864</v>
      </c>
      <c r="L31" s="19"/>
      <c r="M31" s="33">
        <v>485674</v>
      </c>
      <c r="N31" s="19"/>
      <c r="O31" s="33">
        <v>495525</v>
      </c>
      <c r="P31" s="38"/>
      <c r="Q31" s="36">
        <f t="shared" si="3"/>
        <v>35810</v>
      </c>
      <c r="R31" s="38"/>
      <c r="S31" s="36">
        <f t="shared" si="4"/>
        <v>45661</v>
      </c>
      <c r="T31" s="38"/>
      <c r="U31" s="36">
        <f t="shared" si="5"/>
        <v>9851</v>
      </c>
      <c r="V31" s="38"/>
      <c r="W31" s="14" t="s">
        <v>30</v>
      </c>
      <c r="X31" s="23"/>
    </row>
    <row r="32" spans="1:24" s="13" customFormat="1" x14ac:dyDescent="0.2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37134</v>
      </c>
      <c r="J32" s="18"/>
      <c r="K32" s="33">
        <v>180172</v>
      </c>
      <c r="L32" s="19"/>
      <c r="M32" s="33">
        <v>169278</v>
      </c>
      <c r="N32" s="19"/>
      <c r="O32" s="33">
        <v>170318</v>
      </c>
      <c r="P32" s="38"/>
      <c r="Q32" s="36">
        <f t="shared" si="3"/>
        <v>-10894</v>
      </c>
      <c r="R32" s="38"/>
      <c r="S32" s="36">
        <f t="shared" si="4"/>
        <v>-9854</v>
      </c>
      <c r="T32" s="38"/>
      <c r="U32" s="36">
        <f t="shared" si="5"/>
        <v>1040</v>
      </c>
      <c r="V32" s="38"/>
      <c r="W32" s="14" t="s">
        <v>30</v>
      </c>
      <c r="X32" s="23"/>
    </row>
    <row r="33" spans="1:24" s="13" customFormat="1" ht="3" customHeight="1" thickBot="1" x14ac:dyDescent="0.25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>
        <v>3909</v>
      </c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5" thickTop="1" x14ac:dyDescent="0.2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1722568</v>
      </c>
      <c r="L34" s="19"/>
      <c r="M34" s="33">
        <f>SUM(M27:M33)</f>
        <v>1745890</v>
      </c>
      <c r="N34" s="19"/>
      <c r="O34" s="33">
        <f>SUM(O27:O33)</f>
        <v>1760836</v>
      </c>
      <c r="P34" s="38"/>
      <c r="Q34" s="36">
        <f>SUM(Q27:Q33)</f>
        <v>23322</v>
      </c>
      <c r="R34" s="38"/>
      <c r="S34" s="36">
        <f>SUM(S27:S33)</f>
        <v>34359</v>
      </c>
      <c r="T34" s="38"/>
      <c r="U34" s="36">
        <f>SUM(U27:U33)</f>
        <v>11037</v>
      </c>
      <c r="V34" s="38"/>
      <c r="W34" s="14"/>
      <c r="X34" s="23"/>
    </row>
    <row r="35" spans="1:24" s="13" customFormat="1" ht="7.5" customHeight="1" x14ac:dyDescent="0.2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37134</v>
      </c>
      <c r="J38" s="18"/>
      <c r="K38" s="33">
        <v>8220</v>
      </c>
      <c r="L38" s="19"/>
      <c r="M38" s="33">
        <v>0</v>
      </c>
      <c r="N38" s="19"/>
      <c r="O38" s="33">
        <v>5363</v>
      </c>
      <c r="P38" s="38"/>
      <c r="Q38" s="36">
        <f>M38-K38</f>
        <v>-8220</v>
      </c>
      <c r="R38" s="38"/>
      <c r="S38" s="36">
        <f>O38-K38</f>
        <v>-2857</v>
      </c>
      <c r="T38" s="38"/>
      <c r="U38" s="36">
        <f>O38-M38</f>
        <v>5363</v>
      </c>
      <c r="V38" s="38"/>
      <c r="W38" s="14" t="s">
        <v>30</v>
      </c>
      <c r="X38" s="23"/>
    </row>
    <row r="39" spans="1:24" s="13" customFormat="1" x14ac:dyDescent="0.2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37134</v>
      </c>
      <c r="J39" s="18"/>
      <c r="K39" s="33">
        <v>3034</v>
      </c>
      <c r="L39" s="19"/>
      <c r="M39" s="33">
        <v>3020</v>
      </c>
      <c r="N39" s="19"/>
      <c r="O39" s="33">
        <v>3153</v>
      </c>
      <c r="P39" s="38"/>
      <c r="Q39" s="36">
        <f>M39-K39</f>
        <v>-14</v>
      </c>
      <c r="R39" s="38"/>
      <c r="S39" s="36">
        <f>O39-K39</f>
        <v>119</v>
      </c>
      <c r="T39" s="38"/>
      <c r="U39" s="36">
        <f>O39-M39</f>
        <v>133</v>
      </c>
      <c r="V39" s="38"/>
      <c r="W39" s="14" t="s">
        <v>31</v>
      </c>
      <c r="X39" s="23"/>
    </row>
    <row r="40" spans="1:24" x14ac:dyDescent="0.2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37134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37134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37134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25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5" thickTop="1" x14ac:dyDescent="0.2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11254</v>
      </c>
      <c r="L44" s="19"/>
      <c r="M44" s="33">
        <f>SUM(M38:M42)</f>
        <v>3020</v>
      </c>
      <c r="N44" s="19"/>
      <c r="O44" s="33">
        <f>SUM(O38:O43)</f>
        <v>8516</v>
      </c>
      <c r="P44" s="38"/>
      <c r="Q44" s="36">
        <f>SUM(Q38:Q43)</f>
        <v>-8234</v>
      </c>
      <c r="R44" s="38"/>
      <c r="S44" s="36">
        <f>SUM(S38:S43)</f>
        <v>-2738</v>
      </c>
      <c r="T44" s="38"/>
      <c r="U44" s="36">
        <f>SUM(U38:U43)</f>
        <v>5496</v>
      </c>
      <c r="V44" s="38"/>
      <c r="W44" s="14"/>
      <c r="X44" s="23"/>
    </row>
    <row r="45" spans="1:24" s="13" customFormat="1" ht="7.5" customHeight="1" x14ac:dyDescent="0.2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37134</v>
      </c>
      <c r="J48" s="18"/>
      <c r="K48" s="33">
        <v>11000</v>
      </c>
      <c r="L48" s="19"/>
      <c r="M48" s="33">
        <v>30596</v>
      </c>
      <c r="N48" s="19"/>
      <c r="O48" s="33">
        <v>0</v>
      </c>
      <c r="P48" s="38"/>
      <c r="Q48" s="36">
        <f>M48-K48</f>
        <v>19596</v>
      </c>
      <c r="R48" s="38"/>
      <c r="S48" s="36">
        <f>O48-K48</f>
        <v>-11000</v>
      </c>
      <c r="T48" s="38"/>
      <c r="U48" s="36">
        <f>O48-M48</f>
        <v>-30596</v>
      </c>
      <c r="V48" s="38"/>
      <c r="W48" s="14" t="s">
        <v>30</v>
      </c>
      <c r="X48" s="23"/>
    </row>
    <row r="49" spans="1:24" s="13" customFormat="1" ht="3" customHeight="1" thickBot="1" x14ac:dyDescent="0.25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5" thickTop="1" x14ac:dyDescent="0.2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30596</v>
      </c>
      <c r="N50" s="19"/>
      <c r="O50" s="33">
        <f>SUM(O45:O49)</f>
        <v>0</v>
      </c>
      <c r="P50" s="38"/>
      <c r="Q50" s="36">
        <f>SUM(Q45:Q49)</f>
        <v>19596</v>
      </c>
      <c r="R50" s="38"/>
      <c r="S50" s="36">
        <f>SUM(S45:S49)</f>
        <v>-11000</v>
      </c>
      <c r="T50" s="38"/>
      <c r="U50" s="36">
        <f>SUM(U45:U49)</f>
        <v>-30596</v>
      </c>
      <c r="V50" s="38"/>
      <c r="W50" s="14"/>
      <c r="X50" s="23"/>
    </row>
    <row r="51" spans="1:24" s="13" customFormat="1" ht="7.5" customHeight="1" x14ac:dyDescent="0.2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37134</v>
      </c>
      <c r="J54" s="18"/>
      <c r="K54" s="33">
        <v>5436</v>
      </c>
      <c r="L54" s="19"/>
      <c r="M54" s="33">
        <v>11775</v>
      </c>
      <c r="N54" s="19"/>
      <c r="O54" s="33">
        <v>8296</v>
      </c>
      <c r="P54" s="38"/>
      <c r="Q54" s="36">
        <f>M54-K54</f>
        <v>6339</v>
      </c>
      <c r="R54" s="38"/>
      <c r="S54" s="36">
        <f>O54-K54</f>
        <v>2860</v>
      </c>
      <c r="T54" s="38"/>
      <c r="U54" s="36">
        <f>O54-M54</f>
        <v>-3479</v>
      </c>
      <c r="V54" s="38"/>
      <c r="W54" s="14" t="s">
        <v>30</v>
      </c>
      <c r="X54" s="23"/>
    </row>
    <row r="55" spans="1:24" s="13" customFormat="1" x14ac:dyDescent="0.2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37134</v>
      </c>
      <c r="J55" s="18"/>
      <c r="K55" s="33">
        <v>198475</v>
      </c>
      <c r="L55" s="19"/>
      <c r="M55" s="33">
        <v>167937</v>
      </c>
      <c r="N55" s="19"/>
      <c r="O55" s="33">
        <v>172616</v>
      </c>
      <c r="P55" s="38"/>
      <c r="Q55" s="36">
        <f>M55-K55</f>
        <v>-30538</v>
      </c>
      <c r="R55" s="38"/>
      <c r="S55" s="36">
        <f>O55-K55</f>
        <v>-25859</v>
      </c>
      <c r="T55" s="38"/>
      <c r="U55" s="36">
        <f>O55-M55</f>
        <v>4679</v>
      </c>
      <c r="V55" s="38"/>
      <c r="W55" s="14" t="s">
        <v>31</v>
      </c>
      <c r="X55" s="23"/>
    </row>
    <row r="56" spans="1:24" s="13" customFormat="1" ht="3" customHeight="1" thickBot="1" x14ac:dyDescent="0.25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5" thickTop="1" x14ac:dyDescent="0.2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203911</v>
      </c>
      <c r="L57" s="19"/>
      <c r="M57" s="33">
        <f>SUM(M51:M55)</f>
        <v>179712</v>
      </c>
      <c r="N57" s="19"/>
      <c r="O57" s="33">
        <f>SUM(O51:O56)</f>
        <v>180912</v>
      </c>
      <c r="P57" s="38"/>
      <c r="Q57" s="36">
        <f>SUM(Q51:Q56)</f>
        <v>-24199</v>
      </c>
      <c r="R57" s="38"/>
      <c r="S57" s="36">
        <f>SUM(S51:S56)</f>
        <v>-22999</v>
      </c>
      <c r="T57" s="38"/>
      <c r="U57" s="36">
        <f>SUM(U51:U56)</f>
        <v>1200</v>
      </c>
      <c r="V57" s="38"/>
      <c r="W57" s="14"/>
      <c r="X57" s="23"/>
    </row>
    <row r="58" spans="1:24" s="13" customFormat="1" ht="7.5" customHeight="1" x14ac:dyDescent="0.2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37134</v>
      </c>
      <c r="J61" s="18"/>
      <c r="K61" s="33">
        <v>26076</v>
      </c>
      <c r="L61" s="19"/>
      <c r="M61" s="33">
        <v>20958</v>
      </c>
      <c r="N61" s="19"/>
      <c r="O61" s="33">
        <v>22611</v>
      </c>
      <c r="P61" s="38"/>
      <c r="Q61" s="36">
        <f>M61-K61</f>
        <v>-5118</v>
      </c>
      <c r="R61" s="38"/>
      <c r="S61" s="36">
        <f>O61-K61</f>
        <v>-3465</v>
      </c>
      <c r="T61" s="38"/>
      <c r="U61" s="36">
        <f>O61-M61</f>
        <v>1653</v>
      </c>
      <c r="V61" s="38"/>
      <c r="W61" s="14" t="s">
        <v>30</v>
      </c>
      <c r="X61" s="23"/>
    </row>
    <row r="62" spans="1:24" s="13" customFormat="1" ht="3" customHeight="1" thickBot="1" x14ac:dyDescent="0.25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5" thickTop="1" x14ac:dyDescent="0.2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26076</v>
      </c>
      <c r="L63" s="19"/>
      <c r="M63" s="33">
        <f>SUM(M58:M61)</f>
        <v>20958</v>
      </c>
      <c r="N63" s="19"/>
      <c r="O63" s="33">
        <f>SUM(O58:O62)</f>
        <v>22611</v>
      </c>
      <c r="P63" s="38"/>
      <c r="Q63" s="36">
        <f>SUM(Q58:Q62)</f>
        <v>-5118</v>
      </c>
      <c r="R63" s="38"/>
      <c r="S63" s="36">
        <f>SUM(S58:S62)</f>
        <v>-3465</v>
      </c>
      <c r="T63" s="38"/>
      <c r="U63" s="36">
        <f>SUM(U58:U62)</f>
        <v>1653</v>
      </c>
      <c r="V63" s="38"/>
      <c r="W63" s="14"/>
      <c r="X63" s="23"/>
    </row>
    <row r="64" spans="1:24" s="13" customFormat="1" ht="7.5" customHeight="1" x14ac:dyDescent="0.2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37134</v>
      </c>
      <c r="J67" s="18"/>
      <c r="K67" s="33">
        <v>22633</v>
      </c>
      <c r="L67" s="19"/>
      <c r="M67" s="33">
        <v>34878</v>
      </c>
      <c r="N67" s="19"/>
      <c r="O67" s="33">
        <v>36057</v>
      </c>
      <c r="P67" s="38"/>
      <c r="Q67" s="36">
        <f>M67-K67</f>
        <v>12245</v>
      </c>
      <c r="R67" s="38"/>
      <c r="S67" s="36">
        <f>O67-K67</f>
        <v>13424</v>
      </c>
      <c r="T67" s="38"/>
      <c r="U67" s="36">
        <f>O67-M67</f>
        <v>1179</v>
      </c>
      <c r="V67" s="38"/>
      <c r="W67" s="14" t="s">
        <v>30</v>
      </c>
      <c r="X67" s="23"/>
    </row>
    <row r="68" spans="1:24" s="13" customFormat="1" ht="3" customHeight="1" thickBot="1" x14ac:dyDescent="0.25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5" thickTop="1" x14ac:dyDescent="0.2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22633</v>
      </c>
      <c r="L69" s="19"/>
      <c r="M69" s="33">
        <f>SUM(M64:M67)</f>
        <v>34878</v>
      </c>
      <c r="N69" s="19"/>
      <c r="O69" s="33">
        <f>SUM(O64:O68)</f>
        <v>36057</v>
      </c>
      <c r="P69" s="38"/>
      <c r="Q69" s="36">
        <f>SUM(Q64:Q68)</f>
        <v>12245</v>
      </c>
      <c r="R69" s="38"/>
      <c r="S69" s="36">
        <f>SUM(S64:S68)</f>
        <v>13424</v>
      </c>
      <c r="T69" s="38"/>
      <c r="U69" s="36">
        <f>SUM(U64:U68)</f>
        <v>1179</v>
      </c>
      <c r="V69" s="38"/>
      <c r="W69" s="14"/>
      <c r="X69" s="23"/>
    </row>
    <row r="70" spans="1:24" ht="5.25" customHeight="1" thickBot="1" x14ac:dyDescent="0.25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">
      <c r="H71" s="93"/>
    </row>
    <row r="72" spans="1:24" s="15" customFormat="1" ht="12.75" customHeight="1" x14ac:dyDescent="0.2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8945795</v>
      </c>
      <c r="L72" s="76"/>
      <c r="M72" s="75">
        <f>M19+M23+M34+M44+M50+M57+M63+M69</f>
        <v>8915754</v>
      </c>
      <c r="N72" s="76"/>
      <c r="O72" s="82">
        <f>O19+O23+O34+O44+O50+O57+O63+O69</f>
        <v>9056511</v>
      </c>
      <c r="P72" s="83"/>
      <c r="Q72" s="82">
        <f>Q19+Q23+Q34+Q44+Q50+Q57+Q63+Q69</f>
        <v>-30041</v>
      </c>
      <c r="R72" s="83"/>
      <c r="S72" s="82">
        <f>S19+S23+S34+S44+S50+S57+S63+S69</f>
        <v>106807</v>
      </c>
      <c r="T72" s="83"/>
      <c r="U72" s="75">
        <f>U19+U23+U34+U44+U50+U57+U63+U69</f>
        <v>136848</v>
      </c>
      <c r="V72" s="20"/>
      <c r="W72" s="16"/>
    </row>
    <row r="73" spans="1:24" s="15" customFormat="1" ht="12.75" customHeight="1" x14ac:dyDescent="0.2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-969.06451612903231</v>
      </c>
      <c r="R73" s="84"/>
      <c r="S73" s="86">
        <f>S72/31</f>
        <v>3445.3870967741937</v>
      </c>
      <c r="T73" s="84"/>
      <c r="U73" s="88">
        <f>U72/31</f>
        <v>4414.4516129032254</v>
      </c>
      <c r="V73" s="20"/>
      <c r="W73" s="16"/>
    </row>
    <row r="74" spans="1:24" s="15" customFormat="1" ht="12.75" customHeight="1" x14ac:dyDescent="0.2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-83679.205499999996</v>
      </c>
      <c r="R75" s="47"/>
      <c r="S75" s="77">
        <f>S72*O75</f>
        <v>297510.89850000001</v>
      </c>
      <c r="T75" s="47"/>
      <c r="U75" s="77">
        <f>U72*O75</f>
        <v>381190.10399999999</v>
      </c>
      <c r="V75" s="20"/>
      <c r="W75" s="14"/>
    </row>
    <row r="76" spans="1:24" ht="3.75" customHeight="1" thickBot="1" x14ac:dyDescent="0.25"/>
    <row r="77" spans="1:24" s="17" customFormat="1" ht="11.25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5" thickBot="1" x14ac:dyDescent="0.25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37134</v>
      </c>
      <c r="J79" s="18"/>
      <c r="K79" s="33">
        <v>2986097</v>
      </c>
      <c r="L79" s="19"/>
      <c r="M79" s="33">
        <v>2891596</v>
      </c>
      <c r="N79" s="19"/>
      <c r="O79" s="33">
        <v>2991381</v>
      </c>
      <c r="P79" s="38"/>
      <c r="Q79" s="36">
        <f>M79-K79</f>
        <v>-94501</v>
      </c>
      <c r="R79" s="38"/>
      <c r="S79" s="36">
        <f>O79-K79</f>
        <v>5284</v>
      </c>
      <c r="T79" s="38"/>
      <c r="U79" s="36">
        <f>O79-M79</f>
        <v>99785</v>
      </c>
      <c r="V79" s="38"/>
      <c r="W79" s="14" t="s">
        <v>31</v>
      </c>
      <c r="X79" s="23"/>
    </row>
    <row r="80" spans="1:24" s="13" customFormat="1" x14ac:dyDescent="0.2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25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5" thickTop="1" x14ac:dyDescent="0.2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2986097</v>
      </c>
      <c r="L82" s="19"/>
      <c r="M82" s="33">
        <f>SUM(M79:M81)</f>
        <v>2891596</v>
      </c>
      <c r="N82" s="19"/>
      <c r="O82" s="33">
        <f>SUM(O79:O80)</f>
        <v>2991381</v>
      </c>
      <c r="P82" s="38"/>
      <c r="Q82" s="36">
        <f>SUM(Q79:Q80)</f>
        <v>-94501</v>
      </c>
      <c r="R82" s="38"/>
      <c r="S82" s="36">
        <f>SUM(S79:S80)</f>
        <v>5284</v>
      </c>
      <c r="T82" s="38"/>
      <c r="U82" s="36">
        <f>SUM(U79:U80)</f>
        <v>99785</v>
      </c>
      <c r="V82" s="38"/>
      <c r="W82" s="14"/>
      <c r="X82" s="23"/>
    </row>
    <row r="83" spans="1:24" ht="5.25" customHeight="1" thickBot="1" x14ac:dyDescent="0.25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-3150.0333333333333</v>
      </c>
      <c r="R84" s="84"/>
      <c r="S84" s="86">
        <f>S82/30</f>
        <v>176.13333333333333</v>
      </c>
      <c r="T84" s="84"/>
      <c r="U84" s="86">
        <f>U82/30</f>
        <v>3326.1666666666665</v>
      </c>
      <c r="V84" s="20"/>
      <c r="W84" s="16"/>
    </row>
    <row r="85" spans="1:24" s="15" customFormat="1" ht="12.75" customHeight="1" x14ac:dyDescent="0.2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-263232.5355</v>
      </c>
      <c r="R86" s="47"/>
      <c r="S86" s="77">
        <f>S82*O86</f>
        <v>14718.581999999999</v>
      </c>
      <c r="T86" s="47"/>
      <c r="U86" s="77">
        <f>U82*O86</f>
        <v>277951.11749999999</v>
      </c>
      <c r="V86" s="20"/>
      <c r="W86" s="14"/>
    </row>
    <row r="87" spans="1:24" ht="7.5" customHeight="1" x14ac:dyDescent="0.2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25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1.25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5" thickBot="1" x14ac:dyDescent="0.25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37134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37134</v>
      </c>
      <c r="J94" s="18"/>
      <c r="K94" s="33">
        <v>134838</v>
      </c>
      <c r="L94" s="19"/>
      <c r="M94" s="33">
        <v>130802</v>
      </c>
      <c r="N94" s="19"/>
      <c r="O94" s="33">
        <v>142175</v>
      </c>
      <c r="P94" s="38"/>
      <c r="Q94" s="36">
        <f>M94-K94</f>
        <v>-4036</v>
      </c>
      <c r="R94" s="38"/>
      <c r="S94" s="36">
        <f>O94-K94</f>
        <v>7337</v>
      </c>
      <c r="T94" s="38"/>
      <c r="U94" s="36">
        <f>O94-M94</f>
        <v>11373</v>
      </c>
      <c r="V94" s="38"/>
      <c r="W94" s="14" t="s">
        <v>30</v>
      </c>
      <c r="X94" s="23"/>
    </row>
    <row r="95" spans="1:24" s="13" customFormat="1" ht="3" customHeight="1" thickBot="1" x14ac:dyDescent="0.25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5" thickTop="1" x14ac:dyDescent="0.2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134838</v>
      </c>
      <c r="L96" s="19"/>
      <c r="M96" s="33">
        <f>SUM(M93:M95)</f>
        <v>130802</v>
      </c>
      <c r="N96" s="19"/>
      <c r="O96" s="33">
        <f>SUM(O93:O95)</f>
        <v>142175</v>
      </c>
      <c r="P96" s="38"/>
      <c r="Q96" s="36">
        <f>SUM(Q93:Q95)</f>
        <v>-4036</v>
      </c>
      <c r="R96" s="38"/>
      <c r="S96" s="36">
        <f>SUM(S93:S95)</f>
        <v>7337</v>
      </c>
      <c r="T96" s="38"/>
      <c r="U96" s="36">
        <f>SUM(U93:U95)</f>
        <v>11373</v>
      </c>
      <c r="V96" s="38"/>
      <c r="W96" s="14"/>
      <c r="X96" s="23"/>
    </row>
    <row r="97" spans="1:24" s="13" customFormat="1" ht="7.5" customHeight="1" x14ac:dyDescent="0.2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25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-134.53333333333333</v>
      </c>
      <c r="R99" s="104"/>
      <c r="S99" s="103">
        <f>S96/30</f>
        <v>244.56666666666666</v>
      </c>
      <c r="T99" s="104"/>
      <c r="U99" s="103">
        <f>U96/30</f>
        <v>379.1</v>
      </c>
      <c r="V99" s="20"/>
      <c r="W99" s="16"/>
    </row>
    <row r="100" spans="1:24" s="15" customFormat="1" ht="12.75" customHeight="1" x14ac:dyDescent="0.2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-11242.278</v>
      </c>
      <c r="R101" s="47"/>
      <c r="S101" s="77">
        <f>S96*O101</f>
        <v>20437.213499999998</v>
      </c>
      <c r="T101" s="47"/>
      <c r="U101" s="77">
        <f>U96*O101</f>
        <v>31679.4915</v>
      </c>
      <c r="V101" s="20"/>
      <c r="W101" s="14"/>
    </row>
    <row r="103" spans="1:24" ht="13.5" thickBot="1" x14ac:dyDescent="0.25"/>
    <row r="104" spans="1:24" s="17" customFormat="1" ht="11.25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5" thickBot="1" x14ac:dyDescent="0.25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37134</v>
      </c>
      <c r="J107" s="18"/>
      <c r="K107" s="33">
        <v>1944235</v>
      </c>
      <c r="L107" s="19"/>
      <c r="M107" s="33">
        <v>1939238</v>
      </c>
      <c r="N107" s="19"/>
      <c r="O107" s="33">
        <v>1993779</v>
      </c>
      <c r="P107" s="38"/>
      <c r="Q107" s="36">
        <f>M107-K107</f>
        <v>-4997</v>
      </c>
      <c r="R107" s="38"/>
      <c r="S107" s="36">
        <f>O107-K107</f>
        <v>49544</v>
      </c>
      <c r="T107" s="38"/>
      <c r="U107" s="36">
        <f>O107-M107</f>
        <v>54541</v>
      </c>
      <c r="V107" s="38"/>
      <c r="W107" s="14" t="s">
        <v>30</v>
      </c>
      <c r="X107" s="23"/>
    </row>
    <row r="108" spans="1:24" s="13" customFormat="1" ht="3" customHeight="1" thickBot="1" x14ac:dyDescent="0.25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5" thickTop="1" x14ac:dyDescent="0.2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1944235</v>
      </c>
      <c r="L109" s="19"/>
      <c r="M109" s="33">
        <f>SUM(M105:M107)</f>
        <v>1939238</v>
      </c>
      <c r="N109" s="19"/>
      <c r="O109" s="33">
        <f>SUM(O105:O108)</f>
        <v>1993779</v>
      </c>
      <c r="P109" s="38"/>
      <c r="Q109" s="36">
        <f>SUM(Q105:Q108)</f>
        <v>-4997</v>
      </c>
      <c r="R109" s="38"/>
      <c r="S109" s="36">
        <f>SUM(S105:S108)</f>
        <v>49544</v>
      </c>
      <c r="T109" s="38"/>
      <c r="U109" s="36">
        <f>SUM(U105:U108)</f>
        <v>54541</v>
      </c>
      <c r="V109" s="38"/>
      <c r="W109" s="14"/>
      <c r="X109" s="23"/>
    </row>
    <row r="110" spans="1:24" s="13" customFormat="1" ht="7.5" customHeight="1" x14ac:dyDescent="0.2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37134</v>
      </c>
      <c r="J113" s="18"/>
      <c r="K113" s="33">
        <v>90490</v>
      </c>
      <c r="L113" s="19"/>
      <c r="M113" s="33">
        <v>100154</v>
      </c>
      <c r="N113" s="19"/>
      <c r="O113" s="33">
        <v>100175</v>
      </c>
      <c r="P113" s="38"/>
      <c r="Q113" s="36">
        <f>M113-K113</f>
        <v>9664</v>
      </c>
      <c r="R113" s="38"/>
      <c r="S113" s="36">
        <f>O113-K113</f>
        <v>9685</v>
      </c>
      <c r="T113" s="38"/>
      <c r="U113" s="36">
        <f>O113-M113</f>
        <v>21</v>
      </c>
      <c r="V113" s="38"/>
      <c r="W113" s="14" t="s">
        <v>30</v>
      </c>
      <c r="X113" s="23"/>
    </row>
    <row r="114" spans="1:24" s="13" customFormat="1" ht="3" customHeight="1" thickBot="1" x14ac:dyDescent="0.25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5" thickTop="1" x14ac:dyDescent="0.2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90490</v>
      </c>
      <c r="L115" s="19"/>
      <c r="M115" s="33">
        <f>SUM(M110:M113)</f>
        <v>100154</v>
      </c>
      <c r="N115" s="19"/>
      <c r="O115" s="33">
        <f>SUM(O110:O114)</f>
        <v>100175</v>
      </c>
      <c r="P115" s="38"/>
      <c r="Q115" s="36">
        <f>SUM(Q110:Q114)</f>
        <v>9664</v>
      </c>
      <c r="R115" s="38"/>
      <c r="S115" s="36">
        <f>SUM(S110:S114)</f>
        <v>9685</v>
      </c>
      <c r="T115" s="38"/>
      <c r="U115" s="36">
        <f>SUM(U110:U114)</f>
        <v>21</v>
      </c>
      <c r="V115" s="38"/>
      <c r="W115" s="14"/>
      <c r="X115" s="23"/>
    </row>
    <row r="116" spans="1:24" s="13" customFormat="1" ht="7.5" customHeight="1" x14ac:dyDescent="0.2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37134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25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5" thickTop="1" x14ac:dyDescent="0.2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37134</v>
      </c>
      <c r="J125" s="18"/>
      <c r="K125" s="33">
        <v>212962</v>
      </c>
      <c r="L125" s="19"/>
      <c r="M125" s="33">
        <v>226031</v>
      </c>
      <c r="N125" s="19"/>
      <c r="O125" s="33">
        <v>0</v>
      </c>
      <c r="P125" s="38"/>
      <c r="Q125" s="36">
        <f>M125-K125</f>
        <v>13069</v>
      </c>
      <c r="R125" s="38"/>
      <c r="S125" s="36">
        <f>O125-K125</f>
        <v>-212962</v>
      </c>
      <c r="T125" s="38"/>
      <c r="U125" s="36">
        <f>O125-M125</f>
        <v>-226031</v>
      </c>
      <c r="V125" s="38"/>
      <c r="W125" s="14" t="s">
        <v>30</v>
      </c>
      <c r="X125" s="23"/>
    </row>
    <row r="126" spans="1:24" s="13" customFormat="1" ht="3" customHeight="1" thickBot="1" x14ac:dyDescent="0.25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5" thickTop="1" x14ac:dyDescent="0.2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212962</v>
      </c>
      <c r="L127" s="19"/>
      <c r="M127" s="33">
        <f>SUM(M123:M125)</f>
        <v>226031</v>
      </c>
      <c r="N127" s="19"/>
      <c r="O127" s="33">
        <f>SUM(O123:O126)</f>
        <v>0</v>
      </c>
      <c r="P127" s="38"/>
      <c r="Q127" s="36">
        <f>SUM(Q116:Q126)</f>
        <v>13069</v>
      </c>
      <c r="R127" s="38"/>
      <c r="S127" s="36">
        <f>SUM(S116:S126)</f>
        <v>-212962</v>
      </c>
      <c r="T127" s="38"/>
      <c r="U127" s="36">
        <f>SUM(U116:U126)</f>
        <v>-226031</v>
      </c>
      <c r="V127" s="38"/>
      <c r="W127" s="14"/>
      <c r="X127" s="23"/>
    </row>
    <row r="128" spans="1:24" s="13" customFormat="1" ht="7.5" customHeight="1" x14ac:dyDescent="0.2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37134</v>
      </c>
      <c r="J131" s="18"/>
      <c r="K131" s="33">
        <v>157128</v>
      </c>
      <c r="L131" s="19"/>
      <c r="M131" s="33">
        <v>161086</v>
      </c>
      <c r="N131" s="19"/>
      <c r="O131" s="33">
        <v>164678</v>
      </c>
      <c r="P131" s="38"/>
      <c r="Q131" s="36">
        <f>M131-K131</f>
        <v>3958</v>
      </c>
      <c r="R131" s="38"/>
      <c r="S131" s="36">
        <f>O131-K131</f>
        <v>7550</v>
      </c>
      <c r="T131" s="38"/>
      <c r="U131" s="36">
        <f>O131-M131</f>
        <v>3592</v>
      </c>
      <c r="V131" s="38"/>
      <c r="W131" s="14" t="s">
        <v>30</v>
      </c>
      <c r="X131" s="23"/>
    </row>
    <row r="132" spans="1:24" s="13" customFormat="1" ht="3" customHeight="1" thickBot="1" x14ac:dyDescent="0.25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5" thickTop="1" x14ac:dyDescent="0.2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157128</v>
      </c>
      <c r="L133" s="19"/>
      <c r="M133" s="33">
        <f>SUM(M129:M131)</f>
        <v>161086</v>
      </c>
      <c r="N133" s="19"/>
      <c r="O133" s="33">
        <f>SUM(O129:O132)</f>
        <v>164678</v>
      </c>
      <c r="P133" s="38"/>
      <c r="Q133" s="36">
        <f>SUM(Q122:Q132)</f>
        <v>30096</v>
      </c>
      <c r="R133" s="38"/>
      <c r="S133" s="36">
        <f>SUM(S122:S132)</f>
        <v>-418374</v>
      </c>
      <c r="T133" s="38"/>
      <c r="U133" s="36">
        <f>SUM(U122:U132)</f>
        <v>-448470</v>
      </c>
      <c r="V133" s="38"/>
      <c r="W133" s="14"/>
      <c r="X133" s="23"/>
    </row>
    <row r="134" spans="1:24" ht="5.25" customHeight="1" thickBot="1" x14ac:dyDescent="0.25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">
      <c r="H135" s="93"/>
    </row>
    <row r="136" spans="1:24" s="15" customFormat="1" ht="12.75" customHeight="1" x14ac:dyDescent="0.2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2404815</v>
      </c>
      <c r="L136" s="76"/>
      <c r="M136" s="75">
        <f>M109+M115+M121+M127+M133</f>
        <v>2426509</v>
      </c>
      <c r="N136" s="76"/>
      <c r="O136" s="82">
        <f>O109+O115+O121+O127+O133</f>
        <v>2258632</v>
      </c>
      <c r="P136" s="83"/>
      <c r="Q136" s="82">
        <f>Q109+Q115+Q121+Q133</f>
        <v>34763</v>
      </c>
      <c r="R136" s="83"/>
      <c r="S136" s="82">
        <f>S109+S115+S121+S133</f>
        <v>-359145</v>
      </c>
      <c r="T136" s="83"/>
      <c r="U136" s="75">
        <f>U109+U115+U121+U133</f>
        <v>-393908</v>
      </c>
      <c r="V136" s="20"/>
      <c r="W136" s="16"/>
    </row>
    <row r="137" spans="1:24" s="15" customFormat="1" ht="12.75" customHeight="1" x14ac:dyDescent="0.2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1121.3870967741937</v>
      </c>
      <c r="R137" s="84"/>
      <c r="S137" s="86">
        <f>S136/31</f>
        <v>-11585.322580645161</v>
      </c>
      <c r="T137" s="84"/>
      <c r="U137" s="88">
        <f>U136/31</f>
        <v>-12706.709677419354</v>
      </c>
      <c r="V137" s="20"/>
      <c r="W137" s="16"/>
    </row>
    <row r="138" spans="1:24" s="15" customFormat="1" ht="12.75" customHeight="1" x14ac:dyDescent="0.2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96832.33649999999</v>
      </c>
      <c r="R139" s="47"/>
      <c r="S139" s="77">
        <f>S136*O139</f>
        <v>-1000398.3975</v>
      </c>
      <c r="T139" s="47"/>
      <c r="U139" s="77">
        <f>U136*O139</f>
        <v>-1097230.7339999999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30</vt:i4>
      </vt:variant>
    </vt:vector>
  </HeadingPairs>
  <TitlesOfParts>
    <vt:vector size="77" baseType="lpstr">
      <vt:lpstr>Procedures</vt:lpstr>
      <vt:lpstr>Oct 24</vt:lpstr>
      <vt:lpstr>Oct 15</vt:lpstr>
      <vt:lpstr>Oct 8</vt:lpstr>
      <vt:lpstr>Oct 03</vt:lpstr>
      <vt:lpstr>Sept 24</vt:lpstr>
      <vt:lpstr>Sept 17</vt:lpstr>
      <vt:lpstr>Sept 10</vt:lpstr>
      <vt:lpstr>Sept 3</vt:lpstr>
      <vt:lpstr>Aug 27</vt:lpstr>
      <vt:lpstr>Aug 21</vt:lpstr>
      <vt:lpstr>Aug 13</vt:lpstr>
      <vt:lpstr>Aug 6</vt:lpstr>
      <vt:lpstr>Aug 2</vt:lpstr>
      <vt:lpstr>July 30</vt:lpstr>
      <vt:lpstr>July 23</vt:lpstr>
      <vt:lpstr>July 16</vt:lpstr>
      <vt:lpstr>July 10</vt:lpstr>
      <vt:lpstr>July 2</vt:lpstr>
      <vt:lpstr>June 25</vt:lpstr>
      <vt:lpstr>June 18 </vt:lpstr>
      <vt:lpstr>June 11</vt:lpstr>
      <vt:lpstr>June 4</vt:lpstr>
      <vt:lpstr>May 29</vt:lpstr>
      <vt:lpstr>May 21</vt:lpstr>
      <vt:lpstr>May 15</vt:lpstr>
      <vt:lpstr>May 7</vt:lpstr>
      <vt:lpstr>May 4</vt:lpstr>
      <vt:lpstr>April 30</vt:lpstr>
      <vt:lpstr>April 23</vt:lpstr>
      <vt:lpstr>April 16</vt:lpstr>
      <vt:lpstr>April 9</vt:lpstr>
      <vt:lpstr>April 2</vt:lpstr>
      <vt:lpstr>March 26</vt:lpstr>
      <vt:lpstr>March 19</vt:lpstr>
      <vt:lpstr>March 12</vt:lpstr>
      <vt:lpstr>March 5</vt:lpstr>
      <vt:lpstr>March 2</vt:lpstr>
      <vt:lpstr>Feb 26</vt:lpstr>
      <vt:lpstr>Feb 20</vt:lpstr>
      <vt:lpstr>Feb 12</vt:lpstr>
      <vt:lpstr>Jan 31</vt:lpstr>
      <vt:lpstr>Jan 29</vt:lpstr>
      <vt:lpstr>Jan 22</vt:lpstr>
      <vt:lpstr>Jan 16</vt:lpstr>
      <vt:lpstr>Jan 8</vt:lpstr>
      <vt:lpstr> Jan 2</vt:lpstr>
      <vt:lpstr>' Jan 2'!Print_Titles</vt:lpstr>
      <vt:lpstr>'April 16'!Print_Titles</vt:lpstr>
      <vt:lpstr>'April 2'!Print_Titles</vt:lpstr>
      <vt:lpstr>'April 23'!Print_Titles</vt:lpstr>
      <vt:lpstr>'April 30'!Print_Titles</vt:lpstr>
      <vt:lpstr>'April 9'!Print_Titles</vt:lpstr>
      <vt:lpstr>'Feb 12'!Print_Titles</vt:lpstr>
      <vt:lpstr>'Feb 20'!Print_Titles</vt:lpstr>
      <vt:lpstr>'Feb 26'!Print_Titles</vt:lpstr>
      <vt:lpstr>'Jan 16'!Print_Titles</vt:lpstr>
      <vt:lpstr>'Jan 22'!Print_Titles</vt:lpstr>
      <vt:lpstr>'Jan 29'!Print_Titles</vt:lpstr>
      <vt:lpstr>'Jan 31'!Print_Titles</vt:lpstr>
      <vt:lpstr>'Jan 8'!Print_Titles</vt:lpstr>
      <vt:lpstr>'July 10'!Print_Titles</vt:lpstr>
      <vt:lpstr>'July 2'!Print_Titles</vt:lpstr>
      <vt:lpstr>'June 11'!Print_Titles</vt:lpstr>
      <vt:lpstr>'June 18 '!Print_Titles</vt:lpstr>
      <vt:lpstr>'June 25'!Print_Titles</vt:lpstr>
      <vt:lpstr>'June 4'!Print_Titles</vt:lpstr>
      <vt:lpstr>'March 12'!Print_Titles</vt:lpstr>
      <vt:lpstr>'March 19'!Print_Titles</vt:lpstr>
      <vt:lpstr>'March 2'!Print_Titles</vt:lpstr>
      <vt:lpstr>'March 26'!Print_Titles</vt:lpstr>
      <vt:lpstr>'March 5'!Print_Titles</vt:lpstr>
      <vt:lpstr>'May 15'!Print_Titles</vt:lpstr>
      <vt:lpstr>'May 21'!Print_Titles</vt:lpstr>
      <vt:lpstr>'May 29'!Print_Titles</vt:lpstr>
      <vt:lpstr>'May 4'!Print_Titles</vt:lpstr>
      <vt:lpstr>'May 7'!Print_Titles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2001-10-24T15:04:34Z</cp:lastPrinted>
  <dcterms:created xsi:type="dcterms:W3CDTF">2000-08-08T14:01:59Z</dcterms:created>
  <dcterms:modified xsi:type="dcterms:W3CDTF">2014-09-05T09:58:12Z</dcterms:modified>
</cp:coreProperties>
</file>