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 firstSheet="12" activeTab="12"/>
  </bookViews>
  <sheets>
    <sheet name="105653" sheetId="14" state="hidden" r:id="rId1"/>
    <sheet name="Detail - 105653" sheetId="13" state="hidden" r:id="rId2"/>
    <sheet name="Headcount - 105653" sheetId="12" state="hidden" r:id="rId3"/>
    <sheet name="105654" sheetId="11" state="hidden" r:id="rId4"/>
    <sheet name="Detail - 105654" sheetId="10" state="hidden" r:id="rId5"/>
    <sheet name="Headcount - 105654" sheetId="9" state="hidden" r:id="rId6"/>
    <sheet name="105655" sheetId="8" state="hidden" r:id="rId7"/>
    <sheet name="Detail - 105655" sheetId="7" state="hidden" r:id="rId8"/>
    <sheet name="Headcount - 105655" sheetId="6" state="hidden" r:id="rId9"/>
    <sheet name="105656" sheetId="5" state="hidden" r:id="rId10"/>
    <sheet name="Detail - 105656" sheetId="4" state="hidden" r:id="rId11"/>
    <sheet name="Headcount - 105656" sheetId="1" state="hidden" r:id="rId12"/>
    <sheet name="105657" sheetId="19" r:id="rId13"/>
    <sheet name="Detail - 105657" sheetId="18" r:id="rId14"/>
    <sheet name="Headcount - 105657" sheetId="17" r:id="rId15"/>
    <sheet name="105658" sheetId="16" state="hidden" r:id="rId16"/>
    <sheet name="Detail - 105658" sheetId="15" state="hidden" r:id="rId17"/>
    <sheet name="Headcount - 105658" sheetId="2" state="hidden" r:id="rId18"/>
    <sheet name="105659" sheetId="25" state="hidden" r:id="rId19"/>
    <sheet name="Detail - 105659" sheetId="24" state="hidden" r:id="rId20"/>
    <sheet name="Headcount - 105659" sheetId="23" state="hidden" r:id="rId21"/>
    <sheet name="105660" sheetId="22" state="hidden" r:id="rId22"/>
    <sheet name="Detail - 105660" sheetId="21" state="hidden" r:id="rId23"/>
    <sheet name="Heacount - 105660" sheetId="20" state="hidden" r:id="rId24"/>
    <sheet name="107061" sheetId="31" state="hidden" r:id="rId25"/>
    <sheet name="Detail - 107061" sheetId="30" state="hidden" r:id="rId26"/>
    <sheet name="Headcount - 107061" sheetId="29" state="hidden" r:id="rId27"/>
    <sheet name="Consolidated" sheetId="28" state="hidden" r:id="rId28"/>
    <sheet name="Summary by CCs" sheetId="32" state="hidden" r:id="rId29"/>
    <sheet name="Summary by CCs(2)" sheetId="33" state="hidden" r:id="rId30"/>
  </sheets>
  <definedNames>
    <definedName name="_xlnm.Print_Area" localSheetId="0">'105653'!$A$3:$AQ$50</definedName>
    <definedName name="_xlnm.Print_Area" localSheetId="3">'105654'!$A$3:$AQ$50</definedName>
    <definedName name="_xlnm.Print_Area" localSheetId="6">'105655'!$A$3:$AQ$50</definedName>
    <definedName name="_xlnm.Print_Area" localSheetId="9">'105656'!$A$3:$AQ$50</definedName>
    <definedName name="_xlnm.Print_Area" localSheetId="12">'105657'!$A$3:$AQ$50</definedName>
    <definedName name="_xlnm.Print_Area" localSheetId="15">'105658'!$A$3:$AQ$50</definedName>
    <definedName name="_xlnm.Print_Area" localSheetId="18">'105659'!$A$3:$AQ$51</definedName>
    <definedName name="_xlnm.Print_Area" localSheetId="21">'105660'!$A$3:$AQ$52</definedName>
    <definedName name="_xlnm.Print_Area" localSheetId="24">'107061'!$A$3:$AQ$51</definedName>
    <definedName name="_xlnm.Print_Area" localSheetId="27">Consolidated!$A$3:$AQ$52</definedName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152511" fullCalcOnLoad="1"/>
</workbook>
</file>

<file path=xl/calcChain.xml><?xml version="1.0" encoding="utf-8"?>
<calcChain xmlns="http://schemas.openxmlformats.org/spreadsheetml/2006/main">
  <c r="N5" i="14" l="1"/>
  <c r="F38" i="14"/>
  <c r="L38" i="14"/>
  <c r="AM38" i="14"/>
  <c r="N5" i="11"/>
  <c r="B16" i="11"/>
  <c r="B31" i="11" s="1"/>
  <c r="F16" i="11"/>
  <c r="L16" i="11"/>
  <c r="B18" i="11"/>
  <c r="F18" i="11" s="1"/>
  <c r="L18" i="11"/>
  <c r="AM38" i="11"/>
  <c r="AQ38" i="11"/>
  <c r="N5" i="8"/>
  <c r="N5" i="5"/>
  <c r="F38" i="5"/>
  <c r="AM38" i="5"/>
  <c r="AQ38" i="5" s="1"/>
  <c r="N5" i="19"/>
  <c r="F38" i="19"/>
  <c r="L38" i="19"/>
  <c r="AM38" i="19"/>
  <c r="AQ38" i="19" s="1"/>
  <c r="N5" i="16"/>
  <c r="F38" i="16"/>
  <c r="L38" i="16"/>
  <c r="AM38" i="16"/>
  <c r="AQ38" i="16"/>
  <c r="N5" i="25"/>
  <c r="F38" i="25"/>
  <c r="L38" i="25"/>
  <c r="AM38" i="25"/>
  <c r="AQ38" i="25" s="1"/>
  <c r="N5" i="22"/>
  <c r="AM38" i="22"/>
  <c r="N5" i="31"/>
  <c r="L38" i="31"/>
  <c r="AM38" i="31"/>
  <c r="AQ38" i="31" s="1"/>
  <c r="N5" i="28"/>
  <c r="B11" i="28"/>
  <c r="D11" i="28"/>
  <c r="F11" i="28"/>
  <c r="H11" i="28"/>
  <c r="J11" i="28"/>
  <c r="L11" i="28"/>
  <c r="O11" i="28"/>
  <c r="Q11" i="28"/>
  <c r="S11" i="28"/>
  <c r="U11" i="28"/>
  <c r="W11" i="28"/>
  <c r="AM11" i="28" s="1"/>
  <c r="Y11" i="28"/>
  <c r="AA11" i="28"/>
  <c r="AC11" i="28"/>
  <c r="AE11" i="28"/>
  <c r="AG11" i="28"/>
  <c r="AI11" i="28"/>
  <c r="AK11" i="28"/>
  <c r="B12" i="28"/>
  <c r="B31" i="28" s="1"/>
  <c r="B36" i="28" s="1"/>
  <c r="D12" i="28"/>
  <c r="D31" i="28" s="1"/>
  <c r="D36" i="28" s="1"/>
  <c r="H12" i="28"/>
  <c r="L12" i="28" s="1"/>
  <c r="J12" i="28"/>
  <c r="O12" i="28"/>
  <c r="AM12" i="28" s="1"/>
  <c r="AQ12" i="28" s="1"/>
  <c r="Q12" i="28"/>
  <c r="Q31" i="28" s="1"/>
  <c r="Q36" i="28" s="1"/>
  <c r="S12" i="28"/>
  <c r="S31" i="28" s="1"/>
  <c r="S36" i="28" s="1"/>
  <c r="U12" i="28"/>
  <c r="U31" i="28" s="1"/>
  <c r="U36" i="28" s="1"/>
  <c r="W12" i="28"/>
  <c r="Y12" i="28"/>
  <c r="AA12" i="28"/>
  <c r="AC12" i="28"/>
  <c r="AE12" i="28"/>
  <c r="AE31" i="28" s="1"/>
  <c r="AE36" i="28" s="1"/>
  <c r="AG12" i="28"/>
  <c r="AG31" i="28" s="1"/>
  <c r="AG36" i="28" s="1"/>
  <c r="AI12" i="28"/>
  <c r="AI31" i="28" s="1"/>
  <c r="AI36" i="28" s="1"/>
  <c r="AK12" i="28"/>
  <c r="AK31" i="28" s="1"/>
  <c r="AK36" i="28" s="1"/>
  <c r="B13" i="28"/>
  <c r="D13" i="28"/>
  <c r="F13" i="28"/>
  <c r="H13" i="28"/>
  <c r="J13" i="28"/>
  <c r="L13" i="28"/>
  <c r="O13" i="28"/>
  <c r="Q13" i="28"/>
  <c r="S13" i="28"/>
  <c r="U13" i="28"/>
  <c r="W13" i="28"/>
  <c r="AM13" i="28" s="1"/>
  <c r="AQ13" i="28" s="1"/>
  <c r="Y13" i="28"/>
  <c r="AA13" i="28"/>
  <c r="AC13" i="28"/>
  <c r="AE13" i="28"/>
  <c r="AG13" i="28"/>
  <c r="AI13" i="28"/>
  <c r="AK13" i="28"/>
  <c r="B14" i="28"/>
  <c r="D14" i="28"/>
  <c r="F14" i="28" s="1"/>
  <c r="H14" i="28"/>
  <c r="J14" i="28"/>
  <c r="L14" i="28" s="1"/>
  <c r="O14" i="28"/>
  <c r="AM14" i="28" s="1"/>
  <c r="AQ14" i="28" s="1"/>
  <c r="Q14" i="28"/>
  <c r="S14" i="28"/>
  <c r="U14" i="28"/>
  <c r="W14" i="28"/>
  <c r="Y14" i="28"/>
  <c r="AA14" i="28"/>
  <c r="AC14" i="28"/>
  <c r="AE14" i="28"/>
  <c r="AG14" i="28"/>
  <c r="AI14" i="28"/>
  <c r="AK14" i="28"/>
  <c r="B15" i="28"/>
  <c r="D15" i="28"/>
  <c r="F15" i="28"/>
  <c r="H15" i="28"/>
  <c r="J15" i="28"/>
  <c r="L15" i="28"/>
  <c r="O15" i="28"/>
  <c r="Q15" i="28"/>
  <c r="S15" i="28"/>
  <c r="U15" i="28"/>
  <c r="W15" i="28"/>
  <c r="AM15" i="28" s="1"/>
  <c r="AQ15" i="28" s="1"/>
  <c r="Y15" i="28"/>
  <c r="AA15" i="28"/>
  <c r="AC15" i="28"/>
  <c r="AE15" i="28"/>
  <c r="AG15" i="28"/>
  <c r="AI15" i="28"/>
  <c r="AK15" i="28"/>
  <c r="B16" i="28"/>
  <c r="D16" i="28"/>
  <c r="F16" i="28" s="1"/>
  <c r="H16" i="28"/>
  <c r="J16" i="28"/>
  <c r="L16" i="28" s="1"/>
  <c r="O16" i="28"/>
  <c r="AM16" i="28" s="1"/>
  <c r="AQ16" i="28" s="1"/>
  <c r="Q16" i="28"/>
  <c r="S16" i="28"/>
  <c r="U16" i="28"/>
  <c r="W16" i="28"/>
  <c r="Y16" i="28"/>
  <c r="AA16" i="28"/>
  <c r="AC16" i="28"/>
  <c r="AE16" i="28"/>
  <c r="AG16" i="28"/>
  <c r="AI16" i="28"/>
  <c r="AK16" i="28"/>
  <c r="B17" i="28"/>
  <c r="D17" i="28"/>
  <c r="F17" i="28"/>
  <c r="H17" i="28"/>
  <c r="J17" i="28"/>
  <c r="L17" i="28"/>
  <c r="O17" i="28"/>
  <c r="Q17" i="28"/>
  <c r="S17" i="28"/>
  <c r="U17" i="28"/>
  <c r="W17" i="28"/>
  <c r="AM17" i="28" s="1"/>
  <c r="AQ17" i="28" s="1"/>
  <c r="Y17" i="28"/>
  <c r="AA17" i="28"/>
  <c r="AC17" i="28"/>
  <c r="AE17" i="28"/>
  <c r="AG17" i="28"/>
  <c r="AI17" i="28"/>
  <c r="AK17" i="28"/>
  <c r="B18" i="28"/>
  <c r="D18" i="28"/>
  <c r="F18" i="28" s="1"/>
  <c r="H18" i="28"/>
  <c r="J18" i="28"/>
  <c r="L18" i="28" s="1"/>
  <c r="O18" i="28"/>
  <c r="AM18" i="28" s="1"/>
  <c r="AQ18" i="28" s="1"/>
  <c r="Q18" i="28"/>
  <c r="S18" i="28"/>
  <c r="U18" i="28"/>
  <c r="W18" i="28"/>
  <c r="Y18" i="28"/>
  <c r="AA18" i="28"/>
  <c r="AC18" i="28"/>
  <c r="AE18" i="28"/>
  <c r="AG18" i="28"/>
  <c r="AI18" i="28"/>
  <c r="AK18" i="28"/>
  <c r="B19" i="28"/>
  <c r="D19" i="28"/>
  <c r="F19" i="28"/>
  <c r="H19" i="28"/>
  <c r="J19" i="28"/>
  <c r="L19" i="28"/>
  <c r="O19" i="28"/>
  <c r="Q19" i="28"/>
  <c r="S19" i="28"/>
  <c r="U19" i="28"/>
  <c r="W19" i="28"/>
  <c r="AM19" i="28" s="1"/>
  <c r="AQ19" i="28" s="1"/>
  <c r="Y19" i="28"/>
  <c r="AA19" i="28"/>
  <c r="AC19" i="28"/>
  <c r="AE19" i="28"/>
  <c r="AG19" i="28"/>
  <c r="AI19" i="28"/>
  <c r="AK19" i="28"/>
  <c r="B20" i="28"/>
  <c r="D20" i="28"/>
  <c r="F20" i="28" s="1"/>
  <c r="H20" i="28"/>
  <c r="J20" i="28"/>
  <c r="L20" i="28" s="1"/>
  <c r="O20" i="28"/>
  <c r="AM20" i="28" s="1"/>
  <c r="AQ20" i="28" s="1"/>
  <c r="Q20" i="28"/>
  <c r="S20" i="28"/>
  <c r="U20" i="28"/>
  <c r="W20" i="28"/>
  <c r="Y20" i="28"/>
  <c r="AA20" i="28"/>
  <c r="AC20" i="28"/>
  <c r="AE20" i="28"/>
  <c r="AG20" i="28"/>
  <c r="AI20" i="28"/>
  <c r="AK20" i="28"/>
  <c r="B21" i="28"/>
  <c r="D21" i="28"/>
  <c r="F21" i="28"/>
  <c r="H21" i="28"/>
  <c r="J21" i="28"/>
  <c r="L21" i="28"/>
  <c r="O21" i="28"/>
  <c r="Q21" i="28"/>
  <c r="S21" i="28"/>
  <c r="U21" i="28"/>
  <c r="W21" i="28"/>
  <c r="AM21" i="28" s="1"/>
  <c r="AQ21" i="28" s="1"/>
  <c r="Y21" i="28"/>
  <c r="AA21" i="28"/>
  <c r="AC21" i="28"/>
  <c r="AE21" i="28"/>
  <c r="AG21" i="28"/>
  <c r="AI21" i="28"/>
  <c r="AK21" i="28"/>
  <c r="B22" i="28"/>
  <c r="D22" i="28"/>
  <c r="F22" i="28" s="1"/>
  <c r="H22" i="28"/>
  <c r="J22" i="28"/>
  <c r="L22" i="28" s="1"/>
  <c r="O22" i="28"/>
  <c r="AM22" i="28" s="1"/>
  <c r="AQ22" i="28" s="1"/>
  <c r="Q22" i="28"/>
  <c r="S22" i="28"/>
  <c r="U22" i="28"/>
  <c r="W22" i="28"/>
  <c r="Y22" i="28"/>
  <c r="AA22" i="28"/>
  <c r="AC22" i="28"/>
  <c r="AE22" i="28"/>
  <c r="AG22" i="28"/>
  <c r="AI22" i="28"/>
  <c r="AK22" i="28"/>
  <c r="B23" i="28"/>
  <c r="D23" i="28"/>
  <c r="F23" i="28"/>
  <c r="H23" i="28"/>
  <c r="J23" i="28"/>
  <c r="L23" i="28"/>
  <c r="O23" i="28"/>
  <c r="Q23" i="28"/>
  <c r="S23" i="28"/>
  <c r="U23" i="28"/>
  <c r="W23" i="28"/>
  <c r="AM23" i="28" s="1"/>
  <c r="AQ23" i="28" s="1"/>
  <c r="Y23" i="28"/>
  <c r="AA23" i="28"/>
  <c r="AC23" i="28"/>
  <c r="AE23" i="28"/>
  <c r="AG23" i="28"/>
  <c r="AI23" i="28"/>
  <c r="AK23" i="28"/>
  <c r="B24" i="28"/>
  <c r="D24" i="28"/>
  <c r="F24" i="28" s="1"/>
  <c r="H24" i="28"/>
  <c r="J24" i="28"/>
  <c r="L24" i="28" s="1"/>
  <c r="O24" i="28"/>
  <c r="AM24" i="28" s="1"/>
  <c r="AQ24" i="28" s="1"/>
  <c r="Q24" i="28"/>
  <c r="S24" i="28"/>
  <c r="U24" i="28"/>
  <c r="W24" i="28"/>
  <c r="Y24" i="28"/>
  <c r="AA24" i="28"/>
  <c r="AC24" i="28"/>
  <c r="AE24" i="28"/>
  <c r="AG24" i="28"/>
  <c r="AI24" i="28"/>
  <c r="AK24" i="28"/>
  <c r="B25" i="28"/>
  <c r="D25" i="28"/>
  <c r="F25" i="28"/>
  <c r="H25" i="28"/>
  <c r="J25" i="28"/>
  <c r="L25" i="28"/>
  <c r="O25" i="28"/>
  <c r="Q25" i="28"/>
  <c r="S25" i="28"/>
  <c r="U25" i="28"/>
  <c r="W25" i="28"/>
  <c r="AM25" i="28" s="1"/>
  <c r="AQ25" i="28" s="1"/>
  <c r="Y25" i="28"/>
  <c r="AA25" i="28"/>
  <c r="AC25" i="28"/>
  <c r="AE25" i="28"/>
  <c r="AG25" i="28"/>
  <c r="AI25" i="28"/>
  <c r="AK25" i="28"/>
  <c r="B26" i="28"/>
  <c r="D26" i="28"/>
  <c r="F26" i="28" s="1"/>
  <c r="H26" i="28"/>
  <c r="J26" i="28"/>
  <c r="L26" i="28" s="1"/>
  <c r="O26" i="28"/>
  <c r="AM26" i="28" s="1"/>
  <c r="AQ26" i="28" s="1"/>
  <c r="Q26" i="28"/>
  <c r="S26" i="28"/>
  <c r="U26" i="28"/>
  <c r="W26" i="28"/>
  <c r="Y26" i="28"/>
  <c r="AA26" i="28"/>
  <c r="AC26" i="28"/>
  <c r="AE26" i="28"/>
  <c r="AG26" i="28"/>
  <c r="AI26" i="28"/>
  <c r="AK26" i="28"/>
  <c r="B27" i="28"/>
  <c r="D27" i="28"/>
  <c r="F27" i="28"/>
  <c r="H27" i="28"/>
  <c r="J27" i="28"/>
  <c r="L27" i="28"/>
  <c r="O27" i="28"/>
  <c r="Q27" i="28"/>
  <c r="S27" i="28"/>
  <c r="U27" i="28"/>
  <c r="W27" i="28"/>
  <c r="AM27" i="28" s="1"/>
  <c r="AQ27" i="28" s="1"/>
  <c r="Y27" i="28"/>
  <c r="AA27" i="28"/>
  <c r="AC27" i="28"/>
  <c r="AE27" i="28"/>
  <c r="AG27" i="28"/>
  <c r="AI27" i="28"/>
  <c r="AK27" i="28"/>
  <c r="B28" i="28"/>
  <c r="D28" i="28"/>
  <c r="F28" i="28" s="1"/>
  <c r="H28" i="28"/>
  <c r="J28" i="28"/>
  <c r="L28" i="28" s="1"/>
  <c r="O28" i="28"/>
  <c r="AM28" i="28" s="1"/>
  <c r="AQ28" i="28" s="1"/>
  <c r="Q28" i="28"/>
  <c r="S28" i="28"/>
  <c r="U28" i="28"/>
  <c r="W28" i="28"/>
  <c r="Y28" i="28"/>
  <c r="AA28" i="28"/>
  <c r="AC28" i="28"/>
  <c r="AE28" i="28"/>
  <c r="AG28" i="28"/>
  <c r="AI28" i="28"/>
  <c r="AK28" i="28"/>
  <c r="B29" i="28"/>
  <c r="D29" i="28"/>
  <c r="F29" i="28"/>
  <c r="H29" i="28"/>
  <c r="J29" i="28"/>
  <c r="L29" i="28"/>
  <c r="O29" i="28"/>
  <c r="Q29" i="28"/>
  <c r="S29" i="28"/>
  <c r="U29" i="28"/>
  <c r="W29" i="28"/>
  <c r="AM29" i="28" s="1"/>
  <c r="AQ29" i="28" s="1"/>
  <c r="Y29" i="28"/>
  <c r="AA29" i="28"/>
  <c r="AC29" i="28"/>
  <c r="AE29" i="28"/>
  <c r="AG29" i="28"/>
  <c r="AI29" i="28"/>
  <c r="AK29" i="28"/>
  <c r="B30" i="28"/>
  <c r="D30" i="28"/>
  <c r="F30" i="28" s="1"/>
  <c r="H30" i="28"/>
  <c r="J30" i="28"/>
  <c r="L30" i="28" s="1"/>
  <c r="O30" i="28"/>
  <c r="AM30" i="28" s="1"/>
  <c r="AQ30" i="28" s="1"/>
  <c r="Q30" i="28"/>
  <c r="S30" i="28"/>
  <c r="U30" i="28"/>
  <c r="W30" i="28"/>
  <c r="Y30" i="28"/>
  <c r="AA30" i="28"/>
  <c r="AC30" i="28"/>
  <c r="AE30" i="28"/>
  <c r="AG30" i="28"/>
  <c r="AI30" i="28"/>
  <c r="AK30" i="28"/>
  <c r="H31" i="28"/>
  <c r="H36" i="28" s="1"/>
  <c r="J31" i="28"/>
  <c r="J36" i="28" s="1"/>
  <c r="W31" i="28"/>
  <c r="W36" i="28" s="1"/>
  <c r="Y31" i="28"/>
  <c r="Y36" i="28" s="1"/>
  <c r="AA31" i="28"/>
  <c r="AA36" i="28" s="1"/>
  <c r="AC31" i="28"/>
  <c r="AC36" i="28" s="1"/>
  <c r="B33" i="28"/>
  <c r="D33" i="28"/>
  <c r="F33" i="28" s="1"/>
  <c r="H33" i="28"/>
  <c r="J33" i="28"/>
  <c r="L33" i="28" s="1"/>
  <c r="O33" i="28"/>
  <c r="AM33" i="28" s="1"/>
  <c r="AQ33" i="28" s="1"/>
  <c r="Q33" i="28"/>
  <c r="S33" i="28"/>
  <c r="U33" i="28"/>
  <c r="W33" i="28"/>
  <c r="Y33" i="28"/>
  <c r="AA33" i="28"/>
  <c r="AC33" i="28"/>
  <c r="AE33" i="28"/>
  <c r="AG33" i="28"/>
  <c r="AI33" i="28"/>
  <c r="AK33" i="28"/>
  <c r="B34" i="28"/>
  <c r="D34" i="28"/>
  <c r="F34" i="28"/>
  <c r="H34" i="28"/>
  <c r="J34" i="28"/>
  <c r="L34" i="28"/>
  <c r="O34" i="28"/>
  <c r="Q34" i="28"/>
  <c r="S34" i="28"/>
  <c r="U34" i="28"/>
  <c r="W34" i="28"/>
  <c r="AM34" i="28" s="1"/>
  <c r="AQ34" i="28" s="1"/>
  <c r="Y34" i="28"/>
  <c r="AA34" i="28"/>
  <c r="AC34" i="28"/>
  <c r="AE34" i="28"/>
  <c r="AG34" i="28"/>
  <c r="AI34" i="28"/>
  <c r="AK34" i="28"/>
  <c r="B38" i="28"/>
  <c r="D38" i="28"/>
  <c r="F38" i="28"/>
  <c r="H38" i="28"/>
  <c r="J38" i="28"/>
  <c r="L38" i="28"/>
  <c r="O38" i="28"/>
  <c r="Q38" i="28"/>
  <c r="S38" i="28"/>
  <c r="U38" i="28"/>
  <c r="W38" i="28"/>
  <c r="AM38" i="28" s="1"/>
  <c r="AQ38" i="28" s="1"/>
  <c r="Y38" i="28"/>
  <c r="AA38" i="28"/>
  <c r="AC38" i="28"/>
  <c r="AE38" i="28"/>
  <c r="AG38" i="28"/>
  <c r="AI38" i="28"/>
  <c r="AK38" i="28"/>
  <c r="L80" i="13"/>
  <c r="E13" i="20"/>
  <c r="E9" i="12"/>
  <c r="E12" i="12"/>
  <c r="E20" i="12"/>
  <c r="E28" i="12"/>
  <c r="E30" i="12"/>
  <c r="E8" i="9"/>
  <c r="E24" i="9" s="1"/>
  <c r="E13" i="9"/>
  <c r="E17" i="9"/>
  <c r="E22" i="9"/>
  <c r="E13" i="6"/>
  <c r="E15" i="1"/>
  <c r="E21" i="1"/>
  <c r="E23" i="1"/>
  <c r="E9" i="17"/>
  <c r="E33" i="17" s="1"/>
  <c r="E13" i="17"/>
  <c r="E21" i="17"/>
  <c r="E31" i="17"/>
  <c r="E9" i="2"/>
  <c r="E13" i="2"/>
  <c r="E22" i="2"/>
  <c r="E33" i="2"/>
  <c r="E35" i="2"/>
  <c r="E9" i="23"/>
  <c r="E12" i="23"/>
  <c r="E17" i="23"/>
  <c r="E25" i="23"/>
  <c r="E27" i="23"/>
  <c r="E17" i="29"/>
  <c r="E25" i="29"/>
  <c r="E27" i="29"/>
  <c r="B4" i="32"/>
  <c r="D4" i="32"/>
  <c r="G4" i="32"/>
  <c r="J4" i="32"/>
  <c r="F4" i="32" s="1"/>
  <c r="L4" i="32"/>
  <c r="L13" i="32" s="1"/>
  <c r="B5" i="32"/>
  <c r="D5" i="32" s="1"/>
  <c r="D13" i="32" s="1"/>
  <c r="G5" i="32"/>
  <c r="J5" i="32"/>
  <c r="L5" i="32"/>
  <c r="B6" i="32"/>
  <c r="F6" i="32" s="1"/>
  <c r="H6" i="32" s="1"/>
  <c r="D6" i="32"/>
  <c r="G6" i="32"/>
  <c r="J6" i="32"/>
  <c r="L6" i="32"/>
  <c r="B7" i="32"/>
  <c r="D7" i="32"/>
  <c r="F7" i="32"/>
  <c r="H7" i="32" s="1"/>
  <c r="G7" i="32"/>
  <c r="J7" i="32"/>
  <c r="L7" i="32" s="1"/>
  <c r="B8" i="32"/>
  <c r="D8" i="32"/>
  <c r="F8" i="32"/>
  <c r="G8" i="32"/>
  <c r="G13" i="32" s="1"/>
  <c r="J8" i="32"/>
  <c r="L8" i="32"/>
  <c r="B9" i="32"/>
  <c r="D9" i="32"/>
  <c r="F9" i="32"/>
  <c r="G9" i="32"/>
  <c r="H9" i="32"/>
  <c r="J9" i="32"/>
  <c r="L9" i="32"/>
  <c r="B10" i="32"/>
  <c r="D10" i="32" s="1"/>
  <c r="G10" i="32"/>
  <c r="J10" i="32"/>
  <c r="L10" i="32" s="1"/>
  <c r="B11" i="32"/>
  <c r="D11" i="32"/>
  <c r="G11" i="32"/>
  <c r="J11" i="32"/>
  <c r="F11" i="32" s="1"/>
  <c r="H11" i="32" s="1"/>
  <c r="L11" i="32"/>
  <c r="B12" i="32"/>
  <c r="D12" i="32"/>
  <c r="E12" i="32"/>
  <c r="G12" i="32"/>
  <c r="J12" i="32"/>
  <c r="F12" i="32" s="1"/>
  <c r="H12" i="32" s="1"/>
  <c r="L12" i="32"/>
  <c r="C13" i="32"/>
  <c r="K13" i="32"/>
  <c r="B4" i="33"/>
  <c r="C4" i="33"/>
  <c r="D4" i="33" s="1"/>
  <c r="G4" i="33"/>
  <c r="J4" i="33"/>
  <c r="L4" i="33" s="1"/>
  <c r="B5" i="33"/>
  <c r="C5" i="33"/>
  <c r="D5" i="33" s="1"/>
  <c r="G5" i="33"/>
  <c r="J5" i="33"/>
  <c r="F5" i="33" s="1"/>
  <c r="H5" i="33" s="1"/>
  <c r="B6" i="33"/>
  <c r="C6" i="33"/>
  <c r="D6" i="33" s="1"/>
  <c r="G6" i="33"/>
  <c r="J6" i="33"/>
  <c r="L6" i="33" s="1"/>
  <c r="B7" i="33"/>
  <c r="C7" i="33"/>
  <c r="D7" i="33" s="1"/>
  <c r="G7" i="33"/>
  <c r="J7" i="33"/>
  <c r="F7" i="33" s="1"/>
  <c r="H7" i="33" s="1"/>
  <c r="B8" i="33"/>
  <c r="C8" i="33"/>
  <c r="D8" i="33" s="1"/>
  <c r="G8" i="33"/>
  <c r="J8" i="33"/>
  <c r="F8" i="33" s="1"/>
  <c r="H8" i="33" s="1"/>
  <c r="B9" i="33"/>
  <c r="C9" i="33"/>
  <c r="D9" i="33" s="1"/>
  <c r="G9" i="33"/>
  <c r="J9" i="33"/>
  <c r="F9" i="33" s="1"/>
  <c r="H9" i="33" s="1"/>
  <c r="B10" i="33"/>
  <c r="C10" i="33"/>
  <c r="D10" i="33" s="1"/>
  <c r="G10" i="33"/>
  <c r="J10" i="33"/>
  <c r="L10" i="33" s="1"/>
  <c r="B11" i="33"/>
  <c r="C11" i="33"/>
  <c r="D11" i="33" s="1"/>
  <c r="G11" i="33"/>
  <c r="J11" i="33"/>
  <c r="F11" i="33" s="1"/>
  <c r="H11" i="33" s="1"/>
  <c r="B12" i="33"/>
  <c r="C12" i="33"/>
  <c r="D12" i="33" s="1"/>
  <c r="E12" i="33" s="1"/>
  <c r="F12" i="33"/>
  <c r="G12" i="33"/>
  <c r="H12" i="33"/>
  <c r="J12" i="33"/>
  <c r="L12" i="33"/>
  <c r="B13" i="33"/>
  <c r="G13" i="33"/>
  <c r="K13" i="33"/>
  <c r="L31" i="28" l="1"/>
  <c r="L36" i="28" s="1"/>
  <c r="AQ11" i="28"/>
  <c r="AQ31" i="28" s="1"/>
  <c r="AQ36" i="28" s="1"/>
  <c r="AM31" i="28"/>
  <c r="AM36" i="28" s="1"/>
  <c r="H4" i="32"/>
  <c r="D13" i="33"/>
  <c r="J13" i="32"/>
  <c r="F10" i="33"/>
  <c r="H10" i="33" s="1"/>
  <c r="F6" i="33"/>
  <c r="H6" i="33" s="1"/>
  <c r="F4" i="33"/>
  <c r="F10" i="32"/>
  <c r="H10" i="32" s="1"/>
  <c r="F5" i="32"/>
  <c r="H5" i="32" s="1"/>
  <c r="J13" i="33"/>
  <c r="L11" i="33"/>
  <c r="L13" i="33" s="1"/>
  <c r="L9" i="33"/>
  <c r="L8" i="33"/>
  <c r="L7" i="33"/>
  <c r="L5" i="33"/>
  <c r="B13" i="32"/>
  <c r="H8" i="32"/>
  <c r="O31" i="28"/>
  <c r="O36" i="28" s="1"/>
  <c r="F12" i="28"/>
  <c r="F31" i="28" s="1"/>
  <c r="F36" i="28" s="1"/>
  <c r="C13" i="33"/>
  <c r="F13" i="33" l="1"/>
  <c r="H4" i="33"/>
  <c r="H13" i="33" s="1"/>
  <c r="F13" i="32"/>
  <c r="H13" i="32"/>
</calcChain>
</file>

<file path=xl/sharedStrings.xml><?xml version="1.0" encoding="utf-8"?>
<sst xmlns="http://schemas.openxmlformats.org/spreadsheetml/2006/main" count="4994" uniqueCount="704">
  <si>
    <t>ENRON NORTH AMERICA</t>
  </si>
  <si>
    <t>CORBET, NANCY</t>
  </si>
  <si>
    <t>DANIELS, EDMUND</t>
  </si>
  <si>
    <t>DAVIS, ANGELA</t>
  </si>
  <si>
    <t>GEORGE, ROBERT</t>
  </si>
  <si>
    <t>HEINITZ,MARY J</t>
  </si>
  <si>
    <t>KEESLER, MARTHA</t>
  </si>
  <si>
    <t>MAXWELL, MATTHEW</t>
  </si>
  <si>
    <t>MCCULLOUGH,TRAVIS C</t>
  </si>
  <si>
    <t>MELLENCAMP,LISA</t>
  </si>
  <si>
    <t>SCHULER,W LANCE</t>
  </si>
  <si>
    <t>SHANKS,REGINALD</t>
  </si>
  <si>
    <t>SIMMONS, LINDA</t>
  </si>
  <si>
    <t>YOUNG,KAY C</t>
  </si>
  <si>
    <t>ADAMS, SUZANNE</t>
  </si>
  <si>
    <t>CLARK,HALL B</t>
  </si>
  <si>
    <t>HEARN,EDWARD B</t>
  </si>
  <si>
    <t>JONES,KAREN E</t>
  </si>
  <si>
    <t>KING, JAN</t>
  </si>
  <si>
    <t>RASMUSSEN, DALE</t>
  </si>
  <si>
    <t>TWEED,SHEILA</t>
  </si>
  <si>
    <t>ELBERTSON, JANETTE</t>
  </si>
  <si>
    <t>HAEDICKE,MARK E</t>
  </si>
  <si>
    <t>BLAINE, MICHELLE</t>
  </si>
  <si>
    <t>BROWNFELD, GAIL</t>
  </si>
  <si>
    <t>EDISON, ANDREW</t>
  </si>
  <si>
    <t>GUINN,LINDA</t>
  </si>
  <si>
    <t>MERAZ,CLAUDIA</t>
  </si>
  <si>
    <t>SANDERS,RICHARD B</t>
  </si>
  <si>
    <t>SWEET, TWANDA</t>
  </si>
  <si>
    <t>TRUSS, STEPHANIE</t>
  </si>
  <si>
    <t>BAILEY,SUSAN C.</t>
  </si>
  <si>
    <t>BOYD, SAMANTHA</t>
  </si>
  <si>
    <t>COOK, MARY</t>
  </si>
  <si>
    <t>GONZALEZ, ESMERALDA</t>
  </si>
  <si>
    <t>GREENBERG, MARK</t>
  </si>
  <si>
    <t>HEARD, MARIE</t>
  </si>
  <si>
    <t>HENDRY, BRENT</t>
  </si>
  <si>
    <t>JONES,TANA L</t>
  </si>
  <si>
    <t>KEISER, HOLLY</t>
  </si>
  <si>
    <t>KOEHLER, ANNE</t>
  </si>
  <si>
    <t>NELSON, CHERYL</t>
  </si>
  <si>
    <t>PANUS, STEPHANIE</t>
  </si>
  <si>
    <t>PINTO-LEITE, FRANCISCO</t>
  </si>
  <si>
    <t>SAYRE, FRANK</t>
  </si>
  <si>
    <t>SHACKLETON,SARA</t>
  </si>
  <si>
    <t>SPENCER, REBECCA</t>
  </si>
  <si>
    <t>TAYLOR,MARK E</t>
  </si>
  <si>
    <t>ZUCHA, THERESA</t>
  </si>
  <si>
    <t>ARONOWITZ, ALAN B</t>
  </si>
  <si>
    <t>BRADDY,  MARTHA</t>
  </si>
  <si>
    <t>BRUCE, ROBERT</t>
  </si>
  <si>
    <t>BRUCK, SARAH MACDONALD</t>
  </si>
  <si>
    <t>CAROLAN, DOMINIC</t>
  </si>
  <si>
    <t>CASTILLO, CONNIE</t>
  </si>
  <si>
    <t>CRADY, NED</t>
  </si>
  <si>
    <t>DOUCETTE, MARGARET</t>
  </si>
  <si>
    <t>FLORES, NONY</t>
  </si>
  <si>
    <t>GARCIA, NITA</t>
  </si>
  <si>
    <t>GRESHAM, WAYNE E</t>
  </si>
  <si>
    <t>GRIFFIN, VANESSA</t>
  </si>
  <si>
    <t>MARTINEZ, MARY</t>
  </si>
  <si>
    <t>MAYER, LAURIE</t>
  </si>
  <si>
    <t>NISSAN, LIMOR</t>
  </si>
  <si>
    <t>RIVERA, CORALINA</t>
  </si>
  <si>
    <t>ROBISON, MICHAEL</t>
  </si>
  <si>
    <t>ROGERS, DANIEL</t>
  </si>
  <si>
    <t>VIVERITO, JOHN</t>
  </si>
  <si>
    <t>YOUNG, RANDEL</t>
  </si>
  <si>
    <t>CARNAHAN, KATHLEEN</t>
  </si>
  <si>
    <t>DICKSON,STACY E</t>
  </si>
  <si>
    <t>FARRELL, KEEGAN</t>
  </si>
  <si>
    <t>FERGUSON, SAMANTHA M</t>
  </si>
  <si>
    <t>GRAY,BARBARA N</t>
  </si>
  <si>
    <t>HODGE,JEFFREY T</t>
  </si>
  <si>
    <t>MEADOWS, RAE</t>
  </si>
  <si>
    <t>NEMEC,GERALD R</t>
  </si>
  <si>
    <t>OGDEN,MARY C</t>
  </si>
  <si>
    <t>PERLINGIERE,DEBRA A</t>
  </si>
  <si>
    <t>SOLE, CARLOS</t>
  </si>
  <si>
    <t>VAN HOOSER,STEPHEN W</t>
  </si>
  <si>
    <t>CASH,MICHELLE H</t>
  </si>
  <si>
    <t>GOODE, DIANE</t>
  </si>
  <si>
    <t>FITZERALD, GENIA</t>
  </si>
  <si>
    <t>HANSEN, LESLIE</t>
  </si>
  <si>
    <t>MANN, CYNTHIA</t>
  </si>
  <si>
    <t>MOORE,JANET H</t>
  </si>
  <si>
    <t>NETTELTON, JOHN</t>
  </si>
  <si>
    <t>PORTZ,DAVID</t>
  </si>
  <si>
    <t>SAGER,ELIZABETH A</t>
  </si>
  <si>
    <t>ST. CLAIR, CAROL</t>
  </si>
  <si>
    <t>YODER,CHRISTIAN G</t>
  </si>
  <si>
    <t>Display variant</t>
  </si>
  <si>
    <t>/VIVIAN</t>
  </si>
  <si>
    <t>Standard O&amp;M Report By Cost Center</t>
  </si>
  <si>
    <t>Cost center</t>
  </si>
  <si>
    <t>NA-Finance Orig M&amp;A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</si>
  <si>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</si>
  <si>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</si>
  <si>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</si>
  <si>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</si>
  <si>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</si>
  <si>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</si>
  <si>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</si>
  <si>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</si>
  <si>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</si>
  <si>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</si>
  <si>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Offset. acct name</t>
  </si>
  <si>
    <t xml:space="preserve"> ValueCOCur</t>
  </si>
  <si>
    <t>Salaries and Wages</t>
  </si>
  <si>
    <t>AP-Trade-3rd Pty-DP</t>
  </si>
  <si>
    <t>AR/AP-NonTr I/C Corp</t>
  </si>
  <si>
    <t>Payroll Clear-Gross</t>
  </si>
  <si>
    <t>* Total</t>
  </si>
  <si>
    <t>Emp-Pen &amp; Ben</t>
  </si>
  <si>
    <t>Emp-Club Dues</t>
  </si>
  <si>
    <t>Emp-Group Meals &amp; En</t>
  </si>
  <si>
    <t>EXP010604-22039</t>
  </si>
  <si>
    <t>AR/AP-NonTrd-Interco</t>
  </si>
  <si>
    <t>Emp-ClntMeals&amp;Entnmt</t>
  </si>
  <si>
    <t>EXP010608-18409</t>
  </si>
  <si>
    <t>Edmund Daniels</t>
  </si>
  <si>
    <t>EXP010611-24853</t>
  </si>
  <si>
    <t>James Grace, Jr.</t>
  </si>
  <si>
    <t>EXP010604-22786</t>
  </si>
  <si>
    <t>Nancy Corbet</t>
  </si>
  <si>
    <t>Emp-Prof Mem/Dues</t>
  </si>
  <si>
    <t>EXP010629-28697</t>
  </si>
  <si>
    <t>Cheryl Lindeman</t>
  </si>
  <si>
    <t>EXP010612-21226</t>
  </si>
  <si>
    <t>Teresa Bushman</t>
  </si>
  <si>
    <t>EXP010608-24380</t>
  </si>
  <si>
    <t>EXP010605-20597</t>
  </si>
  <si>
    <t>Lisa Mellencamp</t>
  </si>
  <si>
    <t>Emp-Travel/Lodging</t>
  </si>
  <si>
    <t>EXP010608-22844</t>
  </si>
  <si>
    <t>EXP010608-24163</t>
  </si>
  <si>
    <t>Angela Davis</t>
  </si>
  <si>
    <t>EIS Allocations</t>
  </si>
  <si>
    <t>Direct Voice Services</t>
  </si>
  <si>
    <t>Video Conferencing</t>
  </si>
  <si>
    <t>Telephone Service</t>
  </si>
  <si>
    <t>Market Data</t>
  </si>
  <si>
    <t>R/c May EIS exp for J. Murray, D. Korkmas and D.</t>
  </si>
  <si>
    <t>Outside Svcs-Professional</t>
  </si>
  <si>
    <t>IT Hardware</t>
  </si>
  <si>
    <t>EPSC Allocations</t>
  </si>
  <si>
    <t>From EPSC Interface</t>
  </si>
  <si>
    <t>Communications Exp</t>
  </si>
  <si>
    <t>International Cell Phone</t>
  </si>
  <si>
    <t>CINGULAR WIRELESS</t>
  </si>
  <si>
    <t>EXP010629-28651</t>
  </si>
  <si>
    <t>Robert George</t>
  </si>
  <si>
    <t>EXP010611-24509</t>
  </si>
  <si>
    <t>PAGING NETWORK OF HOUSTON</t>
  </si>
  <si>
    <t>EXP010612-23824</t>
  </si>
  <si>
    <t>EXP010619-24439</t>
  </si>
  <si>
    <t>Directors Fees</t>
  </si>
  <si>
    <t>B020</t>
  </si>
  <si>
    <t>THOMAS W ROLLINS</t>
  </si>
  <si>
    <t>Outside Serv-Other</t>
  </si>
  <si>
    <t>Chargeback recruiting expenses - Martha Keesler</t>
  </si>
  <si>
    <t>Outside Svcs-Other</t>
  </si>
  <si>
    <t xml:space="preserve">                                     WE 03/11/2001</t>
  </si>
  <si>
    <t>CORESTAFF SERVICES</t>
  </si>
  <si>
    <t xml:space="preserve">                                     WE 06/03/2001</t>
  </si>
  <si>
    <t>Tidwell, Debra                       WE 06/03/2001</t>
  </si>
  <si>
    <t>Lovelady, Steven Glynn               WE 06/03/2001</t>
  </si>
  <si>
    <t xml:space="preserve">                                     WE 06/17/2001</t>
  </si>
  <si>
    <t>Lovelady, Steven Glynn               WE 06/17/2001</t>
  </si>
  <si>
    <t>Lauterbach, Elizabeth                WE 06/10/2001</t>
  </si>
  <si>
    <t>Lauterbach, Elizabeth                WE 06/03/2001</t>
  </si>
  <si>
    <t>White, James                         WE 06/03/2001</t>
  </si>
  <si>
    <t>Lovelady, Steven Glynn               WE 05/27/2001</t>
  </si>
  <si>
    <t>White, James                         WE 05/27/2001</t>
  </si>
  <si>
    <t>Stanley, Kevin                       WE 04/01/2001</t>
  </si>
  <si>
    <t>Isenhour, Cindy                      WE 03/04/2001</t>
  </si>
  <si>
    <t>Lauterbach, Elizabeth                WE 04/01/2001</t>
  </si>
  <si>
    <t>Steffey, Pat                         WE 05/06/2001</t>
  </si>
  <si>
    <t>Gradnigo, Tabatha                    WE 04/29/2001</t>
  </si>
  <si>
    <t>Burnett, Rachael                     WE 04/22/2001</t>
  </si>
  <si>
    <t>Washington, Breght Dona              WE 05/27/2001</t>
  </si>
  <si>
    <t>Lauterbach, Elizabeth                WE 05/27/2001</t>
  </si>
  <si>
    <t>Outside Serv-Profess</t>
  </si>
  <si>
    <t>B018</t>
  </si>
  <si>
    <t>VINCENT H BUCKLEY</t>
  </si>
  <si>
    <t>SOUTH AMERICA BOARD MTG     REBECCA CARTER X37241</t>
  </si>
  <si>
    <t>Move charges for outside svcs - Gerald Wilson</t>
  </si>
  <si>
    <t>To accrue 6/01 ENA CLO Servicing Fee</t>
  </si>
  <si>
    <t>B027</t>
  </si>
  <si>
    <t>GERALD E WILSON</t>
  </si>
  <si>
    <t>Subscrip &amp; Pub</t>
  </si>
  <si>
    <t>Mat &amp; Sup-Non Stock</t>
  </si>
  <si>
    <t>file folders</t>
  </si>
  <si>
    <t>THE WESTAR COMPANY</t>
  </si>
  <si>
    <t>Office supplies</t>
  </si>
  <si>
    <t>Memo Holders</t>
  </si>
  <si>
    <t>Office Supplies</t>
  </si>
  <si>
    <t>OFFICE PAVILION-HOUSTON</t>
  </si>
  <si>
    <t>Supplies &amp; Offc Exp</t>
  </si>
  <si>
    <t>CORPORATE EXPRESS</t>
  </si>
  <si>
    <t>Payroll Tax-FICA</t>
  </si>
  <si>
    <t>ENA-Outside Legal</t>
  </si>
  <si>
    <t>NAEXLG1   ENA EXT LEGAL INVESTMNT ALLOC</t>
  </si>
  <si>
    <t>NALEGE4   NONENA EXT LEG FIN TRDG ALLOC</t>
  </si>
  <si>
    <t>ENA - Internal Legal</t>
  </si>
  <si>
    <t>NAINLG1   NONENA INT LEG INVESTMENT ALLO</t>
  </si>
  <si>
    <t>Stl-Emp Grp Meal&amp;Ent</t>
  </si>
  <si>
    <t>Stl-Emp Client M&amp;Ent</t>
  </si>
  <si>
    <t>Stl-Emp Travel &amp; Ldg</t>
  </si>
  <si>
    <t>Stl-OutsideSer Legal</t>
  </si>
  <si>
    <t>Stl-OutsideSer Prof</t>
  </si>
  <si>
    <t>** Total</t>
  </si>
  <si>
    <t>*** Total</t>
  </si>
  <si>
    <t xml:space="preserve">Standard O&amp;M Report By Cost Center </t>
  </si>
  <si>
    <t>NA-Power Assets</t>
  </si>
  <si>
    <t>Name of offsetting account</t>
  </si>
  <si>
    <t>Value COCurr</t>
  </si>
  <si>
    <t>EXP010627-25809</t>
  </si>
  <si>
    <t>Sheila Tweed</t>
  </si>
  <si>
    <t>EXP010612-21363</t>
  </si>
  <si>
    <t>SIERRA SPRINGS</t>
  </si>
  <si>
    <t>EXP010615-23724</t>
  </si>
  <si>
    <t>Hall Clark</t>
  </si>
  <si>
    <t>EXP010619-26085</t>
  </si>
  <si>
    <t>Edward Hearn III</t>
  </si>
  <si>
    <t>EXP010604-22806</t>
  </si>
  <si>
    <t>Janet King</t>
  </si>
  <si>
    <t>cellular service - May, 01</t>
  </si>
  <si>
    <t>AT&amp;T WIRELESS SERVICES</t>
  </si>
  <si>
    <t>Equipment for Steve Mc Carrell</t>
  </si>
  <si>
    <t>HEADSETS UNLIMITED</t>
  </si>
  <si>
    <t>USWEST Apr 2001</t>
  </si>
  <si>
    <t>AR/AP-NonTrd-IC-NSAP</t>
  </si>
  <si>
    <t>USWEST Mar 2001</t>
  </si>
  <si>
    <t>cellular service 1/12/01</t>
  </si>
  <si>
    <t>EXP010618-25193</t>
  </si>
  <si>
    <t>Dale Rasmussen</t>
  </si>
  <si>
    <t>Headset</t>
  </si>
  <si>
    <t>EXP010629-28295</t>
  </si>
  <si>
    <t>Computer Expense</t>
  </si>
  <si>
    <t>Fees &amp; Permits</t>
  </si>
  <si>
    <t>EXP010628-27815</t>
  </si>
  <si>
    <t>Outside Serv-Legal</t>
  </si>
  <si>
    <t>REIMERS &amp; JOLIVETTE INC</t>
  </si>
  <si>
    <t>Johnson, Warren                      WE 04/29/2001</t>
  </si>
  <si>
    <t>Flores, Sidrac                       WE 06/03/2001</t>
  </si>
  <si>
    <t>temporary secretarial support</t>
  </si>
  <si>
    <t>CYNTHIA L EVANS</t>
  </si>
  <si>
    <t>Argudin, Janice                      WE 05/27/2001</t>
  </si>
  <si>
    <t>Johnson, Warren                      WE 04/01/2001</t>
  </si>
  <si>
    <t>3rd quarter 2000 LVC corporate services</t>
  </si>
  <si>
    <t>ECTR CORP BATX INFLO</t>
  </si>
  <si>
    <t>Q1 2001 LVC corporate service fees</t>
  </si>
  <si>
    <t>Post &amp; Frt Exp</t>
  </si>
  <si>
    <t>UNITED PARCEL SERVICE</t>
  </si>
  <si>
    <t>FEDERAL EXPRESS</t>
  </si>
  <si>
    <t>UPS invoice dated 5/12/01</t>
  </si>
  <si>
    <t>UPS invoice dated 6/2/01</t>
  </si>
  <si>
    <t>UPS invoice dated 6/9/01</t>
  </si>
  <si>
    <t>UPS invoice dated May 19, 2001</t>
  </si>
  <si>
    <t>UPS invoice dated 5/26/01</t>
  </si>
  <si>
    <t>Flowers JHM Mother's Funeral</t>
  </si>
  <si>
    <t>HEIGHTS FLORAL SHOP INC</t>
  </si>
  <si>
    <t>EXP010614-22893</t>
  </si>
  <si>
    <t>EXP010615-22893</t>
  </si>
  <si>
    <t>Rent Exp-Persnl Prop</t>
  </si>
  <si>
    <t>U S BANCORP OFFICE EQUIPMENT</t>
  </si>
  <si>
    <t>XEROX CORPORATION</t>
  </si>
  <si>
    <t>Payroll Tax-FUTA Uti</t>
  </si>
  <si>
    <t>Pyrll Tax-SUTA-Util</t>
  </si>
  <si>
    <t>Tax Expense-Other</t>
  </si>
  <si>
    <t>NAEXLG6   ENA EXT LEGAL WEST ORIG. ALLOC</t>
  </si>
  <si>
    <t>NAEXLG13  ENA EXT LEGAL</t>
  </si>
  <si>
    <t>NAEXLG9   ENA EXT LEGAL EIM ALLOC</t>
  </si>
  <si>
    <t>Stl-Material</t>
  </si>
  <si>
    <t>Stl-Emp Prof M&amp;Dues</t>
  </si>
  <si>
    <t>Stl-OutsideSer Non P</t>
  </si>
  <si>
    <t>Stl-Communications</t>
  </si>
  <si>
    <t>Stl-Supplies &amp; Exp</t>
  </si>
  <si>
    <t>NA-Executive</t>
  </si>
  <si>
    <t>ValueCOCur</t>
  </si>
  <si>
    <t>Emp-Tuit/Fee/Ed Asst</t>
  </si>
  <si>
    <t>MELANGE FINE CUISINE INC</t>
  </si>
  <si>
    <t>EXP010628-27002</t>
  </si>
  <si>
    <t>Mark Haedicke</t>
  </si>
  <si>
    <t>Data Circuits</t>
  </si>
  <si>
    <t>SOUTHWESTERN BELL TELEPHONE</t>
  </si>
  <si>
    <t>Outside Counsel - Legal expense</t>
  </si>
  <si>
    <t>VINSON &amp; ELKINS L.L.P.</t>
  </si>
  <si>
    <t>Williams, Damon                      WE 03/18/2001</t>
  </si>
  <si>
    <t>ENA-Controllable Inf</t>
  </si>
  <si>
    <t>NAITCI4   Infrastructure</t>
  </si>
  <si>
    <t>NAINLG5   NONENA INT LEG CORP ALLOCATION</t>
  </si>
  <si>
    <t>NA-Legal Litigation</t>
  </si>
  <si>
    <t xml:space="preserve">  Value COCurr</t>
  </si>
  <si>
    <t>EXP010625-21252</t>
  </si>
  <si>
    <t>Linda Guinn</t>
  </si>
  <si>
    <t>EXP010608-18453</t>
  </si>
  <si>
    <t>EXP010605-21064</t>
  </si>
  <si>
    <t>Richard Sanders</t>
  </si>
  <si>
    <t>EXP010628-23685</t>
  </si>
  <si>
    <t>EXP010628-28001</t>
  </si>
  <si>
    <t>Michelle Blaine</t>
  </si>
  <si>
    <t>EXP010628-26244</t>
  </si>
  <si>
    <t>Gail Brownfeld</t>
  </si>
  <si>
    <t>EXP010628-25423</t>
  </si>
  <si>
    <t>HAGANS, BOBB &amp; BURDINE, PC</t>
  </si>
  <si>
    <t>Reclasses - correct cost center coding</t>
  </si>
  <si>
    <t>Johnson, Warren                      WE 06/03/2001</t>
  </si>
  <si>
    <t>Blum, Bernice                        WE 06/03/2001</t>
  </si>
  <si>
    <t>Wynters, Lisa                        WE 06/03/2001</t>
  </si>
  <si>
    <t>Lovelady, Steven Glynn               WE 04/01/2001</t>
  </si>
  <si>
    <t>Washington, Breght Dona              WE 04/01/2001</t>
  </si>
  <si>
    <t>Wynters, Lisa                        WE 05/27/2001</t>
  </si>
  <si>
    <t>Lovelady, Steven Glynn               WE 06/10/2001</t>
  </si>
  <si>
    <t>Ramser, Debs                         WE 06/03/2001</t>
  </si>
  <si>
    <t>TRANSLATION SERVICES-M.BLAINE - V.MEDRANO X66558</t>
  </si>
  <si>
    <t>DAVIS &amp; DAVIS</t>
  </si>
  <si>
    <t>NALEGE5   NONENA EXT LEG FIN TRDG ALLOC</t>
  </si>
  <si>
    <t>NAEXLG3   ENA EXT LEGAL LITIGATION ALLOC</t>
  </si>
  <si>
    <t>NAEXLG10  ENA EXT LEGAL</t>
  </si>
  <si>
    <t>Clerk</t>
  </si>
  <si>
    <t>PS Labor True-Up</t>
  </si>
  <si>
    <t>Labor distribution true-up</t>
  </si>
  <si>
    <t>NA-Phys &amp; Fin Tradin</t>
  </si>
  <si>
    <t>AR-NonTrd-3rd Pty-DP</t>
  </si>
  <si>
    <t>EXP010618-22971</t>
  </si>
  <si>
    <t>Mark Taylor</t>
  </si>
  <si>
    <t>EXP010618-24864</t>
  </si>
  <si>
    <t>Anne Koehler</t>
  </si>
  <si>
    <t>EXP010612-23402</t>
  </si>
  <si>
    <t>Charles Sayre</t>
  </si>
  <si>
    <t>EXP010604-23340</t>
  </si>
  <si>
    <t>Mary Cook</t>
  </si>
  <si>
    <t>EXP010613-21954</t>
  </si>
  <si>
    <t>Mark Greenberg</t>
  </si>
  <si>
    <t>EXP010604-19464</t>
  </si>
  <si>
    <t>Tana Jones</t>
  </si>
  <si>
    <t>EXP010625-26957</t>
  </si>
  <si>
    <t>Rebecca Spencer</t>
  </si>
  <si>
    <t>EXP010608-24430</t>
  </si>
  <si>
    <t>Francisco Pinto-leite</t>
  </si>
  <si>
    <t>EXP010628-27492</t>
  </si>
  <si>
    <t>EXP010612-23841</t>
  </si>
  <si>
    <t>EXP010625-19463</t>
  </si>
  <si>
    <t>Susan Bailey</t>
  </si>
  <si>
    <t>Reclass Charles Sayre AT&amp;T call card for Feb.</t>
  </si>
  <si>
    <t>Reclass F.Pinot-Leithe AT&amp;T call card for Feb.</t>
  </si>
  <si>
    <t>Reclass F.Pinot-Leithe AT&amp;T call card for Jan</t>
  </si>
  <si>
    <t>Reclass F.Pinot-Leithe AT&amp;T call card for Mar</t>
  </si>
  <si>
    <t>ASAP SOFTWARE EXPRESS INC</t>
  </si>
  <si>
    <t>GR/IR Clearing</t>
  </si>
  <si>
    <t>Lewis, Estelle                       WE 06/10/2001</t>
  </si>
  <si>
    <t>Garcia, Debra                        WE 05/20/2001</t>
  </si>
  <si>
    <t>Ramey, Debbie                        WE 04/01/2001</t>
  </si>
  <si>
    <t>INTL COURIER SYSTEM</t>
  </si>
  <si>
    <t>S Boyd Daughter's Funeral</t>
  </si>
  <si>
    <t>NAEXLG5   ENA EXT LEGAL FIN TRDG ALLOC</t>
  </si>
  <si>
    <t>NALEGE1   NONENA EXT LEG FIN TRDG ALLOC</t>
  </si>
  <si>
    <t>NAINLG2   NONENA INT LEG FIN TRDG ALLOC</t>
  </si>
  <si>
    <t>Counsel</t>
  </si>
  <si>
    <t>NA-Legal Emerg Mkt</t>
  </si>
  <si>
    <t>S1        Legal Costs to NA Legal Em.Mkt</t>
  </si>
  <si>
    <t>payroll correction - move legal charge to c.c.</t>
  </si>
  <si>
    <t>Basics of Risk Management - Martha Braddy, Sarah</t>
  </si>
  <si>
    <t>Outside Svcs-Profess</t>
  </si>
  <si>
    <t>Outlook Training - Alan Aronowitz, Becky Spencer</t>
  </si>
  <si>
    <t>Outlook Room Usage - ETS Session Fee - Connie Cast</t>
  </si>
  <si>
    <t>EXP010612-21414</t>
  </si>
  <si>
    <t>Sarah Bruck</t>
  </si>
  <si>
    <t>EXP010608-23875</t>
  </si>
  <si>
    <t>Daniel Rogers</t>
  </si>
  <si>
    <t>EXP010627-10904</t>
  </si>
  <si>
    <t>George Crady</t>
  </si>
  <si>
    <t>EXP010629-28658</t>
  </si>
  <si>
    <t>EXP010605-22175</t>
  </si>
  <si>
    <t>Nita Garcia</t>
  </si>
  <si>
    <t>EXP010611-24726</t>
  </si>
  <si>
    <t>EXP010611-24251</t>
  </si>
  <si>
    <t>Robert Bruce</t>
  </si>
  <si>
    <t>EXP010611-24739</t>
  </si>
  <si>
    <t>John Viverito</t>
  </si>
  <si>
    <t>EXP010611-10186</t>
  </si>
  <si>
    <t>EXP010619-25186</t>
  </si>
  <si>
    <t>EXP010604-21405</t>
  </si>
  <si>
    <t>Martha Braddy</t>
  </si>
  <si>
    <t>EXP010604-22632</t>
  </si>
  <si>
    <t>EXP010608-22693</t>
  </si>
  <si>
    <t>EXP010608-17207</t>
  </si>
  <si>
    <t>Carmen Coralina Rivera</t>
  </si>
  <si>
    <t>EXP010629-27484</t>
  </si>
  <si>
    <t>Dominic Carolan</t>
  </si>
  <si>
    <t>EXP010629-28196</t>
  </si>
  <si>
    <t>EXP010608-17516</t>
  </si>
  <si>
    <t>EXP010608-17651</t>
  </si>
  <si>
    <t>Parking</t>
  </si>
  <si>
    <t>EXP010628-27477</t>
  </si>
  <si>
    <t>Wayne Gresham</t>
  </si>
  <si>
    <t>AMERICAN EXPRESS</t>
  </si>
  <si>
    <t>Reclass George Crandy AT&amp;T calling card for Apr.</t>
  </si>
  <si>
    <t>Reclass Larry Pardue Long Distance exp for feb/Jan</t>
  </si>
  <si>
    <t>EXP010608-17620</t>
  </si>
  <si>
    <t>EXP010604-22631</t>
  </si>
  <si>
    <t>EXP010628-27493</t>
  </si>
  <si>
    <t>Michael Robison</t>
  </si>
  <si>
    <t>EXP010628-27445</t>
  </si>
  <si>
    <t>EXP010628-27204</t>
  </si>
  <si>
    <t>Maria Flores</t>
  </si>
  <si>
    <t>EXP010627-15573</t>
  </si>
  <si>
    <t>INSINGER TRUST</t>
  </si>
  <si>
    <t>Castorena, Claudia Roslina           WE 05/13/2001</t>
  </si>
  <si>
    <t>Williams, Damon                      WE 05/27/2001</t>
  </si>
  <si>
    <t>Castorena, Claudia Roslina           WE 04/01/2001</t>
  </si>
  <si>
    <t>Turkmani, Octavia                    WE 03/04/2001</t>
  </si>
  <si>
    <t>Griffin, Vanessa                     WE 04/01/2001</t>
  </si>
  <si>
    <t>Reed, Genia                          WE 03/25/2001</t>
  </si>
  <si>
    <t>Tablet</t>
  </si>
  <si>
    <t>Calculator, business cards, pencils</t>
  </si>
  <si>
    <t>Telephone Headset</t>
  </si>
  <si>
    <t>SUPERIOR HEADSET SERVICE, INC</t>
  </si>
  <si>
    <t>Labelmaker, Tape</t>
  </si>
  <si>
    <t>Fax Rental</t>
  </si>
  <si>
    <t>PITNEY BOWES MANAGEMENT</t>
  </si>
  <si>
    <t>G&amp;A - Other</t>
  </si>
  <si>
    <t>NALEGE2   nonena ext leg global mkt allo</t>
  </si>
  <si>
    <t>NAEXLG7   ENA EXT LEGAL EGM ALLOC</t>
  </si>
  <si>
    <t>NAINLG3   nonena int leg global mkt allo</t>
  </si>
  <si>
    <t>VP</t>
  </si>
  <si>
    <t>Assistant</t>
  </si>
  <si>
    <t>NA-Gas Assets</t>
  </si>
  <si>
    <t>Tutorial - Word - Taffy Milligan</t>
  </si>
  <si>
    <t>EXP010625-25759</t>
  </si>
  <si>
    <t>Debra Perlingiere</t>
  </si>
  <si>
    <t>EXP010620-24140</t>
  </si>
  <si>
    <t>Cynthia Mann</t>
  </si>
  <si>
    <t>EXP010620-21815</t>
  </si>
  <si>
    <t>Mary Ogden</t>
  </si>
  <si>
    <t>EXP010605-21063</t>
  </si>
  <si>
    <t>Stephen Van Hooser</t>
  </si>
  <si>
    <t>EXP010607-21322</t>
  </si>
  <si>
    <t>Jeffrey Hodge</t>
  </si>
  <si>
    <t>EXP010605-22599</t>
  </si>
  <si>
    <t>EXP010619-26163</t>
  </si>
  <si>
    <t>Ann Elizabeth White</t>
  </si>
  <si>
    <t>EXP010625-26167</t>
  </si>
  <si>
    <t>Kathleen Carnahan</t>
  </si>
  <si>
    <t>R/c exp010629-25157 posted in error - C. Sole</t>
  </si>
  <si>
    <t>AP-Trade-3rdPty-Accr</t>
  </si>
  <si>
    <t>EXP010618-22155</t>
  </si>
  <si>
    <t>Sandi Braband</t>
  </si>
  <si>
    <t>EXP010619-26294</t>
  </si>
  <si>
    <t>EXP010604-23548</t>
  </si>
  <si>
    <t>Daniel Hyvl</t>
  </si>
  <si>
    <t>EXP010604-22727</t>
  </si>
  <si>
    <t>JET LITIGATION SUPP.SERV.INC.</t>
  </si>
  <si>
    <t>WALLER COUNTY CLERK</t>
  </si>
  <si>
    <t>RECORD FEES</t>
  </si>
  <si>
    <t>ENVIRO KIDS GUIDE</t>
  </si>
  <si>
    <t>Gudger, Jackie                       WE 05/27/2001</t>
  </si>
  <si>
    <t>Smith, Shelly                        WE 04/22/2001</t>
  </si>
  <si>
    <t>Chargeback recruiting expenses - Indrani Mahabir</t>
  </si>
  <si>
    <t>Outside Svcs-Others</t>
  </si>
  <si>
    <t>RECORDATION FEE</t>
  </si>
  <si>
    <t>RECORDING FEES</t>
  </si>
  <si>
    <t>Sampson, David                       WE 03/25/2001</t>
  </si>
  <si>
    <t>Sampson, David                       WE 03/18/2001</t>
  </si>
  <si>
    <t>Craft, Paula                         WE 05/27/2001</t>
  </si>
  <si>
    <t>MICHAELS CUSTOM FRAMING</t>
  </si>
  <si>
    <t>Duoto, Valerie                       WE 03/25/2001</t>
  </si>
  <si>
    <t>Craft, Paula                         WE 04/01/2001</t>
  </si>
  <si>
    <t>S. Ferguson-Intro to DJI</t>
  </si>
  <si>
    <t>Subscrip &amp; Publicat</t>
  </si>
  <si>
    <t>pens, redropes</t>
  </si>
  <si>
    <t>Flowers - JHM Mother's Funeral</t>
  </si>
  <si>
    <t>NAEXLG12  ENA EXT LEGAL</t>
  </si>
  <si>
    <t>NAEXLG2   ENA EXT LEGAL GAS TRD ALLOC</t>
  </si>
  <si>
    <t>NAINLG4   nonena int leg gas trdg alloc</t>
  </si>
  <si>
    <t>NA-Employment Lit</t>
  </si>
  <si>
    <t>EXP010605-18820</t>
  </si>
  <si>
    <t>Michelle Cash</t>
  </si>
  <si>
    <t>Willingham, Brandon Hurst            WE 03/11/2001</t>
  </si>
  <si>
    <t>SJ BASHEN CORPORATION</t>
  </si>
  <si>
    <t>NAEXLG4   ENA EXT LEGAL EMPL LIT ALLOC</t>
  </si>
  <si>
    <t>NA-Power Trading</t>
  </si>
  <si>
    <t>XMS (Exp. Mgmt. Sys.) for New Users - Alice Wright</t>
  </si>
  <si>
    <t>EXP010620-24472</t>
  </si>
  <si>
    <t>Leslie Hansen</t>
  </si>
  <si>
    <t>Deriviatives I Course (day two food/room charges)</t>
  </si>
  <si>
    <t>WORLD TRADE CENTER CATERING</t>
  </si>
  <si>
    <t>Deriviatives I Course (day one food/room charges)</t>
  </si>
  <si>
    <t>EXP010629-28282</t>
  </si>
  <si>
    <t>Christian Yoder</t>
  </si>
  <si>
    <t>EXP010619-23786</t>
  </si>
  <si>
    <t>David Portz</t>
  </si>
  <si>
    <t>EXP010628-27852</t>
  </si>
  <si>
    <t>Elizabeth Sager</t>
  </si>
  <si>
    <t>EXP010604-22610</t>
  </si>
  <si>
    <t>Carol St. Clair</t>
  </si>
  <si>
    <t>EXP010620-23828</t>
  </si>
  <si>
    <t>Janet Moore</t>
  </si>
  <si>
    <t>headset equipment for Steve Hall</t>
  </si>
  <si>
    <t>TINDALL &amp; FOSTER, PC</t>
  </si>
  <si>
    <t>Chargeback recruiting expenses - Stephen Hall, Ha</t>
  </si>
  <si>
    <t>CKB INC</t>
  </si>
  <si>
    <t>Wilson, Lavon                        WE 05/27/2001</t>
  </si>
  <si>
    <t>Kyama, Vanessa                       WE 04/22/2001</t>
  </si>
  <si>
    <t>Wilson, Lavon                        WE 06/03/2001</t>
  </si>
  <si>
    <t>Derivatives I course/instructor fee</t>
  </si>
  <si>
    <t>PARADIGM STRATEGY GROUP, INC.</t>
  </si>
  <si>
    <t>UPS invoice dated April 28, 2001</t>
  </si>
  <si>
    <t>KINKO'S INC</t>
  </si>
  <si>
    <t>EXP010628-27569</t>
  </si>
  <si>
    <t>John Nettelton</t>
  </si>
  <si>
    <t>NAEXLG8   ENA EXT LEGAL POWER TRAD ALLOC</t>
  </si>
  <si>
    <t>NALEGE9   NONENA EXT LEG FIN TRDG ALLOC</t>
  </si>
  <si>
    <t>Cost Center Name</t>
  </si>
  <si>
    <t>Cost Center Number</t>
  </si>
  <si>
    <t>105653</t>
  </si>
  <si>
    <t>O&amp;M REPORTING</t>
  </si>
  <si>
    <t>June 2001 Actual vs Plan</t>
  </si>
  <si>
    <t>Jun-01</t>
  </si>
  <si>
    <t>Monthly</t>
  </si>
  <si>
    <t>YTD</t>
  </si>
  <si>
    <t>Jan-01</t>
  </si>
  <si>
    <t>Feb-01</t>
  </si>
  <si>
    <t>Mar-01</t>
  </si>
  <si>
    <t>Apr-01</t>
  </si>
  <si>
    <t>May-01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</si>
  <si>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</si>
  <si>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</si>
  <si>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</si>
  <si>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</si>
  <si>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</si>
  <si>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</si>
  <si>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</si>
  <si>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</si>
  <si>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</si>
  <si>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</si>
  <si>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</si>
  <si>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</si>
  <si>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</si>
  <si>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</si>
  <si>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</si>
  <si>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Benefits</t>
  </si>
  <si>
    <t>Payroll Taxes</t>
  </si>
  <si>
    <t>Employee Expense</t>
  </si>
  <si>
    <t>Supplies &amp; Expense</t>
  </si>
  <si>
    <t>Outside Services</t>
  </si>
  <si>
    <t>Outside Tax</t>
  </si>
  <si>
    <t>Travel &amp; Entertainment</t>
  </si>
  <si>
    <t>Rent</t>
  </si>
  <si>
    <t>Transportation</t>
  </si>
  <si>
    <t>Other</t>
  </si>
  <si>
    <t>Marketing</t>
  </si>
  <si>
    <t>Charitable Contributions</t>
  </si>
  <si>
    <t>Technology</t>
  </si>
  <si>
    <t>System Development</t>
  </si>
  <si>
    <t>Insurance</t>
  </si>
  <si>
    <t>Taxes Other than Income</t>
  </si>
  <si>
    <t>Deprec./Amor. Expense</t>
  </si>
  <si>
    <t>Controllable Infrastructure (EIS)</t>
  </si>
  <si>
    <t>EPSC Allocations (Corp Rent)</t>
  </si>
  <si>
    <t xml:space="preserve">   Total Direct Expenses</t>
  </si>
  <si>
    <t>Allocations-I/C Billing</t>
  </si>
  <si>
    <t>Allocations - Other</t>
  </si>
  <si>
    <t xml:space="preserve">    Net Direct Expenses</t>
  </si>
  <si>
    <t>Headcount</t>
  </si>
  <si>
    <t>NA-Power Assets / PS Labor True Up</t>
  </si>
  <si>
    <t>105654</t>
  </si>
  <si>
    <t>105655</t>
  </si>
  <si>
    <t>105656</t>
  </si>
  <si>
    <t>105657</t>
  </si>
  <si>
    <t>NA-Legal Emerg Mkt / Counsel</t>
  </si>
  <si>
    <t>105658</t>
  </si>
  <si>
    <t>NA-Gas Assets / Assistant</t>
  </si>
  <si>
    <t>105659</t>
  </si>
  <si>
    <t>105660</t>
  </si>
  <si>
    <t>107061</t>
  </si>
  <si>
    <t>HEADCOUNT AS OF 06-30-01</t>
  </si>
  <si>
    <t>HENRY, JOSEPH</t>
  </si>
  <si>
    <t>BUSHMAN,TERESA</t>
  </si>
  <si>
    <t>ENA  Finance Orig M&amp;A - Schuler/McCullough (105653)</t>
  </si>
  <si>
    <t>Variance explanations:</t>
  </si>
  <si>
    <t xml:space="preserve">1.  Unfavorable variance due to zero plan number because it was originally lumped into </t>
  </si>
  <si>
    <t xml:space="preserve">     Employee Expense.  This will be corrected in July.</t>
  </si>
  <si>
    <t>ENA  West Originations - Sheila Tweed (105654)</t>
  </si>
  <si>
    <t>KAMINSKI, AMANDA</t>
  </si>
  <si>
    <t>McCARREL, STEVEN</t>
  </si>
  <si>
    <t xml:space="preserve">2.  Unfavorable variance due to zero plan number because it was originally lumped into </t>
  </si>
  <si>
    <t>ENA  Executive - Mark Haedicke (105655)</t>
  </si>
  <si>
    <t>ENA  Legal Litigation - Richard Sanders (105656)</t>
  </si>
  <si>
    <t>2.  Unfavorable variance due to zero plan number because it was originally lumped into Employee Expense; this will be corrected</t>
  </si>
  <si>
    <t>ENA  Financial Trading - Mark Taylor (105657)</t>
  </si>
  <si>
    <t>ENA  Enron Global Markets - Alan Aronowitz (105658)</t>
  </si>
  <si>
    <t>ENA  Upstream Originations - Gray/Hodge (105659)</t>
  </si>
  <si>
    <t xml:space="preserve">     in July.  </t>
  </si>
  <si>
    <t>ENA  Labor &amp; Employment Law - Michelle Cash (105660)</t>
  </si>
  <si>
    <t>1.  Unfavorable variances due to actual headcount 1 over plan.</t>
  </si>
  <si>
    <t>HALL, STEPHEN</t>
  </si>
  <si>
    <t>MURPHY, HARLAN</t>
  </si>
  <si>
    <t>WRIGHT, ALICE</t>
  </si>
  <si>
    <t>ENA  Power Trading - Elizabeth Sager (107061)</t>
  </si>
  <si>
    <t>Unhide cell B1 &amp; B2 in Monthly Expense Categories; enter cost center group name in B1</t>
  </si>
  <si>
    <t>Enter cost center numbers in cell B2 in Mo. Exp. Cat. Sheet</t>
  </si>
  <si>
    <t>ENA  Legal - Consolidated</t>
  </si>
  <si>
    <t>2.  Unfavorable variance due to zero plan number because it was originally lumped into Employee Expense; this will be corrected in July.</t>
  </si>
  <si>
    <t>3.  Unfavorable variance due to long distance charges for April thru June.</t>
  </si>
  <si>
    <t>Co</t>
  </si>
  <si>
    <t>Team</t>
  </si>
  <si>
    <t>Job Title</t>
  </si>
  <si>
    <t>ENA - Legal</t>
  </si>
  <si>
    <t>SR Counsel</t>
  </si>
  <si>
    <t>Asst Gen Counsel</t>
  </si>
  <si>
    <t>Other  Non-commercial</t>
  </si>
  <si>
    <t>Vice President</t>
  </si>
  <si>
    <t xml:space="preserve">Total </t>
  </si>
  <si>
    <t>Total for 105653</t>
  </si>
  <si>
    <t>Employee</t>
  </si>
  <si>
    <t>ENA - Finance Originations M&amp;A (105653)</t>
  </si>
  <si>
    <t>ENA - West Originations (105654)</t>
  </si>
  <si>
    <t>Total for 105654</t>
  </si>
  <si>
    <t>Managing Director</t>
  </si>
  <si>
    <t>Total</t>
  </si>
  <si>
    <t>ENA - Legal Executive (105655)</t>
  </si>
  <si>
    <t>Total for 105655</t>
  </si>
  <si>
    <t>ENA - Legal Litigation (105656)</t>
  </si>
  <si>
    <t>Other Non-commercial</t>
  </si>
  <si>
    <t>Total for 105656</t>
  </si>
  <si>
    <t>ENA - Financial Trading (105657)</t>
  </si>
  <si>
    <t>Total for 105657</t>
  </si>
  <si>
    <t>ENA - Enron Global Markets (105658)</t>
  </si>
  <si>
    <t>Total for 105658</t>
  </si>
  <si>
    <t>ENA - Upstream Originations (105659)</t>
  </si>
  <si>
    <t>Total for 105659</t>
  </si>
  <si>
    <t>ENA - Labor &amp; Employment Law (105660)</t>
  </si>
  <si>
    <t>Total for 105660</t>
  </si>
  <si>
    <t>ENA - Power Trading (107061)</t>
  </si>
  <si>
    <t>Total for 107061</t>
  </si>
  <si>
    <t xml:space="preserve">3.  Unfavorable variance due to long distance charges for April thru June, 3 flat panels and 2 computers purchase and </t>
  </si>
  <si>
    <t xml:space="preserve">     Bloomberg fees.</t>
  </si>
  <si>
    <t>1.  Favorable variances due to actual headcount one below plan.</t>
  </si>
  <si>
    <t>4.  Actual allocations do not reflect a reclass made in error of $153,542.83 for services; actual allocations amount should be</t>
  </si>
  <si>
    <t xml:space="preserve">     (805,207.17) as a result, the net direct expenses should be 134,500.83.  This will be corrected in July.</t>
  </si>
  <si>
    <t xml:space="preserve">1.  Unfavorable variance due to traveling costs to Tokyo; Travel and Entertainment has a zero plan number because it was originally </t>
  </si>
  <si>
    <t xml:space="preserve">     lumped into Employee Expense.  This will be corrected in July.</t>
  </si>
  <si>
    <t>2.  Unfavorable variance due to long distance charges for April thru June, a computer purchase and Bloomberg fees.</t>
  </si>
  <si>
    <t>3.  A reclass of $14,778.60 will be made to a capital work order for construction buildout out of CC 105655 for May thru June.</t>
  </si>
  <si>
    <t xml:space="preserve">1.  Unfavorable variances due to actual headcount 4 over plan because employees from Corp - Int'l Legal who were transferred to </t>
  </si>
  <si>
    <t xml:space="preserve">     ENA and their plan dollars were not incorporated into the plan.  Their expenses are billed to Corp monthly.</t>
  </si>
  <si>
    <t xml:space="preserve">2.  Unfavorable variance due to traveling costs to California; Travel and Entertainment has a zero plan number because it was </t>
  </si>
  <si>
    <t xml:space="preserve">     originally lumped into Employee Expense.  This will be corrected in July.</t>
  </si>
  <si>
    <t xml:space="preserve">2.  Unfavorable variance due to traveling costs to New York; Travel and Entertainment has a zero plan number because it was </t>
  </si>
  <si>
    <t>3.  Unfavorable variance due to long distance charges for April thru June and 2 flat panels purchase.</t>
  </si>
  <si>
    <t xml:space="preserve">1.  Unfavorable variances due to actual headcount 10 over plan because of the legal group for CALME was moved to ENA </t>
  </si>
  <si>
    <t xml:space="preserve">     and their plan dollars were not incorporated into the plan, and special pays of 40K.</t>
  </si>
  <si>
    <t xml:space="preserve">     number because it was originally lumped into Employee Expense.  This will be corrected in July.</t>
  </si>
  <si>
    <t xml:space="preserve">2.  Unfavorable variance due to traveling costs to Dubai incurred in 2000 by Daniel Rogers; Travel and Entertainment has a zero plan  </t>
  </si>
  <si>
    <t xml:space="preserve">     Also, the low headcount is a result of 7 employees leaving to AEP.</t>
  </si>
  <si>
    <t>3.  Unfavorable variance due to a computer purchase and long distance charges for April thru June.</t>
  </si>
  <si>
    <t xml:space="preserve">     issues for $2,530.50.</t>
  </si>
  <si>
    <t xml:space="preserve">2.  Unfavorable variance due to cost incurred for investigative services provided by SJ Bashen Corp relating to employee </t>
  </si>
  <si>
    <t xml:space="preserve">3.  Unfavorable variance due to traveling costs to San Antonio; Travel and Entertainment has a zero plan  </t>
  </si>
  <si>
    <t>4.  Unfavorable variance due to long distance charges for April thru June.</t>
  </si>
  <si>
    <t>1.  Unfavorable variances due to actual headcount 2 over plan and June special pays of $150K.</t>
  </si>
  <si>
    <t xml:space="preserve">3.  Unfavorable variance due to traveling costs to Portland; Travel and Entertainment has a zero plan  </t>
  </si>
  <si>
    <t>4.  Unfavorable variance due to a computer purchase.</t>
  </si>
  <si>
    <t>5.  Unfavorable variance due to long distance charges for April thru June.</t>
  </si>
  <si>
    <t>1.  Unfavorable variance due to June special pays of $110K and bonus of $27K, even though actual headcount is 12 below plan.</t>
  </si>
  <si>
    <t>1.  Unfavorable variances due to June special pays of $50K and bonus of $15K , and actual headcount is 2 over plan.</t>
  </si>
  <si>
    <t xml:space="preserve">     was moved to ENA and their plan dollars were not incorporated into the plan; their expenses are billed to EGM monthly at 25K.</t>
  </si>
  <si>
    <t xml:space="preserve">1.  Unfavorable variances due to special pays of $350K and bonus of $42K and headcount 7 over plan.  Also, the legal group for CALME </t>
  </si>
  <si>
    <t xml:space="preserve">     Also, actual expense is over plan due to traveling costs to Tokyo, Portland, San Antonio and New York.</t>
  </si>
  <si>
    <t>4.  Unfavorable variance due to computer purchases.</t>
  </si>
  <si>
    <t>5.  Unfavorable variance due to long distance charges for April thru June, Bloomberg fees, computer and flat panel purchases.</t>
  </si>
  <si>
    <t>6.  Unfavorable variance due to actual headcount 7 over plan and $14,778.40 will be reclassed to a capital work order for construction</t>
  </si>
  <si>
    <t>3.  Unfavorable variance due to charges for materials and supplies, postage and freight and fees and permits.</t>
  </si>
  <si>
    <t xml:space="preserve">     buildout in May and June this July.</t>
  </si>
  <si>
    <t>Total Costs Variance</t>
  </si>
  <si>
    <t xml:space="preserve">Inside Costs Variance </t>
  </si>
  <si>
    <t>Outside Costs
Variance</t>
  </si>
  <si>
    <t>Schuler   CC105653</t>
  </si>
  <si>
    <t>Tweed
CC 105654</t>
  </si>
  <si>
    <t>Haedicke
CC 105655</t>
  </si>
  <si>
    <t>Sanders     CC 105656</t>
  </si>
  <si>
    <t>Taylor       CC 105657</t>
  </si>
  <si>
    <t>Aronowitz
CC 105658</t>
  </si>
  <si>
    <t>Gray/Hodge       CC 105659</t>
  </si>
  <si>
    <t>Cash          CC 105660</t>
  </si>
  <si>
    <t>Sager       CC 107061</t>
  </si>
  <si>
    <t>2.  Actual expense includes a placement fee from CKB Inc. of $53K for H. Murphy.</t>
  </si>
  <si>
    <t>2001 EWS LEGAL BUDGET WORKSHEET AS OF JUNE 30, 2001</t>
  </si>
  <si>
    <t>Total Costs
YTD Actuals</t>
  </si>
  <si>
    <t>Inside Costs
YTD Actuals</t>
  </si>
  <si>
    <t>Outside Costs
YTD Actuals</t>
  </si>
  <si>
    <t>Total Costs
YTD Plan *</t>
  </si>
  <si>
    <t>Inside Costs
YTD Plan *</t>
  </si>
  <si>
    <t>Outside Costs
YTD Plan *</t>
  </si>
  <si>
    <t>*  Original plan numbers without revisions</t>
  </si>
  <si>
    <t>Total Costs
YTD Plan **</t>
  </si>
  <si>
    <t>Inside Costs
YTD Plan **</t>
  </si>
  <si>
    <t>Outside Costs
YTD Plan **</t>
  </si>
  <si>
    <t>**  Plan numbers were revised to tie to Delainey's approved numbers.</t>
  </si>
  <si>
    <t>2.  Other actual expense includes charges for materials and supplies, subscription and a retainer fee of $2500.00 paid to Thomas Rollins.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</si>
</sst>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MS Sans Serif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4"/>
      <name val="Arial"/>
    </font>
    <font>
      <u/>
      <sz val="10"/>
      <name val="Arial"/>
      <family val="2"/>
    </font>
    <font>
      <b/>
      <sz val="10"/>
      <name val="Arial"/>
    </font>
    <font>
      <vertAlign val="superscript"/>
      <sz val="10"/>
      <name val="Arial"/>
      <family val="2"/>
    </font>
    <font>
      <u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2" fillId="2" borderId="1" xfId="1" applyFont="1" applyFill="1" applyBorder="1"/>
    <xf numFmtId="43" fontId="0" fillId="0" borderId="0" xfId="0" applyNumberFormat="1"/>
    <xf numFmtId="43" fontId="2" fillId="2" borderId="0" xfId="1" applyFont="1" applyFill="1"/>
    <xf numFmtId="0" fontId="4" fillId="0" borderId="0" xfId="0" applyFont="1"/>
    <xf numFmtId="0" fontId="5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17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3" fontId="4" fillId="3" borderId="0" xfId="0" applyNumberFormat="1" applyFont="1" applyFill="1" applyAlignment="1">
      <alignment horizontal="right" vertical="top" wrapText="1"/>
    </xf>
    <xf numFmtId="3" fontId="4" fillId="2" borderId="0" xfId="0" applyNumberFormat="1" applyFont="1" applyFill="1" applyAlignment="1">
      <alignment horizontal="right" vertical="top" wrapText="1"/>
    </xf>
    <xf numFmtId="38" fontId="3" fillId="0" borderId="0" xfId="2" applyNumberFormat="1" applyFont="1" applyFill="1" applyBorder="1" applyAlignment="1">
      <alignment horizontal="left" wrapText="1"/>
    </xf>
    <xf numFmtId="38" fontId="4" fillId="0" borderId="0" xfId="0" applyNumberFormat="1" applyFont="1"/>
    <xf numFmtId="38" fontId="4" fillId="0" borderId="0" xfId="0" applyNumberFormat="1" applyFont="1" applyFill="1" applyBorder="1"/>
    <xf numFmtId="38" fontId="4" fillId="3" borderId="0" xfId="0" applyNumberFormat="1" applyFont="1" applyFill="1" applyAlignment="1">
      <alignment horizontal="right" vertical="top" wrapText="1"/>
    </xf>
    <xf numFmtId="38" fontId="4" fillId="2" borderId="0" xfId="0" applyNumberFormat="1" applyFont="1" applyFill="1" applyAlignment="1">
      <alignment horizontal="right" vertical="top" wrapText="1"/>
    </xf>
    <xf numFmtId="38" fontId="4" fillId="0" borderId="2" xfId="0" applyNumberFormat="1" applyFont="1" applyBorder="1"/>
    <xf numFmtId="38" fontId="4" fillId="0" borderId="2" xfId="0" applyNumberFormat="1" applyFont="1" applyFill="1" applyBorder="1"/>
    <xf numFmtId="38" fontId="4" fillId="3" borderId="2" xfId="0" applyNumberFormat="1" applyFont="1" applyFill="1" applyBorder="1" applyAlignment="1">
      <alignment horizontal="right" vertical="top" wrapText="1"/>
    </xf>
    <xf numFmtId="38" fontId="4" fillId="2" borderId="2" xfId="0" applyNumberFormat="1" applyFont="1" applyFill="1" applyBorder="1" applyAlignment="1">
      <alignment horizontal="right" vertical="top" wrapText="1"/>
    </xf>
    <xf numFmtId="38" fontId="6" fillId="0" borderId="0" xfId="0" applyNumberFormat="1" applyFont="1" applyBorder="1" applyAlignment="1">
      <alignment horizontal="left" vertical="top" wrapText="1"/>
    </xf>
    <xf numFmtId="38" fontId="4" fillId="0" borderId="0" xfId="0" applyNumberFormat="1" applyFont="1" applyFill="1"/>
    <xf numFmtId="38" fontId="4" fillId="0" borderId="0" xfId="0" applyNumberFormat="1" applyFont="1" applyAlignment="1">
      <alignment horizontal="right" vertical="top" wrapText="1"/>
    </xf>
    <xf numFmtId="38" fontId="4" fillId="0" borderId="0" xfId="0" applyNumberFormat="1" applyFont="1" applyBorder="1"/>
    <xf numFmtId="38" fontId="4" fillId="3" borderId="0" xfId="0" applyNumberFormat="1" applyFont="1" applyFill="1" applyBorder="1" applyAlignment="1">
      <alignment horizontal="right" vertical="top" wrapText="1"/>
    </xf>
    <xf numFmtId="38" fontId="4" fillId="2" borderId="0" xfId="0" applyNumberFormat="1" applyFont="1" applyFill="1" applyBorder="1" applyAlignment="1">
      <alignment horizontal="right" vertical="top" wrapText="1"/>
    </xf>
    <xf numFmtId="38" fontId="8" fillId="0" borderId="0" xfId="0" applyNumberFormat="1" applyFont="1" applyBorder="1"/>
    <xf numFmtId="38" fontId="6" fillId="0" borderId="0" xfId="0" applyNumberFormat="1" applyFont="1" applyAlignment="1">
      <alignment horizontal="left" vertical="top" wrapText="1"/>
    </xf>
    <xf numFmtId="38" fontId="6" fillId="0" borderId="0" xfId="0" applyNumberFormat="1" applyFont="1" applyAlignment="1">
      <alignment horizontal="center" vertical="top" wrapText="1"/>
    </xf>
    <xf numFmtId="43" fontId="4" fillId="0" borderId="0" xfId="1" applyFont="1"/>
    <xf numFmtId="0" fontId="8" fillId="0" borderId="0" xfId="0" applyFont="1"/>
    <xf numFmtId="0" fontId="9" fillId="4" borderId="0" xfId="0" applyFont="1" applyFill="1"/>
    <xf numFmtId="0" fontId="8" fillId="4" borderId="0" xfId="0" applyFont="1" applyFill="1"/>
    <xf numFmtId="0" fontId="4" fillId="0" borderId="0" xfId="0" applyFont="1" applyBorder="1"/>
    <xf numFmtId="165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3" fontId="8" fillId="3" borderId="0" xfId="0" applyNumberFormat="1" applyFont="1" applyFill="1" applyAlignment="1">
      <alignment horizontal="right" vertical="top" wrapText="1"/>
    </xf>
    <xf numFmtId="3" fontId="8" fillId="2" borderId="0" xfId="0" applyNumberFormat="1" applyFont="1" applyFill="1" applyAlignment="1">
      <alignment horizontal="right" vertical="top" wrapText="1"/>
    </xf>
    <xf numFmtId="38" fontId="10" fillId="0" borderId="0" xfId="2" applyNumberFormat="1" applyFont="1" applyFill="1" applyBorder="1" applyAlignment="1">
      <alignment horizontal="left" wrapText="1"/>
    </xf>
    <xf numFmtId="166" fontId="8" fillId="0" borderId="0" xfId="1" applyNumberFormat="1" applyFont="1"/>
    <xf numFmtId="37" fontId="8" fillId="0" borderId="0" xfId="0" applyNumberFormat="1" applyFont="1"/>
    <xf numFmtId="0" fontId="8" fillId="0" borderId="0" xfId="0" applyFont="1" applyAlignment="1">
      <alignment horizontal="left" vertical="top" wrapText="1"/>
    </xf>
    <xf numFmtId="0" fontId="10" fillId="0" borderId="3" xfId="2" applyFont="1" applyFill="1" applyBorder="1" applyAlignment="1">
      <alignment horizontal="left" wrapText="1"/>
    </xf>
    <xf numFmtId="0" fontId="8" fillId="0" borderId="0" xfId="0" applyFont="1" applyBorder="1"/>
    <xf numFmtId="38" fontId="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1" fillId="5" borderId="0" xfId="0" applyFont="1" applyFill="1" applyBorder="1" applyAlignment="1"/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horizontal="right" wrapText="1"/>
    </xf>
    <xf numFmtId="3" fontId="0" fillId="0" borderId="0" xfId="0" applyNumberFormat="1" applyFill="1" applyBorder="1" applyAlignment="1">
      <alignment horizontal="right" wrapText="1"/>
    </xf>
    <xf numFmtId="37" fontId="0" fillId="0" borderId="0" xfId="0" applyNumberFormat="1" applyFill="1" applyBorder="1" applyAlignment="1">
      <alignment horizontal="right" wrapText="1"/>
    </xf>
    <xf numFmtId="37" fontId="0" fillId="0" borderId="0" xfId="0" applyNumberFormat="1" applyBorder="1" applyAlignment="1">
      <alignment horizontal="right"/>
    </xf>
    <xf numFmtId="37" fontId="1" fillId="0" borderId="0" xfId="1" applyNumberFormat="1" applyFont="1" applyFill="1" applyBorder="1"/>
    <xf numFmtId="37" fontId="8" fillId="0" borderId="0" xfId="0" applyNumberFormat="1" applyFont="1" applyBorder="1" applyAlignment="1">
      <alignment horizontal="right"/>
    </xf>
    <xf numFmtId="37" fontId="0" fillId="0" borderId="0" xfId="0" applyNumberFormat="1" applyBorder="1"/>
    <xf numFmtId="37" fontId="0" fillId="0" borderId="0" xfId="0" applyNumberFormat="1" applyFill="1" applyBorder="1"/>
    <xf numFmtId="37" fontId="0" fillId="0" borderId="0" xfId="0" applyNumberFormat="1"/>
    <xf numFmtId="37" fontId="8" fillId="0" borderId="0" xfId="0" applyNumberFormat="1" applyFont="1" applyBorder="1"/>
    <xf numFmtId="0" fontId="8" fillId="0" borderId="0" xfId="0" applyFont="1" applyBorder="1" applyAlignment="1">
      <alignment wrapText="1"/>
    </xf>
    <xf numFmtId="3" fontId="8" fillId="0" borderId="0" xfId="0" applyNumberFormat="1" applyFont="1" applyBorder="1" applyAlignment="1">
      <alignment horizontal="right" wrapText="1"/>
    </xf>
    <xf numFmtId="3" fontId="8" fillId="0" borderId="0" xfId="0" applyNumberFormat="1" applyFont="1" applyFill="1" applyBorder="1" applyAlignment="1">
      <alignment horizontal="right" wrapText="1"/>
    </xf>
    <xf numFmtId="37" fontId="8" fillId="0" borderId="0" xfId="0" applyNumberFormat="1" applyFont="1" applyBorder="1" applyAlignment="1">
      <alignment horizontal="right" wrapText="1"/>
    </xf>
    <xf numFmtId="0" fontId="14" fillId="0" borderId="0" xfId="0" applyFont="1" applyBorder="1"/>
    <xf numFmtId="3" fontId="14" fillId="0" borderId="0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7" fontId="14" fillId="0" borderId="0" xfId="0" applyNumberFormat="1" applyFont="1" applyFill="1" applyBorder="1" applyAlignment="1">
      <alignment horizontal="right" wrapText="1"/>
    </xf>
    <xf numFmtId="37" fontId="14" fillId="0" borderId="0" xfId="0" applyNumberFormat="1" applyFont="1" applyBorder="1" applyAlignment="1">
      <alignment horizontal="right"/>
    </xf>
    <xf numFmtId="37" fontId="14" fillId="0" borderId="0" xfId="0" applyNumberFormat="1" applyFont="1" applyFill="1" applyBorder="1" applyAlignment="1">
      <alignment horizontal="right"/>
    </xf>
    <xf numFmtId="37" fontId="14" fillId="0" borderId="0" xfId="0" applyNumberFormat="1" applyFont="1" applyBorder="1"/>
    <xf numFmtId="37" fontId="14" fillId="0" borderId="0" xfId="0" applyNumberFormat="1" applyFont="1" applyAlignment="1">
      <alignment horizontal="right"/>
    </xf>
    <xf numFmtId="0" fontId="14" fillId="0" borderId="0" xfId="0" applyFont="1"/>
    <xf numFmtId="3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left"/>
    </xf>
    <xf numFmtId="4" fontId="0" fillId="0" borderId="0" xfId="0" applyNumberFormat="1"/>
    <xf numFmtId="4" fontId="13" fillId="0" borderId="0" xfId="0" applyNumberFormat="1" applyFont="1"/>
    <xf numFmtId="3" fontId="15" fillId="0" borderId="0" xfId="0" applyNumberFormat="1" applyFont="1"/>
    <xf numFmtId="0" fontId="16" fillId="0" borderId="0" xfId="0" applyFont="1" applyBorder="1" applyAlignment="1">
      <alignment horizontal="left" wrapText="1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6" workbookViewId="0">
      <selection activeCell="B36" sqref="B3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3.57031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12.140625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96</v>
      </c>
    </row>
    <row r="2" spans="1:43" hidden="1" x14ac:dyDescent="0.2">
      <c r="A2" s="10" t="s">
        <v>517</v>
      </c>
      <c r="B2" s="10" t="s">
        <v>518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582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Finance Orig M&amp;A - Schuler/McCullough (105653)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136282.41</v>
      </c>
      <c r="D11" s="30">
        <v>165040</v>
      </c>
      <c r="F11" s="30">
        <v>28757.59</v>
      </c>
      <c r="H11" s="31">
        <v>903974.69</v>
      </c>
      <c r="J11" s="30">
        <v>990240</v>
      </c>
      <c r="L11" s="30">
        <v>86265.30999999959</v>
      </c>
      <c r="N11" s="29" t="s">
        <v>109</v>
      </c>
      <c r="O11" s="30">
        <v>180566.13</v>
      </c>
      <c r="Q11" s="30">
        <v>140466.60999999999</v>
      </c>
      <c r="S11" s="30">
        <v>146755.53</v>
      </c>
      <c r="U11" s="30">
        <v>138787.29999999999</v>
      </c>
      <c r="W11" s="30">
        <v>161116.71</v>
      </c>
      <c r="Y11" s="30">
        <v>136282.41</v>
      </c>
      <c r="AA11" s="30">
        <v>165040</v>
      </c>
      <c r="AC11" s="30">
        <v>165040</v>
      </c>
      <c r="AE11" s="30">
        <v>165040</v>
      </c>
      <c r="AG11" s="30">
        <v>165040</v>
      </c>
      <c r="AI11" s="30">
        <v>165040</v>
      </c>
      <c r="AK11" s="30">
        <v>165040</v>
      </c>
      <c r="AM11" s="32">
        <v>1894214.69</v>
      </c>
      <c r="AO11" s="33">
        <v>1980480</v>
      </c>
      <c r="AQ11" s="33">
        <v>86265.310000000056</v>
      </c>
    </row>
    <row r="12" spans="1:43" s="30" customFormat="1" ht="12" customHeight="1" x14ac:dyDescent="0.2">
      <c r="A12" s="29" t="s">
        <v>544</v>
      </c>
      <c r="B12" s="30">
        <v>20404.900000000001</v>
      </c>
      <c r="D12" s="30">
        <v>20866</v>
      </c>
      <c r="F12" s="30">
        <v>461.10000000000218</v>
      </c>
      <c r="H12" s="31">
        <v>131794.54999999999</v>
      </c>
      <c r="J12" s="30">
        <v>125196</v>
      </c>
      <c r="L12" s="30">
        <v>-6598.5500000000466</v>
      </c>
      <c r="N12" s="29" t="s">
        <v>544</v>
      </c>
      <c r="O12" s="30">
        <v>20201.22</v>
      </c>
      <c r="Q12" s="30">
        <v>15689.45</v>
      </c>
      <c r="S12" s="30">
        <v>29409.71</v>
      </c>
      <c r="U12" s="30">
        <v>20205.79</v>
      </c>
      <c r="W12" s="30">
        <v>25883.48</v>
      </c>
      <c r="Y12" s="30">
        <v>20404.900000000001</v>
      </c>
      <c r="AA12" s="30">
        <v>20866</v>
      </c>
      <c r="AC12" s="30">
        <v>20866</v>
      </c>
      <c r="AE12" s="30">
        <v>20866</v>
      </c>
      <c r="AG12" s="30">
        <v>20866</v>
      </c>
      <c r="AI12" s="30">
        <v>20866</v>
      </c>
      <c r="AK12" s="30">
        <v>20866</v>
      </c>
      <c r="AM12" s="32">
        <v>256990.55</v>
      </c>
      <c r="AO12" s="33">
        <v>250392</v>
      </c>
      <c r="AQ12" s="33">
        <v>-6598.5500000000175</v>
      </c>
    </row>
    <row r="13" spans="1:43" s="30" customFormat="1" ht="12" customHeight="1" x14ac:dyDescent="0.2">
      <c r="A13" s="29" t="s">
        <v>545</v>
      </c>
      <c r="B13" s="30">
        <v>4353.92</v>
      </c>
      <c r="D13" s="30">
        <v>9524</v>
      </c>
      <c r="F13" s="30">
        <v>5170.08</v>
      </c>
      <c r="H13" s="31">
        <v>48360.24</v>
      </c>
      <c r="J13" s="30">
        <v>57144</v>
      </c>
      <c r="L13" s="30">
        <v>8783.76</v>
      </c>
      <c r="N13" s="29" t="s">
        <v>545</v>
      </c>
      <c r="O13" s="30">
        <v>20324.38</v>
      </c>
      <c r="Q13" s="30">
        <v>39481.22</v>
      </c>
      <c r="S13" s="30">
        <v>-26798.04</v>
      </c>
      <c r="U13" s="30">
        <v>5745.17</v>
      </c>
      <c r="W13" s="30">
        <v>5253.59</v>
      </c>
      <c r="Y13" s="30">
        <v>4353.92</v>
      </c>
      <c r="AA13" s="30">
        <v>9524</v>
      </c>
      <c r="AC13" s="30">
        <v>9524</v>
      </c>
      <c r="AE13" s="30">
        <v>9524</v>
      </c>
      <c r="AG13" s="30">
        <v>9524</v>
      </c>
      <c r="AI13" s="30">
        <v>9524</v>
      </c>
      <c r="AK13" s="30">
        <v>9524</v>
      </c>
      <c r="AM13" s="32">
        <v>105504.24</v>
      </c>
      <c r="AO13" s="33">
        <v>114288</v>
      </c>
      <c r="AQ13" s="33">
        <v>8783.7600000000093</v>
      </c>
    </row>
    <row r="14" spans="1:43" s="30" customFormat="1" ht="12" customHeight="1" x14ac:dyDescent="0.2">
      <c r="A14" s="29" t="s">
        <v>546</v>
      </c>
      <c r="B14" s="30">
        <v>3694.45</v>
      </c>
      <c r="D14" s="30">
        <v>16216</v>
      </c>
      <c r="F14" s="30">
        <v>12521.55</v>
      </c>
      <c r="H14" s="31">
        <v>22114.3</v>
      </c>
      <c r="J14" s="30">
        <v>97296</v>
      </c>
      <c r="L14" s="30">
        <v>75181.7</v>
      </c>
      <c r="N14" s="29" t="s">
        <v>546</v>
      </c>
      <c r="O14" s="30">
        <v>5263.11</v>
      </c>
      <c r="Q14" s="30">
        <v>1518.12</v>
      </c>
      <c r="S14" s="30">
        <v>638.91999999999996</v>
      </c>
      <c r="U14" s="30">
        <v>5387.93</v>
      </c>
      <c r="W14" s="30">
        <v>5611.77</v>
      </c>
      <c r="Y14" s="30">
        <v>3694.45</v>
      </c>
      <c r="AA14" s="30">
        <v>16216</v>
      </c>
      <c r="AC14" s="30">
        <v>16216</v>
      </c>
      <c r="AE14" s="30">
        <v>16216</v>
      </c>
      <c r="AG14" s="30">
        <v>16216</v>
      </c>
      <c r="AI14" s="30">
        <v>16216</v>
      </c>
      <c r="AK14" s="30">
        <v>16216</v>
      </c>
      <c r="AM14" s="32">
        <v>119410.3</v>
      </c>
      <c r="AO14" s="33">
        <v>194592</v>
      </c>
      <c r="AQ14" s="33">
        <v>75181.7</v>
      </c>
    </row>
    <row r="15" spans="1:43" s="30" customFormat="1" ht="12" customHeight="1" x14ac:dyDescent="0.2">
      <c r="A15" s="29" t="s">
        <v>547</v>
      </c>
      <c r="B15" s="30">
        <v>639.28</v>
      </c>
      <c r="D15" s="30">
        <v>5771</v>
      </c>
      <c r="F15" s="30">
        <v>5131.72</v>
      </c>
      <c r="H15" s="31">
        <v>7733.37</v>
      </c>
      <c r="J15" s="30">
        <v>34626</v>
      </c>
      <c r="L15" s="30">
        <v>26892.63</v>
      </c>
      <c r="N15" s="29" t="s">
        <v>547</v>
      </c>
      <c r="O15" s="30">
        <v>928.05</v>
      </c>
      <c r="Q15" s="30">
        <v>2030.12</v>
      </c>
      <c r="S15" s="30">
        <v>1642.87</v>
      </c>
      <c r="U15" s="30">
        <v>1373.29</v>
      </c>
      <c r="W15" s="30">
        <v>1119.76</v>
      </c>
      <c r="Y15" s="30">
        <v>639.28</v>
      </c>
      <c r="AA15" s="30">
        <v>5771</v>
      </c>
      <c r="AC15" s="30">
        <v>5771</v>
      </c>
      <c r="AE15" s="30">
        <v>5771</v>
      </c>
      <c r="AG15" s="30">
        <v>5771</v>
      </c>
      <c r="AI15" s="30">
        <v>5771</v>
      </c>
      <c r="AK15" s="30">
        <v>5771</v>
      </c>
      <c r="AM15" s="32">
        <v>42359.37</v>
      </c>
      <c r="AO15" s="33">
        <v>69252</v>
      </c>
      <c r="AQ15" s="33">
        <v>26892.63</v>
      </c>
    </row>
    <row r="16" spans="1:43" s="30" customFormat="1" ht="12" customHeight="1" x14ac:dyDescent="0.2">
      <c r="A16" s="29" t="s">
        <v>548</v>
      </c>
      <c r="B16" s="30">
        <v>104504.54</v>
      </c>
      <c r="D16" s="30">
        <v>0</v>
      </c>
      <c r="F16" s="30">
        <v>-104504.54</v>
      </c>
      <c r="H16" s="31">
        <v>996056.6300000007</v>
      </c>
      <c r="J16" s="30">
        <v>0</v>
      </c>
      <c r="L16" s="30">
        <v>-996056.6300000007</v>
      </c>
      <c r="N16" s="29" t="s">
        <v>548</v>
      </c>
      <c r="O16" s="30">
        <v>-894820.88</v>
      </c>
      <c r="Q16" s="30">
        <v>529521.78</v>
      </c>
      <c r="S16" s="30">
        <v>717635.97</v>
      </c>
      <c r="U16" s="30">
        <v>372505.15</v>
      </c>
      <c r="W16" s="30">
        <v>166710.07</v>
      </c>
      <c r="Y16" s="30">
        <v>104504.54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996056.63</v>
      </c>
      <c r="AO16" s="33">
        <v>0</v>
      </c>
      <c r="AQ16" s="33">
        <v>-996056.63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10428.69</v>
      </c>
      <c r="D18" s="30">
        <v>0</v>
      </c>
      <c r="F18" s="30">
        <v>-10428.69</v>
      </c>
      <c r="G18" s="30">
        <v>1</v>
      </c>
      <c r="H18" s="31">
        <v>82311.69</v>
      </c>
      <c r="J18" s="30">
        <v>0</v>
      </c>
      <c r="L18" s="30">
        <v>-82311.69</v>
      </c>
      <c r="N18" s="29" t="s">
        <v>550</v>
      </c>
      <c r="O18" s="30">
        <v>7284.09</v>
      </c>
      <c r="Q18" s="30">
        <v>3521.49</v>
      </c>
      <c r="S18" s="30">
        <v>5684.38</v>
      </c>
      <c r="U18" s="30">
        <v>18894.169999999998</v>
      </c>
      <c r="W18" s="30">
        <v>36498.870000000003</v>
      </c>
      <c r="Y18" s="30">
        <v>10428.69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82311.69</v>
      </c>
      <c r="AO18" s="33">
        <v>0</v>
      </c>
      <c r="AQ18" s="33">
        <v>-82311.69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3671.28</v>
      </c>
      <c r="D21" s="30">
        <v>0</v>
      </c>
      <c r="F21" s="30">
        <v>-3671.28</v>
      </c>
      <c r="G21" s="30">
        <v>2</v>
      </c>
      <c r="H21" s="31">
        <v>4875.88</v>
      </c>
      <c r="J21" s="30">
        <v>0</v>
      </c>
      <c r="L21" s="30">
        <v>-4875.88</v>
      </c>
      <c r="N21" s="29" t="s">
        <v>553</v>
      </c>
      <c r="O21" s="30">
        <v>701.01</v>
      </c>
      <c r="Q21" s="30">
        <v>-438.06</v>
      </c>
      <c r="S21" s="30">
        <v>530.94000000000005</v>
      </c>
      <c r="U21" s="30">
        <v>360</v>
      </c>
      <c r="W21" s="30">
        <v>50.71</v>
      </c>
      <c r="Y21" s="30">
        <v>3671.28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4875.88</v>
      </c>
      <c r="AO21" s="33">
        <v>0</v>
      </c>
      <c r="AQ21" s="33">
        <v>-4875.88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0</v>
      </c>
      <c r="D24" s="30">
        <v>0</v>
      </c>
      <c r="F24" s="30">
        <v>0</v>
      </c>
      <c r="H24" s="31">
        <v>6768.45</v>
      </c>
      <c r="J24" s="30">
        <v>0</v>
      </c>
      <c r="L24" s="30">
        <v>-6768.45</v>
      </c>
      <c r="N24" s="29" t="s">
        <v>556</v>
      </c>
      <c r="O24" s="30">
        <v>6406.34</v>
      </c>
      <c r="Q24" s="30">
        <v>362.11</v>
      </c>
      <c r="S24" s="30">
        <v>0</v>
      </c>
      <c r="U24" s="30">
        <v>0</v>
      </c>
      <c r="W24" s="30">
        <v>0</v>
      </c>
      <c r="Y24" s="30">
        <v>0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6768.45</v>
      </c>
      <c r="AO24" s="33">
        <v>0</v>
      </c>
      <c r="AQ24" s="33">
        <v>-6768.45</v>
      </c>
    </row>
    <row r="25" spans="1:43" s="30" customFormat="1" ht="12" customHeight="1" x14ac:dyDescent="0.2">
      <c r="A25" s="29" t="s">
        <v>557</v>
      </c>
      <c r="B25" s="30">
        <v>0</v>
      </c>
      <c r="D25" s="30">
        <v>90</v>
      </c>
      <c r="F25" s="30">
        <v>90</v>
      </c>
      <c r="H25" s="31">
        <v>0</v>
      </c>
      <c r="J25" s="30">
        <v>540</v>
      </c>
      <c r="L25" s="30">
        <v>540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90</v>
      </c>
      <c r="AC25" s="30">
        <v>90</v>
      </c>
      <c r="AE25" s="30">
        <v>90</v>
      </c>
      <c r="AG25" s="30">
        <v>90</v>
      </c>
      <c r="AI25" s="30">
        <v>90</v>
      </c>
      <c r="AK25" s="30">
        <v>90</v>
      </c>
      <c r="AM25" s="32">
        <v>540</v>
      </c>
      <c r="AO25" s="33">
        <v>1080</v>
      </c>
      <c r="AQ25" s="33">
        <v>540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0</v>
      </c>
      <c r="D27" s="30">
        <v>0</v>
      </c>
      <c r="F27" s="30">
        <v>0</v>
      </c>
      <c r="H27" s="31">
        <v>176.19</v>
      </c>
      <c r="J27" s="30">
        <v>0</v>
      </c>
      <c r="L27" s="30">
        <v>-176.19</v>
      </c>
      <c r="N27" s="29" t="s">
        <v>559</v>
      </c>
      <c r="O27" s="30">
        <v>102.29</v>
      </c>
      <c r="Q27" s="30">
        <v>21.48</v>
      </c>
      <c r="S27" s="30">
        <v>11.23</v>
      </c>
      <c r="U27" s="30">
        <v>-3.87</v>
      </c>
      <c r="W27" s="30">
        <v>45.06</v>
      </c>
      <c r="Y27" s="30">
        <v>0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176.19</v>
      </c>
      <c r="AO27" s="33">
        <v>0</v>
      </c>
      <c r="AQ27" s="33">
        <v>-176.19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14816.23</v>
      </c>
      <c r="D29" s="30">
        <v>1923</v>
      </c>
      <c r="F29" s="30">
        <v>-12893.23</v>
      </c>
      <c r="G29" s="30">
        <v>3</v>
      </c>
      <c r="H29" s="31">
        <v>20499.64</v>
      </c>
      <c r="J29" s="30">
        <v>11538</v>
      </c>
      <c r="L29" s="30">
        <v>-8961.64</v>
      </c>
      <c r="N29" s="29" t="s">
        <v>561</v>
      </c>
      <c r="O29" s="30">
        <v>-1969.7</v>
      </c>
      <c r="Q29" s="30">
        <v>1718.42</v>
      </c>
      <c r="S29" s="30">
        <v>1543.76</v>
      </c>
      <c r="U29" s="30">
        <v>1310.89</v>
      </c>
      <c r="W29" s="30">
        <v>3080.04</v>
      </c>
      <c r="Y29" s="30">
        <v>14816.23</v>
      </c>
      <c r="AA29" s="30">
        <v>1923</v>
      </c>
      <c r="AC29" s="30">
        <v>1923</v>
      </c>
      <c r="AE29" s="30">
        <v>1923</v>
      </c>
      <c r="AG29" s="30">
        <v>1923</v>
      </c>
      <c r="AI29" s="30">
        <v>1923</v>
      </c>
      <c r="AK29" s="30">
        <v>1923</v>
      </c>
      <c r="AM29" s="32">
        <v>32037.64</v>
      </c>
      <c r="AO29" s="33">
        <v>23076</v>
      </c>
      <c r="AQ29" s="33">
        <v>-8961.64</v>
      </c>
    </row>
    <row r="30" spans="1:43" s="30" customFormat="1" ht="12" customHeight="1" x14ac:dyDescent="0.2">
      <c r="A30" s="29" t="s">
        <v>562</v>
      </c>
      <c r="B30" s="34">
        <v>15882.7</v>
      </c>
      <c r="D30" s="34">
        <v>11220</v>
      </c>
      <c r="F30" s="34">
        <v>-4662.7</v>
      </c>
      <c r="H30" s="35">
        <v>104651.98</v>
      </c>
      <c r="J30" s="34">
        <v>67320</v>
      </c>
      <c r="L30" s="34">
        <v>-37331.980000000003</v>
      </c>
      <c r="N30" s="29" t="s">
        <v>562</v>
      </c>
      <c r="O30" s="34">
        <v>7053.31</v>
      </c>
      <c r="Q30" s="34">
        <v>23480.57</v>
      </c>
      <c r="S30" s="34">
        <v>18711.78</v>
      </c>
      <c r="U30" s="34">
        <v>24492.05</v>
      </c>
      <c r="W30" s="34">
        <v>15031.57</v>
      </c>
      <c r="Y30" s="34">
        <v>15882.7</v>
      </c>
      <c r="AA30" s="34">
        <v>11220</v>
      </c>
      <c r="AC30" s="34">
        <v>11220</v>
      </c>
      <c r="AE30" s="34">
        <v>11220</v>
      </c>
      <c r="AG30" s="34">
        <v>11220</v>
      </c>
      <c r="AI30" s="34">
        <v>11220</v>
      </c>
      <c r="AK30" s="34">
        <v>11220</v>
      </c>
      <c r="AM30" s="36">
        <v>171971.98</v>
      </c>
      <c r="AO30" s="37">
        <v>134640</v>
      </c>
      <c r="AQ30" s="37">
        <v>-37331.980000000003</v>
      </c>
    </row>
    <row r="31" spans="1:43" s="30" customFormat="1" ht="12" customHeight="1" x14ac:dyDescent="0.2">
      <c r="A31" s="38" t="s">
        <v>563</v>
      </c>
      <c r="B31" s="30">
        <v>314678.40000000002</v>
      </c>
      <c r="D31" s="30">
        <v>230650</v>
      </c>
      <c r="F31" s="30">
        <v>-84028.400000000081</v>
      </c>
      <c r="H31" s="39">
        <v>2329317.61</v>
      </c>
      <c r="J31" s="30">
        <v>1383900</v>
      </c>
      <c r="L31" s="30">
        <v>-945417.61000000127</v>
      </c>
      <c r="N31" s="38" t="s">
        <v>563</v>
      </c>
      <c r="O31" s="30">
        <v>-647960.65</v>
      </c>
      <c r="P31" s="40"/>
      <c r="Q31" s="30">
        <v>757373.31</v>
      </c>
      <c r="R31" s="40"/>
      <c r="S31" s="30">
        <v>895767.05</v>
      </c>
      <c r="T31" s="40"/>
      <c r="U31" s="30">
        <v>589057.87</v>
      </c>
      <c r="V31" s="40"/>
      <c r="W31" s="30">
        <v>420401.63</v>
      </c>
      <c r="X31" s="40"/>
      <c r="Y31" s="30">
        <v>314678.40000000002</v>
      </c>
      <c r="Z31" s="40"/>
      <c r="AA31" s="30">
        <v>230650</v>
      </c>
      <c r="AB31" s="40"/>
      <c r="AC31" s="30">
        <v>230650</v>
      </c>
      <c r="AD31" s="40"/>
      <c r="AE31" s="30">
        <v>230650</v>
      </c>
      <c r="AF31" s="40"/>
      <c r="AG31" s="30">
        <v>230650</v>
      </c>
      <c r="AH31" s="40"/>
      <c r="AI31" s="30">
        <v>230650</v>
      </c>
      <c r="AJ31" s="40"/>
      <c r="AK31" s="30">
        <v>230650</v>
      </c>
      <c r="AL31" s="40"/>
      <c r="AM31" s="32">
        <v>3713217.61</v>
      </c>
      <c r="AO31" s="33">
        <v>2767800</v>
      </c>
      <c r="AQ31" s="33">
        <v>-945417.6099999994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-127642.93</v>
      </c>
      <c r="D33" s="41">
        <v>-38217.54</v>
      </c>
      <c r="F33" s="41">
        <v>89425.39</v>
      </c>
      <c r="H33" s="31">
        <v>-1709897.62</v>
      </c>
      <c r="J33" s="41">
        <v>-229305.24</v>
      </c>
      <c r="L33" s="41">
        <v>1480592.38</v>
      </c>
      <c r="N33" s="29" t="s">
        <v>564</v>
      </c>
      <c r="O33" s="41">
        <v>-79444.61</v>
      </c>
      <c r="P33" s="41"/>
      <c r="Q33" s="41">
        <v>-414966.78</v>
      </c>
      <c r="R33" s="41"/>
      <c r="S33" s="41">
        <v>-590050.43999999994</v>
      </c>
      <c r="T33" s="41"/>
      <c r="U33" s="41">
        <v>-343549.44</v>
      </c>
      <c r="V33" s="41"/>
      <c r="W33" s="41">
        <v>-154243.42000000001</v>
      </c>
      <c r="X33" s="41"/>
      <c r="Y33" s="41">
        <v>-127642.93</v>
      </c>
      <c r="Z33" s="41"/>
      <c r="AA33" s="41">
        <v>-38217.54</v>
      </c>
      <c r="AB33" s="41"/>
      <c r="AC33" s="41">
        <v>-38217.54</v>
      </c>
      <c r="AD33" s="41"/>
      <c r="AE33" s="41">
        <v>-38217.54</v>
      </c>
      <c r="AF33" s="41"/>
      <c r="AG33" s="41">
        <v>-38217.54</v>
      </c>
      <c r="AH33" s="41"/>
      <c r="AI33" s="41">
        <v>-38217.54</v>
      </c>
      <c r="AJ33" s="41"/>
      <c r="AK33" s="41">
        <v>-38217.54</v>
      </c>
      <c r="AL33" s="41"/>
      <c r="AM33" s="42">
        <v>-1939202.86</v>
      </c>
      <c r="AO33" s="43">
        <v>-458610.48</v>
      </c>
      <c r="AQ33" s="33">
        <v>1480592.38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187035.47</v>
      </c>
      <c r="C36" s="40"/>
      <c r="D36" s="40">
        <v>192432.46</v>
      </c>
      <c r="E36" s="40"/>
      <c r="F36" s="40">
        <v>5396.9899999999034</v>
      </c>
      <c r="G36" s="40"/>
      <c r="H36" s="40">
        <v>619419.99000000069</v>
      </c>
      <c r="I36" s="40"/>
      <c r="J36" s="40">
        <v>1154594.76</v>
      </c>
      <c r="K36" s="40"/>
      <c r="L36" s="40">
        <v>535174.76999999932</v>
      </c>
      <c r="N36" s="45" t="s">
        <v>566</v>
      </c>
      <c r="O36" s="40">
        <v>-727405.26</v>
      </c>
      <c r="P36" s="40"/>
      <c r="Q36" s="40">
        <v>342406.53</v>
      </c>
      <c r="R36" s="40"/>
      <c r="S36" s="40">
        <v>305716.61</v>
      </c>
      <c r="T36" s="40"/>
      <c r="U36" s="40">
        <v>245508.43</v>
      </c>
      <c r="V36" s="40"/>
      <c r="W36" s="40">
        <v>266158.21000000002</v>
      </c>
      <c r="X36" s="40"/>
      <c r="Y36" s="40">
        <v>187035.47</v>
      </c>
      <c r="Z36" s="40"/>
      <c r="AA36" s="40">
        <v>192432.46</v>
      </c>
      <c r="AB36" s="40"/>
      <c r="AC36" s="40">
        <v>192432.46</v>
      </c>
      <c r="AD36" s="40"/>
      <c r="AE36" s="40">
        <v>192432.46</v>
      </c>
      <c r="AF36" s="40"/>
      <c r="AG36" s="40">
        <v>192432.46</v>
      </c>
      <c r="AH36" s="40"/>
      <c r="AI36" s="40">
        <v>192432.46</v>
      </c>
      <c r="AJ36" s="40"/>
      <c r="AK36" s="40">
        <v>192432.46</v>
      </c>
      <c r="AL36" s="40"/>
      <c r="AM36" s="32">
        <v>1774014.75</v>
      </c>
      <c r="AO36" s="33">
        <v>2309189.52</v>
      </c>
      <c r="AQ36" s="33">
        <v>535174.77000000072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15</v>
      </c>
      <c r="D38" s="30">
        <v>14</v>
      </c>
      <c r="F38" s="30">
        <f>+D38-B38</f>
        <v>-1</v>
      </c>
      <c r="H38" s="30">
        <v>15</v>
      </c>
      <c r="J38" s="30">
        <v>14</v>
      </c>
      <c r="L38" s="30">
        <f>+J38-H38</f>
        <v>-1</v>
      </c>
      <c r="N38" s="46" t="s">
        <v>567</v>
      </c>
      <c r="O38" s="30">
        <v>15</v>
      </c>
      <c r="Q38" s="30">
        <v>14</v>
      </c>
      <c r="S38" s="30">
        <v>15</v>
      </c>
      <c r="U38" s="30">
        <v>17</v>
      </c>
      <c r="W38" s="30">
        <v>16</v>
      </c>
      <c r="Y38" s="30">
        <v>15</v>
      </c>
      <c r="AA38" s="30">
        <v>14</v>
      </c>
      <c r="AC38" s="30">
        <v>14</v>
      </c>
      <c r="AE38" s="30">
        <v>14</v>
      </c>
      <c r="AG38" s="30">
        <v>14</v>
      </c>
      <c r="AI38" s="30">
        <v>14</v>
      </c>
      <c r="AK38" s="30">
        <v>14</v>
      </c>
      <c r="AM38" s="32">
        <f>SUM(O38:AK38)/12</f>
        <v>14.666666666666666</v>
      </c>
      <c r="AO38" s="33">
        <v>14</v>
      </c>
      <c r="AQ38" s="33">
        <v>-0.91666666666666607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584</v>
      </c>
    </row>
    <row r="44" spans="1:43" x14ac:dyDescent="0.2">
      <c r="A44" s="10" t="s">
        <v>585</v>
      </c>
    </row>
    <row r="45" spans="1:43" x14ac:dyDescent="0.2">
      <c r="A45" s="10" t="s">
        <v>703</v>
      </c>
    </row>
    <row r="46" spans="1:43" x14ac:dyDescent="0.2">
      <c r="A46" s="10" t="s">
        <v>639</v>
      </c>
    </row>
    <row r="47" spans="1:43" x14ac:dyDescent="0.2">
      <c r="A47" s="10" t="s">
        <v>640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9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15" workbookViewId="0">
      <selection activeCell="B36" sqref="B3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4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8.710937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8.8554687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294</v>
      </c>
    </row>
    <row r="2" spans="1:43" hidden="1" x14ac:dyDescent="0.2">
      <c r="A2" s="10" t="s">
        <v>517</v>
      </c>
      <c r="B2" s="10" t="s">
        <v>571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591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Legal Litigation - Richard Sanders (105656)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69966.92</v>
      </c>
      <c r="D11" s="30">
        <v>25224</v>
      </c>
      <c r="F11" s="30">
        <v>-44742.92</v>
      </c>
      <c r="G11" s="30">
        <v>1</v>
      </c>
      <c r="H11" s="31">
        <v>433921.31000000058</v>
      </c>
      <c r="J11" s="30">
        <v>151344</v>
      </c>
      <c r="L11" s="30">
        <v>-282577.31000000058</v>
      </c>
      <c r="N11" s="29" t="s">
        <v>109</v>
      </c>
      <c r="O11" s="30">
        <v>88250.37</v>
      </c>
      <c r="Q11" s="30">
        <v>69931.06</v>
      </c>
      <c r="S11" s="30">
        <v>68385.81</v>
      </c>
      <c r="U11" s="30">
        <v>66892.070000000007</v>
      </c>
      <c r="W11" s="30">
        <v>70495.08</v>
      </c>
      <c r="Y11" s="30">
        <v>69966.92</v>
      </c>
      <c r="AA11" s="30">
        <v>25224</v>
      </c>
      <c r="AC11" s="30">
        <v>25224</v>
      </c>
      <c r="AE11" s="30">
        <v>25224</v>
      </c>
      <c r="AG11" s="30">
        <v>25224</v>
      </c>
      <c r="AI11" s="30">
        <v>25224</v>
      </c>
      <c r="AK11" s="30">
        <v>25224</v>
      </c>
      <c r="AM11" s="32">
        <v>585265.31000000006</v>
      </c>
      <c r="AO11" s="33">
        <v>302688</v>
      </c>
      <c r="AQ11" s="33">
        <v>-282577.31</v>
      </c>
    </row>
    <row r="12" spans="1:43" s="30" customFormat="1" ht="12" customHeight="1" x14ac:dyDescent="0.2">
      <c r="A12" s="29" t="s">
        <v>544</v>
      </c>
      <c r="B12" s="30">
        <v>10055.93</v>
      </c>
      <c r="D12" s="30">
        <v>3933</v>
      </c>
      <c r="F12" s="30">
        <v>-6122.93</v>
      </c>
      <c r="G12" s="30">
        <v>1</v>
      </c>
      <c r="H12" s="31">
        <v>58660.19</v>
      </c>
      <c r="J12" s="30">
        <v>23598</v>
      </c>
      <c r="L12" s="30">
        <v>-35062.19</v>
      </c>
      <c r="N12" s="29" t="s">
        <v>544</v>
      </c>
      <c r="O12" s="30">
        <v>8787.9599999999991</v>
      </c>
      <c r="Q12" s="30">
        <v>7357.82</v>
      </c>
      <c r="S12" s="30">
        <v>12510.76</v>
      </c>
      <c r="U12" s="30">
        <v>9375.26</v>
      </c>
      <c r="W12" s="30">
        <v>10572.46</v>
      </c>
      <c r="Y12" s="30">
        <v>10055.93</v>
      </c>
      <c r="AA12" s="30">
        <v>3933</v>
      </c>
      <c r="AC12" s="30">
        <v>3933</v>
      </c>
      <c r="AE12" s="30">
        <v>3933</v>
      </c>
      <c r="AG12" s="30">
        <v>3933</v>
      </c>
      <c r="AI12" s="30">
        <v>3933</v>
      </c>
      <c r="AK12" s="30">
        <v>3933</v>
      </c>
      <c r="AM12" s="32">
        <v>82258.19</v>
      </c>
      <c r="AO12" s="33">
        <v>47196</v>
      </c>
      <c r="AQ12" s="33">
        <v>-35062.19</v>
      </c>
    </row>
    <row r="13" spans="1:43" s="30" customFormat="1" ht="12" customHeight="1" x14ac:dyDescent="0.2">
      <c r="A13" s="29" t="s">
        <v>545</v>
      </c>
      <c r="B13" s="30">
        <v>1987.54</v>
      </c>
      <c r="D13" s="30">
        <v>2270</v>
      </c>
      <c r="F13" s="30">
        <v>282.45999999999998</v>
      </c>
      <c r="H13" s="31">
        <v>22150.38</v>
      </c>
      <c r="J13" s="30">
        <v>13620</v>
      </c>
      <c r="L13" s="30">
        <v>-8530.3799999999992</v>
      </c>
      <c r="N13" s="29" t="s">
        <v>545</v>
      </c>
      <c r="O13" s="30">
        <v>6996.18</v>
      </c>
      <c r="Q13" s="30">
        <v>17133.32</v>
      </c>
      <c r="S13" s="30">
        <v>-9132.02</v>
      </c>
      <c r="U13" s="30">
        <v>2384.73</v>
      </c>
      <c r="W13" s="30">
        <v>2780.63</v>
      </c>
      <c r="Y13" s="30">
        <v>1987.54</v>
      </c>
      <c r="AA13" s="30">
        <v>2270</v>
      </c>
      <c r="AC13" s="30">
        <v>2270</v>
      </c>
      <c r="AE13" s="30">
        <v>2270</v>
      </c>
      <c r="AG13" s="30">
        <v>2270</v>
      </c>
      <c r="AI13" s="30">
        <v>2270</v>
      </c>
      <c r="AK13" s="30">
        <v>2270</v>
      </c>
      <c r="AM13" s="32">
        <v>35770.379999999997</v>
      </c>
      <c r="AO13" s="33">
        <v>27240</v>
      </c>
      <c r="AQ13" s="33">
        <v>-8530.3799999999992</v>
      </c>
    </row>
    <row r="14" spans="1:43" s="30" customFormat="1" ht="12" customHeight="1" x14ac:dyDescent="0.2">
      <c r="A14" s="29" t="s">
        <v>546</v>
      </c>
      <c r="B14" s="30">
        <v>2449.12</v>
      </c>
      <c r="D14" s="30">
        <v>3000</v>
      </c>
      <c r="F14" s="30">
        <v>550.88</v>
      </c>
      <c r="H14" s="31">
        <v>14406.37</v>
      </c>
      <c r="J14" s="30">
        <v>18000</v>
      </c>
      <c r="L14" s="30">
        <v>3593.63</v>
      </c>
      <c r="N14" s="29" t="s">
        <v>546</v>
      </c>
      <c r="O14" s="30">
        <v>1306.77</v>
      </c>
      <c r="Q14" s="30">
        <v>2069.6799999999998</v>
      </c>
      <c r="S14" s="30">
        <v>3821.35</v>
      </c>
      <c r="U14" s="30">
        <v>1655.74</v>
      </c>
      <c r="W14" s="30">
        <v>3103.71</v>
      </c>
      <c r="Y14" s="30">
        <v>2449.12</v>
      </c>
      <c r="AA14" s="30">
        <v>3000</v>
      </c>
      <c r="AC14" s="30">
        <v>3000</v>
      </c>
      <c r="AE14" s="30">
        <v>3000</v>
      </c>
      <c r="AG14" s="30">
        <v>3000</v>
      </c>
      <c r="AI14" s="30">
        <v>3000</v>
      </c>
      <c r="AK14" s="30">
        <v>3000</v>
      </c>
      <c r="AM14" s="32">
        <v>32406.37</v>
      </c>
      <c r="AO14" s="33">
        <v>36000</v>
      </c>
      <c r="AQ14" s="33">
        <v>3593.63</v>
      </c>
    </row>
    <row r="15" spans="1:43" s="30" customFormat="1" ht="12" customHeight="1" x14ac:dyDescent="0.2">
      <c r="A15" s="29" t="s">
        <v>547</v>
      </c>
      <c r="B15" s="30">
        <v>766.57</v>
      </c>
      <c r="D15" s="30">
        <v>610</v>
      </c>
      <c r="F15" s="30">
        <v>-156.57</v>
      </c>
      <c r="H15" s="31">
        <v>4098.2299999999996</v>
      </c>
      <c r="J15" s="30">
        <v>3660</v>
      </c>
      <c r="L15" s="30">
        <v>-438.23</v>
      </c>
      <c r="N15" s="29" t="s">
        <v>547</v>
      </c>
      <c r="O15" s="30">
        <v>476</v>
      </c>
      <c r="Q15" s="30">
        <v>933.21</v>
      </c>
      <c r="S15" s="30">
        <v>487.1</v>
      </c>
      <c r="U15" s="30">
        <v>694.78</v>
      </c>
      <c r="W15" s="30">
        <v>740.57</v>
      </c>
      <c r="Y15" s="30">
        <v>766.57</v>
      </c>
      <c r="AA15" s="30">
        <v>610</v>
      </c>
      <c r="AC15" s="30">
        <v>610</v>
      </c>
      <c r="AE15" s="30">
        <v>610</v>
      </c>
      <c r="AG15" s="30">
        <v>610</v>
      </c>
      <c r="AI15" s="30">
        <v>610</v>
      </c>
      <c r="AK15" s="30">
        <v>610</v>
      </c>
      <c r="AM15" s="32">
        <v>7758.23</v>
      </c>
      <c r="AO15" s="33">
        <v>7320</v>
      </c>
      <c r="AQ15" s="33">
        <v>-438.23</v>
      </c>
    </row>
    <row r="16" spans="1:43" s="30" customFormat="1" ht="12" customHeight="1" x14ac:dyDescent="0.2">
      <c r="A16" s="29" t="s">
        <v>548</v>
      </c>
      <c r="B16" s="30">
        <v>1614336.88</v>
      </c>
      <c r="D16" s="30">
        <v>0</v>
      </c>
      <c r="F16" s="30">
        <v>-1614336.88</v>
      </c>
      <c r="H16" s="31">
        <v>4811898.04</v>
      </c>
      <c r="J16" s="30">
        <v>0</v>
      </c>
      <c r="L16" s="30">
        <v>-4811898.04</v>
      </c>
      <c r="N16" s="29" t="s">
        <v>548</v>
      </c>
      <c r="O16" s="30">
        <v>200463.25</v>
      </c>
      <c r="Q16" s="30">
        <v>453115.12</v>
      </c>
      <c r="S16" s="30">
        <v>803495.72</v>
      </c>
      <c r="U16" s="30">
        <v>1190816.46</v>
      </c>
      <c r="W16" s="30">
        <v>549670.61</v>
      </c>
      <c r="Y16" s="30">
        <v>1614336.88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4811898.04</v>
      </c>
      <c r="AO16" s="33">
        <v>0</v>
      </c>
      <c r="AQ16" s="33">
        <v>-4811898.04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3708.25</v>
      </c>
      <c r="D18" s="30">
        <v>0</v>
      </c>
      <c r="F18" s="30">
        <v>-3708.25</v>
      </c>
      <c r="G18" s="30">
        <v>2</v>
      </c>
      <c r="H18" s="31">
        <v>42233.52</v>
      </c>
      <c r="J18" s="30">
        <v>0</v>
      </c>
      <c r="L18" s="30">
        <v>-42233.52</v>
      </c>
      <c r="N18" s="29" t="s">
        <v>550</v>
      </c>
      <c r="O18" s="30">
        <v>7117.95</v>
      </c>
      <c r="Q18" s="30">
        <v>5979.56</v>
      </c>
      <c r="S18" s="30">
        <v>11389.25</v>
      </c>
      <c r="U18" s="30">
        <v>7478.35</v>
      </c>
      <c r="W18" s="30">
        <v>6560.16</v>
      </c>
      <c r="Y18" s="30">
        <v>3708.25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42233.52</v>
      </c>
      <c r="AO18" s="33">
        <v>0</v>
      </c>
      <c r="AQ18" s="33">
        <v>-42233.52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33.72</v>
      </c>
      <c r="D21" s="30">
        <v>0</v>
      </c>
      <c r="F21" s="30">
        <v>-33.72</v>
      </c>
      <c r="H21" s="31">
        <v>454.55</v>
      </c>
      <c r="J21" s="30">
        <v>0</v>
      </c>
      <c r="L21" s="30">
        <v>-454.55</v>
      </c>
      <c r="N21" s="29" t="s">
        <v>553</v>
      </c>
      <c r="O21" s="30">
        <v>151.80000000000001</v>
      </c>
      <c r="Q21" s="30">
        <v>-130.97</v>
      </c>
      <c r="S21" s="30">
        <v>0</v>
      </c>
      <c r="U21" s="30">
        <v>0</v>
      </c>
      <c r="W21" s="30">
        <v>400</v>
      </c>
      <c r="Y21" s="30">
        <v>33.72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454.55</v>
      </c>
      <c r="AO21" s="33">
        <v>0</v>
      </c>
      <c r="AQ21" s="33">
        <v>-454.55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693.47</v>
      </c>
      <c r="D24" s="30">
        <v>0</v>
      </c>
      <c r="F24" s="30">
        <v>-693.47</v>
      </c>
      <c r="H24" s="31">
        <v>3251.41</v>
      </c>
      <c r="J24" s="30">
        <v>0</v>
      </c>
      <c r="L24" s="30">
        <v>-3251.41</v>
      </c>
      <c r="N24" s="29" t="s">
        <v>556</v>
      </c>
      <c r="O24" s="30">
        <v>1879.67</v>
      </c>
      <c r="Q24" s="30">
        <v>-81.19</v>
      </c>
      <c r="S24" s="30">
        <v>0</v>
      </c>
      <c r="U24" s="30">
        <v>759.46</v>
      </c>
      <c r="W24" s="30">
        <v>0</v>
      </c>
      <c r="Y24" s="30">
        <v>693.47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3251.41</v>
      </c>
      <c r="AO24" s="33">
        <v>0</v>
      </c>
      <c r="AQ24" s="33">
        <v>-3251.41</v>
      </c>
    </row>
    <row r="25" spans="1:43" s="30" customFormat="1" ht="12" customHeight="1" x14ac:dyDescent="0.2">
      <c r="A25" s="29" t="s">
        <v>557</v>
      </c>
      <c r="B25" s="30">
        <v>0</v>
      </c>
      <c r="D25" s="30">
        <v>26</v>
      </c>
      <c r="F25" s="30">
        <v>26</v>
      </c>
      <c r="H25" s="31">
        <v>0</v>
      </c>
      <c r="J25" s="30">
        <v>156</v>
      </c>
      <c r="L25" s="30">
        <v>156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26</v>
      </c>
      <c r="AC25" s="30">
        <v>26</v>
      </c>
      <c r="AE25" s="30">
        <v>26</v>
      </c>
      <c r="AG25" s="30">
        <v>26</v>
      </c>
      <c r="AI25" s="30">
        <v>26</v>
      </c>
      <c r="AK25" s="30">
        <v>26</v>
      </c>
      <c r="AM25" s="32">
        <v>156</v>
      </c>
      <c r="AO25" s="33">
        <v>312</v>
      </c>
      <c r="AQ25" s="33">
        <v>156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4.08</v>
      </c>
      <c r="D27" s="30">
        <v>0</v>
      </c>
      <c r="F27" s="30">
        <v>-4.08</v>
      </c>
      <c r="H27" s="31">
        <v>71.099999999999994</v>
      </c>
      <c r="J27" s="30">
        <v>0</v>
      </c>
      <c r="L27" s="30">
        <v>-71.099999999999994</v>
      </c>
      <c r="N27" s="29" t="s">
        <v>559</v>
      </c>
      <c r="O27" s="30">
        <v>47.8</v>
      </c>
      <c r="Q27" s="30">
        <v>12.23</v>
      </c>
      <c r="S27" s="30">
        <v>2.66</v>
      </c>
      <c r="U27" s="30">
        <v>0.31</v>
      </c>
      <c r="W27" s="30">
        <v>4.0199999999999996</v>
      </c>
      <c r="Y27" s="30">
        <v>4.08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71.099999999999994</v>
      </c>
      <c r="AO27" s="33">
        <v>0</v>
      </c>
      <c r="AQ27" s="33">
        <v>-71.099999999999994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7753.38</v>
      </c>
      <c r="D29" s="30">
        <v>549</v>
      </c>
      <c r="F29" s="30">
        <v>-7204.38</v>
      </c>
      <c r="G29" s="30">
        <v>3</v>
      </c>
      <c r="H29" s="31">
        <v>9997.32</v>
      </c>
      <c r="J29" s="30">
        <v>3294</v>
      </c>
      <c r="L29" s="30">
        <v>-6703.32</v>
      </c>
      <c r="N29" s="29" t="s">
        <v>561</v>
      </c>
      <c r="O29" s="30">
        <v>0</v>
      </c>
      <c r="Q29" s="30">
        <v>805.02</v>
      </c>
      <c r="S29" s="30">
        <v>496.66</v>
      </c>
      <c r="U29" s="30">
        <v>110</v>
      </c>
      <c r="W29" s="30">
        <v>832.26</v>
      </c>
      <c r="Y29" s="30">
        <v>7753.38</v>
      </c>
      <c r="AA29" s="30">
        <v>549</v>
      </c>
      <c r="AC29" s="30">
        <v>549</v>
      </c>
      <c r="AE29" s="30">
        <v>549</v>
      </c>
      <c r="AG29" s="30">
        <v>549</v>
      </c>
      <c r="AI29" s="30">
        <v>549</v>
      </c>
      <c r="AK29" s="30">
        <v>549</v>
      </c>
      <c r="AM29" s="32">
        <v>13291.32</v>
      </c>
      <c r="AO29" s="33">
        <v>6588</v>
      </c>
      <c r="AQ29" s="33">
        <v>-6703.32</v>
      </c>
    </row>
    <row r="30" spans="1:43" s="30" customFormat="1" ht="12" customHeight="1" x14ac:dyDescent="0.2">
      <c r="A30" s="29" t="s">
        <v>562</v>
      </c>
      <c r="B30" s="34">
        <v>11376.91</v>
      </c>
      <c r="D30" s="34">
        <v>6959</v>
      </c>
      <c r="F30" s="34">
        <v>-4417.91</v>
      </c>
      <c r="G30" s="30">
        <v>1</v>
      </c>
      <c r="H30" s="35">
        <v>48883.9</v>
      </c>
      <c r="J30" s="34">
        <v>41754</v>
      </c>
      <c r="L30" s="34">
        <v>-7129.9</v>
      </c>
      <c r="N30" s="29" t="s">
        <v>562</v>
      </c>
      <c r="O30" s="34">
        <v>586.64</v>
      </c>
      <c r="Q30" s="34">
        <v>11954.25</v>
      </c>
      <c r="S30" s="34">
        <v>7353.76</v>
      </c>
      <c r="U30" s="34">
        <v>5383.48</v>
      </c>
      <c r="W30" s="34">
        <v>12228.86</v>
      </c>
      <c r="Y30" s="34">
        <v>11376.91</v>
      </c>
      <c r="AA30" s="34">
        <v>6959</v>
      </c>
      <c r="AC30" s="34">
        <v>6959</v>
      </c>
      <c r="AE30" s="34">
        <v>6959</v>
      </c>
      <c r="AG30" s="34">
        <v>6959</v>
      </c>
      <c r="AI30" s="34">
        <v>6959</v>
      </c>
      <c r="AK30" s="34">
        <v>6959</v>
      </c>
      <c r="AM30" s="36">
        <v>90637.9</v>
      </c>
      <c r="AO30" s="37">
        <v>83508</v>
      </c>
      <c r="AQ30" s="37">
        <v>-7129.9000000000087</v>
      </c>
    </row>
    <row r="31" spans="1:43" s="30" customFormat="1" ht="12" customHeight="1" x14ac:dyDescent="0.2">
      <c r="A31" s="38" t="s">
        <v>563</v>
      </c>
      <c r="B31" s="30">
        <v>1723132.77</v>
      </c>
      <c r="D31" s="30">
        <v>42571</v>
      </c>
      <c r="F31" s="30">
        <v>-1680561.77</v>
      </c>
      <c r="H31" s="39">
        <v>5450026.3200000012</v>
      </c>
      <c r="J31" s="30">
        <v>255426</v>
      </c>
      <c r="L31" s="30">
        <v>-5194600.32</v>
      </c>
      <c r="N31" s="38" t="s">
        <v>563</v>
      </c>
      <c r="O31" s="30">
        <v>316064.39</v>
      </c>
      <c r="P31" s="40"/>
      <c r="Q31" s="30">
        <v>569079.11</v>
      </c>
      <c r="R31" s="40"/>
      <c r="S31" s="30">
        <v>898811.05</v>
      </c>
      <c r="T31" s="40"/>
      <c r="U31" s="30">
        <v>1285550.6399999999</v>
      </c>
      <c r="V31" s="40"/>
      <c r="W31" s="30">
        <v>657388.36</v>
      </c>
      <c r="X31" s="40"/>
      <c r="Y31" s="30">
        <v>1723132.77</v>
      </c>
      <c r="Z31" s="40"/>
      <c r="AA31" s="30">
        <v>42571</v>
      </c>
      <c r="AB31" s="40"/>
      <c r="AC31" s="30">
        <v>42571</v>
      </c>
      <c r="AD31" s="40"/>
      <c r="AE31" s="30">
        <v>42571</v>
      </c>
      <c r="AF31" s="40"/>
      <c r="AG31" s="30">
        <v>42571</v>
      </c>
      <c r="AH31" s="40"/>
      <c r="AI31" s="30">
        <v>42571</v>
      </c>
      <c r="AJ31" s="40"/>
      <c r="AK31" s="30">
        <v>42571</v>
      </c>
      <c r="AL31" s="40"/>
      <c r="AM31" s="32">
        <v>5705452.3199999984</v>
      </c>
      <c r="AO31" s="33">
        <v>510852</v>
      </c>
      <c r="AQ31" s="33">
        <v>-5194600.32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-1639951.61</v>
      </c>
      <c r="D33" s="41">
        <v>0</v>
      </c>
      <c r="F33" s="41">
        <v>1639951.61</v>
      </c>
      <c r="H33" s="31">
        <v>-5270309.91</v>
      </c>
      <c r="J33" s="41">
        <v>0</v>
      </c>
      <c r="L33" s="41">
        <v>5270309.91</v>
      </c>
      <c r="N33" s="29" t="s">
        <v>564</v>
      </c>
      <c r="O33" s="41">
        <v>-330381.96999999997</v>
      </c>
      <c r="P33" s="41"/>
      <c r="Q33" s="41">
        <v>-432422.63</v>
      </c>
      <c r="R33" s="41"/>
      <c r="S33" s="41">
        <v>-848397.93</v>
      </c>
      <c r="T33" s="41"/>
      <c r="U33" s="41">
        <v>-1187842.31</v>
      </c>
      <c r="V33" s="41"/>
      <c r="W33" s="41">
        <v>-831313.46</v>
      </c>
      <c r="X33" s="41"/>
      <c r="Y33" s="41">
        <v>-1639951.61</v>
      </c>
      <c r="Z33" s="41"/>
      <c r="AA33" s="41">
        <v>0</v>
      </c>
      <c r="AB33" s="41"/>
      <c r="AC33" s="41">
        <v>0</v>
      </c>
      <c r="AD33" s="41"/>
      <c r="AE33" s="41">
        <v>0</v>
      </c>
      <c r="AF33" s="41"/>
      <c r="AG33" s="41">
        <v>0</v>
      </c>
      <c r="AH33" s="41"/>
      <c r="AI33" s="41">
        <v>0</v>
      </c>
      <c r="AJ33" s="41"/>
      <c r="AK33" s="41">
        <v>0</v>
      </c>
      <c r="AL33" s="41"/>
      <c r="AM33" s="42">
        <v>-5270309.91</v>
      </c>
      <c r="AO33" s="43">
        <v>0</v>
      </c>
      <c r="AQ33" s="33">
        <v>5270309.91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83181.159999999683</v>
      </c>
      <c r="C36" s="40"/>
      <c r="D36" s="40">
        <v>42571</v>
      </c>
      <c r="E36" s="40"/>
      <c r="F36" s="40">
        <v>-40610.159999999683</v>
      </c>
      <c r="G36" s="40"/>
      <c r="H36" s="40">
        <v>179716.40999999922</v>
      </c>
      <c r="I36" s="40"/>
      <c r="J36" s="40">
        <v>255426</v>
      </c>
      <c r="K36" s="40"/>
      <c r="L36" s="40">
        <v>75709.590000000782</v>
      </c>
      <c r="N36" s="45" t="s">
        <v>566</v>
      </c>
      <c r="O36" s="40">
        <v>-14317.58</v>
      </c>
      <c r="P36" s="40"/>
      <c r="Q36" s="40">
        <v>136656.48000000001</v>
      </c>
      <c r="R36" s="40"/>
      <c r="S36" s="40">
        <v>50413.120000000228</v>
      </c>
      <c r="T36" s="40"/>
      <c r="U36" s="40">
        <v>97708.330000000075</v>
      </c>
      <c r="V36" s="40"/>
      <c r="W36" s="40">
        <v>-173925.1</v>
      </c>
      <c r="X36" s="40"/>
      <c r="Y36" s="40">
        <v>83181.159999999683</v>
      </c>
      <c r="Z36" s="40"/>
      <c r="AA36" s="40">
        <v>42571</v>
      </c>
      <c r="AB36" s="40"/>
      <c r="AC36" s="40">
        <v>42571</v>
      </c>
      <c r="AD36" s="40"/>
      <c r="AE36" s="40">
        <v>42571</v>
      </c>
      <c r="AF36" s="40"/>
      <c r="AG36" s="40">
        <v>42571</v>
      </c>
      <c r="AH36" s="40"/>
      <c r="AI36" s="40">
        <v>42571</v>
      </c>
      <c r="AJ36" s="40"/>
      <c r="AK36" s="40">
        <v>42571</v>
      </c>
      <c r="AL36" s="40"/>
      <c r="AM36" s="32">
        <v>435142.40999999829</v>
      </c>
      <c r="AO36" s="33">
        <v>510852</v>
      </c>
      <c r="AQ36" s="33">
        <v>75709.590000001714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8</v>
      </c>
      <c r="D38" s="30">
        <v>4</v>
      </c>
      <c r="F38" s="30">
        <f>+D38-B38</f>
        <v>-4</v>
      </c>
      <c r="H38" s="30">
        <v>7</v>
      </c>
      <c r="J38" s="30">
        <v>4</v>
      </c>
      <c r="L38" s="30">
        <v>-3</v>
      </c>
      <c r="N38" s="46" t="s">
        <v>567</v>
      </c>
      <c r="O38" s="30">
        <v>7</v>
      </c>
      <c r="Q38" s="30">
        <v>7</v>
      </c>
      <c r="S38" s="30">
        <v>7</v>
      </c>
      <c r="U38" s="30">
        <v>7</v>
      </c>
      <c r="W38" s="30">
        <v>8</v>
      </c>
      <c r="Y38" s="30">
        <v>8</v>
      </c>
      <c r="AA38" s="30">
        <v>4</v>
      </c>
      <c r="AC38" s="30">
        <v>4</v>
      </c>
      <c r="AE38" s="30">
        <v>4</v>
      </c>
      <c r="AG38" s="30">
        <v>4</v>
      </c>
      <c r="AI38" s="30">
        <v>4</v>
      </c>
      <c r="AK38" s="30">
        <v>4</v>
      </c>
      <c r="AM38" s="32">
        <f>SUM(O38:AK38)/12</f>
        <v>5.666666666666667</v>
      </c>
      <c r="AO38" s="33">
        <v>4</v>
      </c>
      <c r="AQ38" s="33">
        <f>+AO38-AM38</f>
        <v>-1.666666666666667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648</v>
      </c>
    </row>
    <row r="44" spans="1:43" x14ac:dyDescent="0.2">
      <c r="A44" s="10" t="s">
        <v>649</v>
      </c>
    </row>
    <row r="45" spans="1:43" x14ac:dyDescent="0.2">
      <c r="A45" s="10" t="s">
        <v>650</v>
      </c>
    </row>
    <row r="46" spans="1:43" x14ac:dyDescent="0.2">
      <c r="A46" s="10" t="s">
        <v>651</v>
      </c>
    </row>
    <row r="47" spans="1:43" x14ac:dyDescent="0.2">
      <c r="A47" s="10" t="s">
        <v>607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6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opLeftCell="G1" workbookViewId="0">
      <selection activeCell="B36" sqref="B36"/>
    </sheetView>
  </sheetViews>
  <sheetFormatPr defaultRowHeight="12.75" x14ac:dyDescent="0.2"/>
  <cols>
    <col min="1" max="1" width="5.42578125" customWidth="1"/>
    <col min="2" max="2" width="10.42578125" customWidth="1"/>
    <col min="3" max="3" width="7.7109375" customWidth="1"/>
    <col min="4" max="4" width="11.42578125" customWidth="1"/>
    <col min="5" max="5" width="4.85546875" customWidth="1"/>
    <col min="7" max="7" width="16.42578125" customWidth="1"/>
    <col min="8" max="8" width="14.140625" customWidth="1"/>
    <col min="9" max="9" width="52.5703125" customWidth="1"/>
    <col min="10" max="10" width="13" customWidth="1"/>
    <col min="11" max="11" width="30.5703125" customWidth="1"/>
    <col min="12" max="12" width="13.85546875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105656</v>
      </c>
      <c r="E2" t="s">
        <v>294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295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638.41999999999996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34253.519999999997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957</v>
      </c>
    </row>
    <row r="11" spans="1:12" x14ac:dyDescent="0.2">
      <c r="B11" s="5">
        <v>37057</v>
      </c>
      <c r="C11">
        <v>413</v>
      </c>
      <c r="D11">
        <v>52000500</v>
      </c>
      <c r="F11" t="s">
        <v>109</v>
      </c>
      <c r="H11">
        <v>100029966</v>
      </c>
      <c r="J11">
        <v>30016000</v>
      </c>
      <c r="K11" t="s">
        <v>110</v>
      </c>
      <c r="L11" s="6">
        <v>34253.519999999997</v>
      </c>
    </row>
    <row r="12" spans="1:12" x14ac:dyDescent="0.2">
      <c r="B12" s="5">
        <v>37057</v>
      </c>
      <c r="C12">
        <v>413</v>
      </c>
      <c r="D12">
        <v>52000500</v>
      </c>
      <c r="F12" t="s">
        <v>109</v>
      </c>
      <c r="H12">
        <v>100029966</v>
      </c>
      <c r="J12">
        <v>30016000</v>
      </c>
      <c r="K12" t="s">
        <v>110</v>
      </c>
      <c r="L12" s="6">
        <v>438.17</v>
      </c>
    </row>
    <row r="13" spans="1:12" x14ac:dyDescent="0.2">
      <c r="B13" s="5">
        <v>37057</v>
      </c>
      <c r="C13">
        <v>413</v>
      </c>
      <c r="D13">
        <v>52000500</v>
      </c>
      <c r="F13" t="s">
        <v>109</v>
      </c>
      <c r="H13">
        <v>100029966</v>
      </c>
      <c r="J13">
        <v>25142000</v>
      </c>
      <c r="K13" t="s">
        <v>112</v>
      </c>
      <c r="L13" s="6">
        <v>-1075.47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H14">
        <v>100032282</v>
      </c>
      <c r="J14">
        <v>25142000</v>
      </c>
      <c r="K14" t="s">
        <v>112</v>
      </c>
      <c r="L14" s="6">
        <v>-638.41999999999996</v>
      </c>
    </row>
    <row r="15" spans="1:12" x14ac:dyDescent="0.2">
      <c r="B15" s="5">
        <v>37057</v>
      </c>
      <c r="C15">
        <v>413</v>
      </c>
      <c r="D15">
        <v>52000500</v>
      </c>
      <c r="F15" t="s">
        <v>109</v>
      </c>
      <c r="H15">
        <v>100029966</v>
      </c>
      <c r="J15">
        <v>30016000</v>
      </c>
      <c r="K15" t="s">
        <v>110</v>
      </c>
      <c r="L15" s="6">
        <v>637.29999999999995</v>
      </c>
    </row>
    <row r="16" spans="1:12" x14ac:dyDescent="0.2">
      <c r="B16" s="5">
        <v>37057</v>
      </c>
      <c r="C16">
        <v>413</v>
      </c>
      <c r="D16">
        <v>52000500</v>
      </c>
      <c r="F16" t="s">
        <v>109</v>
      </c>
      <c r="H16">
        <v>100029966</v>
      </c>
      <c r="J16">
        <v>30016000</v>
      </c>
      <c r="K16" t="s">
        <v>110</v>
      </c>
      <c r="L16" s="6">
        <v>485.1</v>
      </c>
    </row>
    <row r="17" spans="2:12" x14ac:dyDescent="0.2">
      <c r="B17" t="s">
        <v>113</v>
      </c>
      <c r="D17">
        <v>52000500</v>
      </c>
      <c r="L17" s="7">
        <v>69949.14</v>
      </c>
    </row>
    <row r="18" spans="2:12" x14ac:dyDescent="0.2">
      <c r="B18" s="5">
        <v>37072</v>
      </c>
      <c r="C18">
        <v>413</v>
      </c>
      <c r="D18">
        <v>52001000</v>
      </c>
      <c r="F18" t="s">
        <v>114</v>
      </c>
      <c r="H18">
        <v>100032282</v>
      </c>
      <c r="J18">
        <v>30016000</v>
      </c>
      <c r="K18" t="s">
        <v>110</v>
      </c>
      <c r="L18" s="6">
        <v>1444.78</v>
      </c>
    </row>
    <row r="19" spans="2:12" x14ac:dyDescent="0.2">
      <c r="B19" s="5">
        <v>37072</v>
      </c>
      <c r="C19">
        <v>413</v>
      </c>
      <c r="D19">
        <v>52001000</v>
      </c>
      <c r="F19" t="s">
        <v>114</v>
      </c>
      <c r="H19">
        <v>100032282</v>
      </c>
      <c r="J19">
        <v>30016000</v>
      </c>
      <c r="K19" t="s">
        <v>110</v>
      </c>
      <c r="L19" s="6">
        <v>615.11</v>
      </c>
    </row>
    <row r="20" spans="2:12" x14ac:dyDescent="0.2">
      <c r="B20" s="5">
        <v>37072</v>
      </c>
      <c r="C20">
        <v>413</v>
      </c>
      <c r="D20">
        <v>52001000</v>
      </c>
      <c r="F20" t="s">
        <v>114</v>
      </c>
      <c r="H20">
        <v>100032282</v>
      </c>
      <c r="J20">
        <v>30016000</v>
      </c>
      <c r="K20" t="s">
        <v>110</v>
      </c>
      <c r="L20" s="6">
        <v>2959.51</v>
      </c>
    </row>
    <row r="21" spans="2:12" x14ac:dyDescent="0.2">
      <c r="B21" s="5">
        <v>37057</v>
      </c>
      <c r="C21">
        <v>413</v>
      </c>
      <c r="D21">
        <v>52001000</v>
      </c>
      <c r="F21" t="s">
        <v>114</v>
      </c>
      <c r="H21">
        <v>100029966</v>
      </c>
      <c r="J21">
        <v>30016000</v>
      </c>
      <c r="K21" t="s">
        <v>110</v>
      </c>
      <c r="L21" s="6">
        <v>2976.64</v>
      </c>
    </row>
    <row r="22" spans="2:12" x14ac:dyDescent="0.2">
      <c r="B22" s="5">
        <v>37057</v>
      </c>
      <c r="C22">
        <v>413</v>
      </c>
      <c r="D22">
        <v>52001000</v>
      </c>
      <c r="F22" t="s">
        <v>114</v>
      </c>
      <c r="H22">
        <v>100029966</v>
      </c>
      <c r="J22">
        <v>30016000</v>
      </c>
      <c r="K22" t="s">
        <v>110</v>
      </c>
      <c r="L22" s="6">
        <v>615.11</v>
      </c>
    </row>
    <row r="23" spans="2:12" x14ac:dyDescent="0.2">
      <c r="B23" s="5">
        <v>37057</v>
      </c>
      <c r="C23">
        <v>413</v>
      </c>
      <c r="D23">
        <v>52001000</v>
      </c>
      <c r="F23" t="s">
        <v>114</v>
      </c>
      <c r="H23">
        <v>100029966</v>
      </c>
      <c r="J23">
        <v>30016000</v>
      </c>
      <c r="K23" t="s">
        <v>110</v>
      </c>
      <c r="L23" s="6">
        <v>1444.78</v>
      </c>
    </row>
    <row r="24" spans="2:12" x14ac:dyDescent="0.2">
      <c r="B24" t="s">
        <v>113</v>
      </c>
      <c r="D24">
        <v>52001000</v>
      </c>
      <c r="L24" s="7">
        <v>10055.93</v>
      </c>
    </row>
    <row r="25" spans="2:12" x14ac:dyDescent="0.2">
      <c r="B25" s="5">
        <v>37057</v>
      </c>
      <c r="C25">
        <v>413</v>
      </c>
      <c r="D25">
        <v>52002000</v>
      </c>
      <c r="F25" t="s">
        <v>282</v>
      </c>
      <c r="H25">
        <v>100029966</v>
      </c>
      <c r="J25">
        <v>30016000</v>
      </c>
      <c r="K25" t="s">
        <v>110</v>
      </c>
      <c r="L25" s="6">
        <v>286.36</v>
      </c>
    </row>
    <row r="26" spans="2:12" x14ac:dyDescent="0.2">
      <c r="B26" t="s">
        <v>113</v>
      </c>
      <c r="D26">
        <v>52002000</v>
      </c>
      <c r="L26" s="7">
        <v>286.36</v>
      </c>
    </row>
    <row r="27" spans="2:12" x14ac:dyDescent="0.2">
      <c r="B27" s="5">
        <v>37067</v>
      </c>
      <c r="C27">
        <v>413</v>
      </c>
      <c r="D27">
        <v>52003000</v>
      </c>
      <c r="F27" t="s">
        <v>116</v>
      </c>
      <c r="H27">
        <v>100036399</v>
      </c>
      <c r="I27" t="s">
        <v>296</v>
      </c>
      <c r="J27">
        <v>6000010901</v>
      </c>
      <c r="K27" t="s">
        <v>297</v>
      </c>
      <c r="L27" s="6">
        <v>130.54</v>
      </c>
    </row>
    <row r="28" spans="2:12" x14ac:dyDescent="0.2">
      <c r="B28" s="5">
        <v>37067</v>
      </c>
      <c r="C28">
        <v>413</v>
      </c>
      <c r="D28">
        <v>52003000</v>
      </c>
      <c r="F28" t="s">
        <v>116</v>
      </c>
      <c r="H28">
        <v>100032661</v>
      </c>
      <c r="I28" t="s">
        <v>296</v>
      </c>
      <c r="J28">
        <v>6000010901</v>
      </c>
      <c r="K28" t="s">
        <v>297</v>
      </c>
      <c r="L28" s="6">
        <v>261.08</v>
      </c>
    </row>
    <row r="29" spans="2:12" x14ac:dyDescent="0.2">
      <c r="B29" s="5">
        <v>37050</v>
      </c>
      <c r="C29">
        <v>413</v>
      </c>
      <c r="D29">
        <v>52003000</v>
      </c>
      <c r="F29" t="s">
        <v>116</v>
      </c>
      <c r="H29">
        <v>100065135</v>
      </c>
      <c r="I29" t="s">
        <v>298</v>
      </c>
      <c r="J29">
        <v>20022500</v>
      </c>
      <c r="K29" t="s">
        <v>111</v>
      </c>
      <c r="L29" s="6">
        <v>12.52</v>
      </c>
    </row>
    <row r="30" spans="2:12" x14ac:dyDescent="0.2">
      <c r="B30" s="5">
        <v>37047</v>
      </c>
      <c r="C30">
        <v>413</v>
      </c>
      <c r="D30">
        <v>52003000</v>
      </c>
      <c r="F30" t="s">
        <v>116</v>
      </c>
      <c r="H30">
        <v>100029094</v>
      </c>
      <c r="I30" t="s">
        <v>299</v>
      </c>
      <c r="J30">
        <v>6000010724</v>
      </c>
      <c r="K30" t="s">
        <v>300</v>
      </c>
      <c r="L30" s="6">
        <v>68.91</v>
      </c>
    </row>
    <row r="31" spans="2:12" x14ac:dyDescent="0.2">
      <c r="B31" s="5">
        <v>37070</v>
      </c>
      <c r="C31">
        <v>413</v>
      </c>
      <c r="D31">
        <v>52003000</v>
      </c>
      <c r="F31" t="s">
        <v>116</v>
      </c>
      <c r="H31">
        <v>100040049</v>
      </c>
      <c r="I31" t="s">
        <v>301</v>
      </c>
      <c r="J31">
        <v>6000010724</v>
      </c>
      <c r="K31" t="s">
        <v>300</v>
      </c>
      <c r="L31" s="6">
        <v>193.21</v>
      </c>
    </row>
    <row r="32" spans="2:12" x14ac:dyDescent="0.2">
      <c r="B32" s="5">
        <v>37068</v>
      </c>
      <c r="C32">
        <v>413</v>
      </c>
      <c r="D32">
        <v>52003000</v>
      </c>
      <c r="F32" t="s">
        <v>116</v>
      </c>
      <c r="H32">
        <v>100032890</v>
      </c>
      <c r="I32" t="s">
        <v>296</v>
      </c>
      <c r="J32">
        <v>6000010901</v>
      </c>
      <c r="K32" t="s">
        <v>297</v>
      </c>
      <c r="L32" s="6">
        <v>-261.08</v>
      </c>
    </row>
    <row r="33" spans="2:12" x14ac:dyDescent="0.2">
      <c r="B33" t="s">
        <v>113</v>
      </c>
      <c r="D33">
        <v>52003000</v>
      </c>
      <c r="L33" s="7">
        <v>405.18</v>
      </c>
    </row>
    <row r="34" spans="2:12" x14ac:dyDescent="0.2">
      <c r="B34" s="5">
        <v>37047</v>
      </c>
      <c r="C34">
        <v>413</v>
      </c>
      <c r="D34">
        <v>52003500</v>
      </c>
      <c r="F34" t="s">
        <v>119</v>
      </c>
      <c r="H34">
        <v>100029094</v>
      </c>
      <c r="I34" t="s">
        <v>299</v>
      </c>
      <c r="J34">
        <v>6000010724</v>
      </c>
      <c r="K34" t="s">
        <v>300</v>
      </c>
      <c r="L34" s="6">
        <v>163.98</v>
      </c>
    </row>
    <row r="35" spans="2:12" x14ac:dyDescent="0.2">
      <c r="B35" s="5">
        <v>37070</v>
      </c>
      <c r="C35">
        <v>413</v>
      </c>
      <c r="D35">
        <v>52003500</v>
      </c>
      <c r="F35" t="s">
        <v>119</v>
      </c>
      <c r="H35">
        <v>100041197</v>
      </c>
      <c r="I35" t="s">
        <v>302</v>
      </c>
      <c r="J35">
        <v>6000011795</v>
      </c>
      <c r="K35" t="s">
        <v>303</v>
      </c>
      <c r="L35" s="6">
        <v>24.48</v>
      </c>
    </row>
    <row r="36" spans="2:12" x14ac:dyDescent="0.2">
      <c r="B36" s="5">
        <v>37070</v>
      </c>
      <c r="C36">
        <v>413</v>
      </c>
      <c r="D36">
        <v>52003500</v>
      </c>
      <c r="F36" t="s">
        <v>119</v>
      </c>
      <c r="H36">
        <v>100040069</v>
      </c>
      <c r="I36" t="s">
        <v>304</v>
      </c>
      <c r="J36">
        <v>6000011794</v>
      </c>
      <c r="K36" t="s">
        <v>305</v>
      </c>
      <c r="L36" s="6">
        <v>37.08</v>
      </c>
    </row>
    <row r="37" spans="2:12" x14ac:dyDescent="0.2">
      <c r="B37" t="s">
        <v>113</v>
      </c>
      <c r="D37">
        <v>52003500</v>
      </c>
      <c r="L37" s="7">
        <v>225.54</v>
      </c>
    </row>
    <row r="38" spans="2:12" x14ac:dyDescent="0.2">
      <c r="B38" s="5">
        <v>37047</v>
      </c>
      <c r="C38">
        <v>413</v>
      </c>
      <c r="D38">
        <v>52004000</v>
      </c>
      <c r="F38" t="s">
        <v>126</v>
      </c>
      <c r="H38">
        <v>100029094</v>
      </c>
      <c r="I38" t="s">
        <v>299</v>
      </c>
      <c r="J38">
        <v>6000010724</v>
      </c>
      <c r="K38" t="s">
        <v>300</v>
      </c>
      <c r="L38" s="6">
        <v>215</v>
      </c>
    </row>
    <row r="39" spans="2:12" x14ac:dyDescent="0.2">
      <c r="B39" s="5">
        <v>37070</v>
      </c>
      <c r="C39">
        <v>413</v>
      </c>
      <c r="D39">
        <v>52004000</v>
      </c>
      <c r="F39" t="s">
        <v>126</v>
      </c>
      <c r="H39">
        <v>100040069</v>
      </c>
      <c r="I39" t="s">
        <v>304</v>
      </c>
      <c r="J39">
        <v>6000011794</v>
      </c>
      <c r="K39" t="s">
        <v>305</v>
      </c>
      <c r="L39" s="6">
        <v>530</v>
      </c>
    </row>
    <row r="40" spans="2:12" x14ac:dyDescent="0.2">
      <c r="B40" s="5">
        <v>37070</v>
      </c>
      <c r="C40">
        <v>413</v>
      </c>
      <c r="D40">
        <v>52004000</v>
      </c>
      <c r="F40" t="s">
        <v>126</v>
      </c>
      <c r="H40">
        <v>100040049</v>
      </c>
      <c r="I40" t="s">
        <v>301</v>
      </c>
      <c r="J40">
        <v>6000010724</v>
      </c>
      <c r="K40" t="s">
        <v>300</v>
      </c>
      <c r="L40" s="6">
        <v>300</v>
      </c>
    </row>
    <row r="41" spans="2:12" x14ac:dyDescent="0.2">
      <c r="B41" t="s">
        <v>113</v>
      </c>
      <c r="D41">
        <v>52004000</v>
      </c>
      <c r="L41" s="7">
        <v>1045</v>
      </c>
    </row>
    <row r="42" spans="2:12" x14ac:dyDescent="0.2">
      <c r="B42" s="5">
        <v>37067</v>
      </c>
      <c r="C42">
        <v>413</v>
      </c>
      <c r="D42">
        <v>52004500</v>
      </c>
      <c r="F42" t="s">
        <v>134</v>
      </c>
      <c r="H42">
        <v>100036399</v>
      </c>
      <c r="I42" t="s">
        <v>296</v>
      </c>
      <c r="J42">
        <v>6000010901</v>
      </c>
      <c r="K42" t="s">
        <v>297</v>
      </c>
      <c r="L42" s="6">
        <v>598.96</v>
      </c>
    </row>
    <row r="43" spans="2:12" x14ac:dyDescent="0.2">
      <c r="B43" s="5">
        <v>37067</v>
      </c>
      <c r="C43">
        <v>413</v>
      </c>
      <c r="D43">
        <v>52004500</v>
      </c>
      <c r="F43" t="s">
        <v>134</v>
      </c>
      <c r="H43">
        <v>100032661</v>
      </c>
      <c r="I43" t="s">
        <v>296</v>
      </c>
      <c r="J43">
        <v>6000010901</v>
      </c>
      <c r="K43" t="s">
        <v>297</v>
      </c>
      <c r="L43" s="6">
        <v>1197.92</v>
      </c>
    </row>
    <row r="44" spans="2:12" x14ac:dyDescent="0.2">
      <c r="B44" s="5">
        <v>37047</v>
      </c>
      <c r="C44">
        <v>413</v>
      </c>
      <c r="D44">
        <v>52004500</v>
      </c>
      <c r="F44" t="s">
        <v>134</v>
      </c>
      <c r="H44">
        <v>100029094</v>
      </c>
      <c r="I44" t="s">
        <v>299</v>
      </c>
      <c r="J44">
        <v>6000010724</v>
      </c>
      <c r="K44" t="s">
        <v>300</v>
      </c>
      <c r="L44" s="6">
        <v>2364.6</v>
      </c>
    </row>
    <row r="45" spans="2:12" x14ac:dyDescent="0.2">
      <c r="B45" s="5">
        <v>37068</v>
      </c>
      <c r="C45">
        <v>413</v>
      </c>
      <c r="D45">
        <v>52004500</v>
      </c>
      <c r="F45" t="s">
        <v>134</v>
      </c>
      <c r="H45">
        <v>100032890</v>
      </c>
      <c r="I45" t="s">
        <v>296</v>
      </c>
      <c r="J45">
        <v>6000010901</v>
      </c>
      <c r="K45" t="s">
        <v>297</v>
      </c>
      <c r="L45" s="6">
        <v>-1197.92</v>
      </c>
    </row>
    <row r="46" spans="2:12" x14ac:dyDescent="0.2">
      <c r="B46" s="5">
        <v>37070</v>
      </c>
      <c r="C46">
        <v>413</v>
      </c>
      <c r="D46">
        <v>52004500</v>
      </c>
      <c r="F46" t="s">
        <v>134</v>
      </c>
      <c r="H46">
        <v>100040069</v>
      </c>
      <c r="I46" t="s">
        <v>304</v>
      </c>
      <c r="J46">
        <v>6000011794</v>
      </c>
      <c r="K46" t="s">
        <v>305</v>
      </c>
      <c r="L46" s="6">
        <v>22.08</v>
      </c>
    </row>
    <row r="47" spans="2:12" x14ac:dyDescent="0.2">
      <c r="B47" s="5">
        <v>37070</v>
      </c>
      <c r="C47">
        <v>413</v>
      </c>
      <c r="D47">
        <v>52004500</v>
      </c>
      <c r="F47" t="s">
        <v>134</v>
      </c>
      <c r="H47">
        <v>100040069</v>
      </c>
      <c r="I47" t="s">
        <v>304</v>
      </c>
      <c r="J47">
        <v>6000011794</v>
      </c>
      <c r="K47" t="s">
        <v>305</v>
      </c>
      <c r="L47" s="6">
        <v>497.07</v>
      </c>
    </row>
    <row r="48" spans="2:12" x14ac:dyDescent="0.2">
      <c r="B48" t="s">
        <v>113</v>
      </c>
      <c r="D48">
        <v>52004500</v>
      </c>
      <c r="L48" s="7">
        <v>3482.71</v>
      </c>
    </row>
    <row r="49" spans="2:12" x14ac:dyDescent="0.2">
      <c r="B49" s="5">
        <v>37071</v>
      </c>
      <c r="C49">
        <v>413</v>
      </c>
      <c r="D49">
        <v>52502000</v>
      </c>
      <c r="F49" t="s">
        <v>138</v>
      </c>
      <c r="H49">
        <v>100054441</v>
      </c>
      <c r="I49" t="s">
        <v>140</v>
      </c>
      <c r="J49">
        <v>20023000</v>
      </c>
      <c r="K49" t="s">
        <v>118</v>
      </c>
      <c r="L49" s="6">
        <v>99.97</v>
      </c>
    </row>
    <row r="50" spans="2:12" x14ac:dyDescent="0.2">
      <c r="B50" s="5">
        <v>37071</v>
      </c>
      <c r="C50">
        <v>413</v>
      </c>
      <c r="D50">
        <v>52502000</v>
      </c>
      <c r="F50" t="s">
        <v>138</v>
      </c>
      <c r="H50">
        <v>100055317</v>
      </c>
      <c r="I50" t="s">
        <v>139</v>
      </c>
      <c r="J50">
        <v>20023000</v>
      </c>
      <c r="K50" t="s">
        <v>118</v>
      </c>
      <c r="L50" s="6">
        <v>331.78</v>
      </c>
    </row>
    <row r="51" spans="2:12" x14ac:dyDescent="0.2">
      <c r="B51" s="5">
        <v>37071</v>
      </c>
      <c r="C51">
        <v>413</v>
      </c>
      <c r="D51">
        <v>52502000</v>
      </c>
      <c r="F51" t="s">
        <v>138</v>
      </c>
      <c r="H51">
        <v>100056317</v>
      </c>
      <c r="I51" t="s">
        <v>142</v>
      </c>
      <c r="J51">
        <v>20023000</v>
      </c>
      <c r="K51" t="s">
        <v>118</v>
      </c>
      <c r="L51" s="6">
        <v>110</v>
      </c>
    </row>
    <row r="52" spans="2:12" x14ac:dyDescent="0.2">
      <c r="B52" s="5">
        <v>37071</v>
      </c>
      <c r="C52">
        <v>413</v>
      </c>
      <c r="D52">
        <v>52502000</v>
      </c>
      <c r="F52" t="s">
        <v>138</v>
      </c>
      <c r="H52">
        <v>100056955</v>
      </c>
      <c r="I52" t="s">
        <v>141</v>
      </c>
      <c r="J52">
        <v>20023000</v>
      </c>
      <c r="K52" t="s">
        <v>118</v>
      </c>
      <c r="L52" s="6">
        <v>4667.37</v>
      </c>
    </row>
    <row r="53" spans="2:12" x14ac:dyDescent="0.2">
      <c r="B53" s="5">
        <v>37071</v>
      </c>
      <c r="C53">
        <v>413</v>
      </c>
      <c r="D53">
        <v>52502000</v>
      </c>
      <c r="F53" t="s">
        <v>138</v>
      </c>
      <c r="H53">
        <v>100054186</v>
      </c>
      <c r="I53" t="s">
        <v>141</v>
      </c>
      <c r="J53">
        <v>20023000</v>
      </c>
      <c r="K53" t="s">
        <v>118</v>
      </c>
      <c r="L53" s="6">
        <v>591.71</v>
      </c>
    </row>
    <row r="54" spans="2:12" x14ac:dyDescent="0.2">
      <c r="B54" s="5">
        <v>37071</v>
      </c>
      <c r="C54">
        <v>413</v>
      </c>
      <c r="D54">
        <v>52502000</v>
      </c>
      <c r="F54" t="s">
        <v>138</v>
      </c>
      <c r="H54">
        <v>100051173</v>
      </c>
      <c r="I54" t="s">
        <v>145</v>
      </c>
      <c r="J54">
        <v>20023000</v>
      </c>
      <c r="K54" t="s">
        <v>118</v>
      </c>
      <c r="L54" s="6">
        <v>375.63</v>
      </c>
    </row>
    <row r="55" spans="2:12" x14ac:dyDescent="0.2">
      <c r="B55" s="5">
        <v>37071</v>
      </c>
      <c r="C55">
        <v>413</v>
      </c>
      <c r="D55">
        <v>52502000</v>
      </c>
      <c r="F55" t="s">
        <v>138</v>
      </c>
      <c r="H55">
        <v>100053308</v>
      </c>
      <c r="I55" t="s">
        <v>139</v>
      </c>
      <c r="J55">
        <v>20023000</v>
      </c>
      <c r="K55" t="s">
        <v>118</v>
      </c>
      <c r="L55" s="6">
        <v>58.61</v>
      </c>
    </row>
    <row r="56" spans="2:12" x14ac:dyDescent="0.2">
      <c r="B56" s="5">
        <v>37071</v>
      </c>
      <c r="C56">
        <v>413</v>
      </c>
      <c r="D56">
        <v>52502000</v>
      </c>
      <c r="F56" t="s">
        <v>138</v>
      </c>
      <c r="H56">
        <v>100053490</v>
      </c>
      <c r="I56" t="s">
        <v>141</v>
      </c>
      <c r="J56">
        <v>20023000</v>
      </c>
      <c r="K56" t="s">
        <v>118</v>
      </c>
      <c r="L56" s="6">
        <v>1419.88</v>
      </c>
    </row>
    <row r="57" spans="2:12" x14ac:dyDescent="0.2">
      <c r="B57" s="5">
        <v>37071</v>
      </c>
      <c r="C57">
        <v>413</v>
      </c>
      <c r="D57">
        <v>52502000</v>
      </c>
      <c r="F57" t="s">
        <v>138</v>
      </c>
      <c r="H57">
        <v>100053898</v>
      </c>
      <c r="I57" t="s">
        <v>139</v>
      </c>
      <c r="J57">
        <v>20023000</v>
      </c>
      <c r="K57" t="s">
        <v>118</v>
      </c>
      <c r="L57" s="6">
        <v>98.43</v>
      </c>
    </row>
    <row r="58" spans="2:12" x14ac:dyDescent="0.2">
      <c r="B58" t="s">
        <v>113</v>
      </c>
      <c r="D58">
        <v>52502000</v>
      </c>
      <c r="L58" s="7">
        <v>7753.38</v>
      </c>
    </row>
    <row r="59" spans="2:12" x14ac:dyDescent="0.2">
      <c r="B59" s="5">
        <v>37043</v>
      </c>
      <c r="C59">
        <v>413</v>
      </c>
      <c r="D59">
        <v>52502500</v>
      </c>
      <c r="F59" t="s">
        <v>146</v>
      </c>
      <c r="H59">
        <v>100022012</v>
      </c>
      <c r="I59" t="s">
        <v>147</v>
      </c>
      <c r="J59">
        <v>20023000</v>
      </c>
      <c r="K59" t="s">
        <v>118</v>
      </c>
      <c r="L59" s="6">
        <v>11376.91</v>
      </c>
    </row>
    <row r="60" spans="2:12" x14ac:dyDescent="0.2">
      <c r="B60" t="s">
        <v>113</v>
      </c>
      <c r="D60">
        <v>52502500</v>
      </c>
      <c r="L60" s="7">
        <v>11376.91</v>
      </c>
    </row>
    <row r="61" spans="2:12" x14ac:dyDescent="0.2">
      <c r="B61" s="5">
        <v>37070</v>
      </c>
      <c r="C61">
        <v>413</v>
      </c>
      <c r="D61">
        <v>52503500</v>
      </c>
      <c r="F61" t="s">
        <v>148</v>
      </c>
      <c r="H61">
        <v>100040049</v>
      </c>
      <c r="I61" t="s">
        <v>301</v>
      </c>
      <c r="J61">
        <v>6000010724</v>
      </c>
      <c r="K61" t="s">
        <v>300</v>
      </c>
      <c r="L61" s="6">
        <v>248.13</v>
      </c>
    </row>
    <row r="62" spans="2:12" x14ac:dyDescent="0.2">
      <c r="B62" s="5">
        <v>37050</v>
      </c>
      <c r="C62">
        <v>413</v>
      </c>
      <c r="D62">
        <v>52503500</v>
      </c>
      <c r="F62" t="s">
        <v>148</v>
      </c>
      <c r="H62">
        <v>100065135</v>
      </c>
      <c r="I62" t="s">
        <v>298</v>
      </c>
      <c r="J62">
        <v>20022500</v>
      </c>
      <c r="K62" t="s">
        <v>111</v>
      </c>
      <c r="L62" s="6">
        <v>4.88</v>
      </c>
    </row>
    <row r="63" spans="2:12" x14ac:dyDescent="0.2">
      <c r="B63" s="5">
        <v>37070</v>
      </c>
      <c r="C63">
        <v>413</v>
      </c>
      <c r="D63">
        <v>52503500</v>
      </c>
      <c r="F63" t="s">
        <v>148</v>
      </c>
      <c r="H63">
        <v>100034809</v>
      </c>
      <c r="I63" t="s">
        <v>306</v>
      </c>
      <c r="J63">
        <v>6000011795</v>
      </c>
      <c r="K63" t="s">
        <v>303</v>
      </c>
      <c r="L63" s="6">
        <v>459.57</v>
      </c>
    </row>
    <row r="64" spans="2:12" x14ac:dyDescent="0.2">
      <c r="B64" t="s">
        <v>113</v>
      </c>
      <c r="D64">
        <v>52503500</v>
      </c>
      <c r="L64" s="7">
        <v>712.58</v>
      </c>
    </row>
    <row r="65" spans="2:12" x14ac:dyDescent="0.2">
      <c r="B65" s="5">
        <v>37057</v>
      </c>
      <c r="C65">
        <v>413</v>
      </c>
      <c r="D65">
        <v>52504500</v>
      </c>
      <c r="F65" t="s">
        <v>240</v>
      </c>
      <c r="H65">
        <v>49019119</v>
      </c>
      <c r="J65">
        <v>20023000</v>
      </c>
      <c r="K65" t="s">
        <v>118</v>
      </c>
      <c r="L65" s="6">
        <v>693.47</v>
      </c>
    </row>
    <row r="66" spans="2:12" x14ac:dyDescent="0.2">
      <c r="B66" t="s">
        <v>113</v>
      </c>
      <c r="D66">
        <v>52504500</v>
      </c>
      <c r="L66" s="7">
        <v>693.47</v>
      </c>
    </row>
    <row r="67" spans="2:12" x14ac:dyDescent="0.2">
      <c r="B67" s="5">
        <v>37069</v>
      </c>
      <c r="C67">
        <v>413</v>
      </c>
      <c r="D67">
        <v>52507000</v>
      </c>
      <c r="F67" t="s">
        <v>243</v>
      </c>
      <c r="H67">
        <v>100032781</v>
      </c>
      <c r="J67">
        <v>5000039661</v>
      </c>
      <c r="K67" t="s">
        <v>307</v>
      </c>
      <c r="L67" s="6">
        <v>5650.24</v>
      </c>
    </row>
    <row r="68" spans="2:12" x14ac:dyDescent="0.2">
      <c r="B68" s="5">
        <v>37064</v>
      </c>
      <c r="C68">
        <v>413</v>
      </c>
      <c r="D68">
        <v>52507000</v>
      </c>
      <c r="F68" t="s">
        <v>243</v>
      </c>
      <c r="H68">
        <v>100070477</v>
      </c>
      <c r="I68" t="s">
        <v>308</v>
      </c>
      <c r="J68">
        <v>20022500</v>
      </c>
      <c r="K68" t="s">
        <v>111</v>
      </c>
      <c r="L68" s="6">
        <v>1347.5</v>
      </c>
    </row>
    <row r="69" spans="2:12" x14ac:dyDescent="0.2">
      <c r="B69" s="5">
        <v>37064</v>
      </c>
      <c r="C69">
        <v>413</v>
      </c>
      <c r="D69">
        <v>52507000</v>
      </c>
      <c r="F69" t="s">
        <v>243</v>
      </c>
      <c r="H69">
        <v>100070477</v>
      </c>
      <c r="I69" t="s">
        <v>308</v>
      </c>
      <c r="J69">
        <v>20022500</v>
      </c>
      <c r="K69" t="s">
        <v>111</v>
      </c>
      <c r="L69" s="6">
        <v>786.96</v>
      </c>
    </row>
    <row r="70" spans="2:12" x14ac:dyDescent="0.2">
      <c r="B70" t="s">
        <v>113</v>
      </c>
      <c r="D70">
        <v>52507000</v>
      </c>
      <c r="L70" s="7">
        <v>7784.7</v>
      </c>
    </row>
    <row r="71" spans="2:12" x14ac:dyDescent="0.2">
      <c r="B71" s="5">
        <v>37057</v>
      </c>
      <c r="C71">
        <v>413</v>
      </c>
      <c r="D71">
        <v>52507500</v>
      </c>
      <c r="F71" t="s">
        <v>160</v>
      </c>
      <c r="H71">
        <v>100031483</v>
      </c>
      <c r="I71" t="s">
        <v>309</v>
      </c>
      <c r="J71">
        <v>5000067023</v>
      </c>
      <c r="K71" t="s">
        <v>164</v>
      </c>
      <c r="L71" s="6">
        <v>129.5</v>
      </c>
    </row>
    <row r="72" spans="2:12" x14ac:dyDescent="0.2">
      <c r="B72" s="5">
        <v>37050</v>
      </c>
      <c r="C72">
        <v>413</v>
      </c>
      <c r="D72">
        <v>52507500</v>
      </c>
      <c r="F72" t="s">
        <v>160</v>
      </c>
      <c r="H72">
        <v>100030527</v>
      </c>
      <c r="I72" t="s">
        <v>310</v>
      </c>
      <c r="J72">
        <v>5000067023</v>
      </c>
      <c r="K72" t="s">
        <v>164</v>
      </c>
      <c r="L72" s="6">
        <v>165.76</v>
      </c>
    </row>
    <row r="73" spans="2:12" x14ac:dyDescent="0.2">
      <c r="B73" s="5">
        <v>37050</v>
      </c>
      <c r="C73">
        <v>413</v>
      </c>
      <c r="D73">
        <v>52507500</v>
      </c>
      <c r="F73" t="s">
        <v>160</v>
      </c>
      <c r="H73">
        <v>100030527</v>
      </c>
      <c r="I73" t="s">
        <v>311</v>
      </c>
      <c r="J73">
        <v>5000067023</v>
      </c>
      <c r="K73" t="s">
        <v>164</v>
      </c>
      <c r="L73" s="6">
        <v>165.76</v>
      </c>
    </row>
    <row r="74" spans="2:12" x14ac:dyDescent="0.2">
      <c r="B74" s="5">
        <v>37043</v>
      </c>
      <c r="C74">
        <v>413</v>
      </c>
      <c r="D74">
        <v>52507500</v>
      </c>
      <c r="F74" t="s">
        <v>160</v>
      </c>
      <c r="H74">
        <v>100030795</v>
      </c>
      <c r="I74" t="s">
        <v>163</v>
      </c>
      <c r="J74">
        <v>5000067023</v>
      </c>
      <c r="K74" t="s">
        <v>164</v>
      </c>
      <c r="L74" s="6">
        <v>4.1399999999999997</v>
      </c>
    </row>
    <row r="75" spans="2:12" x14ac:dyDescent="0.2">
      <c r="B75" s="5">
        <v>37057</v>
      </c>
      <c r="C75">
        <v>413</v>
      </c>
      <c r="D75">
        <v>52507500</v>
      </c>
      <c r="F75" t="s">
        <v>160</v>
      </c>
      <c r="H75">
        <v>100033183</v>
      </c>
      <c r="I75" t="s">
        <v>168</v>
      </c>
      <c r="J75">
        <v>5000067023</v>
      </c>
      <c r="K75" t="s">
        <v>164</v>
      </c>
      <c r="L75" s="6">
        <v>20.29</v>
      </c>
    </row>
    <row r="76" spans="2:12" x14ac:dyDescent="0.2">
      <c r="B76" s="5">
        <v>37055</v>
      </c>
      <c r="C76">
        <v>413</v>
      </c>
      <c r="D76">
        <v>52507500</v>
      </c>
      <c r="F76" t="s">
        <v>160</v>
      </c>
      <c r="H76">
        <v>100030854</v>
      </c>
      <c r="I76" t="s">
        <v>312</v>
      </c>
      <c r="J76">
        <v>5000067023</v>
      </c>
      <c r="K76" t="s">
        <v>164</v>
      </c>
      <c r="L76" s="6">
        <v>229.43</v>
      </c>
    </row>
    <row r="77" spans="2:12" x14ac:dyDescent="0.2">
      <c r="B77" s="5">
        <v>37055</v>
      </c>
      <c r="C77">
        <v>413</v>
      </c>
      <c r="D77">
        <v>52507500</v>
      </c>
      <c r="F77" t="s">
        <v>160</v>
      </c>
      <c r="H77">
        <v>100030854</v>
      </c>
      <c r="I77" t="s">
        <v>313</v>
      </c>
      <c r="J77">
        <v>5000067023</v>
      </c>
      <c r="K77" t="s">
        <v>164</v>
      </c>
      <c r="L77" s="6">
        <v>579.6</v>
      </c>
    </row>
    <row r="78" spans="2:12" x14ac:dyDescent="0.2">
      <c r="B78" s="5">
        <v>37043</v>
      </c>
      <c r="C78">
        <v>413</v>
      </c>
      <c r="D78">
        <v>52507500</v>
      </c>
      <c r="F78" t="s">
        <v>160</v>
      </c>
      <c r="H78">
        <v>100028932</v>
      </c>
      <c r="I78" t="s">
        <v>314</v>
      </c>
      <c r="J78">
        <v>5000067023</v>
      </c>
      <c r="K78" t="s">
        <v>164</v>
      </c>
      <c r="L78" s="6">
        <v>165.76</v>
      </c>
    </row>
    <row r="79" spans="2:12" x14ac:dyDescent="0.2">
      <c r="B79" s="5">
        <v>37057</v>
      </c>
      <c r="C79">
        <v>413</v>
      </c>
      <c r="D79">
        <v>52507500</v>
      </c>
      <c r="F79" t="s">
        <v>160</v>
      </c>
      <c r="H79">
        <v>100031483</v>
      </c>
      <c r="I79" t="s">
        <v>315</v>
      </c>
      <c r="J79">
        <v>5000067023</v>
      </c>
      <c r="K79" t="s">
        <v>164</v>
      </c>
      <c r="L79" s="6">
        <v>505.84</v>
      </c>
    </row>
    <row r="80" spans="2:12" x14ac:dyDescent="0.2">
      <c r="B80" s="5">
        <v>37057</v>
      </c>
      <c r="C80">
        <v>413</v>
      </c>
      <c r="D80">
        <v>52507500</v>
      </c>
      <c r="F80" t="s">
        <v>160</v>
      </c>
      <c r="H80">
        <v>100031483</v>
      </c>
      <c r="I80" t="s">
        <v>316</v>
      </c>
      <c r="J80">
        <v>5000067023</v>
      </c>
      <c r="K80" t="s">
        <v>164</v>
      </c>
      <c r="L80" s="6">
        <v>176.12</v>
      </c>
    </row>
    <row r="81" spans="2:12" x14ac:dyDescent="0.2">
      <c r="B81" t="s">
        <v>113</v>
      </c>
      <c r="D81">
        <v>52507500</v>
      </c>
      <c r="L81" s="7">
        <v>2142.1999999999998</v>
      </c>
    </row>
    <row r="82" spans="2:12" x14ac:dyDescent="0.2">
      <c r="B82" s="5">
        <v>37062</v>
      </c>
      <c r="C82">
        <v>413</v>
      </c>
      <c r="D82">
        <v>52508000</v>
      </c>
      <c r="F82" t="s">
        <v>183</v>
      </c>
      <c r="H82">
        <v>100031888</v>
      </c>
      <c r="I82" t="s">
        <v>317</v>
      </c>
      <c r="J82">
        <v>5000075714</v>
      </c>
      <c r="K82" t="s">
        <v>318</v>
      </c>
      <c r="L82" s="6">
        <v>1764.54</v>
      </c>
    </row>
    <row r="83" spans="2:12" x14ac:dyDescent="0.2">
      <c r="B83" t="s">
        <v>113</v>
      </c>
      <c r="D83">
        <v>52508000</v>
      </c>
      <c r="L83" s="7">
        <v>1764.54</v>
      </c>
    </row>
    <row r="84" spans="2:12" x14ac:dyDescent="0.2">
      <c r="B84" s="5">
        <v>37070</v>
      </c>
      <c r="C84">
        <v>413</v>
      </c>
      <c r="D84">
        <v>52508100</v>
      </c>
      <c r="F84" t="s">
        <v>254</v>
      </c>
      <c r="H84">
        <v>100040069</v>
      </c>
      <c r="I84" t="s">
        <v>304</v>
      </c>
      <c r="J84">
        <v>6000011794</v>
      </c>
      <c r="K84" t="s">
        <v>305</v>
      </c>
      <c r="L84" s="6">
        <v>33.72</v>
      </c>
    </row>
    <row r="85" spans="2:12" x14ac:dyDescent="0.2">
      <c r="B85" t="s">
        <v>113</v>
      </c>
      <c r="D85">
        <v>52508100</v>
      </c>
      <c r="L85" s="7">
        <v>33.72</v>
      </c>
    </row>
    <row r="86" spans="2:12" x14ac:dyDescent="0.2">
      <c r="B86" s="5">
        <v>37071</v>
      </c>
      <c r="C86">
        <v>413</v>
      </c>
      <c r="D86">
        <v>53600000</v>
      </c>
      <c r="F86" t="s">
        <v>199</v>
      </c>
      <c r="H86">
        <v>100033290</v>
      </c>
      <c r="J86">
        <v>5000003183</v>
      </c>
      <c r="K86" t="s">
        <v>200</v>
      </c>
      <c r="L86" s="6">
        <v>16.149999999999999</v>
      </c>
    </row>
    <row r="87" spans="2:12" x14ac:dyDescent="0.2">
      <c r="B87" s="5">
        <v>37071</v>
      </c>
      <c r="C87">
        <v>413</v>
      </c>
      <c r="D87">
        <v>53600000</v>
      </c>
      <c r="F87" t="s">
        <v>199</v>
      </c>
      <c r="H87">
        <v>100033313</v>
      </c>
      <c r="J87">
        <v>5000003183</v>
      </c>
      <c r="K87" t="s">
        <v>200</v>
      </c>
      <c r="L87" s="6">
        <v>182.92</v>
      </c>
    </row>
    <row r="88" spans="2:12" x14ac:dyDescent="0.2">
      <c r="B88" s="5">
        <v>37071</v>
      </c>
      <c r="C88">
        <v>413</v>
      </c>
      <c r="D88">
        <v>53600000</v>
      </c>
      <c r="F88" t="s">
        <v>199</v>
      </c>
      <c r="H88">
        <v>100033331</v>
      </c>
      <c r="J88">
        <v>5000003183</v>
      </c>
      <c r="K88" t="s">
        <v>200</v>
      </c>
      <c r="L88" s="6">
        <v>13.49</v>
      </c>
    </row>
    <row r="89" spans="2:12" x14ac:dyDescent="0.2">
      <c r="B89" s="5">
        <v>37043</v>
      </c>
      <c r="C89">
        <v>413</v>
      </c>
      <c r="D89">
        <v>53600000</v>
      </c>
      <c r="F89" t="s">
        <v>199</v>
      </c>
      <c r="H89">
        <v>100028512</v>
      </c>
      <c r="J89">
        <v>5000003183</v>
      </c>
      <c r="K89" t="s">
        <v>200</v>
      </c>
      <c r="L89" s="6">
        <v>20.59</v>
      </c>
    </row>
    <row r="90" spans="2:12" x14ac:dyDescent="0.2">
      <c r="B90" s="5">
        <v>37070</v>
      </c>
      <c r="C90">
        <v>413</v>
      </c>
      <c r="D90">
        <v>53600000</v>
      </c>
      <c r="F90" t="s">
        <v>199</v>
      </c>
      <c r="H90">
        <v>100034809</v>
      </c>
      <c r="I90" t="s">
        <v>306</v>
      </c>
      <c r="J90">
        <v>6000011795</v>
      </c>
      <c r="K90" t="s">
        <v>303</v>
      </c>
      <c r="L90" s="6">
        <v>244.52</v>
      </c>
    </row>
    <row r="91" spans="2:12" x14ac:dyDescent="0.2">
      <c r="B91" s="5">
        <v>37064</v>
      </c>
      <c r="C91">
        <v>413</v>
      </c>
      <c r="D91">
        <v>53600000</v>
      </c>
      <c r="F91" t="s">
        <v>199</v>
      </c>
      <c r="H91">
        <v>100032422</v>
      </c>
      <c r="J91">
        <v>5000003183</v>
      </c>
      <c r="K91" t="s">
        <v>200</v>
      </c>
      <c r="L91" s="6">
        <v>17.18</v>
      </c>
    </row>
    <row r="92" spans="2:12" x14ac:dyDescent="0.2">
      <c r="B92" s="5">
        <v>37070</v>
      </c>
      <c r="C92">
        <v>413</v>
      </c>
      <c r="D92">
        <v>53600000</v>
      </c>
      <c r="F92" t="s">
        <v>199</v>
      </c>
      <c r="H92">
        <v>100040069</v>
      </c>
      <c r="I92" t="s">
        <v>304</v>
      </c>
      <c r="J92">
        <v>6000011794</v>
      </c>
      <c r="K92" t="s">
        <v>305</v>
      </c>
      <c r="L92" s="6">
        <v>74.989999999999995</v>
      </c>
    </row>
    <row r="93" spans="2:12" x14ac:dyDescent="0.2">
      <c r="B93" s="5">
        <v>37050</v>
      </c>
      <c r="C93">
        <v>413</v>
      </c>
      <c r="D93">
        <v>53600000</v>
      </c>
      <c r="F93" t="s">
        <v>199</v>
      </c>
      <c r="H93">
        <v>100030227</v>
      </c>
      <c r="J93">
        <v>5000003183</v>
      </c>
      <c r="K93" t="s">
        <v>200</v>
      </c>
      <c r="L93" s="6">
        <v>7.25</v>
      </c>
    </row>
    <row r="94" spans="2:12" x14ac:dyDescent="0.2">
      <c r="B94" s="5">
        <v>37050</v>
      </c>
      <c r="C94">
        <v>413</v>
      </c>
      <c r="D94">
        <v>53600000</v>
      </c>
      <c r="F94" t="s">
        <v>199</v>
      </c>
      <c r="H94">
        <v>100030273</v>
      </c>
      <c r="J94">
        <v>5000003183</v>
      </c>
      <c r="K94" t="s">
        <v>200</v>
      </c>
      <c r="L94" s="6">
        <v>59.04</v>
      </c>
    </row>
    <row r="95" spans="2:12" x14ac:dyDescent="0.2">
      <c r="B95" s="5">
        <v>37071</v>
      </c>
      <c r="C95">
        <v>413</v>
      </c>
      <c r="D95">
        <v>53600000</v>
      </c>
      <c r="F95" t="s">
        <v>199</v>
      </c>
      <c r="H95">
        <v>100033286</v>
      </c>
      <c r="J95">
        <v>5000003183</v>
      </c>
      <c r="K95" t="s">
        <v>200</v>
      </c>
      <c r="L95" s="6">
        <v>130.44</v>
      </c>
    </row>
    <row r="96" spans="2:12" x14ac:dyDescent="0.2">
      <c r="B96" t="s">
        <v>113</v>
      </c>
      <c r="D96">
        <v>53600000</v>
      </c>
      <c r="L96" s="7">
        <v>766.57</v>
      </c>
    </row>
    <row r="97" spans="2:12" x14ac:dyDescent="0.2">
      <c r="B97" s="5">
        <v>37072</v>
      </c>
      <c r="C97">
        <v>413</v>
      </c>
      <c r="D97">
        <v>59003000</v>
      </c>
      <c r="F97" t="s">
        <v>201</v>
      </c>
      <c r="H97">
        <v>100032282</v>
      </c>
      <c r="J97">
        <v>30016000</v>
      </c>
      <c r="K97" t="s">
        <v>110</v>
      </c>
      <c r="L97" s="6">
        <v>504.74</v>
      </c>
    </row>
    <row r="98" spans="2:12" x14ac:dyDescent="0.2">
      <c r="B98" s="5">
        <v>37072</v>
      </c>
      <c r="C98">
        <v>413</v>
      </c>
      <c r="D98">
        <v>59003000</v>
      </c>
      <c r="F98" t="s">
        <v>201</v>
      </c>
      <c r="H98">
        <v>100032282</v>
      </c>
      <c r="J98">
        <v>30016000</v>
      </c>
      <c r="K98" t="s">
        <v>110</v>
      </c>
      <c r="L98" s="6">
        <v>481.95</v>
      </c>
    </row>
    <row r="99" spans="2:12" x14ac:dyDescent="0.2">
      <c r="B99" s="5">
        <v>37057</v>
      </c>
      <c r="C99">
        <v>413</v>
      </c>
      <c r="D99">
        <v>59003000</v>
      </c>
      <c r="F99" t="s">
        <v>201</v>
      </c>
      <c r="H99">
        <v>100029966</v>
      </c>
      <c r="J99">
        <v>30016000</v>
      </c>
      <c r="K99" t="s">
        <v>110</v>
      </c>
      <c r="L99" s="6">
        <v>497.94</v>
      </c>
    </row>
    <row r="100" spans="2:12" x14ac:dyDescent="0.2">
      <c r="B100" s="5">
        <v>37057</v>
      </c>
      <c r="C100">
        <v>413</v>
      </c>
      <c r="D100">
        <v>59003000</v>
      </c>
      <c r="F100" t="s">
        <v>201</v>
      </c>
      <c r="H100">
        <v>100029966</v>
      </c>
      <c r="J100">
        <v>30016000</v>
      </c>
      <c r="K100" t="s">
        <v>110</v>
      </c>
      <c r="L100" s="6">
        <v>452.67</v>
      </c>
    </row>
    <row r="101" spans="2:12" x14ac:dyDescent="0.2">
      <c r="B101" t="s">
        <v>113</v>
      </c>
      <c r="D101">
        <v>59003000</v>
      </c>
      <c r="L101" s="7">
        <v>1937.3</v>
      </c>
    </row>
    <row r="102" spans="2:12" x14ac:dyDescent="0.2">
      <c r="B102" s="5">
        <v>37072</v>
      </c>
      <c r="C102">
        <v>413</v>
      </c>
      <c r="D102">
        <v>59003100</v>
      </c>
      <c r="F102" t="s">
        <v>269</v>
      </c>
      <c r="H102">
        <v>100032282</v>
      </c>
      <c r="J102">
        <v>30016000</v>
      </c>
      <c r="K102" t="s">
        <v>110</v>
      </c>
      <c r="L102" s="6">
        <v>14.17</v>
      </c>
    </row>
    <row r="103" spans="2:12" x14ac:dyDescent="0.2">
      <c r="B103" s="5">
        <v>37057</v>
      </c>
      <c r="C103">
        <v>413</v>
      </c>
      <c r="D103">
        <v>59003100</v>
      </c>
      <c r="F103" t="s">
        <v>269</v>
      </c>
      <c r="H103">
        <v>100029966</v>
      </c>
      <c r="J103">
        <v>30016000</v>
      </c>
      <c r="K103" t="s">
        <v>110</v>
      </c>
      <c r="L103" s="6">
        <v>14.05</v>
      </c>
    </row>
    <row r="104" spans="2:12" x14ac:dyDescent="0.2">
      <c r="B104" t="s">
        <v>113</v>
      </c>
      <c r="D104">
        <v>59003100</v>
      </c>
      <c r="L104" s="7">
        <v>28.22</v>
      </c>
    </row>
    <row r="105" spans="2:12" x14ac:dyDescent="0.2">
      <c r="B105" s="5">
        <v>37072</v>
      </c>
      <c r="C105">
        <v>413</v>
      </c>
      <c r="D105">
        <v>59003200</v>
      </c>
      <c r="F105" t="s">
        <v>270</v>
      </c>
      <c r="H105">
        <v>100032282</v>
      </c>
      <c r="J105">
        <v>30016000</v>
      </c>
      <c r="K105" t="s">
        <v>110</v>
      </c>
      <c r="L105" s="6">
        <v>11.05</v>
      </c>
    </row>
    <row r="106" spans="2:12" x14ac:dyDescent="0.2">
      <c r="B106" s="5">
        <v>37057</v>
      </c>
      <c r="C106">
        <v>413</v>
      </c>
      <c r="D106">
        <v>59003200</v>
      </c>
      <c r="F106" t="s">
        <v>270</v>
      </c>
      <c r="H106">
        <v>100029966</v>
      </c>
      <c r="J106">
        <v>30016000</v>
      </c>
      <c r="K106" t="s">
        <v>110</v>
      </c>
      <c r="L106" s="6">
        <v>10.97</v>
      </c>
    </row>
    <row r="107" spans="2:12" x14ac:dyDescent="0.2">
      <c r="B107" t="s">
        <v>113</v>
      </c>
      <c r="D107">
        <v>59003200</v>
      </c>
      <c r="L107" s="7">
        <v>22.02</v>
      </c>
    </row>
    <row r="108" spans="2:12" x14ac:dyDescent="0.2">
      <c r="B108" s="5">
        <v>37072</v>
      </c>
      <c r="C108">
        <v>413</v>
      </c>
      <c r="D108">
        <v>59099900</v>
      </c>
      <c r="F108" t="s">
        <v>271</v>
      </c>
      <c r="H108">
        <v>100032282</v>
      </c>
      <c r="J108">
        <v>30016000</v>
      </c>
      <c r="K108" t="s">
        <v>110</v>
      </c>
      <c r="L108" s="6">
        <v>2.0499999999999998</v>
      </c>
    </row>
    <row r="109" spans="2:12" x14ac:dyDescent="0.2">
      <c r="B109" s="5">
        <v>37057</v>
      </c>
      <c r="C109">
        <v>413</v>
      </c>
      <c r="D109">
        <v>59099900</v>
      </c>
      <c r="F109" t="s">
        <v>271</v>
      </c>
      <c r="H109">
        <v>100029966</v>
      </c>
      <c r="J109">
        <v>30016000</v>
      </c>
      <c r="K109" t="s">
        <v>110</v>
      </c>
      <c r="L109" s="6">
        <v>2.0299999999999998</v>
      </c>
    </row>
    <row r="110" spans="2:12" x14ac:dyDescent="0.2">
      <c r="B110" t="s">
        <v>113</v>
      </c>
      <c r="D110">
        <v>59099900</v>
      </c>
      <c r="L110" s="7">
        <v>4.08</v>
      </c>
    </row>
    <row r="111" spans="2:12" x14ac:dyDescent="0.2">
      <c r="B111" s="5">
        <v>37072</v>
      </c>
      <c r="C111">
        <v>413</v>
      </c>
      <c r="D111">
        <v>80020366</v>
      </c>
      <c r="F111" t="s">
        <v>202</v>
      </c>
      <c r="I111" t="s">
        <v>319</v>
      </c>
      <c r="L111" s="6">
        <v>-197874.22</v>
      </c>
    </row>
    <row r="112" spans="2:12" x14ac:dyDescent="0.2">
      <c r="B112" s="5">
        <v>37072</v>
      </c>
      <c r="C112">
        <v>413</v>
      </c>
      <c r="D112">
        <v>80020366</v>
      </c>
      <c r="F112" t="s">
        <v>202</v>
      </c>
      <c r="I112" t="s">
        <v>320</v>
      </c>
      <c r="L112" s="6">
        <v>-330798.14</v>
      </c>
    </row>
    <row r="113" spans="2:12" x14ac:dyDescent="0.2">
      <c r="B113" s="5">
        <v>37072</v>
      </c>
      <c r="C113">
        <v>413</v>
      </c>
      <c r="D113">
        <v>80020366</v>
      </c>
      <c r="F113" t="s">
        <v>202</v>
      </c>
      <c r="I113" t="s">
        <v>320</v>
      </c>
      <c r="L113" s="6">
        <v>-1014534.78</v>
      </c>
    </row>
    <row r="114" spans="2:12" x14ac:dyDescent="0.2">
      <c r="B114" s="5">
        <v>37072</v>
      </c>
      <c r="C114">
        <v>413</v>
      </c>
      <c r="D114">
        <v>80020366</v>
      </c>
      <c r="F114" t="s">
        <v>202</v>
      </c>
      <c r="I114" t="s">
        <v>320</v>
      </c>
      <c r="L114" s="6">
        <v>-52143.53</v>
      </c>
    </row>
    <row r="115" spans="2:12" x14ac:dyDescent="0.2">
      <c r="B115" s="5">
        <v>37072</v>
      </c>
      <c r="C115">
        <v>413</v>
      </c>
      <c r="D115">
        <v>80020366</v>
      </c>
      <c r="F115" t="s">
        <v>202</v>
      </c>
      <c r="I115" t="s">
        <v>319</v>
      </c>
      <c r="L115" s="6">
        <v>-7079.27</v>
      </c>
    </row>
    <row r="116" spans="2:12" x14ac:dyDescent="0.2">
      <c r="B116" s="5">
        <v>37072</v>
      </c>
      <c r="C116">
        <v>413</v>
      </c>
      <c r="D116">
        <v>80020366</v>
      </c>
      <c r="F116" t="s">
        <v>202</v>
      </c>
      <c r="I116" t="s">
        <v>321</v>
      </c>
      <c r="L116" s="6">
        <v>-37306.17</v>
      </c>
    </row>
    <row r="117" spans="2:12" x14ac:dyDescent="0.2">
      <c r="B117" s="5">
        <v>37072</v>
      </c>
      <c r="C117">
        <v>413</v>
      </c>
      <c r="D117">
        <v>80020366</v>
      </c>
      <c r="F117" t="s">
        <v>202</v>
      </c>
      <c r="I117" t="s">
        <v>320</v>
      </c>
      <c r="L117" s="6">
        <v>-215.5</v>
      </c>
    </row>
    <row r="118" spans="2:12" x14ac:dyDescent="0.2">
      <c r="B118" t="s">
        <v>113</v>
      </c>
      <c r="D118">
        <v>80020366</v>
      </c>
      <c r="L118" s="7">
        <v>-1639951.61</v>
      </c>
    </row>
    <row r="119" spans="2:12" x14ac:dyDescent="0.2">
      <c r="B119" s="5">
        <v>37072</v>
      </c>
      <c r="C119">
        <v>413</v>
      </c>
      <c r="D119">
        <v>81000023</v>
      </c>
      <c r="F119" t="s">
        <v>210</v>
      </c>
      <c r="H119">
        <v>361059</v>
      </c>
      <c r="L119" s="6">
        <v>38774.81</v>
      </c>
    </row>
    <row r="120" spans="2:12" x14ac:dyDescent="0.2">
      <c r="B120" s="5">
        <v>37072</v>
      </c>
      <c r="C120">
        <v>413</v>
      </c>
      <c r="D120">
        <v>81000023</v>
      </c>
      <c r="F120" t="s">
        <v>210</v>
      </c>
      <c r="H120">
        <v>361060</v>
      </c>
      <c r="L120" s="6">
        <v>5098.72</v>
      </c>
    </row>
    <row r="121" spans="2:12" x14ac:dyDescent="0.2">
      <c r="B121" s="5">
        <v>37072</v>
      </c>
      <c r="C121">
        <v>413</v>
      </c>
      <c r="D121">
        <v>81000023</v>
      </c>
      <c r="F121" t="s">
        <v>210</v>
      </c>
      <c r="H121">
        <v>361062</v>
      </c>
      <c r="L121" s="6">
        <v>176649.62</v>
      </c>
    </row>
    <row r="122" spans="2:12" x14ac:dyDescent="0.2">
      <c r="B122" s="5">
        <v>37072</v>
      </c>
      <c r="C122">
        <v>413</v>
      </c>
      <c r="D122">
        <v>81000023</v>
      </c>
      <c r="F122" t="s">
        <v>210</v>
      </c>
      <c r="H122">
        <v>361063</v>
      </c>
      <c r="L122" s="6">
        <v>7079.27</v>
      </c>
    </row>
    <row r="123" spans="2:12" x14ac:dyDescent="0.2">
      <c r="B123" s="5">
        <v>37072</v>
      </c>
      <c r="C123">
        <v>413</v>
      </c>
      <c r="D123">
        <v>81000023</v>
      </c>
      <c r="F123" t="s">
        <v>210</v>
      </c>
      <c r="H123">
        <v>361065</v>
      </c>
      <c r="L123" s="6">
        <v>21224.6</v>
      </c>
    </row>
    <row r="124" spans="2:12" x14ac:dyDescent="0.2">
      <c r="B124" s="5">
        <v>37072</v>
      </c>
      <c r="C124">
        <v>413</v>
      </c>
      <c r="D124">
        <v>81000023</v>
      </c>
      <c r="F124" t="s">
        <v>210</v>
      </c>
      <c r="H124">
        <v>361048</v>
      </c>
      <c r="L124" s="6">
        <v>1014534.78</v>
      </c>
    </row>
    <row r="125" spans="2:12" x14ac:dyDescent="0.2">
      <c r="B125" s="5">
        <v>37072</v>
      </c>
      <c r="C125">
        <v>413</v>
      </c>
      <c r="D125">
        <v>81000023</v>
      </c>
      <c r="F125" t="s">
        <v>210</v>
      </c>
      <c r="H125">
        <v>361049</v>
      </c>
      <c r="L125" s="6">
        <v>8270</v>
      </c>
    </row>
    <row r="126" spans="2:12" x14ac:dyDescent="0.2">
      <c r="B126" s="5">
        <v>37072</v>
      </c>
      <c r="C126">
        <v>413</v>
      </c>
      <c r="D126">
        <v>81000023</v>
      </c>
      <c r="F126" t="s">
        <v>210</v>
      </c>
      <c r="H126">
        <v>361052</v>
      </c>
      <c r="L126" s="6">
        <v>215.5</v>
      </c>
    </row>
    <row r="127" spans="2:12" x14ac:dyDescent="0.2">
      <c r="B127" s="5">
        <v>37072</v>
      </c>
      <c r="C127">
        <v>413</v>
      </c>
      <c r="D127">
        <v>81000023</v>
      </c>
      <c r="F127" t="s">
        <v>210</v>
      </c>
      <c r="H127">
        <v>361055</v>
      </c>
      <c r="L127" s="6">
        <v>284393.15000000002</v>
      </c>
    </row>
    <row r="128" spans="2:12" x14ac:dyDescent="0.2">
      <c r="B128" s="5">
        <v>37072</v>
      </c>
      <c r="C128">
        <v>413</v>
      </c>
      <c r="D128">
        <v>81000023</v>
      </c>
      <c r="F128" t="s">
        <v>210</v>
      </c>
      <c r="H128">
        <v>361057</v>
      </c>
      <c r="L128" s="6">
        <v>46404.99</v>
      </c>
    </row>
    <row r="129" spans="2:12" x14ac:dyDescent="0.2">
      <c r="B129" t="s">
        <v>113</v>
      </c>
      <c r="D129">
        <v>81000023</v>
      </c>
      <c r="L129" s="7">
        <v>1602645.44</v>
      </c>
    </row>
    <row r="130" spans="2:12" x14ac:dyDescent="0.2">
      <c r="B130" s="5">
        <v>37072</v>
      </c>
      <c r="C130">
        <v>413</v>
      </c>
      <c r="D130">
        <v>82100108</v>
      </c>
      <c r="F130" t="s">
        <v>322</v>
      </c>
      <c r="H130">
        <v>3701839</v>
      </c>
      <c r="L130" s="6">
        <v>5.39</v>
      </c>
    </row>
    <row r="131" spans="2:12" x14ac:dyDescent="0.2">
      <c r="B131" s="5">
        <v>37072</v>
      </c>
      <c r="C131">
        <v>413</v>
      </c>
      <c r="D131">
        <v>82100108</v>
      </c>
      <c r="F131" t="s">
        <v>322</v>
      </c>
      <c r="H131">
        <v>3701834</v>
      </c>
      <c r="L131" s="6">
        <v>5.39</v>
      </c>
    </row>
    <row r="132" spans="2:12" x14ac:dyDescent="0.2">
      <c r="B132" t="s">
        <v>113</v>
      </c>
      <c r="D132">
        <v>82100108</v>
      </c>
      <c r="L132" s="7">
        <v>10.78</v>
      </c>
    </row>
    <row r="133" spans="2:12" x14ac:dyDescent="0.2">
      <c r="B133" s="5">
        <v>37072</v>
      </c>
      <c r="C133">
        <v>413</v>
      </c>
      <c r="D133">
        <v>82109999</v>
      </c>
      <c r="F133" t="s">
        <v>323</v>
      </c>
      <c r="I133" t="s">
        <v>324</v>
      </c>
      <c r="L133" s="6">
        <v>7</v>
      </c>
    </row>
    <row r="134" spans="2:12" x14ac:dyDescent="0.2">
      <c r="B134" t="s">
        <v>113</v>
      </c>
      <c r="D134">
        <v>82109999</v>
      </c>
      <c r="L134" s="7">
        <v>7</v>
      </c>
    </row>
    <row r="135" spans="2:12" x14ac:dyDescent="0.2">
      <c r="B135" t="s">
        <v>212</v>
      </c>
      <c r="L135" s="6"/>
    </row>
    <row r="136" spans="2:12" x14ac:dyDescent="0.2">
      <c r="L136" s="6"/>
    </row>
    <row r="137" spans="2:12" x14ac:dyDescent="0.2">
      <c r="B137" t="s">
        <v>213</v>
      </c>
      <c r="L137" s="7">
        <v>83181.16</v>
      </c>
    </row>
    <row r="138" spans="2:12" x14ac:dyDescent="0.2">
      <c r="L138" s="6"/>
    </row>
    <row r="139" spans="2:12" x14ac:dyDescent="0.2">
      <c r="L139" s="6"/>
    </row>
    <row r="140" spans="2:12" x14ac:dyDescent="0.2">
      <c r="L140" s="6"/>
    </row>
    <row r="141" spans="2:12" x14ac:dyDescent="0.2">
      <c r="L141" s="6"/>
    </row>
    <row r="142" spans="2:12" x14ac:dyDescent="0.2">
      <c r="L142" s="6"/>
    </row>
    <row r="143" spans="2:12" x14ac:dyDescent="0.2">
      <c r="L143" s="6"/>
    </row>
    <row r="144" spans="2:12" x14ac:dyDescent="0.2">
      <c r="L144" s="6"/>
    </row>
    <row r="145" spans="12:12" x14ac:dyDescent="0.2">
      <c r="L145" s="6"/>
    </row>
    <row r="146" spans="12:12" x14ac:dyDescent="0.2">
      <c r="L146" s="6"/>
    </row>
    <row r="147" spans="12:12" x14ac:dyDescent="0.2">
      <c r="L147" s="6"/>
    </row>
    <row r="148" spans="12:12" x14ac:dyDescent="0.2">
      <c r="L148" s="6"/>
    </row>
    <row r="149" spans="12:12" x14ac:dyDescent="0.2">
      <c r="L149" s="6"/>
    </row>
    <row r="150" spans="12:12" x14ac:dyDescent="0.2">
      <c r="L150" s="6"/>
    </row>
    <row r="151" spans="12:12" x14ac:dyDescent="0.2">
      <c r="L151" s="6"/>
    </row>
    <row r="152" spans="12:12" x14ac:dyDescent="0.2">
      <c r="L152" s="6"/>
    </row>
    <row r="153" spans="12:12" x14ac:dyDescent="0.2">
      <c r="L153" s="6"/>
    </row>
    <row r="154" spans="12:12" x14ac:dyDescent="0.2">
      <c r="L154" s="6"/>
    </row>
    <row r="155" spans="12:12" x14ac:dyDescent="0.2">
      <c r="L155" s="6"/>
    </row>
    <row r="156" spans="12:12" x14ac:dyDescent="0.2">
      <c r="L156" s="6"/>
    </row>
    <row r="157" spans="12:12" x14ac:dyDescent="0.2">
      <c r="L157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6" sqref="B36"/>
    </sheetView>
  </sheetViews>
  <sheetFormatPr defaultRowHeight="12.75" x14ac:dyDescent="0.2"/>
  <cols>
    <col min="1" max="1" width="21.85546875" customWidth="1"/>
    <col min="2" max="2" width="6.7109375" customWidth="1"/>
    <col min="3" max="3" width="19.28515625" customWidth="1"/>
    <col min="4" max="4" width="22.42578125" customWidth="1"/>
    <col min="5" max="5" width="11.710937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626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28</v>
      </c>
      <c r="B7" s="3">
        <v>413</v>
      </c>
      <c r="C7" s="3" t="s">
        <v>611</v>
      </c>
      <c r="D7" s="3" t="s">
        <v>615</v>
      </c>
      <c r="E7">
        <v>1</v>
      </c>
    </row>
    <row r="8" spans="1:5" x14ac:dyDescent="0.2">
      <c r="D8" s="65" t="s">
        <v>623</v>
      </c>
      <c r="E8">
        <v>1</v>
      </c>
    </row>
    <row r="10" spans="1:5" x14ac:dyDescent="0.2">
      <c r="A10" t="s">
        <v>24</v>
      </c>
      <c r="B10" s="3">
        <v>413</v>
      </c>
      <c r="C10" s="3" t="s">
        <v>611</v>
      </c>
      <c r="D10" s="3" t="s">
        <v>613</v>
      </c>
      <c r="E10">
        <v>1</v>
      </c>
    </row>
    <row r="11" spans="1:5" x14ac:dyDescent="0.2">
      <c r="D11" s="65" t="s">
        <v>623</v>
      </c>
      <c r="E11">
        <v>1</v>
      </c>
    </row>
    <row r="13" spans="1:5" x14ac:dyDescent="0.2">
      <c r="A13" t="s">
        <v>23</v>
      </c>
      <c r="B13" s="3">
        <v>413</v>
      </c>
      <c r="C13" s="3" t="s">
        <v>611</v>
      </c>
      <c r="D13" s="3" t="s">
        <v>612</v>
      </c>
      <c r="E13">
        <v>1</v>
      </c>
    </row>
    <row r="14" spans="1:5" x14ac:dyDescent="0.2">
      <c r="A14" t="s">
        <v>25</v>
      </c>
      <c r="B14" s="3">
        <v>413</v>
      </c>
      <c r="C14" s="3" t="s">
        <v>611</v>
      </c>
      <c r="D14" s="3" t="s">
        <v>612</v>
      </c>
      <c r="E14">
        <v>1</v>
      </c>
    </row>
    <row r="15" spans="1:5" x14ac:dyDescent="0.2">
      <c r="D15" s="65" t="s">
        <v>623</v>
      </c>
      <c r="E15">
        <f>SUM(E13:E14)</f>
        <v>2</v>
      </c>
    </row>
    <row r="17" spans="1:5" ht="12" customHeight="1" x14ac:dyDescent="0.2">
      <c r="A17" t="s">
        <v>26</v>
      </c>
      <c r="B17" s="3">
        <v>413</v>
      </c>
      <c r="C17" s="3" t="s">
        <v>611</v>
      </c>
      <c r="D17" s="3" t="s">
        <v>627</v>
      </c>
      <c r="E17">
        <v>1</v>
      </c>
    </row>
    <row r="18" spans="1:5" ht="12" customHeight="1" x14ac:dyDescent="0.2">
      <c r="A18" t="s">
        <v>27</v>
      </c>
      <c r="B18" s="3">
        <v>413</v>
      </c>
      <c r="C18" s="3" t="s">
        <v>611</v>
      </c>
      <c r="D18" s="3" t="s">
        <v>627</v>
      </c>
      <c r="E18">
        <v>1</v>
      </c>
    </row>
    <row r="19" spans="1:5" ht="12" customHeight="1" x14ac:dyDescent="0.2">
      <c r="A19" t="s">
        <v>29</v>
      </c>
      <c r="B19" s="3">
        <v>413</v>
      </c>
      <c r="C19" s="3" t="s">
        <v>611</v>
      </c>
      <c r="D19" s="3" t="s">
        <v>627</v>
      </c>
      <c r="E19">
        <v>1</v>
      </c>
    </row>
    <row r="20" spans="1:5" ht="12" customHeight="1" x14ac:dyDescent="0.2">
      <c r="A20" t="s">
        <v>30</v>
      </c>
      <c r="B20" s="3">
        <v>413</v>
      </c>
      <c r="C20" s="3" t="s">
        <v>611</v>
      </c>
      <c r="D20" s="3" t="s">
        <v>627</v>
      </c>
      <c r="E20">
        <v>1</v>
      </c>
    </row>
    <row r="21" spans="1:5" x14ac:dyDescent="0.2">
      <c r="D21" s="65" t="s">
        <v>623</v>
      </c>
      <c r="E21">
        <f>SUM(E17:E20)</f>
        <v>4</v>
      </c>
    </row>
    <row r="23" spans="1:5" x14ac:dyDescent="0.2">
      <c r="D23" s="2" t="s">
        <v>628</v>
      </c>
      <c r="E23">
        <f>+E8+E11+E15+E21</f>
        <v>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topLeftCell="A10" workbookViewId="0">
      <selection activeCell="B36" sqref="B3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3.285156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325</v>
      </c>
    </row>
    <row r="2" spans="1:43" hidden="1" x14ac:dyDescent="0.2">
      <c r="A2" s="10" t="s">
        <v>517</v>
      </c>
      <c r="B2" s="10" t="s">
        <v>572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593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Financial Trading - Mark Taylor (105657)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216712.66</v>
      </c>
      <c r="D11" s="30">
        <v>146238</v>
      </c>
      <c r="F11" s="30">
        <v>-70474.66</v>
      </c>
      <c r="G11" s="30">
        <v>1</v>
      </c>
      <c r="H11" s="31">
        <v>1145459.74</v>
      </c>
      <c r="J11" s="30">
        <v>877428</v>
      </c>
      <c r="L11" s="30">
        <v>-268031.74</v>
      </c>
      <c r="N11" s="29" t="s">
        <v>109</v>
      </c>
      <c r="O11" s="30">
        <v>149560.26999999999</v>
      </c>
      <c r="Q11" s="30">
        <v>171177.84</v>
      </c>
      <c r="S11" s="30">
        <v>167903.06</v>
      </c>
      <c r="U11" s="30">
        <v>168320.73</v>
      </c>
      <c r="W11" s="30">
        <v>271785.18</v>
      </c>
      <c r="Y11" s="30">
        <v>216712.66</v>
      </c>
      <c r="AA11" s="30">
        <v>146238</v>
      </c>
      <c r="AC11" s="30">
        <v>146238</v>
      </c>
      <c r="AE11" s="30">
        <v>146238</v>
      </c>
      <c r="AG11" s="30">
        <v>146238</v>
      </c>
      <c r="AI11" s="30">
        <v>146238</v>
      </c>
      <c r="AK11" s="30">
        <v>146238</v>
      </c>
      <c r="AM11" s="32">
        <v>2022887.74</v>
      </c>
      <c r="AO11" s="33">
        <v>1754856</v>
      </c>
      <c r="AQ11" s="33">
        <v>-268031.74</v>
      </c>
    </row>
    <row r="12" spans="1:43" s="30" customFormat="1" ht="12" customHeight="1" x14ac:dyDescent="0.2">
      <c r="A12" s="29" t="s">
        <v>544</v>
      </c>
      <c r="B12" s="30">
        <v>23455.24</v>
      </c>
      <c r="D12" s="30">
        <v>19927</v>
      </c>
      <c r="F12" s="30">
        <v>-3528.24</v>
      </c>
      <c r="G12" s="30">
        <v>1</v>
      </c>
      <c r="H12" s="31">
        <v>140806.25</v>
      </c>
      <c r="J12" s="30">
        <v>119562</v>
      </c>
      <c r="L12" s="30">
        <v>-21244.25</v>
      </c>
      <c r="N12" s="29" t="s">
        <v>544</v>
      </c>
      <c r="O12" s="30">
        <v>19625.97</v>
      </c>
      <c r="Q12" s="30">
        <v>17092.330000000002</v>
      </c>
      <c r="S12" s="30">
        <v>31465.25</v>
      </c>
      <c r="U12" s="30">
        <v>25339.38</v>
      </c>
      <c r="W12" s="30">
        <v>23828.080000000002</v>
      </c>
      <c r="Y12" s="30">
        <v>23455.24</v>
      </c>
      <c r="AA12" s="30">
        <v>19927</v>
      </c>
      <c r="AC12" s="30">
        <v>19927</v>
      </c>
      <c r="AE12" s="30">
        <v>19927</v>
      </c>
      <c r="AG12" s="30">
        <v>19927</v>
      </c>
      <c r="AI12" s="30">
        <v>19927</v>
      </c>
      <c r="AK12" s="30">
        <v>19927</v>
      </c>
      <c r="AM12" s="32">
        <v>260368.25</v>
      </c>
      <c r="AO12" s="33">
        <v>239124</v>
      </c>
      <c r="AQ12" s="33">
        <v>-21244.25</v>
      </c>
    </row>
    <row r="13" spans="1:43" s="30" customFormat="1" ht="12" customHeight="1" x14ac:dyDescent="0.2">
      <c r="A13" s="29" t="s">
        <v>545</v>
      </c>
      <c r="B13" s="30">
        <v>8511.2099999999991</v>
      </c>
      <c r="D13" s="30">
        <v>10037</v>
      </c>
      <c r="F13" s="30">
        <v>1525.79</v>
      </c>
      <c r="H13" s="31">
        <v>79349.23</v>
      </c>
      <c r="J13" s="30">
        <v>60222</v>
      </c>
      <c r="L13" s="30">
        <v>-19127.23</v>
      </c>
      <c r="N13" s="29" t="s">
        <v>545</v>
      </c>
      <c r="O13" s="30">
        <v>22161.85</v>
      </c>
      <c r="Q13" s="30">
        <v>39440.129999999997</v>
      </c>
      <c r="S13" s="30">
        <v>-10941.08</v>
      </c>
      <c r="U13" s="30">
        <v>10231.77</v>
      </c>
      <c r="W13" s="30">
        <v>9945.35</v>
      </c>
      <c r="Y13" s="30">
        <v>8511.2099999999991</v>
      </c>
      <c r="AA13" s="30">
        <v>10037</v>
      </c>
      <c r="AC13" s="30">
        <v>10037</v>
      </c>
      <c r="AE13" s="30">
        <v>10037</v>
      </c>
      <c r="AG13" s="30">
        <v>10037</v>
      </c>
      <c r="AI13" s="30">
        <v>10037</v>
      </c>
      <c r="AK13" s="30">
        <v>10037</v>
      </c>
      <c r="AM13" s="32">
        <v>139571.23000000001</v>
      </c>
      <c r="AO13" s="33">
        <v>120444</v>
      </c>
      <c r="AQ13" s="33">
        <v>-19127.23</v>
      </c>
    </row>
    <row r="14" spans="1:43" s="30" customFormat="1" ht="12" customHeight="1" x14ac:dyDescent="0.2">
      <c r="A14" s="29" t="s">
        <v>546</v>
      </c>
      <c r="B14" s="30">
        <v>3975.23</v>
      </c>
      <c r="D14" s="30">
        <v>7515</v>
      </c>
      <c r="F14" s="30">
        <v>3539.77</v>
      </c>
      <c r="H14" s="31">
        <v>38761.269999999997</v>
      </c>
      <c r="J14" s="30">
        <v>45090</v>
      </c>
      <c r="L14" s="30">
        <v>6328.7300000000105</v>
      </c>
      <c r="N14" s="29" t="s">
        <v>546</v>
      </c>
      <c r="O14" s="30">
        <v>3883.36</v>
      </c>
      <c r="Q14" s="30">
        <v>8991.44</v>
      </c>
      <c r="S14" s="30">
        <v>9388.2800000000007</v>
      </c>
      <c r="U14" s="30">
        <v>5623.92</v>
      </c>
      <c r="W14" s="30">
        <v>6899.04</v>
      </c>
      <c r="Y14" s="30">
        <v>3975.23</v>
      </c>
      <c r="AA14" s="30">
        <v>7515</v>
      </c>
      <c r="AC14" s="30">
        <v>7515</v>
      </c>
      <c r="AE14" s="30">
        <v>7515</v>
      </c>
      <c r="AG14" s="30">
        <v>7515</v>
      </c>
      <c r="AI14" s="30">
        <v>7515</v>
      </c>
      <c r="AK14" s="30">
        <v>7515</v>
      </c>
      <c r="AM14" s="32">
        <v>83851.27</v>
      </c>
      <c r="AO14" s="33">
        <v>90180</v>
      </c>
      <c r="AQ14" s="33">
        <v>6328.73</v>
      </c>
    </row>
    <row r="15" spans="1:43" s="30" customFormat="1" ht="12" customHeight="1" x14ac:dyDescent="0.2">
      <c r="A15" s="29" t="s">
        <v>547</v>
      </c>
      <c r="B15" s="30">
        <v>923.42</v>
      </c>
      <c r="D15" s="30">
        <v>1491</v>
      </c>
      <c r="F15" s="30">
        <v>567.58000000000004</v>
      </c>
      <c r="H15" s="31">
        <v>13712.86</v>
      </c>
      <c r="J15" s="30">
        <v>8946</v>
      </c>
      <c r="L15" s="30">
        <v>-4766.8599999999997</v>
      </c>
      <c r="N15" s="29" t="s">
        <v>547</v>
      </c>
      <c r="O15" s="30">
        <v>2407.67</v>
      </c>
      <c r="Q15" s="30">
        <v>2880.28</v>
      </c>
      <c r="S15" s="30">
        <v>3539.3</v>
      </c>
      <c r="U15" s="30">
        <v>2377.94</v>
      </c>
      <c r="W15" s="30">
        <v>1584.25</v>
      </c>
      <c r="Y15" s="30">
        <v>923.42</v>
      </c>
      <c r="AA15" s="30">
        <v>1491</v>
      </c>
      <c r="AC15" s="30">
        <v>1491</v>
      </c>
      <c r="AE15" s="30">
        <v>1491</v>
      </c>
      <c r="AG15" s="30">
        <v>1491</v>
      </c>
      <c r="AI15" s="30">
        <v>1491</v>
      </c>
      <c r="AK15" s="30">
        <v>1491</v>
      </c>
      <c r="AM15" s="32">
        <v>22658.86</v>
      </c>
      <c r="AO15" s="33">
        <v>17892</v>
      </c>
      <c r="AQ15" s="33">
        <v>-4766.8599999999997</v>
      </c>
    </row>
    <row r="16" spans="1:43" s="30" customFormat="1" ht="12" customHeight="1" x14ac:dyDescent="0.2">
      <c r="A16" s="29" t="s">
        <v>548</v>
      </c>
      <c r="B16" s="30">
        <v>59501.2</v>
      </c>
      <c r="D16" s="30">
        <v>87947</v>
      </c>
      <c r="F16" s="30">
        <v>28445.8</v>
      </c>
      <c r="H16" s="31">
        <v>342394.58</v>
      </c>
      <c r="J16" s="30">
        <v>527682</v>
      </c>
      <c r="L16" s="30">
        <v>185287.42</v>
      </c>
      <c r="N16" s="29" t="s">
        <v>548</v>
      </c>
      <c r="O16" s="30">
        <v>-34180.800000000003</v>
      </c>
      <c r="Q16" s="30">
        <v>97411.22</v>
      </c>
      <c r="S16" s="30">
        <v>84529.57</v>
      </c>
      <c r="U16" s="30">
        <v>6477.36</v>
      </c>
      <c r="W16" s="30">
        <v>128656.03</v>
      </c>
      <c r="Y16" s="30">
        <v>59501.2</v>
      </c>
      <c r="AA16" s="30">
        <v>87947</v>
      </c>
      <c r="AC16" s="30">
        <v>87947</v>
      </c>
      <c r="AE16" s="30">
        <v>87947</v>
      </c>
      <c r="AG16" s="30">
        <v>146578</v>
      </c>
      <c r="AI16" s="30">
        <v>146578</v>
      </c>
      <c r="AK16" s="30">
        <v>381102</v>
      </c>
      <c r="AM16" s="32">
        <v>1280493.58</v>
      </c>
      <c r="AO16" s="33">
        <v>1465781</v>
      </c>
      <c r="AQ16" s="33">
        <v>185287.42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8002.64</v>
      </c>
      <c r="D18" s="30">
        <v>0</v>
      </c>
      <c r="F18" s="30">
        <v>-8002.64</v>
      </c>
      <c r="G18" s="30">
        <v>2</v>
      </c>
      <c r="H18" s="31">
        <v>27710.48</v>
      </c>
      <c r="J18" s="30">
        <v>0</v>
      </c>
      <c r="L18" s="30">
        <v>-27710.48</v>
      </c>
      <c r="N18" s="29" t="s">
        <v>550</v>
      </c>
      <c r="O18" s="30">
        <v>2955.46</v>
      </c>
      <c r="Q18" s="30">
        <v>632.44000000000005</v>
      </c>
      <c r="S18" s="30">
        <v>2211.98</v>
      </c>
      <c r="U18" s="30">
        <v>5247.72</v>
      </c>
      <c r="W18" s="30">
        <v>8660.24</v>
      </c>
      <c r="Y18" s="30">
        <v>8002.64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27710.48</v>
      </c>
      <c r="AO18" s="33">
        <v>0</v>
      </c>
      <c r="AQ18" s="33">
        <v>-27710.48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776.94</v>
      </c>
      <c r="D21" s="30">
        <v>0</v>
      </c>
      <c r="F21" s="30">
        <v>-776.94</v>
      </c>
      <c r="H21" s="31">
        <v>5933.08</v>
      </c>
      <c r="J21" s="30">
        <v>0</v>
      </c>
      <c r="L21" s="30">
        <v>-5933.08</v>
      </c>
      <c r="N21" s="29" t="s">
        <v>553</v>
      </c>
      <c r="O21" s="30">
        <v>1085.8599999999999</v>
      </c>
      <c r="Q21" s="30">
        <v>492.42</v>
      </c>
      <c r="S21" s="30">
        <v>2396.08</v>
      </c>
      <c r="U21" s="30">
        <v>1011.27</v>
      </c>
      <c r="W21" s="30">
        <v>170.51</v>
      </c>
      <c r="Y21" s="30">
        <v>776.94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5933.08</v>
      </c>
      <c r="AO21" s="33">
        <v>0</v>
      </c>
      <c r="AQ21" s="33">
        <v>-5933.08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1055.57</v>
      </c>
      <c r="D24" s="30">
        <v>0</v>
      </c>
      <c r="F24" s="30">
        <v>-1055.57</v>
      </c>
      <c r="H24" s="31">
        <v>8817.99</v>
      </c>
      <c r="J24" s="30">
        <v>0</v>
      </c>
      <c r="L24" s="30">
        <v>-8817.99</v>
      </c>
      <c r="N24" s="29" t="s">
        <v>556</v>
      </c>
      <c r="O24" s="30">
        <v>4366.62</v>
      </c>
      <c r="Q24" s="30">
        <v>3019.71</v>
      </c>
      <c r="S24" s="30">
        <v>13.98</v>
      </c>
      <c r="U24" s="30">
        <v>362.11</v>
      </c>
      <c r="W24" s="30">
        <v>0</v>
      </c>
      <c r="Y24" s="30">
        <v>1055.57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8817.99</v>
      </c>
      <c r="AO24" s="33">
        <v>0</v>
      </c>
      <c r="AQ24" s="33">
        <v>-8817.99</v>
      </c>
    </row>
    <row r="25" spans="1:43" s="30" customFormat="1" ht="12" customHeight="1" x14ac:dyDescent="0.2">
      <c r="A25" s="29" t="s">
        <v>557</v>
      </c>
      <c r="B25" s="30">
        <v>0</v>
      </c>
      <c r="D25" s="30">
        <v>103</v>
      </c>
      <c r="F25" s="30">
        <v>103</v>
      </c>
      <c r="H25" s="31">
        <v>0</v>
      </c>
      <c r="J25" s="30">
        <v>618</v>
      </c>
      <c r="L25" s="30">
        <v>618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103</v>
      </c>
      <c r="AC25" s="30">
        <v>103</v>
      </c>
      <c r="AE25" s="30">
        <v>103</v>
      </c>
      <c r="AG25" s="30">
        <v>103</v>
      </c>
      <c r="AI25" s="30">
        <v>103</v>
      </c>
      <c r="AK25" s="30">
        <v>103</v>
      </c>
      <c r="AM25" s="32">
        <v>618</v>
      </c>
      <c r="AO25" s="33">
        <v>1236</v>
      </c>
      <c r="AQ25" s="33">
        <v>618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5.58</v>
      </c>
      <c r="D27" s="30">
        <v>0</v>
      </c>
      <c r="F27" s="30">
        <v>-5.58</v>
      </c>
      <c r="H27" s="31">
        <v>167.13</v>
      </c>
      <c r="J27" s="30">
        <v>0</v>
      </c>
      <c r="L27" s="30">
        <v>-167.13</v>
      </c>
      <c r="N27" s="29" t="s">
        <v>559</v>
      </c>
      <c r="O27" s="30">
        <v>101.81</v>
      </c>
      <c r="Q27" s="30">
        <v>38.950000000000003</v>
      </c>
      <c r="S27" s="30">
        <v>6.11</v>
      </c>
      <c r="U27" s="30">
        <v>9.0399999999999991</v>
      </c>
      <c r="W27" s="30">
        <v>5.64</v>
      </c>
      <c r="Y27" s="30">
        <v>5.58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167.13</v>
      </c>
      <c r="AO27" s="33">
        <v>0</v>
      </c>
      <c r="AQ27" s="33">
        <v>-167.13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7828.69</v>
      </c>
      <c r="D29" s="30">
        <v>2198</v>
      </c>
      <c r="F29" s="30">
        <v>-5630.69</v>
      </c>
      <c r="G29" s="30">
        <v>3</v>
      </c>
      <c r="H29" s="31">
        <v>14290.94</v>
      </c>
      <c r="J29" s="30">
        <v>13188</v>
      </c>
      <c r="L29" s="30">
        <v>-1102.94</v>
      </c>
      <c r="N29" s="29" t="s">
        <v>561</v>
      </c>
      <c r="O29" s="30">
        <v>0</v>
      </c>
      <c r="Q29" s="30">
        <v>3294.98</v>
      </c>
      <c r="S29" s="30">
        <v>1427.24</v>
      </c>
      <c r="U29" s="30">
        <v>860.7</v>
      </c>
      <c r="W29" s="30">
        <v>879.33</v>
      </c>
      <c r="Y29" s="30">
        <v>7828.69</v>
      </c>
      <c r="AA29" s="30">
        <v>2198</v>
      </c>
      <c r="AC29" s="30">
        <v>2198</v>
      </c>
      <c r="AE29" s="30">
        <v>2198</v>
      </c>
      <c r="AG29" s="30">
        <v>2198</v>
      </c>
      <c r="AI29" s="30">
        <v>2198</v>
      </c>
      <c r="AK29" s="30">
        <v>2198</v>
      </c>
      <c r="AM29" s="32">
        <v>27478.94</v>
      </c>
      <c r="AO29" s="33">
        <v>26376</v>
      </c>
      <c r="AQ29" s="33">
        <v>-1102.94</v>
      </c>
    </row>
    <row r="30" spans="1:43" s="30" customFormat="1" ht="12" customHeight="1" x14ac:dyDescent="0.2">
      <c r="A30" s="29" t="s">
        <v>562</v>
      </c>
      <c r="B30" s="34">
        <v>15370.78</v>
      </c>
      <c r="D30" s="34">
        <v>11823</v>
      </c>
      <c r="F30" s="34">
        <v>-3547.78</v>
      </c>
      <c r="G30" s="30">
        <v>1</v>
      </c>
      <c r="H30" s="35">
        <v>173256.56</v>
      </c>
      <c r="J30" s="34">
        <v>70938</v>
      </c>
      <c r="L30" s="34">
        <v>-102318.56</v>
      </c>
      <c r="N30" s="29" t="s">
        <v>562</v>
      </c>
      <c r="O30" s="34">
        <v>12496.01</v>
      </c>
      <c r="Q30" s="34">
        <v>57453.54</v>
      </c>
      <c r="S30" s="34">
        <v>35450.1</v>
      </c>
      <c r="U30" s="34">
        <v>36951.230000000003</v>
      </c>
      <c r="W30" s="34">
        <v>15534.9</v>
      </c>
      <c r="Y30" s="34">
        <v>15370.78</v>
      </c>
      <c r="AA30" s="34">
        <v>11823</v>
      </c>
      <c r="AC30" s="34">
        <v>11823</v>
      </c>
      <c r="AE30" s="34">
        <v>11823</v>
      </c>
      <c r="AG30" s="34">
        <v>11823</v>
      </c>
      <c r="AI30" s="34">
        <v>11823</v>
      </c>
      <c r="AK30" s="34">
        <v>11823</v>
      </c>
      <c r="AM30" s="36">
        <v>244194.56</v>
      </c>
      <c r="AO30" s="37">
        <v>141876</v>
      </c>
      <c r="AQ30" s="37">
        <v>-102318.56</v>
      </c>
    </row>
    <row r="31" spans="1:43" s="30" customFormat="1" ht="12" customHeight="1" x14ac:dyDescent="0.2">
      <c r="A31" s="38" t="s">
        <v>563</v>
      </c>
      <c r="B31" s="30">
        <v>346119.16</v>
      </c>
      <c r="D31" s="30">
        <v>287279</v>
      </c>
      <c r="F31" s="30">
        <v>-58840.160000000091</v>
      </c>
      <c r="H31" s="39">
        <v>1990660.11</v>
      </c>
      <c r="J31" s="30">
        <v>1723674</v>
      </c>
      <c r="L31" s="30">
        <v>-266986.11</v>
      </c>
      <c r="N31" s="38" t="s">
        <v>563</v>
      </c>
      <c r="O31" s="30">
        <v>184464.08</v>
      </c>
      <c r="P31" s="40"/>
      <c r="Q31" s="30">
        <v>401925.28</v>
      </c>
      <c r="R31" s="40"/>
      <c r="S31" s="30">
        <v>327389.87</v>
      </c>
      <c r="T31" s="40"/>
      <c r="U31" s="30">
        <v>262813.17</v>
      </c>
      <c r="V31" s="40"/>
      <c r="W31" s="30">
        <v>467948.55</v>
      </c>
      <c r="X31" s="40"/>
      <c r="Y31" s="30">
        <v>346119.16</v>
      </c>
      <c r="Z31" s="40"/>
      <c r="AA31" s="30">
        <v>287279</v>
      </c>
      <c r="AB31" s="40"/>
      <c r="AC31" s="30">
        <v>287279</v>
      </c>
      <c r="AD31" s="40"/>
      <c r="AE31" s="30">
        <v>287279</v>
      </c>
      <c r="AF31" s="40"/>
      <c r="AG31" s="30">
        <v>345910</v>
      </c>
      <c r="AH31" s="40"/>
      <c r="AI31" s="30">
        <v>345910</v>
      </c>
      <c r="AJ31" s="40"/>
      <c r="AK31" s="30">
        <v>580434</v>
      </c>
      <c r="AL31" s="40"/>
      <c r="AM31" s="32">
        <v>4124751.11</v>
      </c>
      <c r="AO31" s="33">
        <v>3857765</v>
      </c>
      <c r="AQ31" s="33">
        <v>-266986.11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-212041.87</v>
      </c>
      <c r="D33" s="41">
        <v>-232323.96</v>
      </c>
      <c r="F33" s="41">
        <v>-20282.090000000055</v>
      </c>
      <c r="H33" s="31">
        <v>-1073364.08</v>
      </c>
      <c r="J33" s="41">
        <v>-1393943.76</v>
      </c>
      <c r="L33" s="41">
        <v>-320579.68</v>
      </c>
      <c r="N33" s="29" t="s">
        <v>564</v>
      </c>
      <c r="O33" s="41">
        <v>-135322.39000000001</v>
      </c>
      <c r="P33" s="41"/>
      <c r="Q33" s="41">
        <v>-179279.32</v>
      </c>
      <c r="R33" s="41"/>
      <c r="S33" s="41">
        <v>-215017.39</v>
      </c>
      <c r="T33" s="41"/>
      <c r="U33" s="41">
        <v>-153072.60999999999</v>
      </c>
      <c r="V33" s="41"/>
      <c r="W33" s="41">
        <v>-178630.5</v>
      </c>
      <c r="X33" s="41"/>
      <c r="Y33" s="41">
        <v>-212041.87</v>
      </c>
      <c r="Z33" s="41"/>
      <c r="AA33" s="41">
        <v>-232323.96</v>
      </c>
      <c r="AB33" s="41"/>
      <c r="AC33" s="41">
        <v>-232323.96</v>
      </c>
      <c r="AD33" s="41"/>
      <c r="AE33" s="41">
        <v>-232323.96</v>
      </c>
      <c r="AF33" s="41"/>
      <c r="AG33" s="41">
        <v>-290955</v>
      </c>
      <c r="AH33" s="41"/>
      <c r="AI33" s="41">
        <v>-290955</v>
      </c>
      <c r="AJ33" s="41"/>
      <c r="AK33" s="41">
        <v>-525479.32999999996</v>
      </c>
      <c r="AL33" s="41"/>
      <c r="AM33" s="42">
        <v>-2877725.29</v>
      </c>
      <c r="AO33" s="43">
        <v>-3198304.97</v>
      </c>
      <c r="AQ33" s="33">
        <v>-320579.68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134077.29</v>
      </c>
      <c r="C36" s="40"/>
      <c r="D36" s="40">
        <v>54955.040000000001</v>
      </c>
      <c r="E36" s="40"/>
      <c r="F36" s="40">
        <v>-79122.250000000146</v>
      </c>
      <c r="G36" s="40"/>
      <c r="H36" s="40">
        <v>917296.03</v>
      </c>
      <c r="I36" s="40"/>
      <c r="J36" s="40">
        <v>329730.24</v>
      </c>
      <c r="K36" s="40"/>
      <c r="L36" s="40">
        <v>-587565.79</v>
      </c>
      <c r="N36" s="45" t="s">
        <v>566</v>
      </c>
      <c r="O36" s="40">
        <v>49141.69</v>
      </c>
      <c r="P36" s="40"/>
      <c r="Q36" s="40">
        <v>222645.96</v>
      </c>
      <c r="R36" s="40"/>
      <c r="S36" s="40">
        <v>112372.48</v>
      </c>
      <c r="T36" s="40"/>
      <c r="U36" s="40">
        <v>109740.56</v>
      </c>
      <c r="V36" s="40"/>
      <c r="W36" s="40">
        <v>289318.05</v>
      </c>
      <c r="X36" s="40"/>
      <c r="Y36" s="40">
        <v>134077.29</v>
      </c>
      <c r="Z36" s="40"/>
      <c r="AA36" s="40">
        <v>54955.040000000001</v>
      </c>
      <c r="AB36" s="40"/>
      <c r="AC36" s="40">
        <v>54955.040000000001</v>
      </c>
      <c r="AD36" s="40"/>
      <c r="AE36" s="40">
        <v>54955.040000000001</v>
      </c>
      <c r="AF36" s="40"/>
      <c r="AG36" s="40">
        <v>54955</v>
      </c>
      <c r="AH36" s="40"/>
      <c r="AI36" s="40">
        <v>54955</v>
      </c>
      <c r="AJ36" s="40"/>
      <c r="AK36" s="40">
        <v>54954.669999999925</v>
      </c>
      <c r="AL36" s="40"/>
      <c r="AM36" s="32">
        <v>1247025.82</v>
      </c>
      <c r="AO36" s="33">
        <v>659460.03</v>
      </c>
      <c r="AQ36" s="33">
        <v>-587565.79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18</v>
      </c>
      <c r="D38" s="30">
        <v>16</v>
      </c>
      <c r="F38" s="30">
        <f>+D38-B38</f>
        <v>-2</v>
      </c>
      <c r="H38" s="30">
        <v>19</v>
      </c>
      <c r="J38" s="30">
        <v>16</v>
      </c>
      <c r="L38" s="30">
        <f>+J38-H38</f>
        <v>-3</v>
      </c>
      <c r="N38" s="46" t="s">
        <v>567</v>
      </c>
      <c r="O38" s="30">
        <v>20</v>
      </c>
      <c r="Q38" s="30">
        <v>19</v>
      </c>
      <c r="S38" s="30">
        <v>20</v>
      </c>
      <c r="U38" s="30">
        <v>20</v>
      </c>
      <c r="W38" s="30">
        <v>18</v>
      </c>
      <c r="Y38" s="30">
        <v>18</v>
      </c>
      <c r="AA38" s="30">
        <v>16</v>
      </c>
      <c r="AC38" s="30">
        <v>16</v>
      </c>
      <c r="AE38" s="30">
        <v>16</v>
      </c>
      <c r="AG38" s="30">
        <v>16</v>
      </c>
      <c r="AI38" s="30">
        <v>16</v>
      </c>
      <c r="AK38" s="30">
        <v>16</v>
      </c>
      <c r="AM38" s="32">
        <f>SUM(O38:AK38)/12</f>
        <v>17.583333333333332</v>
      </c>
      <c r="AO38" s="33">
        <v>16</v>
      </c>
      <c r="AQ38" s="33">
        <f>+AO38-AM38</f>
        <v>-1.5833333333333321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669</v>
      </c>
    </row>
    <row r="44" spans="1:43" x14ac:dyDescent="0.2">
      <c r="A44" s="10" t="s">
        <v>652</v>
      </c>
    </row>
    <row r="45" spans="1:43" x14ac:dyDescent="0.2">
      <c r="A45" s="10" t="s">
        <v>651</v>
      </c>
    </row>
    <row r="46" spans="1:43" x14ac:dyDescent="0.2">
      <c r="A46" s="10" t="s">
        <v>653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5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topLeftCell="E148" workbookViewId="0">
      <selection activeCell="L14" sqref="L14"/>
    </sheetView>
  </sheetViews>
  <sheetFormatPr defaultRowHeight="12.75" x14ac:dyDescent="0.2"/>
  <cols>
    <col min="1" max="1" width="4.7109375" customWidth="1"/>
    <col min="2" max="2" width="11" customWidth="1"/>
    <col min="3" max="3" width="7.28515625" customWidth="1"/>
    <col min="4" max="4" width="11.85546875" customWidth="1"/>
    <col min="5" max="5" width="4.28515625" customWidth="1"/>
    <col min="7" max="7" width="13.28515625" customWidth="1"/>
    <col min="8" max="8" width="11.5703125" customWidth="1"/>
    <col min="9" max="9" width="42.7109375" customWidth="1"/>
    <col min="10" max="10" width="12.28515625" customWidth="1"/>
    <col min="11" max="11" width="33" customWidth="1"/>
    <col min="12" max="12" width="12.5703125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105657</v>
      </c>
      <c r="E2" t="s">
        <v>325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107</v>
      </c>
      <c r="L6" t="s">
        <v>108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2274.02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85.23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64189.33</v>
      </c>
    </row>
    <row r="11" spans="1:12" x14ac:dyDescent="0.2">
      <c r="B11" s="5">
        <v>37058</v>
      </c>
      <c r="C11">
        <v>413</v>
      </c>
      <c r="D11">
        <v>52000500</v>
      </c>
      <c r="F11" t="s">
        <v>109</v>
      </c>
      <c r="H11">
        <v>100031343</v>
      </c>
      <c r="J11">
        <v>20029200</v>
      </c>
      <c r="K11" t="s">
        <v>326</v>
      </c>
      <c r="L11" s="6">
        <v>4548.04</v>
      </c>
    </row>
    <row r="12" spans="1:12" x14ac:dyDescent="0.2">
      <c r="B12" s="5">
        <v>37060</v>
      </c>
      <c r="C12">
        <v>413</v>
      </c>
      <c r="D12">
        <v>52000500</v>
      </c>
      <c r="F12" t="s">
        <v>109</v>
      </c>
      <c r="H12">
        <v>100031339</v>
      </c>
      <c r="J12">
        <v>20022500</v>
      </c>
      <c r="K12" t="s">
        <v>111</v>
      </c>
      <c r="L12" s="6">
        <v>5000</v>
      </c>
    </row>
    <row r="13" spans="1:12" x14ac:dyDescent="0.2">
      <c r="B13" s="5">
        <v>37057</v>
      </c>
      <c r="C13">
        <v>413</v>
      </c>
      <c r="D13">
        <v>52000500</v>
      </c>
      <c r="F13" t="s">
        <v>109</v>
      </c>
      <c r="H13">
        <v>100029966</v>
      </c>
      <c r="J13">
        <v>30016000</v>
      </c>
      <c r="K13" t="s">
        <v>110</v>
      </c>
      <c r="L13" s="6">
        <v>10000</v>
      </c>
    </row>
    <row r="14" spans="1:12" x14ac:dyDescent="0.2">
      <c r="B14" s="5">
        <v>37047</v>
      </c>
      <c r="C14">
        <v>413</v>
      </c>
      <c r="D14">
        <v>52000500</v>
      </c>
      <c r="F14" t="s">
        <v>109</v>
      </c>
      <c r="H14">
        <v>100028997</v>
      </c>
      <c r="J14">
        <v>20022500</v>
      </c>
      <c r="K14" t="s">
        <v>111</v>
      </c>
      <c r="L14" s="6">
        <v>50000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100032282</v>
      </c>
      <c r="J15">
        <v>30016000</v>
      </c>
      <c r="K15" t="s">
        <v>110</v>
      </c>
      <c r="L15" s="6">
        <v>4723.0600000000004</v>
      </c>
    </row>
    <row r="16" spans="1:12" x14ac:dyDescent="0.2">
      <c r="B16" s="5">
        <v>37072</v>
      </c>
      <c r="C16">
        <v>413</v>
      </c>
      <c r="D16">
        <v>52000500</v>
      </c>
      <c r="F16" t="s">
        <v>109</v>
      </c>
      <c r="H16">
        <v>100032282</v>
      </c>
      <c r="J16">
        <v>30016000</v>
      </c>
      <c r="K16" t="s">
        <v>110</v>
      </c>
      <c r="L16" s="6">
        <v>760.05</v>
      </c>
    </row>
    <row r="17" spans="2:12" x14ac:dyDescent="0.2">
      <c r="B17" s="5">
        <v>37072</v>
      </c>
      <c r="C17">
        <v>413</v>
      </c>
      <c r="D17">
        <v>52000500</v>
      </c>
      <c r="F17" t="s">
        <v>109</v>
      </c>
      <c r="H17">
        <v>100032282</v>
      </c>
      <c r="J17">
        <v>30016000</v>
      </c>
      <c r="K17" t="s">
        <v>110</v>
      </c>
      <c r="L17" s="6">
        <v>4981.04</v>
      </c>
    </row>
    <row r="18" spans="2:12" x14ac:dyDescent="0.2">
      <c r="B18" s="5">
        <v>37072</v>
      </c>
      <c r="C18">
        <v>413</v>
      </c>
      <c r="D18">
        <v>52000500</v>
      </c>
      <c r="F18" t="s">
        <v>109</v>
      </c>
      <c r="H18">
        <v>100032282</v>
      </c>
      <c r="J18">
        <v>30016000</v>
      </c>
      <c r="K18" t="s">
        <v>110</v>
      </c>
      <c r="L18" s="6">
        <v>2281.5</v>
      </c>
    </row>
    <row r="19" spans="2:12" x14ac:dyDescent="0.2">
      <c r="B19" s="5">
        <v>37072</v>
      </c>
      <c r="C19">
        <v>413</v>
      </c>
      <c r="D19">
        <v>52000500</v>
      </c>
      <c r="F19" t="s">
        <v>109</v>
      </c>
      <c r="H19">
        <v>100032282</v>
      </c>
      <c r="J19">
        <v>30016000</v>
      </c>
      <c r="K19" t="s">
        <v>110</v>
      </c>
      <c r="L19" s="6">
        <v>14583.34</v>
      </c>
    </row>
    <row r="20" spans="2:12" x14ac:dyDescent="0.2">
      <c r="B20" s="5">
        <v>37057</v>
      </c>
      <c r="C20">
        <v>413</v>
      </c>
      <c r="D20">
        <v>52000500</v>
      </c>
      <c r="F20" t="s">
        <v>109</v>
      </c>
      <c r="H20">
        <v>100029966</v>
      </c>
      <c r="J20">
        <v>30016000</v>
      </c>
      <c r="K20" t="s">
        <v>110</v>
      </c>
      <c r="L20" s="6">
        <v>66064.33</v>
      </c>
    </row>
    <row r="21" spans="2:12" x14ac:dyDescent="0.2">
      <c r="B21" s="5">
        <v>37057</v>
      </c>
      <c r="C21">
        <v>413</v>
      </c>
      <c r="D21">
        <v>52000500</v>
      </c>
      <c r="F21" t="s">
        <v>109</v>
      </c>
      <c r="H21">
        <v>100029966</v>
      </c>
      <c r="J21">
        <v>30016000</v>
      </c>
      <c r="K21" t="s">
        <v>110</v>
      </c>
      <c r="L21" s="6">
        <v>14583.34</v>
      </c>
    </row>
    <row r="22" spans="2:12" x14ac:dyDescent="0.2">
      <c r="B22" s="5">
        <v>37072</v>
      </c>
      <c r="C22">
        <v>413</v>
      </c>
      <c r="D22">
        <v>52000500</v>
      </c>
      <c r="F22" t="s">
        <v>109</v>
      </c>
      <c r="H22">
        <v>100032282</v>
      </c>
      <c r="J22">
        <v>25142000</v>
      </c>
      <c r="K22" t="s">
        <v>112</v>
      </c>
      <c r="L22" s="6">
        <v>-2274.02</v>
      </c>
    </row>
    <row r="23" spans="2:12" x14ac:dyDescent="0.2">
      <c r="B23" s="5">
        <v>37072</v>
      </c>
      <c r="C23">
        <v>413</v>
      </c>
      <c r="D23">
        <v>52000500</v>
      </c>
      <c r="F23" t="s">
        <v>109</v>
      </c>
      <c r="H23">
        <v>100032282</v>
      </c>
      <c r="J23">
        <v>25142000</v>
      </c>
      <c r="K23" t="s">
        <v>112</v>
      </c>
      <c r="L23" s="6">
        <v>-12070.83</v>
      </c>
    </row>
    <row r="24" spans="2:12" x14ac:dyDescent="0.2">
      <c r="B24" s="5">
        <v>37058</v>
      </c>
      <c r="C24">
        <v>413</v>
      </c>
      <c r="D24">
        <v>52000500</v>
      </c>
      <c r="F24" t="s">
        <v>109</v>
      </c>
      <c r="H24">
        <v>100031343</v>
      </c>
      <c r="J24">
        <v>20029200</v>
      </c>
      <c r="K24" t="s">
        <v>326</v>
      </c>
      <c r="L24" s="6">
        <v>-4548.04</v>
      </c>
    </row>
    <row r="25" spans="2:12" x14ac:dyDescent="0.2">
      <c r="B25" s="5">
        <v>37057</v>
      </c>
      <c r="C25">
        <v>413</v>
      </c>
      <c r="D25">
        <v>52000500</v>
      </c>
      <c r="F25" t="s">
        <v>109</v>
      </c>
      <c r="H25">
        <v>100029966</v>
      </c>
      <c r="J25">
        <v>25142000</v>
      </c>
      <c r="K25" t="s">
        <v>112</v>
      </c>
      <c r="L25" s="6">
        <v>-7686.11</v>
      </c>
    </row>
    <row r="26" spans="2:12" x14ac:dyDescent="0.2">
      <c r="B26" s="5">
        <v>37057</v>
      </c>
      <c r="C26">
        <v>413</v>
      </c>
      <c r="D26">
        <v>52000500</v>
      </c>
      <c r="F26" t="s">
        <v>109</v>
      </c>
      <c r="H26">
        <v>100029966</v>
      </c>
      <c r="J26">
        <v>25142000</v>
      </c>
      <c r="K26" t="s">
        <v>112</v>
      </c>
      <c r="L26" s="6">
        <v>-2638.88</v>
      </c>
    </row>
    <row r="27" spans="2:12" x14ac:dyDescent="0.2">
      <c r="B27" s="5">
        <v>37057</v>
      </c>
      <c r="C27">
        <v>413</v>
      </c>
      <c r="D27">
        <v>52000500</v>
      </c>
      <c r="F27" t="s">
        <v>109</v>
      </c>
      <c r="H27">
        <v>100029966</v>
      </c>
      <c r="J27">
        <v>30016000</v>
      </c>
      <c r="K27" t="s">
        <v>110</v>
      </c>
      <c r="L27" s="6">
        <v>2281.5</v>
      </c>
    </row>
    <row r="28" spans="2:12" x14ac:dyDescent="0.2">
      <c r="B28" s="5">
        <v>37057</v>
      </c>
      <c r="C28">
        <v>413</v>
      </c>
      <c r="D28">
        <v>52000500</v>
      </c>
      <c r="F28" t="s">
        <v>109</v>
      </c>
      <c r="H28">
        <v>100029966</v>
      </c>
      <c r="J28">
        <v>30016000</v>
      </c>
      <c r="K28" t="s">
        <v>110</v>
      </c>
      <c r="L28" s="6">
        <v>237.12</v>
      </c>
    </row>
    <row r="29" spans="2:12" x14ac:dyDescent="0.2">
      <c r="B29" s="5">
        <v>37057</v>
      </c>
      <c r="C29">
        <v>413</v>
      </c>
      <c r="D29">
        <v>52000500</v>
      </c>
      <c r="F29" t="s">
        <v>109</v>
      </c>
      <c r="H29">
        <v>100029966</v>
      </c>
      <c r="J29">
        <v>30016000</v>
      </c>
      <c r="K29" t="s">
        <v>110</v>
      </c>
      <c r="L29" s="6">
        <v>565.15</v>
      </c>
    </row>
    <row r="30" spans="2:12" x14ac:dyDescent="0.2">
      <c r="B30" s="5">
        <v>37057</v>
      </c>
      <c r="C30">
        <v>413</v>
      </c>
      <c r="D30">
        <v>52000500</v>
      </c>
      <c r="F30" t="s">
        <v>109</v>
      </c>
      <c r="H30">
        <v>100029966</v>
      </c>
      <c r="J30">
        <v>30016000</v>
      </c>
      <c r="K30" t="s">
        <v>110</v>
      </c>
      <c r="L30" s="6">
        <v>2638.88</v>
      </c>
    </row>
    <row r="31" spans="2:12" x14ac:dyDescent="0.2">
      <c r="B31" s="5">
        <v>37057</v>
      </c>
      <c r="C31">
        <v>413</v>
      </c>
      <c r="D31">
        <v>52000500</v>
      </c>
      <c r="F31" t="s">
        <v>109</v>
      </c>
      <c r="H31">
        <v>100029966</v>
      </c>
      <c r="J31">
        <v>30016000</v>
      </c>
      <c r="K31" t="s">
        <v>110</v>
      </c>
      <c r="L31" s="6">
        <v>4602.34</v>
      </c>
    </row>
    <row r="32" spans="2:12" x14ac:dyDescent="0.2">
      <c r="B32" s="5">
        <v>37057</v>
      </c>
      <c r="C32">
        <v>413</v>
      </c>
      <c r="D32">
        <v>52000500</v>
      </c>
      <c r="F32" t="s">
        <v>109</v>
      </c>
      <c r="H32">
        <v>100029966</v>
      </c>
      <c r="J32">
        <v>30016000</v>
      </c>
      <c r="K32" t="s">
        <v>110</v>
      </c>
      <c r="L32" s="6">
        <v>699.27</v>
      </c>
    </row>
    <row r="33" spans="2:12" x14ac:dyDescent="0.2">
      <c r="B33" t="s">
        <v>113</v>
      </c>
      <c r="D33">
        <v>52000500</v>
      </c>
      <c r="L33" s="7">
        <v>225879.66</v>
      </c>
    </row>
    <row r="34" spans="2:12" x14ac:dyDescent="0.2">
      <c r="B34" s="5">
        <v>37072</v>
      </c>
      <c r="C34">
        <v>413</v>
      </c>
      <c r="D34">
        <v>52001000</v>
      </c>
      <c r="F34" t="s">
        <v>114</v>
      </c>
      <c r="H34">
        <v>100032282</v>
      </c>
      <c r="J34">
        <v>30016000</v>
      </c>
      <c r="K34" t="s">
        <v>110</v>
      </c>
      <c r="L34" s="6">
        <v>328.58</v>
      </c>
    </row>
    <row r="35" spans="2:12" x14ac:dyDescent="0.2">
      <c r="B35" s="5">
        <v>37072</v>
      </c>
      <c r="C35">
        <v>413</v>
      </c>
      <c r="D35">
        <v>52001000</v>
      </c>
      <c r="F35" t="s">
        <v>114</v>
      </c>
      <c r="H35">
        <v>100032282</v>
      </c>
      <c r="J35">
        <v>30016000</v>
      </c>
      <c r="K35" t="s">
        <v>110</v>
      </c>
      <c r="L35" s="6">
        <v>412.5</v>
      </c>
    </row>
    <row r="36" spans="2:12" x14ac:dyDescent="0.2">
      <c r="B36" s="5">
        <v>37072</v>
      </c>
      <c r="C36">
        <v>413</v>
      </c>
      <c r="D36">
        <v>52001000</v>
      </c>
      <c r="F36" t="s">
        <v>114</v>
      </c>
      <c r="H36">
        <v>100032282</v>
      </c>
      <c r="J36">
        <v>30016000</v>
      </c>
      <c r="K36" t="s">
        <v>110</v>
      </c>
      <c r="L36" s="6">
        <v>1260</v>
      </c>
    </row>
    <row r="37" spans="2:12" x14ac:dyDescent="0.2">
      <c r="B37" s="5">
        <v>37072</v>
      </c>
      <c r="C37">
        <v>413</v>
      </c>
      <c r="D37">
        <v>52001000</v>
      </c>
      <c r="F37" t="s">
        <v>114</v>
      </c>
      <c r="H37">
        <v>100032282</v>
      </c>
      <c r="J37">
        <v>30016000</v>
      </c>
      <c r="K37" t="s">
        <v>110</v>
      </c>
      <c r="L37" s="6">
        <v>3002.6</v>
      </c>
    </row>
    <row r="38" spans="2:12" x14ac:dyDescent="0.2">
      <c r="B38" s="5">
        <v>37072</v>
      </c>
      <c r="C38">
        <v>413</v>
      </c>
      <c r="D38">
        <v>52001000</v>
      </c>
      <c r="F38" t="s">
        <v>114</v>
      </c>
      <c r="H38">
        <v>100032282</v>
      </c>
      <c r="J38">
        <v>30016000</v>
      </c>
      <c r="K38" t="s">
        <v>110</v>
      </c>
      <c r="L38" s="6">
        <v>1130.79</v>
      </c>
    </row>
    <row r="39" spans="2:12" x14ac:dyDescent="0.2">
      <c r="B39" s="5">
        <v>37072</v>
      </c>
      <c r="C39">
        <v>413</v>
      </c>
      <c r="D39">
        <v>52001000</v>
      </c>
      <c r="F39" t="s">
        <v>114</v>
      </c>
      <c r="H39">
        <v>100032282</v>
      </c>
      <c r="J39">
        <v>30016000</v>
      </c>
      <c r="K39" t="s">
        <v>110</v>
      </c>
      <c r="L39" s="6">
        <v>5545.83</v>
      </c>
    </row>
    <row r="40" spans="2:12" x14ac:dyDescent="0.2">
      <c r="B40" s="5">
        <v>37057</v>
      </c>
      <c r="C40">
        <v>413</v>
      </c>
      <c r="D40">
        <v>52001000</v>
      </c>
      <c r="F40" t="s">
        <v>114</v>
      </c>
      <c r="H40">
        <v>100029966</v>
      </c>
      <c r="J40">
        <v>30016000</v>
      </c>
      <c r="K40" t="s">
        <v>110</v>
      </c>
      <c r="L40" s="6">
        <v>328.58</v>
      </c>
    </row>
    <row r="41" spans="2:12" x14ac:dyDescent="0.2">
      <c r="B41" s="5">
        <v>37057</v>
      </c>
      <c r="C41">
        <v>413</v>
      </c>
      <c r="D41">
        <v>52001000</v>
      </c>
      <c r="F41" t="s">
        <v>114</v>
      </c>
      <c r="H41">
        <v>100029966</v>
      </c>
      <c r="J41">
        <v>30016000</v>
      </c>
      <c r="K41" t="s">
        <v>110</v>
      </c>
      <c r="L41" s="6">
        <v>412.5</v>
      </c>
    </row>
    <row r="42" spans="2:12" x14ac:dyDescent="0.2">
      <c r="B42" s="5">
        <v>37057</v>
      </c>
      <c r="C42">
        <v>413</v>
      </c>
      <c r="D42">
        <v>52001000</v>
      </c>
      <c r="F42" t="s">
        <v>114</v>
      </c>
      <c r="H42">
        <v>100029966</v>
      </c>
      <c r="J42">
        <v>30016000</v>
      </c>
      <c r="K42" t="s">
        <v>110</v>
      </c>
      <c r="L42" s="6">
        <v>1267.29</v>
      </c>
    </row>
    <row r="43" spans="2:12" x14ac:dyDescent="0.2">
      <c r="B43" s="5">
        <v>37057</v>
      </c>
      <c r="C43">
        <v>413</v>
      </c>
      <c r="D43">
        <v>52001000</v>
      </c>
      <c r="F43" t="s">
        <v>114</v>
      </c>
      <c r="H43">
        <v>100029966</v>
      </c>
      <c r="J43">
        <v>30016000</v>
      </c>
      <c r="K43" t="s">
        <v>110</v>
      </c>
      <c r="L43" s="6">
        <v>5739.89</v>
      </c>
    </row>
    <row r="44" spans="2:12" x14ac:dyDescent="0.2">
      <c r="B44" s="5">
        <v>37057</v>
      </c>
      <c r="C44">
        <v>413</v>
      </c>
      <c r="D44">
        <v>52001000</v>
      </c>
      <c r="F44" t="s">
        <v>114</v>
      </c>
      <c r="H44">
        <v>100029966</v>
      </c>
      <c r="J44">
        <v>30016000</v>
      </c>
      <c r="K44" t="s">
        <v>110</v>
      </c>
      <c r="L44" s="6">
        <v>1025.04</v>
      </c>
    </row>
    <row r="45" spans="2:12" x14ac:dyDescent="0.2">
      <c r="B45" s="5">
        <v>37057</v>
      </c>
      <c r="C45">
        <v>413</v>
      </c>
      <c r="D45">
        <v>52001000</v>
      </c>
      <c r="F45" t="s">
        <v>114</v>
      </c>
      <c r="H45">
        <v>100029966</v>
      </c>
      <c r="J45">
        <v>30016000</v>
      </c>
      <c r="K45" t="s">
        <v>110</v>
      </c>
      <c r="L45" s="6">
        <v>3001.64</v>
      </c>
    </row>
    <row r="46" spans="2:12" x14ac:dyDescent="0.2">
      <c r="B46" t="s">
        <v>113</v>
      </c>
      <c r="D46">
        <v>52001000</v>
      </c>
      <c r="L46" s="7">
        <v>23455.24</v>
      </c>
    </row>
    <row r="47" spans="2:12" x14ac:dyDescent="0.2">
      <c r="B47" s="5">
        <v>37057</v>
      </c>
      <c r="C47">
        <v>413</v>
      </c>
      <c r="D47">
        <v>52002000</v>
      </c>
      <c r="F47" t="s">
        <v>282</v>
      </c>
      <c r="H47">
        <v>100040977</v>
      </c>
      <c r="J47">
        <v>20029200</v>
      </c>
      <c r="K47" t="s">
        <v>326</v>
      </c>
      <c r="L47" s="6">
        <v>217.93</v>
      </c>
    </row>
    <row r="48" spans="2:12" x14ac:dyDescent="0.2">
      <c r="B48" t="s">
        <v>113</v>
      </c>
      <c r="D48">
        <v>52002000</v>
      </c>
      <c r="L48" s="7">
        <v>217.93</v>
      </c>
    </row>
    <row r="49" spans="2:12" x14ac:dyDescent="0.2">
      <c r="B49" s="5">
        <v>37060</v>
      </c>
      <c r="C49">
        <v>413</v>
      </c>
      <c r="D49">
        <v>52003000</v>
      </c>
      <c r="F49" t="s">
        <v>116</v>
      </c>
      <c r="H49">
        <v>100031594</v>
      </c>
      <c r="I49" t="s">
        <v>327</v>
      </c>
      <c r="J49">
        <v>6000009628</v>
      </c>
      <c r="K49" t="s">
        <v>328</v>
      </c>
      <c r="L49" s="6">
        <v>332.01</v>
      </c>
    </row>
    <row r="50" spans="2:12" x14ac:dyDescent="0.2">
      <c r="B50" s="5">
        <v>37060</v>
      </c>
      <c r="C50">
        <v>413</v>
      </c>
      <c r="D50">
        <v>52003000</v>
      </c>
      <c r="F50" t="s">
        <v>116</v>
      </c>
      <c r="H50">
        <v>100031594</v>
      </c>
      <c r="I50" t="s">
        <v>327</v>
      </c>
      <c r="J50">
        <v>6000009628</v>
      </c>
      <c r="K50" t="s">
        <v>328</v>
      </c>
      <c r="L50" s="6">
        <v>28.09</v>
      </c>
    </row>
    <row r="51" spans="2:12" x14ac:dyDescent="0.2">
      <c r="B51" s="5">
        <v>37060</v>
      </c>
      <c r="C51">
        <v>413</v>
      </c>
      <c r="D51">
        <v>52003000</v>
      </c>
      <c r="F51" t="s">
        <v>116</v>
      </c>
      <c r="H51">
        <v>100031410</v>
      </c>
      <c r="I51" t="s">
        <v>329</v>
      </c>
      <c r="J51">
        <v>6000011532</v>
      </c>
      <c r="K51" t="s">
        <v>330</v>
      </c>
      <c r="L51" s="6">
        <v>595</v>
      </c>
    </row>
    <row r="52" spans="2:12" x14ac:dyDescent="0.2">
      <c r="B52" s="5">
        <v>37054</v>
      </c>
      <c r="C52">
        <v>413</v>
      </c>
      <c r="D52">
        <v>52003000</v>
      </c>
      <c r="F52" t="s">
        <v>116</v>
      </c>
      <c r="H52">
        <v>100030841</v>
      </c>
      <c r="I52" t="s">
        <v>331</v>
      </c>
      <c r="J52">
        <v>6000010533</v>
      </c>
      <c r="K52" t="s">
        <v>332</v>
      </c>
      <c r="L52" s="6">
        <v>46.16</v>
      </c>
    </row>
    <row r="53" spans="2:12" x14ac:dyDescent="0.2">
      <c r="B53" s="5">
        <v>37046</v>
      </c>
      <c r="C53">
        <v>413</v>
      </c>
      <c r="D53">
        <v>52003000</v>
      </c>
      <c r="F53" t="s">
        <v>116</v>
      </c>
      <c r="H53">
        <v>100028866</v>
      </c>
      <c r="I53" t="s">
        <v>333</v>
      </c>
      <c r="J53">
        <v>6000013037</v>
      </c>
      <c r="K53" t="s">
        <v>334</v>
      </c>
      <c r="L53" s="6">
        <v>78.3</v>
      </c>
    </row>
    <row r="54" spans="2:12" x14ac:dyDescent="0.2">
      <c r="B54" t="s">
        <v>113</v>
      </c>
      <c r="D54">
        <v>52003000</v>
      </c>
      <c r="L54" s="7">
        <v>1079.56</v>
      </c>
    </row>
    <row r="55" spans="2:12" x14ac:dyDescent="0.2">
      <c r="B55" s="5">
        <v>37060</v>
      </c>
      <c r="C55">
        <v>413</v>
      </c>
      <c r="D55">
        <v>52003500</v>
      </c>
      <c r="F55" t="s">
        <v>119</v>
      </c>
      <c r="H55">
        <v>100031410</v>
      </c>
      <c r="I55" t="s">
        <v>329</v>
      </c>
      <c r="J55">
        <v>6000011532</v>
      </c>
      <c r="K55" t="s">
        <v>330</v>
      </c>
      <c r="L55" s="6">
        <v>43.21</v>
      </c>
    </row>
    <row r="56" spans="2:12" x14ac:dyDescent="0.2">
      <c r="B56" s="5">
        <v>37055</v>
      </c>
      <c r="C56">
        <v>413</v>
      </c>
      <c r="D56">
        <v>52003500</v>
      </c>
      <c r="F56" t="s">
        <v>119</v>
      </c>
      <c r="H56">
        <v>100030820</v>
      </c>
      <c r="I56" t="s">
        <v>335</v>
      </c>
      <c r="J56">
        <v>6000013591</v>
      </c>
      <c r="K56" t="s">
        <v>336</v>
      </c>
      <c r="L56" s="6">
        <v>46.17</v>
      </c>
    </row>
    <row r="57" spans="2:12" x14ac:dyDescent="0.2">
      <c r="B57" s="5">
        <v>37046</v>
      </c>
      <c r="C57">
        <v>413</v>
      </c>
      <c r="D57">
        <v>52003500</v>
      </c>
      <c r="F57" t="s">
        <v>119</v>
      </c>
      <c r="H57">
        <v>100028852</v>
      </c>
      <c r="I57" t="s">
        <v>337</v>
      </c>
      <c r="J57">
        <v>6000012299</v>
      </c>
      <c r="K57" t="s">
        <v>338</v>
      </c>
      <c r="L57" s="6">
        <v>135.51</v>
      </c>
    </row>
    <row r="58" spans="2:12" x14ac:dyDescent="0.2">
      <c r="B58" t="s">
        <v>113</v>
      </c>
      <c r="D58">
        <v>52003500</v>
      </c>
      <c r="L58" s="7">
        <v>224.89</v>
      </c>
    </row>
    <row r="59" spans="2:12" x14ac:dyDescent="0.2">
      <c r="B59" s="5">
        <v>37067</v>
      </c>
      <c r="C59">
        <v>413</v>
      </c>
      <c r="D59">
        <v>52004000</v>
      </c>
      <c r="F59" t="s">
        <v>126</v>
      </c>
      <c r="H59">
        <v>100036422</v>
      </c>
      <c r="I59" t="s">
        <v>339</v>
      </c>
      <c r="J59">
        <v>6000012339</v>
      </c>
      <c r="K59" t="s">
        <v>340</v>
      </c>
      <c r="L59" s="6">
        <v>115</v>
      </c>
    </row>
    <row r="60" spans="2:12" x14ac:dyDescent="0.2">
      <c r="B60" s="5">
        <v>37060</v>
      </c>
      <c r="C60">
        <v>413</v>
      </c>
      <c r="D60">
        <v>52004000</v>
      </c>
      <c r="F60" t="s">
        <v>126</v>
      </c>
      <c r="H60">
        <v>100031594</v>
      </c>
      <c r="I60" t="s">
        <v>327</v>
      </c>
      <c r="J60">
        <v>6000009628</v>
      </c>
      <c r="K60" t="s">
        <v>328</v>
      </c>
      <c r="L60" s="6">
        <v>290</v>
      </c>
    </row>
    <row r="61" spans="2:12" x14ac:dyDescent="0.2">
      <c r="B61" s="5">
        <v>37050</v>
      </c>
      <c r="C61">
        <v>413</v>
      </c>
      <c r="D61">
        <v>52004000</v>
      </c>
      <c r="F61" t="s">
        <v>126</v>
      </c>
      <c r="H61">
        <v>100030027</v>
      </c>
      <c r="I61" t="s">
        <v>341</v>
      </c>
      <c r="J61">
        <v>6000010032</v>
      </c>
      <c r="K61" t="s">
        <v>342</v>
      </c>
      <c r="L61" s="6">
        <v>300</v>
      </c>
    </row>
    <row r="62" spans="2:12" x14ac:dyDescent="0.2">
      <c r="B62" s="5">
        <v>37070</v>
      </c>
      <c r="C62">
        <v>413</v>
      </c>
      <c r="D62">
        <v>52004000</v>
      </c>
      <c r="F62" t="s">
        <v>126</v>
      </c>
      <c r="H62">
        <v>100041200</v>
      </c>
      <c r="I62" t="s">
        <v>343</v>
      </c>
      <c r="J62">
        <v>6000013591</v>
      </c>
      <c r="K62" t="s">
        <v>336</v>
      </c>
      <c r="L62" s="6">
        <v>475</v>
      </c>
    </row>
    <row r="63" spans="2:12" x14ac:dyDescent="0.2">
      <c r="B63" s="5">
        <v>37054</v>
      </c>
      <c r="C63">
        <v>413</v>
      </c>
      <c r="D63">
        <v>52004000</v>
      </c>
      <c r="F63" t="s">
        <v>126</v>
      </c>
      <c r="H63">
        <v>100030841</v>
      </c>
      <c r="I63" t="s">
        <v>331</v>
      </c>
      <c r="J63">
        <v>6000010533</v>
      </c>
      <c r="K63" t="s">
        <v>332</v>
      </c>
      <c r="L63" s="6">
        <v>400</v>
      </c>
    </row>
    <row r="64" spans="2:12" x14ac:dyDescent="0.2">
      <c r="B64" t="s">
        <v>113</v>
      </c>
      <c r="D64">
        <v>52004000</v>
      </c>
      <c r="L64" s="7">
        <v>1580</v>
      </c>
    </row>
    <row r="65" spans="2:12" x14ac:dyDescent="0.2">
      <c r="B65" s="5">
        <v>37060</v>
      </c>
      <c r="C65">
        <v>413</v>
      </c>
      <c r="D65">
        <v>52004500</v>
      </c>
      <c r="F65" t="s">
        <v>134</v>
      </c>
      <c r="H65">
        <v>100031594</v>
      </c>
      <c r="I65" t="s">
        <v>327</v>
      </c>
      <c r="J65">
        <v>6000009628</v>
      </c>
      <c r="K65" t="s">
        <v>328</v>
      </c>
      <c r="L65" s="6">
        <v>563.14</v>
      </c>
    </row>
    <row r="66" spans="2:12" x14ac:dyDescent="0.2">
      <c r="B66" s="5">
        <v>37060</v>
      </c>
      <c r="C66">
        <v>413</v>
      </c>
      <c r="D66">
        <v>52004500</v>
      </c>
      <c r="F66" t="s">
        <v>134</v>
      </c>
      <c r="H66">
        <v>100031594</v>
      </c>
      <c r="I66" t="s">
        <v>327</v>
      </c>
      <c r="J66">
        <v>6000009628</v>
      </c>
      <c r="K66" t="s">
        <v>328</v>
      </c>
      <c r="L66" s="6">
        <v>313.06</v>
      </c>
    </row>
    <row r="67" spans="2:12" x14ac:dyDescent="0.2">
      <c r="B67" s="5">
        <v>37054</v>
      </c>
      <c r="C67">
        <v>413</v>
      </c>
      <c r="D67">
        <v>52004500</v>
      </c>
      <c r="F67" t="s">
        <v>134</v>
      </c>
      <c r="H67">
        <v>100030584</v>
      </c>
      <c r="I67" t="s">
        <v>344</v>
      </c>
      <c r="J67">
        <v>6000010032</v>
      </c>
      <c r="K67" t="s">
        <v>342</v>
      </c>
      <c r="L67" s="6">
        <v>475.21</v>
      </c>
    </row>
    <row r="68" spans="2:12" x14ac:dyDescent="0.2">
      <c r="B68" s="5">
        <v>37067</v>
      </c>
      <c r="C68">
        <v>413</v>
      </c>
      <c r="D68">
        <v>52004500</v>
      </c>
      <c r="F68" t="s">
        <v>134</v>
      </c>
      <c r="H68">
        <v>100032670</v>
      </c>
      <c r="I68" t="s">
        <v>345</v>
      </c>
      <c r="J68">
        <v>6000012286</v>
      </c>
      <c r="K68" t="s">
        <v>346</v>
      </c>
      <c r="L68" s="6">
        <v>313.06</v>
      </c>
    </row>
    <row r="69" spans="2:12" x14ac:dyDescent="0.2">
      <c r="B69" s="5">
        <v>37067</v>
      </c>
      <c r="C69">
        <v>413</v>
      </c>
      <c r="D69">
        <v>52004500</v>
      </c>
      <c r="F69" t="s">
        <v>134</v>
      </c>
      <c r="H69">
        <v>100032670</v>
      </c>
      <c r="I69" t="s">
        <v>345</v>
      </c>
      <c r="J69">
        <v>6000012286</v>
      </c>
      <c r="K69" t="s">
        <v>346</v>
      </c>
      <c r="L69" s="6">
        <v>837.92</v>
      </c>
    </row>
    <row r="70" spans="2:12" x14ac:dyDescent="0.2">
      <c r="B70" s="5">
        <v>37067</v>
      </c>
      <c r="C70">
        <v>413</v>
      </c>
      <c r="D70">
        <v>52004500</v>
      </c>
      <c r="F70" t="s">
        <v>134</v>
      </c>
      <c r="H70">
        <v>100036408</v>
      </c>
      <c r="I70" t="s">
        <v>345</v>
      </c>
      <c r="J70">
        <v>6000012286</v>
      </c>
      <c r="K70" t="s">
        <v>346</v>
      </c>
      <c r="L70" s="6">
        <v>156.53</v>
      </c>
    </row>
    <row r="71" spans="2:12" x14ac:dyDescent="0.2">
      <c r="B71" s="5">
        <v>37067</v>
      </c>
      <c r="C71">
        <v>413</v>
      </c>
      <c r="D71">
        <v>52004500</v>
      </c>
      <c r="F71" t="s">
        <v>134</v>
      </c>
      <c r="H71">
        <v>100036408</v>
      </c>
      <c r="I71" t="s">
        <v>345</v>
      </c>
      <c r="J71">
        <v>6000012286</v>
      </c>
      <c r="K71" t="s">
        <v>346</v>
      </c>
      <c r="L71" s="6">
        <v>418.96</v>
      </c>
    </row>
    <row r="72" spans="2:12" x14ac:dyDescent="0.2">
      <c r="B72" s="5">
        <v>37068</v>
      </c>
      <c r="C72">
        <v>413</v>
      </c>
      <c r="D72">
        <v>52004500</v>
      </c>
      <c r="F72" t="s">
        <v>134</v>
      </c>
      <c r="H72">
        <v>100032895</v>
      </c>
      <c r="I72" t="s">
        <v>345</v>
      </c>
      <c r="J72">
        <v>6000012286</v>
      </c>
      <c r="K72" t="s">
        <v>346</v>
      </c>
      <c r="L72" s="6">
        <v>-313.06</v>
      </c>
    </row>
    <row r="73" spans="2:12" x14ac:dyDescent="0.2">
      <c r="B73" s="5">
        <v>37068</v>
      </c>
      <c r="C73">
        <v>413</v>
      </c>
      <c r="D73">
        <v>52004500</v>
      </c>
      <c r="F73" t="s">
        <v>134</v>
      </c>
      <c r="H73">
        <v>100032895</v>
      </c>
      <c r="I73" t="s">
        <v>345</v>
      </c>
      <c r="J73">
        <v>6000012286</v>
      </c>
      <c r="K73" t="s">
        <v>346</v>
      </c>
      <c r="L73" s="6">
        <v>-837.92</v>
      </c>
    </row>
    <row r="74" spans="2:12" x14ac:dyDescent="0.2">
      <c r="B74" s="5">
        <v>37046</v>
      </c>
      <c r="C74">
        <v>413</v>
      </c>
      <c r="D74">
        <v>52004500</v>
      </c>
      <c r="F74" t="s">
        <v>134</v>
      </c>
      <c r="H74">
        <v>100028852</v>
      </c>
      <c r="I74" t="s">
        <v>337</v>
      </c>
      <c r="J74">
        <v>6000012299</v>
      </c>
      <c r="K74" t="s">
        <v>338</v>
      </c>
      <c r="L74" s="6">
        <v>593.07000000000005</v>
      </c>
    </row>
    <row r="75" spans="2:12" x14ac:dyDescent="0.2">
      <c r="B75" s="5">
        <v>37055</v>
      </c>
      <c r="C75">
        <v>413</v>
      </c>
      <c r="D75">
        <v>52004500</v>
      </c>
      <c r="F75" t="s">
        <v>134</v>
      </c>
      <c r="H75">
        <v>100030820</v>
      </c>
      <c r="I75" t="s">
        <v>335</v>
      </c>
      <c r="J75">
        <v>6000013591</v>
      </c>
      <c r="K75" t="s">
        <v>336</v>
      </c>
      <c r="L75" s="6">
        <v>581.61</v>
      </c>
    </row>
    <row r="76" spans="2:12" x14ac:dyDescent="0.2">
      <c r="B76" s="5">
        <v>37060</v>
      </c>
      <c r="C76">
        <v>413</v>
      </c>
      <c r="D76">
        <v>52004500</v>
      </c>
      <c r="F76" t="s">
        <v>134</v>
      </c>
      <c r="H76">
        <v>100031410</v>
      </c>
      <c r="I76" t="s">
        <v>329</v>
      </c>
      <c r="J76">
        <v>6000011532</v>
      </c>
      <c r="K76" t="s">
        <v>330</v>
      </c>
      <c r="L76" s="6">
        <v>625.32000000000005</v>
      </c>
    </row>
    <row r="77" spans="2:12" x14ac:dyDescent="0.2">
      <c r="B77" s="5">
        <v>37054</v>
      </c>
      <c r="C77">
        <v>413</v>
      </c>
      <c r="D77">
        <v>52004500</v>
      </c>
      <c r="F77" t="s">
        <v>134</v>
      </c>
      <c r="H77">
        <v>100030841</v>
      </c>
      <c r="I77" t="s">
        <v>331</v>
      </c>
      <c r="J77">
        <v>6000010533</v>
      </c>
      <c r="K77" t="s">
        <v>332</v>
      </c>
      <c r="L77" s="6">
        <v>156.53</v>
      </c>
    </row>
    <row r="78" spans="2:12" x14ac:dyDescent="0.2">
      <c r="B78" s="5">
        <v>37054</v>
      </c>
      <c r="C78">
        <v>413</v>
      </c>
      <c r="D78">
        <v>52004500</v>
      </c>
      <c r="F78" t="s">
        <v>134</v>
      </c>
      <c r="H78">
        <v>100030841</v>
      </c>
      <c r="I78" t="s">
        <v>331</v>
      </c>
      <c r="J78">
        <v>6000010533</v>
      </c>
      <c r="K78" t="s">
        <v>332</v>
      </c>
      <c r="L78" s="6">
        <v>3894.32</v>
      </c>
    </row>
    <row r="79" spans="2:12" x14ac:dyDescent="0.2">
      <c r="B79" t="s">
        <v>113</v>
      </c>
      <c r="D79">
        <v>52004500</v>
      </c>
      <c r="L79" s="7">
        <v>7777.75</v>
      </c>
    </row>
    <row r="80" spans="2:12" x14ac:dyDescent="0.2">
      <c r="B80" s="5">
        <v>37071</v>
      </c>
      <c r="C80">
        <v>413</v>
      </c>
      <c r="D80">
        <v>52502000</v>
      </c>
      <c r="F80" t="s">
        <v>138</v>
      </c>
      <c r="H80">
        <v>100053899</v>
      </c>
      <c r="I80" t="s">
        <v>139</v>
      </c>
      <c r="J80">
        <v>20023000</v>
      </c>
      <c r="K80" t="s">
        <v>118</v>
      </c>
      <c r="L80" s="6">
        <v>47.77</v>
      </c>
    </row>
    <row r="81" spans="2:12" x14ac:dyDescent="0.2">
      <c r="B81" s="5">
        <v>37071</v>
      </c>
      <c r="C81">
        <v>413</v>
      </c>
      <c r="D81">
        <v>52502000</v>
      </c>
      <c r="F81" t="s">
        <v>138</v>
      </c>
      <c r="H81">
        <v>100054187</v>
      </c>
      <c r="I81" t="s">
        <v>141</v>
      </c>
      <c r="J81">
        <v>20023000</v>
      </c>
      <c r="K81" t="s">
        <v>118</v>
      </c>
      <c r="L81" s="6">
        <v>1082.02</v>
      </c>
    </row>
    <row r="82" spans="2:12" x14ac:dyDescent="0.2">
      <c r="B82" s="5">
        <v>37071</v>
      </c>
      <c r="C82">
        <v>413</v>
      </c>
      <c r="D82">
        <v>52502000</v>
      </c>
      <c r="F82" t="s">
        <v>138</v>
      </c>
      <c r="H82">
        <v>100055318</v>
      </c>
      <c r="I82" t="s">
        <v>139</v>
      </c>
      <c r="J82">
        <v>20023000</v>
      </c>
      <c r="K82" t="s">
        <v>118</v>
      </c>
      <c r="L82" s="6">
        <v>151.47</v>
      </c>
    </row>
    <row r="83" spans="2:12" x14ac:dyDescent="0.2">
      <c r="B83" s="5">
        <v>37071</v>
      </c>
      <c r="C83">
        <v>413</v>
      </c>
      <c r="D83">
        <v>52502000</v>
      </c>
      <c r="F83" t="s">
        <v>138</v>
      </c>
      <c r="H83">
        <v>100055319</v>
      </c>
      <c r="I83" t="s">
        <v>139</v>
      </c>
      <c r="J83">
        <v>20023000</v>
      </c>
      <c r="K83" t="s">
        <v>118</v>
      </c>
      <c r="L83" s="6">
        <v>136.94</v>
      </c>
    </row>
    <row r="84" spans="2:12" x14ac:dyDescent="0.2">
      <c r="B84" s="5">
        <v>37071</v>
      </c>
      <c r="C84">
        <v>413</v>
      </c>
      <c r="D84">
        <v>52502000</v>
      </c>
      <c r="F84" t="s">
        <v>138</v>
      </c>
      <c r="H84">
        <v>100056318</v>
      </c>
      <c r="I84" t="s">
        <v>142</v>
      </c>
      <c r="J84">
        <v>20023000</v>
      </c>
      <c r="K84" t="s">
        <v>118</v>
      </c>
      <c r="L84" s="6">
        <v>715</v>
      </c>
    </row>
    <row r="85" spans="2:12" x14ac:dyDescent="0.2">
      <c r="B85" s="5">
        <v>37071</v>
      </c>
      <c r="C85">
        <v>413</v>
      </c>
      <c r="D85">
        <v>52502000</v>
      </c>
      <c r="F85" t="s">
        <v>138</v>
      </c>
      <c r="H85">
        <v>100056956</v>
      </c>
      <c r="I85" t="s">
        <v>141</v>
      </c>
      <c r="J85">
        <v>20023000</v>
      </c>
      <c r="K85" t="s">
        <v>118</v>
      </c>
      <c r="L85" s="6">
        <v>1927.5</v>
      </c>
    </row>
    <row r="86" spans="2:12" x14ac:dyDescent="0.2">
      <c r="B86" s="5">
        <v>37071</v>
      </c>
      <c r="C86">
        <v>413</v>
      </c>
      <c r="D86">
        <v>52502000</v>
      </c>
      <c r="F86" t="s">
        <v>138</v>
      </c>
      <c r="H86">
        <v>100053491</v>
      </c>
      <c r="I86" t="s">
        <v>141</v>
      </c>
      <c r="J86">
        <v>20023000</v>
      </c>
      <c r="K86" t="s">
        <v>118</v>
      </c>
      <c r="L86" s="6">
        <v>1271.19</v>
      </c>
    </row>
    <row r="87" spans="2:12" x14ac:dyDescent="0.2">
      <c r="B87" s="5">
        <v>37057</v>
      </c>
      <c r="C87">
        <v>413</v>
      </c>
      <c r="D87">
        <v>52502000</v>
      </c>
      <c r="F87" t="s">
        <v>138</v>
      </c>
      <c r="H87">
        <v>100002971</v>
      </c>
      <c r="I87" t="s">
        <v>347</v>
      </c>
      <c r="J87">
        <v>20023000</v>
      </c>
      <c r="K87" t="s">
        <v>118</v>
      </c>
      <c r="L87" s="6">
        <v>250.56</v>
      </c>
    </row>
    <row r="88" spans="2:12" x14ac:dyDescent="0.2">
      <c r="B88" s="5">
        <v>37057</v>
      </c>
      <c r="C88">
        <v>413</v>
      </c>
      <c r="D88">
        <v>52502000</v>
      </c>
      <c r="F88" t="s">
        <v>138</v>
      </c>
      <c r="H88">
        <v>100002971</v>
      </c>
      <c r="I88" t="s">
        <v>348</v>
      </c>
      <c r="J88">
        <v>20023000</v>
      </c>
      <c r="K88" t="s">
        <v>118</v>
      </c>
      <c r="L88" s="6">
        <v>115.77</v>
      </c>
    </row>
    <row r="89" spans="2:12" x14ac:dyDescent="0.2">
      <c r="B89" s="5">
        <v>37057</v>
      </c>
      <c r="C89">
        <v>413</v>
      </c>
      <c r="D89">
        <v>52502000</v>
      </c>
      <c r="F89" t="s">
        <v>138</v>
      </c>
      <c r="H89">
        <v>100002971</v>
      </c>
      <c r="I89" t="s">
        <v>349</v>
      </c>
      <c r="J89">
        <v>20023000</v>
      </c>
      <c r="K89" t="s">
        <v>118</v>
      </c>
      <c r="L89" s="6">
        <v>291.74</v>
      </c>
    </row>
    <row r="90" spans="2:12" x14ac:dyDescent="0.2">
      <c r="B90" s="5">
        <v>37071</v>
      </c>
      <c r="C90">
        <v>413</v>
      </c>
      <c r="D90">
        <v>52502000</v>
      </c>
      <c r="F90" t="s">
        <v>138</v>
      </c>
      <c r="H90">
        <v>100053309</v>
      </c>
      <c r="I90" t="s">
        <v>139</v>
      </c>
      <c r="J90">
        <v>20023000</v>
      </c>
      <c r="K90" t="s">
        <v>118</v>
      </c>
      <c r="L90" s="6">
        <v>44.71</v>
      </c>
    </row>
    <row r="91" spans="2:12" x14ac:dyDescent="0.2">
      <c r="B91" s="5">
        <v>37071</v>
      </c>
      <c r="C91">
        <v>413</v>
      </c>
      <c r="D91">
        <v>52502000</v>
      </c>
      <c r="F91" t="s">
        <v>138</v>
      </c>
      <c r="H91">
        <v>100053188</v>
      </c>
      <c r="I91" t="s">
        <v>145</v>
      </c>
      <c r="J91">
        <v>20023000</v>
      </c>
      <c r="K91" t="s">
        <v>118</v>
      </c>
      <c r="L91" s="6">
        <v>1593.44</v>
      </c>
    </row>
    <row r="92" spans="2:12" x14ac:dyDescent="0.2">
      <c r="B92" s="5">
        <v>37057</v>
      </c>
      <c r="C92">
        <v>413</v>
      </c>
      <c r="D92">
        <v>52502000</v>
      </c>
      <c r="F92" t="s">
        <v>138</v>
      </c>
      <c r="H92">
        <v>100002972</v>
      </c>
      <c r="I92" t="s">
        <v>350</v>
      </c>
      <c r="J92">
        <v>20023000</v>
      </c>
      <c r="K92" t="s">
        <v>118</v>
      </c>
      <c r="L92" s="6">
        <v>200.58</v>
      </c>
    </row>
    <row r="93" spans="2:12" x14ac:dyDescent="0.2">
      <c r="B93" t="s">
        <v>113</v>
      </c>
      <c r="D93">
        <v>52502000</v>
      </c>
      <c r="L93" s="7">
        <v>7828.69</v>
      </c>
    </row>
    <row r="94" spans="2:12" x14ac:dyDescent="0.2">
      <c r="B94" s="5">
        <v>37043</v>
      </c>
      <c r="C94">
        <v>413</v>
      </c>
      <c r="D94">
        <v>52502500</v>
      </c>
      <c r="F94" t="s">
        <v>146</v>
      </c>
      <c r="H94">
        <v>100022013</v>
      </c>
      <c r="I94" t="s">
        <v>147</v>
      </c>
      <c r="J94">
        <v>20023000</v>
      </c>
      <c r="K94" t="s">
        <v>118</v>
      </c>
      <c r="L94" s="6">
        <v>15370.78</v>
      </c>
    </row>
    <row r="95" spans="2:12" x14ac:dyDescent="0.2">
      <c r="B95" t="s">
        <v>113</v>
      </c>
      <c r="D95">
        <v>52502500</v>
      </c>
      <c r="L95" s="7">
        <v>15370.78</v>
      </c>
    </row>
    <row r="96" spans="2:12" x14ac:dyDescent="0.2">
      <c r="B96" s="5">
        <v>37060</v>
      </c>
      <c r="C96">
        <v>413</v>
      </c>
      <c r="D96">
        <v>52503500</v>
      </c>
      <c r="F96" t="s">
        <v>148</v>
      </c>
      <c r="H96">
        <v>100031594</v>
      </c>
      <c r="I96" t="s">
        <v>327</v>
      </c>
      <c r="J96">
        <v>6000009628</v>
      </c>
      <c r="K96" t="s">
        <v>328</v>
      </c>
      <c r="L96" s="6">
        <v>78.13</v>
      </c>
    </row>
    <row r="97" spans="2:12" x14ac:dyDescent="0.2">
      <c r="B97" s="5">
        <v>37060</v>
      </c>
      <c r="C97">
        <v>413</v>
      </c>
      <c r="D97">
        <v>52503500</v>
      </c>
      <c r="F97" t="s">
        <v>148</v>
      </c>
      <c r="H97">
        <v>100031594</v>
      </c>
      <c r="I97" t="s">
        <v>327</v>
      </c>
      <c r="J97">
        <v>6000009628</v>
      </c>
      <c r="K97" t="s">
        <v>328</v>
      </c>
      <c r="L97" s="6">
        <v>64.92</v>
      </c>
    </row>
    <row r="98" spans="2:12" x14ac:dyDescent="0.2">
      <c r="B98" s="5">
        <v>37060</v>
      </c>
      <c r="C98">
        <v>413</v>
      </c>
      <c r="D98">
        <v>52503500</v>
      </c>
      <c r="F98" t="s">
        <v>148</v>
      </c>
      <c r="H98">
        <v>100031594</v>
      </c>
      <c r="I98" t="s">
        <v>327</v>
      </c>
      <c r="J98">
        <v>6000009628</v>
      </c>
      <c r="K98" t="s">
        <v>328</v>
      </c>
      <c r="L98" s="6">
        <v>22.46</v>
      </c>
    </row>
    <row r="99" spans="2:12" x14ac:dyDescent="0.2">
      <c r="B99" s="5">
        <v>37072</v>
      </c>
      <c r="C99">
        <v>413</v>
      </c>
      <c r="D99">
        <v>52503500</v>
      </c>
      <c r="F99" t="s">
        <v>148</v>
      </c>
      <c r="H99">
        <v>100033406</v>
      </c>
      <c r="I99" t="s">
        <v>232</v>
      </c>
      <c r="J99">
        <v>20025000</v>
      </c>
      <c r="K99" t="s">
        <v>233</v>
      </c>
      <c r="L99" s="6">
        <v>60.46</v>
      </c>
    </row>
    <row r="100" spans="2:12" x14ac:dyDescent="0.2">
      <c r="B100" s="5">
        <v>37072</v>
      </c>
      <c r="C100">
        <v>413</v>
      </c>
      <c r="D100">
        <v>52503500</v>
      </c>
      <c r="F100" t="s">
        <v>148</v>
      </c>
      <c r="H100">
        <v>100033406</v>
      </c>
      <c r="I100" t="s">
        <v>234</v>
      </c>
      <c r="J100">
        <v>20025000</v>
      </c>
      <c r="K100" t="s">
        <v>233</v>
      </c>
      <c r="L100" s="6">
        <v>60.46</v>
      </c>
    </row>
    <row r="101" spans="2:12" x14ac:dyDescent="0.2">
      <c r="B101" s="5">
        <v>37054</v>
      </c>
      <c r="C101">
        <v>413</v>
      </c>
      <c r="D101">
        <v>52503500</v>
      </c>
      <c r="F101" t="s">
        <v>148</v>
      </c>
      <c r="H101">
        <v>100030584</v>
      </c>
      <c r="I101" t="s">
        <v>344</v>
      </c>
      <c r="J101">
        <v>6000010032</v>
      </c>
      <c r="K101" t="s">
        <v>342</v>
      </c>
      <c r="L101" s="6">
        <v>5.3</v>
      </c>
    </row>
    <row r="102" spans="2:12" x14ac:dyDescent="0.2">
      <c r="B102" s="5">
        <v>37055</v>
      </c>
      <c r="C102">
        <v>413</v>
      </c>
      <c r="D102">
        <v>52503500</v>
      </c>
      <c r="F102" t="s">
        <v>148</v>
      </c>
      <c r="H102">
        <v>100030820</v>
      </c>
      <c r="I102" t="s">
        <v>335</v>
      </c>
      <c r="J102">
        <v>6000013591</v>
      </c>
      <c r="K102" t="s">
        <v>336</v>
      </c>
      <c r="L102" s="6">
        <v>62.71</v>
      </c>
    </row>
    <row r="103" spans="2:12" x14ac:dyDescent="0.2">
      <c r="B103" s="5">
        <v>37054</v>
      </c>
      <c r="C103">
        <v>413</v>
      </c>
      <c r="D103">
        <v>52503500</v>
      </c>
      <c r="F103" t="s">
        <v>148</v>
      </c>
      <c r="H103">
        <v>100030841</v>
      </c>
      <c r="I103" t="s">
        <v>331</v>
      </c>
      <c r="J103">
        <v>6000010533</v>
      </c>
      <c r="K103" t="s">
        <v>332</v>
      </c>
      <c r="L103" s="6">
        <v>562.84</v>
      </c>
    </row>
    <row r="104" spans="2:12" x14ac:dyDescent="0.2">
      <c r="B104" s="5">
        <v>37054</v>
      </c>
      <c r="C104">
        <v>413</v>
      </c>
      <c r="D104">
        <v>52503500</v>
      </c>
      <c r="F104" t="s">
        <v>148</v>
      </c>
      <c r="H104">
        <v>100030841</v>
      </c>
      <c r="I104" t="s">
        <v>331</v>
      </c>
      <c r="J104">
        <v>6000010533</v>
      </c>
      <c r="K104" t="s">
        <v>332</v>
      </c>
      <c r="L104" s="6">
        <v>70.31</v>
      </c>
    </row>
    <row r="105" spans="2:12" x14ac:dyDescent="0.2">
      <c r="B105" s="5">
        <v>37054</v>
      </c>
      <c r="C105">
        <v>413</v>
      </c>
      <c r="D105">
        <v>52503500</v>
      </c>
      <c r="F105" t="s">
        <v>148</v>
      </c>
      <c r="H105">
        <v>100030841</v>
      </c>
      <c r="I105" t="s">
        <v>331</v>
      </c>
      <c r="J105">
        <v>6000010533</v>
      </c>
      <c r="K105" t="s">
        <v>332</v>
      </c>
      <c r="L105" s="6">
        <v>31.4</v>
      </c>
    </row>
    <row r="106" spans="2:12" x14ac:dyDescent="0.2">
      <c r="B106" s="5">
        <v>37070</v>
      </c>
      <c r="C106">
        <v>413</v>
      </c>
      <c r="D106">
        <v>52503500</v>
      </c>
      <c r="F106" t="s">
        <v>148</v>
      </c>
      <c r="H106">
        <v>100041200</v>
      </c>
      <c r="I106" t="s">
        <v>343</v>
      </c>
      <c r="J106">
        <v>6000013591</v>
      </c>
      <c r="K106" t="s">
        <v>336</v>
      </c>
      <c r="L106" s="6">
        <v>78.75</v>
      </c>
    </row>
    <row r="107" spans="2:12" x14ac:dyDescent="0.2">
      <c r="B107" t="s">
        <v>113</v>
      </c>
      <c r="D107">
        <v>52503500</v>
      </c>
      <c r="L107" s="7">
        <v>1097.74</v>
      </c>
    </row>
    <row r="108" spans="2:12" x14ac:dyDescent="0.2">
      <c r="B108" s="5">
        <v>37063</v>
      </c>
      <c r="C108">
        <v>413</v>
      </c>
      <c r="D108">
        <v>52504500</v>
      </c>
      <c r="F108" t="s">
        <v>240</v>
      </c>
      <c r="H108">
        <v>49020072</v>
      </c>
      <c r="J108">
        <v>20023000</v>
      </c>
      <c r="K108" t="s">
        <v>118</v>
      </c>
      <c r="L108" s="6">
        <v>693.46</v>
      </c>
    </row>
    <row r="109" spans="2:12" x14ac:dyDescent="0.2">
      <c r="B109" s="5">
        <v>37050</v>
      </c>
      <c r="C109">
        <v>413</v>
      </c>
      <c r="D109">
        <v>52504500</v>
      </c>
      <c r="F109" t="s">
        <v>240</v>
      </c>
      <c r="H109">
        <v>5100000472</v>
      </c>
      <c r="J109">
        <v>5000000513</v>
      </c>
      <c r="K109" t="s">
        <v>351</v>
      </c>
      <c r="L109" s="6">
        <v>6.7</v>
      </c>
    </row>
    <row r="110" spans="2:12" x14ac:dyDescent="0.2">
      <c r="B110" s="5">
        <v>37048</v>
      </c>
      <c r="C110">
        <v>413</v>
      </c>
      <c r="D110">
        <v>52504500</v>
      </c>
      <c r="F110" t="s">
        <v>240</v>
      </c>
      <c r="H110">
        <v>50032380</v>
      </c>
      <c r="J110">
        <v>30018000</v>
      </c>
      <c r="K110" t="s">
        <v>352</v>
      </c>
      <c r="L110" s="6">
        <v>355.41</v>
      </c>
    </row>
    <row r="111" spans="2:12" x14ac:dyDescent="0.2">
      <c r="B111" t="s">
        <v>113</v>
      </c>
      <c r="D111">
        <v>52504500</v>
      </c>
      <c r="L111" s="7">
        <v>1055.57</v>
      </c>
    </row>
    <row r="112" spans="2:12" x14ac:dyDescent="0.2">
      <c r="B112" s="5">
        <v>37060</v>
      </c>
      <c r="C112">
        <v>413</v>
      </c>
      <c r="D112">
        <v>52505500</v>
      </c>
      <c r="F112" t="s">
        <v>241</v>
      </c>
      <c r="H112">
        <v>100031594</v>
      </c>
      <c r="I112" t="s">
        <v>327</v>
      </c>
      <c r="J112">
        <v>6000009628</v>
      </c>
      <c r="K112" t="s">
        <v>328</v>
      </c>
      <c r="L112" s="6">
        <v>200</v>
      </c>
    </row>
    <row r="113" spans="2:12" x14ac:dyDescent="0.2">
      <c r="B113" t="s">
        <v>113</v>
      </c>
      <c r="D113">
        <v>52505500</v>
      </c>
      <c r="L113" s="7">
        <v>200</v>
      </c>
    </row>
    <row r="114" spans="2:12" x14ac:dyDescent="0.2">
      <c r="B114" s="5">
        <v>37057</v>
      </c>
      <c r="C114">
        <v>413</v>
      </c>
      <c r="D114">
        <v>52507500</v>
      </c>
      <c r="F114" t="s">
        <v>160</v>
      </c>
      <c r="H114">
        <v>100033183</v>
      </c>
      <c r="I114" t="s">
        <v>168</v>
      </c>
      <c r="J114">
        <v>5000067023</v>
      </c>
      <c r="K114" t="s">
        <v>164</v>
      </c>
      <c r="L114" s="6">
        <v>22.02</v>
      </c>
    </row>
    <row r="115" spans="2:12" x14ac:dyDescent="0.2">
      <c r="B115" s="5">
        <v>37064</v>
      </c>
      <c r="C115">
        <v>413</v>
      </c>
      <c r="D115">
        <v>52507500</v>
      </c>
      <c r="F115" t="s">
        <v>160</v>
      </c>
      <c r="H115">
        <v>100033282</v>
      </c>
      <c r="I115" t="s">
        <v>168</v>
      </c>
      <c r="J115">
        <v>5000067023</v>
      </c>
      <c r="K115" t="s">
        <v>164</v>
      </c>
      <c r="L115" s="6">
        <v>1.97</v>
      </c>
    </row>
    <row r="116" spans="2:12" x14ac:dyDescent="0.2">
      <c r="B116" s="5">
        <v>37064</v>
      </c>
      <c r="C116">
        <v>413</v>
      </c>
      <c r="D116">
        <v>52507500</v>
      </c>
      <c r="F116" t="s">
        <v>160</v>
      </c>
      <c r="H116">
        <v>100032738</v>
      </c>
      <c r="I116" t="s">
        <v>353</v>
      </c>
      <c r="J116">
        <v>5000067023</v>
      </c>
      <c r="K116" t="s">
        <v>164</v>
      </c>
      <c r="L116" s="6">
        <v>78.709999999999994</v>
      </c>
    </row>
    <row r="117" spans="2:12" x14ac:dyDescent="0.2">
      <c r="B117" s="5">
        <v>37057</v>
      </c>
      <c r="C117">
        <v>413</v>
      </c>
      <c r="D117">
        <v>52507500</v>
      </c>
      <c r="F117" t="s">
        <v>160</v>
      </c>
      <c r="H117">
        <v>100031483</v>
      </c>
      <c r="I117" t="s">
        <v>354</v>
      </c>
      <c r="J117">
        <v>5000067023</v>
      </c>
      <c r="K117" t="s">
        <v>164</v>
      </c>
      <c r="L117" s="6">
        <v>880.8</v>
      </c>
    </row>
    <row r="118" spans="2:12" x14ac:dyDescent="0.2">
      <c r="B118" s="5">
        <v>37055</v>
      </c>
      <c r="C118">
        <v>413</v>
      </c>
      <c r="D118">
        <v>52507500</v>
      </c>
      <c r="F118" t="s">
        <v>160</v>
      </c>
      <c r="H118">
        <v>100030854</v>
      </c>
      <c r="I118" t="s">
        <v>355</v>
      </c>
      <c r="J118">
        <v>5000067023</v>
      </c>
      <c r="K118" t="s">
        <v>164</v>
      </c>
      <c r="L118" s="6">
        <v>196.88</v>
      </c>
    </row>
    <row r="119" spans="2:12" x14ac:dyDescent="0.2">
      <c r="B119" t="s">
        <v>113</v>
      </c>
      <c r="D119">
        <v>52507500</v>
      </c>
      <c r="L119" s="7">
        <v>1180.3800000000001</v>
      </c>
    </row>
    <row r="120" spans="2:12" x14ac:dyDescent="0.2">
      <c r="B120" s="5">
        <v>37068</v>
      </c>
      <c r="C120">
        <v>413</v>
      </c>
      <c r="D120">
        <v>52508100</v>
      </c>
      <c r="F120" t="s">
        <v>254</v>
      </c>
      <c r="H120">
        <v>100030181</v>
      </c>
      <c r="J120">
        <v>5000008234</v>
      </c>
      <c r="K120" t="s">
        <v>356</v>
      </c>
      <c r="L120" s="6">
        <v>25</v>
      </c>
    </row>
    <row r="121" spans="2:12" x14ac:dyDescent="0.2">
      <c r="B121" t="s">
        <v>113</v>
      </c>
      <c r="D121">
        <v>52508100</v>
      </c>
      <c r="L121" s="7">
        <v>25</v>
      </c>
    </row>
    <row r="122" spans="2:12" x14ac:dyDescent="0.2">
      <c r="B122" s="5">
        <v>37055</v>
      </c>
      <c r="C122">
        <v>413</v>
      </c>
      <c r="D122">
        <v>52508500</v>
      </c>
      <c r="F122" t="s">
        <v>191</v>
      </c>
      <c r="H122">
        <v>100030820</v>
      </c>
      <c r="I122" t="s">
        <v>335</v>
      </c>
      <c r="J122">
        <v>6000013591</v>
      </c>
      <c r="K122" t="s">
        <v>336</v>
      </c>
      <c r="L122" s="6">
        <v>129.03</v>
      </c>
    </row>
    <row r="123" spans="2:12" x14ac:dyDescent="0.2">
      <c r="B123" t="s">
        <v>113</v>
      </c>
      <c r="D123">
        <v>52508500</v>
      </c>
      <c r="L123" s="7">
        <v>129.03</v>
      </c>
    </row>
    <row r="124" spans="2:12" x14ac:dyDescent="0.2">
      <c r="B124" s="5">
        <v>37060</v>
      </c>
      <c r="C124">
        <v>413</v>
      </c>
      <c r="D124">
        <v>53500500</v>
      </c>
      <c r="F124" t="s">
        <v>192</v>
      </c>
      <c r="H124">
        <v>100031594</v>
      </c>
      <c r="I124" t="s">
        <v>327</v>
      </c>
      <c r="J124">
        <v>6000009628</v>
      </c>
      <c r="K124" t="s">
        <v>328</v>
      </c>
      <c r="L124" s="6">
        <v>245</v>
      </c>
    </row>
    <row r="125" spans="2:12" x14ac:dyDescent="0.2">
      <c r="B125" s="5">
        <v>37054</v>
      </c>
      <c r="C125">
        <v>413</v>
      </c>
      <c r="D125">
        <v>53500500</v>
      </c>
      <c r="F125" t="s">
        <v>192</v>
      </c>
      <c r="H125">
        <v>100030841</v>
      </c>
      <c r="I125" t="s">
        <v>331</v>
      </c>
      <c r="J125">
        <v>6000010533</v>
      </c>
      <c r="K125" t="s">
        <v>332</v>
      </c>
      <c r="L125" s="6">
        <v>177.91</v>
      </c>
    </row>
    <row r="126" spans="2:12" x14ac:dyDescent="0.2">
      <c r="B126" t="s">
        <v>113</v>
      </c>
      <c r="D126">
        <v>53500500</v>
      </c>
      <c r="L126" s="7">
        <v>422.91</v>
      </c>
    </row>
    <row r="127" spans="2:12" x14ac:dyDescent="0.2">
      <c r="B127" s="5">
        <v>37071</v>
      </c>
      <c r="C127">
        <v>413</v>
      </c>
      <c r="D127">
        <v>53600000</v>
      </c>
      <c r="F127" t="s">
        <v>199</v>
      </c>
      <c r="H127">
        <v>100034994</v>
      </c>
      <c r="J127">
        <v>5000060175</v>
      </c>
      <c r="K127" t="s">
        <v>194</v>
      </c>
      <c r="L127" s="6">
        <v>10.31</v>
      </c>
    </row>
    <row r="128" spans="2:12" x14ac:dyDescent="0.2">
      <c r="B128" s="5">
        <v>37071</v>
      </c>
      <c r="C128">
        <v>413</v>
      </c>
      <c r="D128">
        <v>53600000</v>
      </c>
      <c r="F128" t="s">
        <v>199</v>
      </c>
      <c r="H128">
        <v>100034997</v>
      </c>
      <c r="J128">
        <v>5000060175</v>
      </c>
      <c r="K128" t="s">
        <v>194</v>
      </c>
      <c r="L128" s="6">
        <v>58.52</v>
      </c>
    </row>
    <row r="129" spans="2:12" x14ac:dyDescent="0.2">
      <c r="B129" s="5">
        <v>37061</v>
      </c>
      <c r="C129">
        <v>413</v>
      </c>
      <c r="D129">
        <v>53600000</v>
      </c>
      <c r="F129" t="s">
        <v>199</v>
      </c>
      <c r="H129">
        <v>100031559</v>
      </c>
      <c r="J129">
        <v>5000060175</v>
      </c>
      <c r="K129" t="s">
        <v>194</v>
      </c>
      <c r="L129" s="6">
        <v>165.82</v>
      </c>
    </row>
    <row r="130" spans="2:12" x14ac:dyDescent="0.2">
      <c r="B130" s="5">
        <v>37061</v>
      </c>
      <c r="C130">
        <v>413</v>
      </c>
      <c r="D130">
        <v>53600000</v>
      </c>
      <c r="F130" t="s">
        <v>199</v>
      </c>
      <c r="H130">
        <v>100031599</v>
      </c>
      <c r="J130">
        <v>5000060175</v>
      </c>
      <c r="K130" t="s">
        <v>194</v>
      </c>
      <c r="L130" s="6">
        <v>79.569999999999993</v>
      </c>
    </row>
    <row r="131" spans="2:12" x14ac:dyDescent="0.2">
      <c r="B131" s="5">
        <v>37053</v>
      </c>
      <c r="C131">
        <v>413</v>
      </c>
      <c r="D131">
        <v>53600000</v>
      </c>
      <c r="F131" t="s">
        <v>199</v>
      </c>
      <c r="H131">
        <v>100030265</v>
      </c>
      <c r="J131">
        <v>5000060175</v>
      </c>
      <c r="K131" t="s">
        <v>194</v>
      </c>
      <c r="L131" s="6">
        <v>7.3</v>
      </c>
    </row>
    <row r="132" spans="2:12" x14ac:dyDescent="0.2">
      <c r="B132" s="5">
        <v>37056</v>
      </c>
      <c r="C132">
        <v>413</v>
      </c>
      <c r="D132">
        <v>53600000</v>
      </c>
      <c r="F132" t="s">
        <v>199</v>
      </c>
      <c r="H132">
        <v>100030859</v>
      </c>
      <c r="J132">
        <v>5000060175</v>
      </c>
      <c r="K132" t="s">
        <v>194</v>
      </c>
      <c r="L132" s="6">
        <v>59.74</v>
      </c>
    </row>
    <row r="133" spans="2:12" x14ac:dyDescent="0.2">
      <c r="B133" s="5">
        <v>37056</v>
      </c>
      <c r="C133">
        <v>413</v>
      </c>
      <c r="D133">
        <v>53600000</v>
      </c>
      <c r="F133" t="s">
        <v>199</v>
      </c>
      <c r="H133">
        <v>100030933</v>
      </c>
      <c r="I133" t="s">
        <v>357</v>
      </c>
      <c r="J133">
        <v>5000028963</v>
      </c>
      <c r="K133" t="s">
        <v>263</v>
      </c>
      <c r="L133" s="6">
        <v>116.37</v>
      </c>
    </row>
    <row r="134" spans="2:12" x14ac:dyDescent="0.2">
      <c r="B134" s="5">
        <v>37071</v>
      </c>
      <c r="C134">
        <v>413</v>
      </c>
      <c r="D134">
        <v>53600000</v>
      </c>
      <c r="F134" t="s">
        <v>199</v>
      </c>
      <c r="H134">
        <v>100026116</v>
      </c>
      <c r="J134">
        <v>5000060175</v>
      </c>
      <c r="K134" t="s">
        <v>194</v>
      </c>
      <c r="L134" s="6">
        <v>321.48</v>
      </c>
    </row>
    <row r="135" spans="2:12" x14ac:dyDescent="0.2">
      <c r="B135" s="5">
        <v>37071</v>
      </c>
      <c r="C135">
        <v>413</v>
      </c>
      <c r="D135">
        <v>53600000</v>
      </c>
      <c r="F135" t="s">
        <v>199</v>
      </c>
      <c r="H135">
        <v>100028654</v>
      </c>
      <c r="J135">
        <v>5000060175</v>
      </c>
      <c r="K135" t="s">
        <v>194</v>
      </c>
      <c r="L135" s="6">
        <v>104.31</v>
      </c>
    </row>
    <row r="136" spans="2:12" x14ac:dyDescent="0.2">
      <c r="B136" t="s">
        <v>113</v>
      </c>
      <c r="D136">
        <v>53600000</v>
      </c>
      <c r="L136" s="7">
        <v>923.42</v>
      </c>
    </row>
    <row r="137" spans="2:12" x14ac:dyDescent="0.2">
      <c r="B137" s="5">
        <v>37072</v>
      </c>
      <c r="C137">
        <v>413</v>
      </c>
      <c r="D137">
        <v>59003000</v>
      </c>
      <c r="F137" t="s">
        <v>201</v>
      </c>
      <c r="H137">
        <v>100032282</v>
      </c>
      <c r="J137">
        <v>30016000</v>
      </c>
      <c r="K137" t="s">
        <v>110</v>
      </c>
      <c r="L137" s="6">
        <v>1951.26</v>
      </c>
    </row>
    <row r="138" spans="2:12" x14ac:dyDescent="0.2">
      <c r="B138" s="5">
        <v>37072</v>
      </c>
      <c r="C138">
        <v>413</v>
      </c>
      <c r="D138">
        <v>59003000</v>
      </c>
      <c r="F138" t="s">
        <v>201</v>
      </c>
      <c r="H138">
        <v>100032282</v>
      </c>
      <c r="J138">
        <v>30016000</v>
      </c>
      <c r="K138" t="s">
        <v>110</v>
      </c>
      <c r="L138" s="6">
        <v>209.98</v>
      </c>
    </row>
    <row r="139" spans="2:12" x14ac:dyDescent="0.2">
      <c r="B139" s="5">
        <v>37072</v>
      </c>
      <c r="C139">
        <v>413</v>
      </c>
      <c r="D139">
        <v>59003000</v>
      </c>
      <c r="F139" t="s">
        <v>201</v>
      </c>
      <c r="H139">
        <v>100032282</v>
      </c>
      <c r="J139">
        <v>30016000</v>
      </c>
      <c r="K139" t="s">
        <v>110</v>
      </c>
      <c r="L139" s="6">
        <v>1050.05</v>
      </c>
    </row>
    <row r="140" spans="2:12" x14ac:dyDescent="0.2">
      <c r="B140" s="5">
        <v>37047</v>
      </c>
      <c r="C140">
        <v>413</v>
      </c>
      <c r="D140">
        <v>59003000</v>
      </c>
      <c r="F140" t="s">
        <v>201</v>
      </c>
      <c r="H140">
        <v>100028997</v>
      </c>
      <c r="J140">
        <v>20022500</v>
      </c>
      <c r="K140" t="s">
        <v>111</v>
      </c>
      <c r="L140" s="6">
        <v>725</v>
      </c>
    </row>
    <row r="141" spans="2:12" x14ac:dyDescent="0.2">
      <c r="B141" s="5">
        <v>37062</v>
      </c>
      <c r="C141">
        <v>413</v>
      </c>
      <c r="D141">
        <v>59003000</v>
      </c>
      <c r="F141" t="s">
        <v>201</v>
      </c>
      <c r="H141">
        <v>100031524</v>
      </c>
      <c r="J141">
        <v>20023000</v>
      </c>
      <c r="K141" t="s">
        <v>118</v>
      </c>
      <c r="L141" s="6">
        <v>1063.42</v>
      </c>
    </row>
    <row r="142" spans="2:12" x14ac:dyDescent="0.2">
      <c r="B142" s="5">
        <v>37060</v>
      </c>
      <c r="C142">
        <v>413</v>
      </c>
      <c r="D142">
        <v>59003000</v>
      </c>
      <c r="F142" t="s">
        <v>201</v>
      </c>
      <c r="H142">
        <v>100031339</v>
      </c>
      <c r="J142">
        <v>20022500</v>
      </c>
      <c r="K142" t="s">
        <v>111</v>
      </c>
      <c r="L142" s="6">
        <v>72.5</v>
      </c>
    </row>
    <row r="143" spans="2:12" x14ac:dyDescent="0.2">
      <c r="B143" s="5">
        <v>37043</v>
      </c>
      <c r="C143">
        <v>413</v>
      </c>
      <c r="D143">
        <v>59003000</v>
      </c>
      <c r="F143" t="s">
        <v>201</v>
      </c>
      <c r="H143">
        <v>100028151</v>
      </c>
      <c r="J143">
        <v>20022500</v>
      </c>
      <c r="K143" t="s">
        <v>111</v>
      </c>
      <c r="L143" s="6">
        <v>62</v>
      </c>
    </row>
    <row r="144" spans="2:12" x14ac:dyDescent="0.2">
      <c r="B144" s="5">
        <v>37043</v>
      </c>
      <c r="C144">
        <v>413</v>
      </c>
      <c r="D144">
        <v>59003000</v>
      </c>
      <c r="F144" t="s">
        <v>201</v>
      </c>
      <c r="H144">
        <v>100028151</v>
      </c>
      <c r="J144">
        <v>20022500</v>
      </c>
      <c r="K144" t="s">
        <v>111</v>
      </c>
      <c r="L144" s="6">
        <v>14.5</v>
      </c>
    </row>
    <row r="145" spans="2:12" x14ac:dyDescent="0.2">
      <c r="B145" s="5">
        <v>37057</v>
      </c>
      <c r="C145">
        <v>413</v>
      </c>
      <c r="D145">
        <v>59003000</v>
      </c>
      <c r="F145" t="s">
        <v>201</v>
      </c>
      <c r="H145">
        <v>100029966</v>
      </c>
      <c r="J145">
        <v>30016000</v>
      </c>
      <c r="K145" t="s">
        <v>110</v>
      </c>
      <c r="L145" s="6">
        <v>209.97</v>
      </c>
    </row>
    <row r="146" spans="2:12" x14ac:dyDescent="0.2">
      <c r="B146" s="5">
        <v>37057</v>
      </c>
      <c r="C146">
        <v>413</v>
      </c>
      <c r="D146">
        <v>59003000</v>
      </c>
      <c r="F146" t="s">
        <v>201</v>
      </c>
      <c r="H146">
        <v>100029966</v>
      </c>
      <c r="J146">
        <v>30016000</v>
      </c>
      <c r="K146" t="s">
        <v>110</v>
      </c>
      <c r="L146" s="6">
        <v>1979.85</v>
      </c>
    </row>
    <row r="147" spans="2:12" x14ac:dyDescent="0.2">
      <c r="B147" s="5">
        <v>37057</v>
      </c>
      <c r="C147">
        <v>413</v>
      </c>
      <c r="D147">
        <v>59003000</v>
      </c>
      <c r="F147" t="s">
        <v>201</v>
      </c>
      <c r="H147">
        <v>100029966</v>
      </c>
      <c r="J147">
        <v>30016000</v>
      </c>
      <c r="K147" t="s">
        <v>110</v>
      </c>
      <c r="L147" s="6">
        <v>1103.8499999999999</v>
      </c>
    </row>
    <row r="148" spans="2:12" x14ac:dyDescent="0.2">
      <c r="B148" t="s">
        <v>113</v>
      </c>
      <c r="D148">
        <v>59003000</v>
      </c>
      <c r="L148" s="7">
        <v>8442.3799999999992</v>
      </c>
    </row>
    <row r="149" spans="2:12" x14ac:dyDescent="0.2">
      <c r="B149" s="5">
        <v>37072</v>
      </c>
      <c r="C149">
        <v>413</v>
      </c>
      <c r="D149">
        <v>59003100</v>
      </c>
      <c r="F149" t="s">
        <v>269</v>
      </c>
      <c r="H149">
        <v>100032282</v>
      </c>
      <c r="J149">
        <v>30016000</v>
      </c>
      <c r="K149" t="s">
        <v>110</v>
      </c>
      <c r="L149" s="6">
        <v>13.68</v>
      </c>
    </row>
    <row r="150" spans="2:12" x14ac:dyDescent="0.2">
      <c r="B150" s="5">
        <v>37057</v>
      </c>
      <c r="C150">
        <v>413</v>
      </c>
      <c r="D150">
        <v>59003100</v>
      </c>
      <c r="F150" t="s">
        <v>269</v>
      </c>
      <c r="H150">
        <v>100029966</v>
      </c>
      <c r="J150">
        <v>30016000</v>
      </c>
      <c r="K150" t="s">
        <v>110</v>
      </c>
      <c r="L150" s="6">
        <v>21.16</v>
      </c>
    </row>
    <row r="151" spans="2:12" x14ac:dyDescent="0.2">
      <c r="B151" t="s">
        <v>113</v>
      </c>
      <c r="D151">
        <v>59003100</v>
      </c>
      <c r="L151" s="7">
        <v>34.840000000000003</v>
      </c>
    </row>
    <row r="152" spans="2:12" x14ac:dyDescent="0.2">
      <c r="B152" s="5">
        <v>37072</v>
      </c>
      <c r="C152">
        <v>413</v>
      </c>
      <c r="D152">
        <v>59003200</v>
      </c>
      <c r="F152" t="s">
        <v>270</v>
      </c>
      <c r="H152">
        <v>100032282</v>
      </c>
      <c r="J152">
        <v>30016000</v>
      </c>
      <c r="K152" t="s">
        <v>110</v>
      </c>
      <c r="L152" s="6">
        <v>15.07</v>
      </c>
    </row>
    <row r="153" spans="2:12" x14ac:dyDescent="0.2">
      <c r="B153" s="5">
        <v>37058</v>
      </c>
      <c r="C153">
        <v>413</v>
      </c>
      <c r="D153">
        <v>59003200</v>
      </c>
      <c r="F153" t="s">
        <v>270</v>
      </c>
      <c r="H153">
        <v>100031343</v>
      </c>
      <c r="J153">
        <v>20029200</v>
      </c>
      <c r="K153" t="s">
        <v>326</v>
      </c>
      <c r="L153" s="6">
        <v>3.86</v>
      </c>
    </row>
    <row r="154" spans="2:12" x14ac:dyDescent="0.2">
      <c r="B154" s="5">
        <v>37057</v>
      </c>
      <c r="C154">
        <v>413</v>
      </c>
      <c r="D154">
        <v>59003200</v>
      </c>
      <c r="F154" t="s">
        <v>270</v>
      </c>
      <c r="H154">
        <v>100029966</v>
      </c>
      <c r="J154">
        <v>30016000</v>
      </c>
      <c r="K154" t="s">
        <v>110</v>
      </c>
      <c r="L154" s="6">
        <v>15.06</v>
      </c>
    </row>
    <row r="155" spans="2:12" x14ac:dyDescent="0.2">
      <c r="B155" t="s">
        <v>113</v>
      </c>
      <c r="D155">
        <v>59003200</v>
      </c>
      <c r="L155" s="7">
        <v>33.99</v>
      </c>
    </row>
    <row r="156" spans="2:12" x14ac:dyDescent="0.2">
      <c r="B156" s="5">
        <v>37072</v>
      </c>
      <c r="C156">
        <v>413</v>
      </c>
      <c r="D156">
        <v>59099900</v>
      </c>
      <c r="F156" t="s">
        <v>271</v>
      </c>
      <c r="H156">
        <v>100032282</v>
      </c>
      <c r="J156">
        <v>30016000</v>
      </c>
      <c r="K156" t="s">
        <v>110</v>
      </c>
      <c r="L156" s="6">
        <v>2.79</v>
      </c>
    </row>
    <row r="157" spans="2:12" x14ac:dyDescent="0.2">
      <c r="B157" s="5">
        <v>37057</v>
      </c>
      <c r="C157">
        <v>413</v>
      </c>
      <c r="D157">
        <v>59099900</v>
      </c>
      <c r="F157" t="s">
        <v>271</v>
      </c>
      <c r="H157">
        <v>100029966</v>
      </c>
      <c r="J157">
        <v>30016000</v>
      </c>
      <c r="K157" t="s">
        <v>110</v>
      </c>
      <c r="L157" s="6">
        <v>2.79</v>
      </c>
    </row>
    <row r="158" spans="2:12" x14ac:dyDescent="0.2">
      <c r="B158" t="s">
        <v>113</v>
      </c>
      <c r="D158">
        <v>59099900</v>
      </c>
      <c r="L158" s="7">
        <v>5.58</v>
      </c>
    </row>
    <row r="159" spans="2:12" x14ac:dyDescent="0.2">
      <c r="B159" s="5">
        <v>37072</v>
      </c>
      <c r="C159">
        <v>413</v>
      </c>
      <c r="D159">
        <v>80020366</v>
      </c>
      <c r="F159" t="s">
        <v>202</v>
      </c>
      <c r="I159" t="s">
        <v>358</v>
      </c>
      <c r="L159" s="6">
        <v>-2034.18</v>
      </c>
    </row>
    <row r="160" spans="2:12" x14ac:dyDescent="0.2">
      <c r="B160" s="5">
        <v>37072</v>
      </c>
      <c r="C160">
        <v>413</v>
      </c>
      <c r="D160">
        <v>80020366</v>
      </c>
      <c r="F160" t="s">
        <v>202</v>
      </c>
      <c r="I160" t="s">
        <v>358</v>
      </c>
      <c r="L160" s="6">
        <v>-2034.18</v>
      </c>
    </row>
    <row r="161" spans="2:12" x14ac:dyDescent="0.2">
      <c r="B161" s="5">
        <v>37072</v>
      </c>
      <c r="C161">
        <v>413</v>
      </c>
      <c r="D161">
        <v>80020366</v>
      </c>
      <c r="F161" t="s">
        <v>202</v>
      </c>
      <c r="I161" t="s">
        <v>359</v>
      </c>
      <c r="L161" s="6">
        <v>-10170.9</v>
      </c>
    </row>
    <row r="162" spans="2:12" x14ac:dyDescent="0.2">
      <c r="B162" s="5">
        <v>37072</v>
      </c>
      <c r="C162">
        <v>413</v>
      </c>
      <c r="D162">
        <v>80020366</v>
      </c>
      <c r="F162" t="s">
        <v>202</v>
      </c>
      <c r="I162" t="s">
        <v>359</v>
      </c>
      <c r="L162" s="6">
        <v>-40108</v>
      </c>
    </row>
    <row r="163" spans="2:12" x14ac:dyDescent="0.2">
      <c r="B163" s="5">
        <v>37072</v>
      </c>
      <c r="C163">
        <v>413</v>
      </c>
      <c r="D163">
        <v>80020366</v>
      </c>
      <c r="F163" t="s">
        <v>202</v>
      </c>
      <c r="I163" t="s">
        <v>358</v>
      </c>
      <c r="L163" s="6">
        <v>-2034.18</v>
      </c>
    </row>
    <row r="164" spans="2:12" x14ac:dyDescent="0.2">
      <c r="B164" s="5">
        <v>37072</v>
      </c>
      <c r="C164">
        <v>413</v>
      </c>
      <c r="D164">
        <v>80020366</v>
      </c>
      <c r="F164" t="s">
        <v>202</v>
      </c>
      <c r="I164" t="s">
        <v>358</v>
      </c>
      <c r="L164" s="6">
        <v>-7214.68</v>
      </c>
    </row>
    <row r="165" spans="2:12" x14ac:dyDescent="0.2">
      <c r="B165" s="5">
        <v>37072</v>
      </c>
      <c r="C165">
        <v>413</v>
      </c>
      <c r="D165">
        <v>80020366</v>
      </c>
      <c r="F165" t="s">
        <v>202</v>
      </c>
      <c r="I165" t="s">
        <v>358</v>
      </c>
      <c r="L165" s="6">
        <v>-2034.18</v>
      </c>
    </row>
    <row r="166" spans="2:12" x14ac:dyDescent="0.2">
      <c r="B166" s="5">
        <v>37072</v>
      </c>
      <c r="C166">
        <v>413</v>
      </c>
      <c r="D166">
        <v>80020366</v>
      </c>
      <c r="F166" t="s">
        <v>202</v>
      </c>
      <c r="I166" t="s">
        <v>358</v>
      </c>
      <c r="L166" s="6">
        <v>-2034.18</v>
      </c>
    </row>
    <row r="167" spans="2:12" x14ac:dyDescent="0.2">
      <c r="B167" t="s">
        <v>113</v>
      </c>
      <c r="D167">
        <v>80020366</v>
      </c>
      <c r="L167" s="7">
        <v>-67664.479999999996</v>
      </c>
    </row>
    <row r="168" spans="2:12" x14ac:dyDescent="0.2">
      <c r="B168" s="5">
        <v>37072</v>
      </c>
      <c r="C168">
        <v>413</v>
      </c>
      <c r="D168">
        <v>80020401</v>
      </c>
      <c r="F168" t="s">
        <v>205</v>
      </c>
      <c r="I168" t="s">
        <v>360</v>
      </c>
      <c r="L168" s="6">
        <v>-28309.29</v>
      </c>
    </row>
    <row r="169" spans="2:12" x14ac:dyDescent="0.2">
      <c r="B169" s="5">
        <v>37072</v>
      </c>
      <c r="C169">
        <v>413</v>
      </c>
      <c r="D169">
        <v>80020401</v>
      </c>
      <c r="F169" t="s">
        <v>205</v>
      </c>
      <c r="I169" t="s">
        <v>360</v>
      </c>
      <c r="L169" s="6">
        <v>-56618.58</v>
      </c>
    </row>
    <row r="170" spans="2:12" x14ac:dyDescent="0.2">
      <c r="B170" s="5">
        <v>37072</v>
      </c>
      <c r="C170">
        <v>413</v>
      </c>
      <c r="D170">
        <v>80020401</v>
      </c>
      <c r="F170" t="s">
        <v>205</v>
      </c>
      <c r="I170" t="s">
        <v>360</v>
      </c>
      <c r="L170" s="6">
        <v>-36802.080000000002</v>
      </c>
    </row>
    <row r="171" spans="2:12" x14ac:dyDescent="0.2">
      <c r="B171" s="5">
        <v>37072</v>
      </c>
      <c r="C171">
        <v>413</v>
      </c>
      <c r="D171">
        <v>80020401</v>
      </c>
      <c r="F171" t="s">
        <v>205</v>
      </c>
      <c r="I171" t="s">
        <v>360</v>
      </c>
      <c r="L171" s="6">
        <v>-2830.93</v>
      </c>
    </row>
    <row r="172" spans="2:12" x14ac:dyDescent="0.2">
      <c r="B172" s="5">
        <v>37072</v>
      </c>
      <c r="C172">
        <v>413</v>
      </c>
      <c r="D172">
        <v>80020401</v>
      </c>
      <c r="F172" t="s">
        <v>205</v>
      </c>
      <c r="I172" t="s">
        <v>360</v>
      </c>
      <c r="L172" s="6">
        <v>-8492.7900000000009</v>
      </c>
    </row>
    <row r="173" spans="2:12" x14ac:dyDescent="0.2">
      <c r="B173" s="5">
        <v>37072</v>
      </c>
      <c r="C173">
        <v>413</v>
      </c>
      <c r="D173">
        <v>80020401</v>
      </c>
      <c r="F173" t="s">
        <v>205</v>
      </c>
      <c r="I173" t="s">
        <v>360</v>
      </c>
      <c r="L173" s="6">
        <v>-11323.72</v>
      </c>
    </row>
    <row r="174" spans="2:12" x14ac:dyDescent="0.2">
      <c r="B174" t="s">
        <v>113</v>
      </c>
      <c r="D174">
        <v>80020401</v>
      </c>
      <c r="L174" s="7">
        <v>-144377.39000000001</v>
      </c>
    </row>
    <row r="175" spans="2:12" x14ac:dyDescent="0.2">
      <c r="B175" s="5">
        <v>37072</v>
      </c>
      <c r="C175">
        <v>413</v>
      </c>
      <c r="D175">
        <v>81000023</v>
      </c>
      <c r="F175" t="s">
        <v>210</v>
      </c>
      <c r="H175">
        <v>361094</v>
      </c>
      <c r="L175" s="6">
        <v>7214.68</v>
      </c>
    </row>
    <row r="176" spans="2:12" x14ac:dyDescent="0.2">
      <c r="B176" s="5">
        <v>37072</v>
      </c>
      <c r="C176">
        <v>413</v>
      </c>
      <c r="D176">
        <v>81000023</v>
      </c>
      <c r="F176" t="s">
        <v>210</v>
      </c>
      <c r="H176">
        <v>361097</v>
      </c>
      <c r="L176" s="6">
        <v>2034.18</v>
      </c>
    </row>
    <row r="177" spans="2:12" x14ac:dyDescent="0.2">
      <c r="B177" s="5">
        <v>37072</v>
      </c>
      <c r="C177">
        <v>413</v>
      </c>
      <c r="D177">
        <v>81000023</v>
      </c>
      <c r="F177" t="s">
        <v>210</v>
      </c>
      <c r="H177">
        <v>361100</v>
      </c>
      <c r="L177" s="6">
        <v>2034.18</v>
      </c>
    </row>
    <row r="178" spans="2:12" x14ac:dyDescent="0.2">
      <c r="B178" s="5">
        <v>37072</v>
      </c>
      <c r="C178">
        <v>413</v>
      </c>
      <c r="D178">
        <v>81000023</v>
      </c>
      <c r="F178" t="s">
        <v>210</v>
      </c>
      <c r="H178">
        <v>361112</v>
      </c>
      <c r="L178" s="6">
        <v>2034.18</v>
      </c>
    </row>
    <row r="179" spans="2:12" x14ac:dyDescent="0.2">
      <c r="B179" s="5">
        <v>37072</v>
      </c>
      <c r="C179">
        <v>413</v>
      </c>
      <c r="D179">
        <v>81000023</v>
      </c>
      <c r="F179" t="s">
        <v>210</v>
      </c>
      <c r="H179">
        <v>361116</v>
      </c>
      <c r="L179" s="6">
        <v>2680.5</v>
      </c>
    </row>
    <row r="180" spans="2:12" x14ac:dyDescent="0.2">
      <c r="B180" s="5">
        <v>37072</v>
      </c>
      <c r="C180">
        <v>413</v>
      </c>
      <c r="D180">
        <v>81000023</v>
      </c>
      <c r="F180" t="s">
        <v>210</v>
      </c>
      <c r="H180">
        <v>361118</v>
      </c>
      <c r="L180" s="6">
        <v>40108</v>
      </c>
    </row>
    <row r="181" spans="2:12" x14ac:dyDescent="0.2">
      <c r="B181" s="5">
        <v>37072</v>
      </c>
      <c r="C181">
        <v>413</v>
      </c>
      <c r="D181">
        <v>81000023</v>
      </c>
      <c r="F181" t="s">
        <v>210</v>
      </c>
      <c r="H181">
        <v>361121</v>
      </c>
      <c r="L181" s="6">
        <v>-15303.78</v>
      </c>
    </row>
    <row r="182" spans="2:12" x14ac:dyDescent="0.2">
      <c r="B182" s="5">
        <v>37072</v>
      </c>
      <c r="C182">
        <v>413</v>
      </c>
      <c r="D182">
        <v>81000023</v>
      </c>
      <c r="F182" t="s">
        <v>210</v>
      </c>
      <c r="H182">
        <v>361091</v>
      </c>
      <c r="L182" s="6">
        <v>2034.18</v>
      </c>
    </row>
    <row r="183" spans="2:12" x14ac:dyDescent="0.2">
      <c r="B183" s="5">
        <v>37072</v>
      </c>
      <c r="C183">
        <v>413</v>
      </c>
      <c r="D183">
        <v>81000023</v>
      </c>
      <c r="F183" t="s">
        <v>210</v>
      </c>
      <c r="H183">
        <v>361067</v>
      </c>
      <c r="L183" s="6">
        <v>3279.62</v>
      </c>
    </row>
    <row r="184" spans="2:12" x14ac:dyDescent="0.2">
      <c r="B184" s="5">
        <v>37072</v>
      </c>
      <c r="C184">
        <v>413</v>
      </c>
      <c r="D184">
        <v>81000023</v>
      </c>
      <c r="F184" t="s">
        <v>210</v>
      </c>
      <c r="H184">
        <v>361071</v>
      </c>
      <c r="L184" s="6">
        <v>2034.18</v>
      </c>
    </row>
    <row r="185" spans="2:12" x14ac:dyDescent="0.2">
      <c r="B185" s="5">
        <v>37072</v>
      </c>
      <c r="C185">
        <v>413</v>
      </c>
      <c r="D185">
        <v>81000023</v>
      </c>
      <c r="F185" t="s">
        <v>210</v>
      </c>
      <c r="H185">
        <v>361078</v>
      </c>
      <c r="L185" s="6">
        <v>2034.18</v>
      </c>
    </row>
    <row r="186" spans="2:12" x14ac:dyDescent="0.2">
      <c r="B186" s="5">
        <v>37072</v>
      </c>
      <c r="C186">
        <v>413</v>
      </c>
      <c r="D186">
        <v>81000023</v>
      </c>
      <c r="F186" t="s">
        <v>210</v>
      </c>
      <c r="H186">
        <v>361081</v>
      </c>
      <c r="L186" s="6">
        <v>2034.18</v>
      </c>
    </row>
    <row r="187" spans="2:12" x14ac:dyDescent="0.2">
      <c r="B187" s="5">
        <v>37072</v>
      </c>
      <c r="C187">
        <v>413</v>
      </c>
      <c r="D187">
        <v>81000023</v>
      </c>
      <c r="F187" t="s">
        <v>210</v>
      </c>
      <c r="H187">
        <v>361088</v>
      </c>
      <c r="L187" s="6">
        <v>2034.18</v>
      </c>
    </row>
    <row r="188" spans="2:12" x14ac:dyDescent="0.2">
      <c r="B188" s="5">
        <v>37072</v>
      </c>
      <c r="C188">
        <v>413</v>
      </c>
      <c r="D188">
        <v>81000023</v>
      </c>
      <c r="F188" t="s">
        <v>210</v>
      </c>
      <c r="H188">
        <v>361085</v>
      </c>
      <c r="L188" s="6">
        <v>2034.18</v>
      </c>
    </row>
    <row r="189" spans="2:12" x14ac:dyDescent="0.2">
      <c r="B189" s="5">
        <v>37072</v>
      </c>
      <c r="C189">
        <v>413</v>
      </c>
      <c r="D189">
        <v>81000023</v>
      </c>
      <c r="F189" t="s">
        <v>210</v>
      </c>
      <c r="H189">
        <v>361083</v>
      </c>
      <c r="L189" s="6">
        <v>2034.18</v>
      </c>
    </row>
    <row r="190" spans="2:12" x14ac:dyDescent="0.2">
      <c r="B190" t="s">
        <v>113</v>
      </c>
      <c r="D190">
        <v>81000023</v>
      </c>
      <c r="L190" s="7">
        <v>58320.82</v>
      </c>
    </row>
    <row r="191" spans="2:12" x14ac:dyDescent="0.2">
      <c r="B191" s="5">
        <v>37072</v>
      </c>
      <c r="C191">
        <v>413</v>
      </c>
      <c r="D191">
        <v>82100151</v>
      </c>
      <c r="F191" t="s">
        <v>361</v>
      </c>
      <c r="H191">
        <v>3660458</v>
      </c>
      <c r="L191" s="6">
        <v>-720</v>
      </c>
    </row>
    <row r="192" spans="2:12" x14ac:dyDescent="0.2">
      <c r="B192" s="5">
        <v>37072</v>
      </c>
      <c r="C192">
        <v>413</v>
      </c>
      <c r="D192">
        <v>82100151</v>
      </c>
      <c r="F192" t="s">
        <v>361</v>
      </c>
      <c r="H192">
        <v>3660457</v>
      </c>
      <c r="L192" s="6">
        <v>-720</v>
      </c>
    </row>
    <row r="193" spans="2:12" x14ac:dyDescent="0.2">
      <c r="B193" s="5">
        <v>37072</v>
      </c>
      <c r="C193">
        <v>413</v>
      </c>
      <c r="D193">
        <v>82100151</v>
      </c>
      <c r="F193" t="s">
        <v>361</v>
      </c>
      <c r="H193">
        <v>3660456</v>
      </c>
      <c r="L193" s="6">
        <v>-720</v>
      </c>
    </row>
    <row r="194" spans="2:12" x14ac:dyDescent="0.2">
      <c r="B194" s="5">
        <v>37072</v>
      </c>
      <c r="C194">
        <v>413</v>
      </c>
      <c r="D194">
        <v>82100151</v>
      </c>
      <c r="F194" t="s">
        <v>361</v>
      </c>
      <c r="H194">
        <v>3660455</v>
      </c>
      <c r="L194" s="6">
        <v>-720</v>
      </c>
    </row>
    <row r="195" spans="2:12" x14ac:dyDescent="0.2">
      <c r="B195" s="5">
        <v>37072</v>
      </c>
      <c r="C195">
        <v>413</v>
      </c>
      <c r="D195">
        <v>82100151</v>
      </c>
      <c r="F195" t="s">
        <v>361</v>
      </c>
      <c r="H195">
        <v>3660984</v>
      </c>
      <c r="L195" s="6">
        <v>-720</v>
      </c>
    </row>
    <row r="196" spans="2:12" x14ac:dyDescent="0.2">
      <c r="B196" s="5">
        <v>37072</v>
      </c>
      <c r="C196">
        <v>413</v>
      </c>
      <c r="D196">
        <v>82100151</v>
      </c>
      <c r="F196" t="s">
        <v>361</v>
      </c>
      <c r="H196">
        <v>3660988</v>
      </c>
      <c r="L196" s="6">
        <v>-396</v>
      </c>
    </row>
    <row r="197" spans="2:12" x14ac:dyDescent="0.2">
      <c r="B197" s="5">
        <v>37072</v>
      </c>
      <c r="C197">
        <v>413</v>
      </c>
      <c r="D197">
        <v>82100151</v>
      </c>
      <c r="F197" t="s">
        <v>361</v>
      </c>
      <c r="H197">
        <v>3661219</v>
      </c>
      <c r="L197" s="6">
        <v>-324</v>
      </c>
    </row>
    <row r="198" spans="2:12" x14ac:dyDescent="0.2">
      <c r="B198" s="5">
        <v>37072</v>
      </c>
      <c r="C198">
        <v>413</v>
      </c>
      <c r="D198">
        <v>82100151</v>
      </c>
      <c r="F198" t="s">
        <v>361</v>
      </c>
      <c r="H198">
        <v>3636700</v>
      </c>
      <c r="L198" s="6">
        <v>-324</v>
      </c>
    </row>
    <row r="199" spans="2:12" x14ac:dyDescent="0.2">
      <c r="B199" s="5">
        <v>37072</v>
      </c>
      <c r="C199">
        <v>413</v>
      </c>
      <c r="D199">
        <v>82100151</v>
      </c>
      <c r="F199" t="s">
        <v>361</v>
      </c>
      <c r="H199">
        <v>3636703</v>
      </c>
      <c r="L199" s="6">
        <v>-72</v>
      </c>
    </row>
    <row r="200" spans="2:12" x14ac:dyDescent="0.2">
      <c r="B200" s="5">
        <v>37072</v>
      </c>
      <c r="C200">
        <v>413</v>
      </c>
      <c r="D200">
        <v>82100151</v>
      </c>
      <c r="F200" t="s">
        <v>361</v>
      </c>
      <c r="H200">
        <v>3754799</v>
      </c>
      <c r="L200" s="6">
        <v>-360</v>
      </c>
    </row>
    <row r="201" spans="2:12" x14ac:dyDescent="0.2">
      <c r="B201" s="5">
        <v>37072</v>
      </c>
      <c r="C201">
        <v>413</v>
      </c>
      <c r="D201">
        <v>82100151</v>
      </c>
      <c r="F201" t="s">
        <v>361</v>
      </c>
      <c r="H201">
        <v>3754885</v>
      </c>
      <c r="L201" s="6">
        <v>-720</v>
      </c>
    </row>
    <row r="202" spans="2:12" x14ac:dyDescent="0.2">
      <c r="B202" s="5">
        <v>37072</v>
      </c>
      <c r="C202">
        <v>413</v>
      </c>
      <c r="D202">
        <v>82100151</v>
      </c>
      <c r="F202" t="s">
        <v>361</v>
      </c>
      <c r="H202">
        <v>3636637</v>
      </c>
      <c r="L202" s="6">
        <v>-324</v>
      </c>
    </row>
    <row r="203" spans="2:12" x14ac:dyDescent="0.2">
      <c r="B203" s="5">
        <v>37072</v>
      </c>
      <c r="C203">
        <v>413</v>
      </c>
      <c r="D203">
        <v>82100151</v>
      </c>
      <c r="F203" t="s">
        <v>361</v>
      </c>
      <c r="H203">
        <v>3636699</v>
      </c>
      <c r="L203" s="6">
        <v>-72</v>
      </c>
    </row>
    <row r="204" spans="2:12" x14ac:dyDescent="0.2">
      <c r="B204" s="5">
        <v>37072</v>
      </c>
      <c r="C204">
        <v>413</v>
      </c>
      <c r="D204">
        <v>82100151</v>
      </c>
      <c r="F204" t="s">
        <v>361</v>
      </c>
      <c r="H204">
        <v>3754793</v>
      </c>
      <c r="L204" s="6">
        <v>-720</v>
      </c>
    </row>
    <row r="205" spans="2:12" x14ac:dyDescent="0.2">
      <c r="B205" s="5">
        <v>37072</v>
      </c>
      <c r="C205">
        <v>413</v>
      </c>
      <c r="D205">
        <v>82100151</v>
      </c>
      <c r="F205" t="s">
        <v>361</v>
      </c>
      <c r="H205">
        <v>3660454</v>
      </c>
      <c r="L205" s="6">
        <v>-432</v>
      </c>
    </row>
    <row r="206" spans="2:12" x14ac:dyDescent="0.2">
      <c r="B206" s="5">
        <v>37072</v>
      </c>
      <c r="C206">
        <v>413</v>
      </c>
      <c r="D206">
        <v>82100151</v>
      </c>
      <c r="F206" t="s">
        <v>361</v>
      </c>
      <c r="H206">
        <v>3754883</v>
      </c>
      <c r="L206" s="6">
        <v>-720</v>
      </c>
    </row>
    <row r="207" spans="2:12" x14ac:dyDescent="0.2">
      <c r="B207" s="5">
        <v>37072</v>
      </c>
      <c r="C207">
        <v>413</v>
      </c>
      <c r="D207">
        <v>82100151</v>
      </c>
      <c r="F207" t="s">
        <v>361</v>
      </c>
      <c r="H207">
        <v>3754795</v>
      </c>
      <c r="L207" s="6">
        <v>-720</v>
      </c>
    </row>
    <row r="208" spans="2:12" x14ac:dyDescent="0.2">
      <c r="B208" s="5">
        <v>37072</v>
      </c>
      <c r="C208">
        <v>413</v>
      </c>
      <c r="D208">
        <v>82100151</v>
      </c>
      <c r="F208" t="s">
        <v>361</v>
      </c>
      <c r="H208">
        <v>3754794</v>
      </c>
      <c r="L208" s="6">
        <v>-720</v>
      </c>
    </row>
    <row r="209" spans="2:12" x14ac:dyDescent="0.2">
      <c r="B209" t="s">
        <v>113</v>
      </c>
      <c r="D209">
        <v>82100151</v>
      </c>
      <c r="L209" s="7">
        <v>-9504</v>
      </c>
    </row>
    <row r="210" spans="2:12" x14ac:dyDescent="0.2">
      <c r="B210" s="5">
        <v>37072</v>
      </c>
      <c r="C210">
        <v>413</v>
      </c>
      <c r="D210">
        <v>82109999</v>
      </c>
      <c r="F210" t="s">
        <v>323</v>
      </c>
      <c r="I210" t="s">
        <v>324</v>
      </c>
      <c r="L210" s="6">
        <v>14</v>
      </c>
    </row>
    <row r="211" spans="2:12" x14ac:dyDescent="0.2">
      <c r="B211" s="5">
        <v>37072</v>
      </c>
      <c r="C211">
        <v>413</v>
      </c>
      <c r="D211">
        <v>82109999</v>
      </c>
      <c r="F211" t="s">
        <v>323</v>
      </c>
      <c r="I211" t="s">
        <v>324</v>
      </c>
      <c r="L211" s="6">
        <v>271</v>
      </c>
    </row>
    <row r="212" spans="2:12" x14ac:dyDescent="0.2">
      <c r="B212" s="5">
        <v>37072</v>
      </c>
      <c r="C212">
        <v>413</v>
      </c>
      <c r="D212">
        <v>82109999</v>
      </c>
      <c r="F212" t="s">
        <v>323</v>
      </c>
      <c r="I212" t="s">
        <v>324</v>
      </c>
      <c r="L212" s="6">
        <v>52</v>
      </c>
    </row>
    <row r="213" spans="2:12" x14ac:dyDescent="0.2">
      <c r="B213" t="s">
        <v>113</v>
      </c>
      <c r="D213">
        <v>82109999</v>
      </c>
      <c r="L213" s="7">
        <v>337</v>
      </c>
    </row>
    <row r="214" spans="2:12" x14ac:dyDescent="0.2">
      <c r="B214" t="s">
        <v>212</v>
      </c>
      <c r="L214" s="6"/>
    </row>
    <row r="215" spans="2:12" x14ac:dyDescent="0.2">
      <c r="L215" s="6"/>
    </row>
    <row r="216" spans="2:12" x14ac:dyDescent="0.2">
      <c r="B216" t="s">
        <v>213</v>
      </c>
      <c r="L216" s="7">
        <v>134077.29</v>
      </c>
    </row>
    <row r="217" spans="2:12" x14ac:dyDescent="0.2">
      <c r="L217" s="6"/>
    </row>
    <row r="218" spans="2:12" x14ac:dyDescent="0.2">
      <c r="L218" s="6"/>
    </row>
    <row r="219" spans="2:12" x14ac:dyDescent="0.2">
      <c r="L219" s="6"/>
    </row>
    <row r="220" spans="2:12" x14ac:dyDescent="0.2">
      <c r="L220" s="6"/>
    </row>
    <row r="221" spans="2:12" x14ac:dyDescent="0.2">
      <c r="L221" s="6"/>
    </row>
    <row r="222" spans="2:12" x14ac:dyDescent="0.2">
      <c r="L222" s="6"/>
    </row>
    <row r="223" spans="2:12" x14ac:dyDescent="0.2">
      <c r="L223" s="6"/>
    </row>
    <row r="224" spans="2:12" x14ac:dyDescent="0.2">
      <c r="L224" s="6"/>
    </row>
    <row r="225" spans="12:12" x14ac:dyDescent="0.2">
      <c r="L225" s="6"/>
    </row>
    <row r="226" spans="12:12" x14ac:dyDescent="0.2">
      <c r="L226" s="6"/>
    </row>
    <row r="227" spans="12:12" x14ac:dyDescent="0.2">
      <c r="L227" s="6"/>
    </row>
    <row r="228" spans="12:12" x14ac:dyDescent="0.2">
      <c r="L228" s="6"/>
    </row>
    <row r="229" spans="12:12" x14ac:dyDescent="0.2">
      <c r="L229" s="6"/>
    </row>
    <row r="230" spans="12:12" x14ac:dyDescent="0.2">
      <c r="L230" s="6"/>
    </row>
    <row r="231" spans="12:12" x14ac:dyDescent="0.2">
      <c r="L231" s="6"/>
    </row>
    <row r="232" spans="12:12" x14ac:dyDescent="0.2">
      <c r="L232" s="6"/>
    </row>
    <row r="233" spans="12:12" x14ac:dyDescent="0.2">
      <c r="L233" s="6"/>
    </row>
    <row r="234" spans="12:12" x14ac:dyDescent="0.2">
      <c r="L234" s="6"/>
    </row>
    <row r="235" spans="12:12" x14ac:dyDescent="0.2">
      <c r="L235" s="6"/>
    </row>
    <row r="236" spans="12:12" x14ac:dyDescent="0.2">
      <c r="L236" s="6"/>
    </row>
    <row r="237" spans="12:12" x14ac:dyDescent="0.2">
      <c r="L237" s="6"/>
    </row>
    <row r="238" spans="12:12" x14ac:dyDescent="0.2">
      <c r="L238" s="6"/>
    </row>
    <row r="239" spans="12:12" x14ac:dyDescent="0.2">
      <c r="L239" s="6"/>
    </row>
    <row r="240" spans="12:12" x14ac:dyDescent="0.2">
      <c r="L240" s="6"/>
    </row>
    <row r="241" spans="12:12" x14ac:dyDescent="0.2">
      <c r="L241" s="6"/>
    </row>
    <row r="242" spans="12:12" x14ac:dyDescent="0.2">
      <c r="L242" s="6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4" workbookViewId="0">
      <selection activeCell="E33" sqref="E33"/>
    </sheetView>
  </sheetViews>
  <sheetFormatPr defaultRowHeight="12.75" x14ac:dyDescent="0.2"/>
  <cols>
    <col min="1" max="1" width="25" customWidth="1"/>
    <col min="2" max="2" width="6.140625" customWidth="1"/>
    <col min="3" max="3" width="21.140625" customWidth="1"/>
    <col min="4" max="4" width="25.42578125" customWidth="1"/>
    <col min="5" max="5" width="11.8554687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629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44</v>
      </c>
      <c r="B7" s="3">
        <v>413</v>
      </c>
      <c r="C7" s="3" t="s">
        <v>611</v>
      </c>
      <c r="D7" s="3" t="s">
        <v>615</v>
      </c>
      <c r="E7">
        <v>1</v>
      </c>
    </row>
    <row r="8" spans="1:5" x14ac:dyDescent="0.2">
      <c r="A8" t="s">
        <v>47</v>
      </c>
      <c r="B8" s="3">
        <v>413</v>
      </c>
      <c r="C8" s="3" t="s">
        <v>611</v>
      </c>
      <c r="D8" s="3" t="s">
        <v>615</v>
      </c>
      <c r="E8">
        <v>1</v>
      </c>
    </row>
    <row r="9" spans="1:5" x14ac:dyDescent="0.2">
      <c r="D9" s="65" t="s">
        <v>616</v>
      </c>
      <c r="E9">
        <f>SUM(E7:E8)</f>
        <v>2</v>
      </c>
    </row>
    <row r="11" spans="1:5" x14ac:dyDescent="0.2">
      <c r="A11" t="s">
        <v>45</v>
      </c>
      <c r="B11" s="3">
        <v>413</v>
      </c>
      <c r="C11" s="3" t="s">
        <v>611</v>
      </c>
      <c r="D11" s="3" t="s">
        <v>613</v>
      </c>
      <c r="E11">
        <v>1</v>
      </c>
    </row>
    <row r="12" spans="1:5" x14ac:dyDescent="0.2">
      <c r="A12" t="s">
        <v>90</v>
      </c>
      <c r="B12" s="3">
        <v>413</v>
      </c>
      <c r="C12" s="3" t="s">
        <v>611</v>
      </c>
      <c r="D12" s="3" t="s">
        <v>613</v>
      </c>
      <c r="E12">
        <v>1</v>
      </c>
    </row>
    <row r="13" spans="1:5" x14ac:dyDescent="0.2">
      <c r="D13" s="65" t="s">
        <v>616</v>
      </c>
      <c r="E13">
        <f>SUM(E11:E12)</f>
        <v>2</v>
      </c>
    </row>
    <row r="15" spans="1:5" x14ac:dyDescent="0.2">
      <c r="A15" t="s">
        <v>33</v>
      </c>
      <c r="B15" s="3">
        <v>413</v>
      </c>
      <c r="C15" s="3" t="s">
        <v>611</v>
      </c>
      <c r="D15" s="3" t="s">
        <v>612</v>
      </c>
      <c r="E15">
        <v>1</v>
      </c>
    </row>
    <row r="16" spans="1:5" x14ac:dyDescent="0.2">
      <c r="A16" t="s">
        <v>35</v>
      </c>
      <c r="B16" s="3">
        <v>413</v>
      </c>
      <c r="C16" s="3" t="s">
        <v>611</v>
      </c>
      <c r="D16" s="3" t="s">
        <v>612</v>
      </c>
      <c r="E16">
        <v>1</v>
      </c>
    </row>
    <row r="17" spans="1:5" x14ac:dyDescent="0.2">
      <c r="A17" t="s">
        <v>37</v>
      </c>
      <c r="B17" s="3">
        <v>413</v>
      </c>
      <c r="C17" s="3" t="s">
        <v>611</v>
      </c>
      <c r="D17" s="3" t="s">
        <v>612</v>
      </c>
      <c r="E17">
        <v>1</v>
      </c>
    </row>
    <row r="18" spans="1:5" x14ac:dyDescent="0.2">
      <c r="A18" t="s">
        <v>40</v>
      </c>
      <c r="B18" s="3">
        <v>413</v>
      </c>
      <c r="C18" s="3" t="s">
        <v>611</v>
      </c>
      <c r="D18" s="3" t="s">
        <v>612</v>
      </c>
      <c r="E18">
        <v>1</v>
      </c>
    </row>
    <row r="19" spans="1:5" x14ac:dyDescent="0.2">
      <c r="A19" t="s">
        <v>41</v>
      </c>
      <c r="B19" s="3">
        <v>413</v>
      </c>
      <c r="C19" s="3" t="s">
        <v>611</v>
      </c>
      <c r="D19" s="3" t="s">
        <v>612</v>
      </c>
      <c r="E19">
        <v>1</v>
      </c>
    </row>
    <row r="20" spans="1:5" x14ac:dyDescent="0.2">
      <c r="A20" t="s">
        <v>43</v>
      </c>
      <c r="B20" s="3">
        <v>413</v>
      </c>
      <c r="C20" s="3" t="s">
        <v>611</v>
      </c>
      <c r="D20" s="3" t="s">
        <v>612</v>
      </c>
      <c r="E20">
        <v>1</v>
      </c>
    </row>
    <row r="21" spans="1:5" x14ac:dyDescent="0.2">
      <c r="B21" s="3"/>
      <c r="C21" s="3"/>
      <c r="D21" s="65" t="s">
        <v>616</v>
      </c>
      <c r="E21">
        <f>SUM(E15:E20)</f>
        <v>6</v>
      </c>
    </row>
    <row r="22" spans="1:5" x14ac:dyDescent="0.2">
      <c r="B22" s="3"/>
      <c r="C22" s="3"/>
      <c r="D22" s="3"/>
    </row>
    <row r="23" spans="1:5" ht="12" customHeight="1" x14ac:dyDescent="0.2">
      <c r="A23" t="s">
        <v>31</v>
      </c>
      <c r="B23" s="3">
        <v>413</v>
      </c>
      <c r="C23" s="3" t="s">
        <v>611</v>
      </c>
      <c r="D23" s="3" t="s">
        <v>614</v>
      </c>
      <c r="E23">
        <v>1</v>
      </c>
    </row>
    <row r="24" spans="1:5" ht="12" customHeight="1" x14ac:dyDescent="0.2">
      <c r="A24" t="s">
        <v>32</v>
      </c>
      <c r="B24" s="3">
        <v>413</v>
      </c>
      <c r="C24" s="3" t="s">
        <v>611</v>
      </c>
      <c r="D24" s="3" t="s">
        <v>614</v>
      </c>
      <c r="E24">
        <v>1</v>
      </c>
    </row>
    <row r="25" spans="1:5" ht="12" customHeight="1" x14ac:dyDescent="0.2">
      <c r="A25" t="s">
        <v>34</v>
      </c>
      <c r="B25" s="3">
        <v>413</v>
      </c>
      <c r="C25" s="3" t="s">
        <v>611</v>
      </c>
      <c r="D25" s="3" t="s">
        <v>614</v>
      </c>
      <c r="E25">
        <v>1</v>
      </c>
    </row>
    <row r="26" spans="1:5" ht="12" customHeight="1" x14ac:dyDescent="0.2">
      <c r="A26" t="s">
        <v>36</v>
      </c>
      <c r="B26" s="3">
        <v>413</v>
      </c>
      <c r="C26" s="3" t="s">
        <v>611</v>
      </c>
      <c r="D26" s="3" t="s">
        <v>614</v>
      </c>
      <c r="E26">
        <v>1</v>
      </c>
    </row>
    <row r="27" spans="1:5" ht="12" customHeight="1" x14ac:dyDescent="0.2">
      <c r="A27" t="s">
        <v>38</v>
      </c>
      <c r="B27" s="3">
        <v>413</v>
      </c>
      <c r="C27" s="3" t="s">
        <v>611</v>
      </c>
      <c r="D27" s="3" t="s">
        <v>614</v>
      </c>
      <c r="E27">
        <v>1</v>
      </c>
    </row>
    <row r="28" spans="1:5" ht="12" customHeight="1" x14ac:dyDescent="0.2">
      <c r="A28" t="s">
        <v>39</v>
      </c>
      <c r="B28" s="3">
        <v>413</v>
      </c>
      <c r="C28" s="3" t="s">
        <v>611</v>
      </c>
      <c r="D28" s="3" t="s">
        <v>614</v>
      </c>
      <c r="E28">
        <v>1</v>
      </c>
    </row>
    <row r="29" spans="1:5" ht="12" customHeight="1" x14ac:dyDescent="0.2">
      <c r="A29" t="s">
        <v>42</v>
      </c>
      <c r="B29" s="3">
        <v>413</v>
      </c>
      <c r="C29" s="3" t="s">
        <v>611</v>
      </c>
      <c r="D29" s="3" t="s">
        <v>614</v>
      </c>
      <c r="E29">
        <v>1</v>
      </c>
    </row>
    <row r="30" spans="1:5" ht="12" customHeight="1" x14ac:dyDescent="0.2">
      <c r="A30" t="s">
        <v>46</v>
      </c>
      <c r="B30" s="3">
        <v>413</v>
      </c>
      <c r="C30" s="3" t="s">
        <v>611</v>
      </c>
      <c r="D30" s="3" t="s">
        <v>614</v>
      </c>
      <c r="E30">
        <v>1</v>
      </c>
    </row>
    <row r="31" spans="1:5" ht="12" customHeight="1" x14ac:dyDescent="0.2">
      <c r="D31" s="65" t="s">
        <v>616</v>
      </c>
      <c r="E31">
        <f>SUM(E23:E30)</f>
        <v>8</v>
      </c>
    </row>
    <row r="32" spans="1:5" ht="12" customHeight="1" x14ac:dyDescent="0.2"/>
    <row r="33" spans="4:5" x14ac:dyDescent="0.2">
      <c r="D33" s="69" t="s">
        <v>630</v>
      </c>
      <c r="E33">
        <f>+E9+E13+E21+E31</f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16" workbookViewId="0">
      <selection activeCell="A45" sqref="A45:A4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4.1406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8.8554687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573</v>
      </c>
    </row>
    <row r="2" spans="1:43" hidden="1" x14ac:dyDescent="0.2">
      <c r="A2" s="10" t="s">
        <v>517</v>
      </c>
      <c r="B2" s="10" t="s">
        <v>574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594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Enron Global Markets - Alan Aronowitz (105658)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241659.55</v>
      </c>
      <c r="D11" s="30">
        <v>101098</v>
      </c>
      <c r="F11" s="30">
        <v>-140561.54999999999</v>
      </c>
      <c r="G11" s="30">
        <v>1</v>
      </c>
      <c r="H11" s="31">
        <v>1251007.27</v>
      </c>
      <c r="J11" s="30">
        <v>606588</v>
      </c>
      <c r="L11" s="30">
        <v>-644419.26999999909</v>
      </c>
      <c r="N11" s="29" t="s">
        <v>109</v>
      </c>
      <c r="O11" s="30">
        <v>249896.56</v>
      </c>
      <c r="Q11" s="30">
        <v>176529.97</v>
      </c>
      <c r="S11" s="30">
        <v>169124.62</v>
      </c>
      <c r="U11" s="30">
        <v>185120.24</v>
      </c>
      <c r="W11" s="30">
        <v>228676.33</v>
      </c>
      <c r="Y11" s="30">
        <v>241659.55</v>
      </c>
      <c r="AA11" s="30">
        <v>101098</v>
      </c>
      <c r="AC11" s="30">
        <v>101098</v>
      </c>
      <c r="AE11" s="30">
        <v>101098</v>
      </c>
      <c r="AG11" s="30">
        <v>101098</v>
      </c>
      <c r="AI11" s="30">
        <v>101098</v>
      </c>
      <c r="AK11" s="30">
        <v>101098</v>
      </c>
      <c r="AM11" s="32">
        <v>1857595.27</v>
      </c>
      <c r="AO11" s="33">
        <v>1213176</v>
      </c>
      <c r="AQ11" s="33">
        <v>-644419.27</v>
      </c>
    </row>
    <row r="12" spans="1:43" s="30" customFormat="1" ht="12" customHeight="1" x14ac:dyDescent="0.2">
      <c r="A12" s="29" t="s">
        <v>544</v>
      </c>
      <c r="B12" s="30">
        <v>29865.95</v>
      </c>
      <c r="D12" s="30">
        <v>13352</v>
      </c>
      <c r="F12" s="30">
        <v>-16513.95</v>
      </c>
      <c r="G12" s="30">
        <v>1</v>
      </c>
      <c r="H12" s="31">
        <v>169317.81</v>
      </c>
      <c r="J12" s="30">
        <v>80112</v>
      </c>
      <c r="L12" s="30">
        <v>-89205.809999999939</v>
      </c>
      <c r="N12" s="29" t="s">
        <v>544</v>
      </c>
      <c r="O12" s="30">
        <v>31558.9</v>
      </c>
      <c r="Q12" s="30">
        <v>19283.11</v>
      </c>
      <c r="S12" s="30">
        <v>33034.080000000002</v>
      </c>
      <c r="U12" s="30">
        <v>26118.59</v>
      </c>
      <c r="W12" s="30">
        <v>29457.18</v>
      </c>
      <c r="Y12" s="30">
        <v>29865.95</v>
      </c>
      <c r="AA12" s="30">
        <v>13352</v>
      </c>
      <c r="AC12" s="30">
        <v>13352</v>
      </c>
      <c r="AE12" s="30">
        <v>13352</v>
      </c>
      <c r="AG12" s="30">
        <v>13352</v>
      </c>
      <c r="AI12" s="30">
        <v>13352</v>
      </c>
      <c r="AK12" s="30">
        <v>13352</v>
      </c>
      <c r="AM12" s="32">
        <v>249429.81</v>
      </c>
      <c r="AO12" s="33">
        <v>160224</v>
      </c>
      <c r="AQ12" s="33">
        <v>-89205.81</v>
      </c>
    </row>
    <row r="13" spans="1:43" s="30" customFormat="1" ht="12" customHeight="1" x14ac:dyDescent="0.2">
      <c r="A13" s="29" t="s">
        <v>545</v>
      </c>
      <c r="B13" s="30">
        <v>7911.69</v>
      </c>
      <c r="D13" s="30">
        <v>6467</v>
      </c>
      <c r="F13" s="30">
        <v>-1444.69</v>
      </c>
      <c r="G13" s="30">
        <v>1</v>
      </c>
      <c r="H13" s="31">
        <v>82721.3</v>
      </c>
      <c r="J13" s="30">
        <v>38802</v>
      </c>
      <c r="L13" s="30">
        <v>-43919.3</v>
      </c>
      <c r="N13" s="29" t="s">
        <v>545</v>
      </c>
      <c r="O13" s="30">
        <v>30250.49</v>
      </c>
      <c r="Q13" s="30">
        <v>48538.32</v>
      </c>
      <c r="S13" s="30">
        <v>-39418.17</v>
      </c>
      <c r="U13" s="30">
        <v>26738.880000000001</v>
      </c>
      <c r="W13" s="30">
        <v>8700.09</v>
      </c>
      <c r="Y13" s="30">
        <v>7911.69</v>
      </c>
      <c r="AA13" s="30">
        <v>6467</v>
      </c>
      <c r="AC13" s="30">
        <v>6467</v>
      </c>
      <c r="AE13" s="30">
        <v>6467</v>
      </c>
      <c r="AG13" s="30">
        <v>6467</v>
      </c>
      <c r="AI13" s="30">
        <v>6467</v>
      </c>
      <c r="AK13" s="30">
        <v>6467</v>
      </c>
      <c r="AM13" s="32">
        <v>121523.3</v>
      </c>
      <c r="AO13" s="33">
        <v>77604</v>
      </c>
      <c r="AQ13" s="33">
        <v>-43919.3</v>
      </c>
    </row>
    <row r="14" spans="1:43" s="30" customFormat="1" ht="12" customHeight="1" x14ac:dyDescent="0.2">
      <c r="A14" s="29" t="s">
        <v>546</v>
      </c>
      <c r="B14" s="30">
        <v>11301.58</v>
      </c>
      <c r="D14" s="30">
        <v>12290</v>
      </c>
      <c r="F14" s="30">
        <v>988.41999999999462</v>
      </c>
      <c r="H14" s="31">
        <v>40377.01</v>
      </c>
      <c r="J14" s="30">
        <v>73740</v>
      </c>
      <c r="L14" s="30">
        <v>33362.99</v>
      </c>
      <c r="N14" s="29" t="s">
        <v>546</v>
      </c>
      <c r="O14" s="30">
        <v>3046.07</v>
      </c>
      <c r="Q14" s="30">
        <v>1593.37</v>
      </c>
      <c r="S14" s="30">
        <v>13947.02</v>
      </c>
      <c r="U14" s="30">
        <v>4204.5200000000004</v>
      </c>
      <c r="W14" s="30">
        <v>6284.45</v>
      </c>
      <c r="Y14" s="30">
        <v>11301.58</v>
      </c>
      <c r="AA14" s="30">
        <v>12290</v>
      </c>
      <c r="AC14" s="30">
        <v>12290</v>
      </c>
      <c r="AE14" s="30">
        <v>12290</v>
      </c>
      <c r="AG14" s="30">
        <v>12290</v>
      </c>
      <c r="AI14" s="30">
        <v>12290</v>
      </c>
      <c r="AK14" s="30">
        <v>12290</v>
      </c>
      <c r="AM14" s="32">
        <v>114117.01</v>
      </c>
      <c r="AO14" s="33">
        <v>147480</v>
      </c>
      <c r="AQ14" s="33">
        <v>33362.99</v>
      </c>
    </row>
    <row r="15" spans="1:43" s="30" customFormat="1" ht="12" customHeight="1" x14ac:dyDescent="0.2">
      <c r="A15" s="29" t="s">
        <v>547</v>
      </c>
      <c r="B15" s="30">
        <v>1231.81</v>
      </c>
      <c r="D15" s="30">
        <v>1485</v>
      </c>
      <c r="F15" s="30">
        <v>253.19000000000051</v>
      </c>
      <c r="H15" s="31">
        <v>6215.59</v>
      </c>
      <c r="J15" s="30">
        <v>8910</v>
      </c>
      <c r="L15" s="30">
        <v>2694.41</v>
      </c>
      <c r="N15" s="29" t="s">
        <v>547</v>
      </c>
      <c r="O15" s="30">
        <v>1123.8800000000001</v>
      </c>
      <c r="Q15" s="30">
        <v>701.51</v>
      </c>
      <c r="S15" s="30">
        <v>1684.53</v>
      </c>
      <c r="U15" s="30">
        <v>1342.41</v>
      </c>
      <c r="W15" s="30">
        <v>131.44999999999999</v>
      </c>
      <c r="Y15" s="30">
        <v>1231.81</v>
      </c>
      <c r="AA15" s="30">
        <v>1485</v>
      </c>
      <c r="AC15" s="30">
        <v>1485</v>
      </c>
      <c r="AE15" s="30">
        <v>1485</v>
      </c>
      <c r="AG15" s="30">
        <v>1485</v>
      </c>
      <c r="AI15" s="30">
        <v>1485</v>
      </c>
      <c r="AK15" s="30">
        <v>1485</v>
      </c>
      <c r="AM15" s="32">
        <v>15125.59</v>
      </c>
      <c r="AO15" s="33">
        <v>17820</v>
      </c>
      <c r="AQ15" s="33">
        <v>2694.41</v>
      </c>
    </row>
    <row r="16" spans="1:43" s="30" customFormat="1" ht="12" customHeight="1" x14ac:dyDescent="0.2">
      <c r="A16" s="29" t="s">
        <v>548</v>
      </c>
      <c r="B16" s="30">
        <v>366020.76</v>
      </c>
      <c r="D16" s="30">
        <v>174863</v>
      </c>
      <c r="F16" s="30">
        <v>-191157.76000000001</v>
      </c>
      <c r="H16" s="31">
        <v>821856.13</v>
      </c>
      <c r="J16" s="30">
        <v>1049178</v>
      </c>
      <c r="L16" s="30">
        <v>227321.87</v>
      </c>
      <c r="N16" s="29" t="s">
        <v>548</v>
      </c>
      <c r="O16" s="30">
        <v>-243826.14</v>
      </c>
      <c r="Q16" s="30">
        <v>213899.76</v>
      </c>
      <c r="S16" s="30">
        <v>320102.31</v>
      </c>
      <c r="U16" s="30">
        <v>265672.3</v>
      </c>
      <c r="W16" s="30">
        <v>-100012.86</v>
      </c>
      <c r="Y16" s="30">
        <v>366020.76</v>
      </c>
      <c r="AA16" s="30">
        <v>174863</v>
      </c>
      <c r="AC16" s="30">
        <v>174863</v>
      </c>
      <c r="AE16" s="30">
        <v>174863</v>
      </c>
      <c r="AG16" s="30">
        <v>306519</v>
      </c>
      <c r="AI16" s="30">
        <v>306519</v>
      </c>
      <c r="AK16" s="30">
        <v>796951</v>
      </c>
      <c r="AM16" s="32">
        <v>2756434.13</v>
      </c>
      <c r="AO16" s="33">
        <v>2983756</v>
      </c>
      <c r="AQ16" s="33">
        <v>227321.87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59464.63</v>
      </c>
      <c r="D18" s="30">
        <v>0</v>
      </c>
      <c r="F18" s="30">
        <v>-59464.63</v>
      </c>
      <c r="G18" s="30">
        <v>2</v>
      </c>
      <c r="H18" s="31">
        <v>114750.99</v>
      </c>
      <c r="J18" s="30">
        <v>0</v>
      </c>
      <c r="L18" s="30">
        <v>-114750.99</v>
      </c>
      <c r="N18" s="29" t="s">
        <v>550</v>
      </c>
      <c r="O18" s="30">
        <v>2547.8000000000002</v>
      </c>
      <c r="Q18" s="30">
        <v>19272.810000000001</v>
      </c>
      <c r="S18" s="30">
        <v>8179.13</v>
      </c>
      <c r="U18" s="30">
        <v>7598.47</v>
      </c>
      <c r="W18" s="30">
        <v>17688.150000000001</v>
      </c>
      <c r="Y18" s="30">
        <v>59464.63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114750.99</v>
      </c>
      <c r="AO18" s="33">
        <v>0</v>
      </c>
      <c r="AQ18" s="33">
        <v>-114750.99</v>
      </c>
    </row>
    <row r="19" spans="1:43" s="30" customFormat="1" ht="12" customHeight="1" x14ac:dyDescent="0.2">
      <c r="A19" s="29" t="s">
        <v>551</v>
      </c>
      <c r="B19" s="30">
        <v>593.96</v>
      </c>
      <c r="D19" s="30">
        <v>0</v>
      </c>
      <c r="F19" s="30">
        <v>-593.96</v>
      </c>
      <c r="H19" s="31">
        <v>593.96</v>
      </c>
      <c r="J19" s="30">
        <v>0</v>
      </c>
      <c r="L19" s="30">
        <v>-593.96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593.96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593.96</v>
      </c>
      <c r="AO19" s="33">
        <v>0</v>
      </c>
      <c r="AQ19" s="33">
        <v>-593.96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1925.13</v>
      </c>
      <c r="D21" s="30">
        <v>0</v>
      </c>
      <c r="F21" s="30">
        <v>-1925.13</v>
      </c>
      <c r="H21" s="31">
        <v>5948.25</v>
      </c>
      <c r="J21" s="30">
        <v>0</v>
      </c>
      <c r="L21" s="30">
        <v>-5948.25</v>
      </c>
      <c r="N21" s="29" t="s">
        <v>553</v>
      </c>
      <c r="O21" s="30">
        <v>437.24</v>
      </c>
      <c r="Q21" s="30">
        <v>1723.02</v>
      </c>
      <c r="S21" s="30">
        <v>1287.3499999999999</v>
      </c>
      <c r="U21" s="30">
        <v>0</v>
      </c>
      <c r="W21" s="30">
        <v>575.51</v>
      </c>
      <c r="Y21" s="30">
        <v>1925.13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5948.25</v>
      </c>
      <c r="AO21" s="33">
        <v>0</v>
      </c>
      <c r="AQ21" s="33">
        <v>-5948.25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1504.56</v>
      </c>
      <c r="D24" s="30">
        <v>0</v>
      </c>
      <c r="F24" s="30">
        <v>-1504.56</v>
      </c>
      <c r="H24" s="31">
        <v>2596</v>
      </c>
      <c r="J24" s="30">
        <v>0</v>
      </c>
      <c r="L24" s="30">
        <v>-2596</v>
      </c>
      <c r="N24" s="29" t="s">
        <v>556</v>
      </c>
      <c r="O24" s="30">
        <v>445.38</v>
      </c>
      <c r="Q24" s="30">
        <v>283.95</v>
      </c>
      <c r="S24" s="30">
        <v>0</v>
      </c>
      <c r="U24" s="30">
        <v>362.11</v>
      </c>
      <c r="W24" s="30">
        <v>0</v>
      </c>
      <c r="Y24" s="30">
        <v>1504.56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2596</v>
      </c>
      <c r="AO24" s="33">
        <v>0</v>
      </c>
      <c r="AQ24" s="33">
        <v>-2596</v>
      </c>
    </row>
    <row r="25" spans="1:43" s="30" customFormat="1" ht="12" customHeight="1" x14ac:dyDescent="0.2">
      <c r="A25" s="29" t="s">
        <v>557</v>
      </c>
      <c r="B25" s="30">
        <v>0</v>
      </c>
      <c r="D25" s="30">
        <v>64</v>
      </c>
      <c r="F25" s="30">
        <v>64</v>
      </c>
      <c r="H25" s="31">
        <v>0</v>
      </c>
      <c r="J25" s="30">
        <v>384</v>
      </c>
      <c r="L25" s="30">
        <v>384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64</v>
      </c>
      <c r="AC25" s="30">
        <v>64</v>
      </c>
      <c r="AE25" s="30">
        <v>64</v>
      </c>
      <c r="AG25" s="30">
        <v>64</v>
      </c>
      <c r="AI25" s="30">
        <v>64</v>
      </c>
      <c r="AK25" s="30">
        <v>64</v>
      </c>
      <c r="AM25" s="32">
        <v>384</v>
      </c>
      <c r="AO25" s="33">
        <v>768</v>
      </c>
      <c r="AQ25" s="33">
        <v>384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3.89</v>
      </c>
      <c r="D27" s="30">
        <v>0</v>
      </c>
      <c r="F27" s="30">
        <v>-3.89</v>
      </c>
      <c r="H27" s="31">
        <v>246.75</v>
      </c>
      <c r="J27" s="30">
        <v>0</v>
      </c>
      <c r="L27" s="30">
        <v>-246.75</v>
      </c>
      <c r="N27" s="29" t="s">
        <v>559</v>
      </c>
      <c r="O27" s="30">
        <v>168.9</v>
      </c>
      <c r="Q27" s="30">
        <v>32.85</v>
      </c>
      <c r="S27" s="30">
        <v>3.65</v>
      </c>
      <c r="U27" s="30">
        <v>29.15</v>
      </c>
      <c r="W27" s="30">
        <v>8.31</v>
      </c>
      <c r="Y27" s="30">
        <v>3.89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246.75</v>
      </c>
      <c r="AO27" s="33">
        <v>0</v>
      </c>
      <c r="AQ27" s="33">
        <v>-246.75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7974.01</v>
      </c>
      <c r="D29" s="30">
        <v>1374</v>
      </c>
      <c r="F29" s="30">
        <v>-6600.01</v>
      </c>
      <c r="G29" s="30">
        <v>3</v>
      </c>
      <c r="H29" s="31">
        <v>17362.060000000001</v>
      </c>
      <c r="J29" s="30">
        <v>8244</v>
      </c>
      <c r="L29" s="30">
        <v>-9118.06</v>
      </c>
      <c r="N29" s="29" t="s">
        <v>561</v>
      </c>
      <c r="O29" s="30">
        <v>0</v>
      </c>
      <c r="Q29" s="30">
        <v>2373.56</v>
      </c>
      <c r="S29" s="30">
        <v>6069.77</v>
      </c>
      <c r="U29" s="30">
        <v>333.22</v>
      </c>
      <c r="W29" s="30">
        <v>611.5</v>
      </c>
      <c r="Y29" s="30">
        <v>7974.01</v>
      </c>
      <c r="AA29" s="30">
        <v>1374</v>
      </c>
      <c r="AC29" s="30">
        <v>1374</v>
      </c>
      <c r="AE29" s="30">
        <v>1374</v>
      </c>
      <c r="AG29" s="30">
        <v>1374</v>
      </c>
      <c r="AI29" s="30">
        <v>1374</v>
      </c>
      <c r="AK29" s="30">
        <v>1374</v>
      </c>
      <c r="AM29" s="32">
        <v>25606.06</v>
      </c>
      <c r="AO29" s="33">
        <v>16488</v>
      </c>
      <c r="AQ29" s="33">
        <v>-9118.06</v>
      </c>
    </row>
    <row r="30" spans="1:43" s="30" customFormat="1" ht="12" customHeight="1" x14ac:dyDescent="0.2">
      <c r="A30" s="29" t="s">
        <v>562</v>
      </c>
      <c r="B30" s="34">
        <v>20946.14</v>
      </c>
      <c r="D30" s="34">
        <v>11433</v>
      </c>
      <c r="F30" s="34">
        <v>-9513.14</v>
      </c>
      <c r="G30" s="30">
        <v>1</v>
      </c>
      <c r="H30" s="35">
        <v>109692.16</v>
      </c>
      <c r="J30" s="34">
        <v>68598</v>
      </c>
      <c r="L30" s="34">
        <v>-41094.160000000003</v>
      </c>
      <c r="N30" s="29" t="s">
        <v>562</v>
      </c>
      <c r="O30" s="34">
        <v>6468.14</v>
      </c>
      <c r="Q30" s="34">
        <v>29235.98</v>
      </c>
      <c r="S30" s="34">
        <v>18221.57</v>
      </c>
      <c r="U30" s="34">
        <v>16188.19</v>
      </c>
      <c r="W30" s="34">
        <v>18632.14</v>
      </c>
      <c r="Y30" s="34">
        <v>20946.14</v>
      </c>
      <c r="AA30" s="34">
        <v>11433</v>
      </c>
      <c r="AC30" s="34">
        <v>11433</v>
      </c>
      <c r="AE30" s="34">
        <v>11433</v>
      </c>
      <c r="AG30" s="34">
        <v>11433</v>
      </c>
      <c r="AI30" s="34">
        <v>11433</v>
      </c>
      <c r="AK30" s="34">
        <v>11433</v>
      </c>
      <c r="AM30" s="36">
        <v>178290.16</v>
      </c>
      <c r="AO30" s="37">
        <v>137196</v>
      </c>
      <c r="AQ30" s="37">
        <v>-41094.160000000003</v>
      </c>
    </row>
    <row r="31" spans="1:43" s="30" customFormat="1" ht="12" customHeight="1" x14ac:dyDescent="0.2">
      <c r="A31" s="38" t="s">
        <v>563</v>
      </c>
      <c r="B31" s="30">
        <v>750403.66</v>
      </c>
      <c r="D31" s="30">
        <v>322426</v>
      </c>
      <c r="F31" s="30">
        <v>-427977.66</v>
      </c>
      <c r="H31" s="39">
        <v>2622685.2799999998</v>
      </c>
      <c r="J31" s="30">
        <v>1934556</v>
      </c>
      <c r="L31" s="30">
        <v>-688129.27999999933</v>
      </c>
      <c r="N31" s="38" t="s">
        <v>563</v>
      </c>
      <c r="O31" s="30">
        <v>82117.219999999754</v>
      </c>
      <c r="P31" s="40"/>
      <c r="Q31" s="30">
        <v>513468.21</v>
      </c>
      <c r="R31" s="40"/>
      <c r="S31" s="30">
        <v>532235.86</v>
      </c>
      <c r="T31" s="40"/>
      <c r="U31" s="30">
        <v>533708.07999999996</v>
      </c>
      <c r="V31" s="40"/>
      <c r="W31" s="30">
        <v>210752.25</v>
      </c>
      <c r="X31" s="40"/>
      <c r="Y31" s="30">
        <v>750403.66</v>
      </c>
      <c r="Z31" s="40"/>
      <c r="AA31" s="30">
        <v>322426</v>
      </c>
      <c r="AB31" s="40"/>
      <c r="AC31" s="30">
        <v>322426</v>
      </c>
      <c r="AD31" s="40"/>
      <c r="AE31" s="30">
        <v>322426</v>
      </c>
      <c r="AF31" s="40"/>
      <c r="AG31" s="30">
        <v>454082</v>
      </c>
      <c r="AH31" s="40"/>
      <c r="AI31" s="30">
        <v>454082</v>
      </c>
      <c r="AJ31" s="40"/>
      <c r="AK31" s="30">
        <v>944514</v>
      </c>
      <c r="AL31" s="40"/>
      <c r="AM31" s="32">
        <v>5442641.2799999993</v>
      </c>
      <c r="AO31" s="33">
        <v>4754512</v>
      </c>
      <c r="AQ31" s="33">
        <v>-688129.27999999933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-598843.88</v>
      </c>
      <c r="D33" s="41">
        <v>-408970.53</v>
      </c>
      <c r="F33" s="41">
        <v>189873.35</v>
      </c>
      <c r="H33" s="31">
        <v>-2216849.04</v>
      </c>
      <c r="J33" s="41">
        <v>-2453823.1800000002</v>
      </c>
      <c r="L33" s="41">
        <v>-236974.14</v>
      </c>
      <c r="N33" s="29" t="s">
        <v>564</v>
      </c>
      <c r="O33" s="41">
        <v>-227201.51</v>
      </c>
      <c r="P33" s="41"/>
      <c r="Q33" s="41">
        <v>-289189.23</v>
      </c>
      <c r="R33" s="41"/>
      <c r="S33" s="41">
        <v>-501549.58</v>
      </c>
      <c r="T33" s="41"/>
      <c r="U33" s="41">
        <v>-326028.73</v>
      </c>
      <c r="V33" s="41"/>
      <c r="W33" s="41">
        <v>-274036.11</v>
      </c>
      <c r="X33" s="41"/>
      <c r="Y33" s="41">
        <v>-598843.88</v>
      </c>
      <c r="Z33" s="41"/>
      <c r="AA33" s="41">
        <v>-408970.53</v>
      </c>
      <c r="AB33" s="41"/>
      <c r="AC33" s="41">
        <v>-408970.53</v>
      </c>
      <c r="AD33" s="41"/>
      <c r="AE33" s="41">
        <v>-408970.53</v>
      </c>
      <c r="AF33" s="41"/>
      <c r="AG33" s="41">
        <v>-531578.31000000006</v>
      </c>
      <c r="AH33" s="41"/>
      <c r="AI33" s="41">
        <v>-531578.31000000006</v>
      </c>
      <c r="AJ33" s="41"/>
      <c r="AK33" s="41">
        <v>-1022009.77</v>
      </c>
      <c r="AL33" s="41"/>
      <c r="AM33" s="42">
        <v>-5528927.0200000014</v>
      </c>
      <c r="AO33" s="43">
        <v>-5765901.1600000001</v>
      </c>
      <c r="AQ33" s="33">
        <v>-236974.13999999873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67376.91</v>
      </c>
      <c r="J34" s="34">
        <v>0</v>
      </c>
      <c r="L34" s="34">
        <v>-67376.91</v>
      </c>
      <c r="N34" s="44" t="s">
        <v>565</v>
      </c>
      <c r="O34" s="34">
        <v>2928.74</v>
      </c>
      <c r="P34" s="41"/>
      <c r="Q34" s="34">
        <v>14518.8</v>
      </c>
      <c r="R34" s="41"/>
      <c r="S34" s="34">
        <v>7412.94</v>
      </c>
      <c r="T34" s="41"/>
      <c r="U34" s="34">
        <v>16533.330000000002</v>
      </c>
      <c r="V34" s="41"/>
      <c r="W34" s="34">
        <v>25983.1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67376.91</v>
      </c>
      <c r="AO34" s="37">
        <v>0</v>
      </c>
      <c r="AQ34" s="37">
        <v>-67376.91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151559.78</v>
      </c>
      <c r="C36" s="40"/>
      <c r="D36" s="40">
        <v>-86544.53</v>
      </c>
      <c r="E36" s="40"/>
      <c r="F36" s="40">
        <v>-238104.31</v>
      </c>
      <c r="G36" s="40"/>
      <c r="H36" s="40">
        <v>473213.14999999886</v>
      </c>
      <c r="I36" s="40"/>
      <c r="J36" s="40">
        <v>-519267.18</v>
      </c>
      <c r="K36" s="40"/>
      <c r="L36" s="40">
        <v>-992480.32999999903</v>
      </c>
      <c r="N36" s="45" t="s">
        <v>566</v>
      </c>
      <c r="O36" s="40">
        <v>-142155.54999999999</v>
      </c>
      <c r="P36" s="40"/>
      <c r="Q36" s="40">
        <v>238797.78</v>
      </c>
      <c r="R36" s="40"/>
      <c r="S36" s="40">
        <v>38099.22</v>
      </c>
      <c r="T36" s="40"/>
      <c r="U36" s="40">
        <v>224212.68</v>
      </c>
      <c r="V36" s="40"/>
      <c r="W36" s="40">
        <v>-37300.759999999929</v>
      </c>
      <c r="X36" s="40"/>
      <c r="Y36" s="40">
        <v>151559.78</v>
      </c>
      <c r="Z36" s="40"/>
      <c r="AA36" s="40">
        <v>-86544.53</v>
      </c>
      <c r="AB36" s="40"/>
      <c r="AC36" s="40">
        <v>-86544.53</v>
      </c>
      <c r="AD36" s="40"/>
      <c r="AE36" s="40">
        <v>-86544.53</v>
      </c>
      <c r="AF36" s="40"/>
      <c r="AG36" s="40">
        <v>-77496.310000000056</v>
      </c>
      <c r="AH36" s="40"/>
      <c r="AI36" s="40">
        <v>-77496.310000000056</v>
      </c>
      <c r="AJ36" s="40"/>
      <c r="AK36" s="40">
        <v>-77495.77</v>
      </c>
      <c r="AL36" s="40"/>
      <c r="AM36" s="32">
        <v>-18908.830000002083</v>
      </c>
      <c r="AO36" s="33">
        <v>-1011389.16</v>
      </c>
      <c r="AQ36" s="33">
        <v>-992480.3299999981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20</v>
      </c>
      <c r="D38" s="30">
        <v>10</v>
      </c>
      <c r="F38" s="30">
        <f>+D38-B38</f>
        <v>-10</v>
      </c>
      <c r="H38" s="30">
        <v>20</v>
      </c>
      <c r="J38" s="30">
        <v>10</v>
      </c>
      <c r="L38" s="30">
        <f>+J38-H38</f>
        <v>-10</v>
      </c>
      <c r="N38" s="46" t="s">
        <v>567</v>
      </c>
      <c r="O38" s="30">
        <v>25</v>
      </c>
      <c r="Q38" s="30">
        <v>19</v>
      </c>
      <c r="S38" s="30">
        <v>18</v>
      </c>
      <c r="U38" s="30">
        <v>20</v>
      </c>
      <c r="W38" s="30">
        <v>20</v>
      </c>
      <c r="Y38" s="30">
        <v>20</v>
      </c>
      <c r="AA38" s="30">
        <v>10</v>
      </c>
      <c r="AC38" s="30">
        <v>10</v>
      </c>
      <c r="AE38" s="30">
        <v>10</v>
      </c>
      <c r="AG38" s="30">
        <v>10</v>
      </c>
      <c r="AI38" s="30">
        <v>10</v>
      </c>
      <c r="AK38" s="30">
        <v>10</v>
      </c>
      <c r="AM38" s="32">
        <f>SUM(O38:AK38)/12</f>
        <v>15.166666666666666</v>
      </c>
      <c r="AO38" s="33">
        <v>10</v>
      </c>
      <c r="AQ38" s="33">
        <f>+AO38-AM38</f>
        <v>-5.1666666666666661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654</v>
      </c>
    </row>
    <row r="44" spans="1:43" x14ac:dyDescent="0.2">
      <c r="A44" s="10" t="s">
        <v>655</v>
      </c>
    </row>
    <row r="45" spans="1:43" x14ac:dyDescent="0.2">
      <c r="A45" s="10" t="s">
        <v>657</v>
      </c>
    </row>
    <row r="46" spans="1:43" x14ac:dyDescent="0.2">
      <c r="A46" s="10" t="s">
        <v>656</v>
      </c>
    </row>
    <row r="47" spans="1:43" x14ac:dyDescent="0.2">
      <c r="A47" s="10" t="s">
        <v>607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4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6"/>
  <sheetViews>
    <sheetView topLeftCell="F193" workbookViewId="0">
      <selection activeCell="A45" sqref="A45:A46"/>
    </sheetView>
  </sheetViews>
  <sheetFormatPr defaultRowHeight="12.75" x14ac:dyDescent="0.2"/>
  <cols>
    <col min="1" max="1" width="4.5703125" customWidth="1"/>
    <col min="2" max="2" width="11.140625" customWidth="1"/>
    <col min="3" max="3" width="7.42578125" customWidth="1"/>
    <col min="4" max="4" width="11.28515625" customWidth="1"/>
    <col min="5" max="5" width="4.5703125" customWidth="1"/>
    <col min="7" max="7" width="13.42578125" customWidth="1"/>
    <col min="8" max="8" width="11.7109375" customWidth="1"/>
    <col min="9" max="9" width="48.85546875" customWidth="1"/>
    <col min="10" max="10" width="11.5703125" customWidth="1"/>
    <col min="11" max="11" width="32.42578125" customWidth="1"/>
    <col min="12" max="12" width="13.140625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105658</v>
      </c>
      <c r="E2" t="s">
        <v>362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217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170.45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1121.1300000000001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1393.44</v>
      </c>
    </row>
    <row r="11" spans="1:12" x14ac:dyDescent="0.2">
      <c r="B11" s="5">
        <v>37072</v>
      </c>
      <c r="C11">
        <v>413</v>
      </c>
      <c r="D11">
        <v>52000500</v>
      </c>
      <c r="F11" t="s">
        <v>109</v>
      </c>
      <c r="H11">
        <v>100032282</v>
      </c>
      <c r="J11">
        <v>30016000</v>
      </c>
      <c r="K11" t="s">
        <v>110</v>
      </c>
      <c r="L11" s="6">
        <v>280.57</v>
      </c>
    </row>
    <row r="12" spans="1:12" x14ac:dyDescent="0.2">
      <c r="B12" s="5">
        <v>37072</v>
      </c>
      <c r="C12">
        <v>413</v>
      </c>
      <c r="D12">
        <v>52000500</v>
      </c>
      <c r="F12" t="s">
        <v>109</v>
      </c>
      <c r="H12">
        <v>100032282</v>
      </c>
      <c r="J12">
        <v>30016000</v>
      </c>
      <c r="K12" t="s">
        <v>110</v>
      </c>
      <c r="L12" s="6">
        <v>500</v>
      </c>
    </row>
    <row r="13" spans="1:12" x14ac:dyDescent="0.2">
      <c r="B13" s="5">
        <v>37072</v>
      </c>
      <c r="C13">
        <v>413</v>
      </c>
      <c r="D13">
        <v>52000500</v>
      </c>
      <c r="F13" t="s">
        <v>109</v>
      </c>
      <c r="H13">
        <v>100032282</v>
      </c>
      <c r="J13">
        <v>30016000</v>
      </c>
      <c r="K13" t="s">
        <v>110</v>
      </c>
      <c r="L13" s="6">
        <v>949.93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I14" t="s">
        <v>363</v>
      </c>
      <c r="L14" s="6">
        <v>9821.23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100001726</v>
      </c>
      <c r="I15" t="s">
        <v>364</v>
      </c>
      <c r="J15">
        <v>20023000</v>
      </c>
      <c r="K15" t="s">
        <v>118</v>
      </c>
      <c r="L15" s="6">
        <v>1365</v>
      </c>
    </row>
    <row r="16" spans="1:12" x14ac:dyDescent="0.2">
      <c r="B16" s="5">
        <v>37047</v>
      </c>
      <c r="C16">
        <v>413</v>
      </c>
      <c r="D16">
        <v>52000500</v>
      </c>
      <c r="F16" t="s">
        <v>109</v>
      </c>
      <c r="H16">
        <v>100028997</v>
      </c>
      <c r="J16">
        <v>20022500</v>
      </c>
      <c r="K16" t="s">
        <v>111</v>
      </c>
      <c r="L16" s="6">
        <v>40000</v>
      </c>
    </row>
    <row r="17" spans="2:12" x14ac:dyDescent="0.2">
      <c r="B17" s="5">
        <v>37072</v>
      </c>
      <c r="C17">
        <v>413</v>
      </c>
      <c r="D17">
        <v>52000500</v>
      </c>
      <c r="F17" t="s">
        <v>109</v>
      </c>
      <c r="H17">
        <v>100032282</v>
      </c>
      <c r="J17">
        <v>30016000</v>
      </c>
      <c r="K17" t="s">
        <v>110</v>
      </c>
      <c r="L17" s="6">
        <v>7916.67</v>
      </c>
    </row>
    <row r="18" spans="2:12" x14ac:dyDescent="0.2">
      <c r="B18" s="5">
        <v>37072</v>
      </c>
      <c r="C18">
        <v>413</v>
      </c>
      <c r="D18">
        <v>52000500</v>
      </c>
      <c r="F18" t="s">
        <v>109</v>
      </c>
      <c r="H18">
        <v>100032282</v>
      </c>
      <c r="J18">
        <v>30016000</v>
      </c>
      <c r="K18" t="s">
        <v>110</v>
      </c>
      <c r="L18" s="6">
        <v>5179.03</v>
      </c>
    </row>
    <row r="19" spans="2:12" x14ac:dyDescent="0.2">
      <c r="B19" s="5">
        <v>37072</v>
      </c>
      <c r="C19">
        <v>413</v>
      </c>
      <c r="D19">
        <v>52000500</v>
      </c>
      <c r="F19" t="s">
        <v>109</v>
      </c>
      <c r="H19">
        <v>100032282</v>
      </c>
      <c r="J19">
        <v>30016000</v>
      </c>
      <c r="K19" t="s">
        <v>110</v>
      </c>
      <c r="L19" s="6">
        <v>85518.99</v>
      </c>
    </row>
    <row r="20" spans="2:12" x14ac:dyDescent="0.2">
      <c r="B20" s="5">
        <v>37057</v>
      </c>
      <c r="C20">
        <v>413</v>
      </c>
      <c r="D20">
        <v>52000500</v>
      </c>
      <c r="F20" t="s">
        <v>109</v>
      </c>
      <c r="H20">
        <v>100029966</v>
      </c>
      <c r="J20">
        <v>30016000</v>
      </c>
      <c r="K20" t="s">
        <v>110</v>
      </c>
      <c r="L20" s="6">
        <v>7916.67</v>
      </c>
    </row>
    <row r="21" spans="2:12" x14ac:dyDescent="0.2">
      <c r="B21" s="5">
        <v>37043</v>
      </c>
      <c r="C21">
        <v>413</v>
      </c>
      <c r="D21">
        <v>52000500</v>
      </c>
      <c r="F21" t="s">
        <v>109</v>
      </c>
      <c r="H21">
        <v>100028151</v>
      </c>
      <c r="J21">
        <v>20022500</v>
      </c>
      <c r="K21" t="s">
        <v>111</v>
      </c>
      <c r="L21" s="6">
        <v>1000</v>
      </c>
    </row>
    <row r="22" spans="2:12" x14ac:dyDescent="0.2">
      <c r="B22" s="5">
        <v>37072</v>
      </c>
      <c r="C22">
        <v>413</v>
      </c>
      <c r="D22">
        <v>52000500</v>
      </c>
      <c r="F22" t="s">
        <v>109</v>
      </c>
      <c r="H22">
        <v>100032282</v>
      </c>
      <c r="J22">
        <v>25142000</v>
      </c>
      <c r="K22" t="s">
        <v>112</v>
      </c>
      <c r="L22" s="6">
        <v>-7973.42</v>
      </c>
    </row>
    <row r="23" spans="2:12" x14ac:dyDescent="0.2">
      <c r="B23" s="5">
        <v>37057</v>
      </c>
      <c r="C23">
        <v>413</v>
      </c>
      <c r="D23">
        <v>52000500</v>
      </c>
      <c r="F23" t="s">
        <v>109</v>
      </c>
      <c r="H23">
        <v>100029966</v>
      </c>
      <c r="J23">
        <v>25142000</v>
      </c>
      <c r="K23" t="s">
        <v>112</v>
      </c>
      <c r="L23" s="6">
        <v>-329.86</v>
      </c>
    </row>
    <row r="24" spans="2:12" x14ac:dyDescent="0.2">
      <c r="B24" s="5">
        <v>37057</v>
      </c>
      <c r="C24">
        <v>413</v>
      </c>
      <c r="D24">
        <v>52000500</v>
      </c>
      <c r="F24" t="s">
        <v>109</v>
      </c>
      <c r="H24">
        <v>100029966</v>
      </c>
      <c r="J24">
        <v>25142000</v>
      </c>
      <c r="K24" t="s">
        <v>112</v>
      </c>
      <c r="L24" s="6">
        <v>-2833</v>
      </c>
    </row>
    <row r="25" spans="2:12" x14ac:dyDescent="0.2">
      <c r="B25" s="5">
        <v>37057</v>
      </c>
      <c r="C25">
        <v>413</v>
      </c>
      <c r="D25">
        <v>52000500</v>
      </c>
      <c r="F25" t="s">
        <v>109</v>
      </c>
      <c r="H25">
        <v>100029966</v>
      </c>
      <c r="J25">
        <v>30016000</v>
      </c>
      <c r="K25" t="s">
        <v>110</v>
      </c>
      <c r="L25" s="6">
        <v>329.86</v>
      </c>
    </row>
    <row r="26" spans="2:12" x14ac:dyDescent="0.2">
      <c r="B26" s="5">
        <v>37057</v>
      </c>
      <c r="C26">
        <v>413</v>
      </c>
      <c r="D26">
        <v>52000500</v>
      </c>
      <c r="F26" t="s">
        <v>109</v>
      </c>
      <c r="H26">
        <v>100029966</v>
      </c>
      <c r="J26">
        <v>30016000</v>
      </c>
      <c r="K26" t="s">
        <v>110</v>
      </c>
      <c r="L26" s="6">
        <v>280.92</v>
      </c>
    </row>
    <row r="27" spans="2:12" x14ac:dyDescent="0.2">
      <c r="B27" s="5">
        <v>37057</v>
      </c>
      <c r="C27">
        <v>413</v>
      </c>
      <c r="D27">
        <v>52000500</v>
      </c>
      <c r="F27" t="s">
        <v>109</v>
      </c>
      <c r="H27">
        <v>100029966</v>
      </c>
      <c r="J27">
        <v>30016000</v>
      </c>
      <c r="K27" t="s">
        <v>110</v>
      </c>
      <c r="L27" s="6">
        <v>156.25</v>
      </c>
    </row>
    <row r="28" spans="2:12" x14ac:dyDescent="0.2">
      <c r="B28" s="5">
        <v>37057</v>
      </c>
      <c r="C28">
        <v>413</v>
      </c>
      <c r="D28">
        <v>52000500</v>
      </c>
      <c r="F28" t="s">
        <v>109</v>
      </c>
      <c r="H28">
        <v>100029966</v>
      </c>
      <c r="J28">
        <v>30016000</v>
      </c>
      <c r="K28" t="s">
        <v>110</v>
      </c>
      <c r="L28" s="6">
        <v>980.87</v>
      </c>
    </row>
    <row r="29" spans="2:12" x14ac:dyDescent="0.2">
      <c r="B29" s="5">
        <v>37057</v>
      </c>
      <c r="C29">
        <v>413</v>
      </c>
      <c r="D29">
        <v>52000500</v>
      </c>
      <c r="F29" t="s">
        <v>109</v>
      </c>
      <c r="H29">
        <v>100029966</v>
      </c>
      <c r="J29">
        <v>30016000</v>
      </c>
      <c r="K29" t="s">
        <v>110</v>
      </c>
      <c r="L29" s="6">
        <v>2395.83</v>
      </c>
    </row>
    <row r="30" spans="2:12" x14ac:dyDescent="0.2">
      <c r="B30" s="5">
        <v>37057</v>
      </c>
      <c r="C30">
        <v>413</v>
      </c>
      <c r="D30">
        <v>52000500</v>
      </c>
      <c r="F30" t="s">
        <v>109</v>
      </c>
      <c r="H30">
        <v>100029966</v>
      </c>
      <c r="J30">
        <v>30016000</v>
      </c>
      <c r="K30" t="s">
        <v>110</v>
      </c>
      <c r="L30" s="6">
        <v>85518.99</v>
      </c>
    </row>
    <row r="31" spans="2:12" x14ac:dyDescent="0.2">
      <c r="B31" t="s">
        <v>113</v>
      </c>
      <c r="D31">
        <v>52000500</v>
      </c>
      <c r="L31" s="7">
        <v>241659.55</v>
      </c>
    </row>
    <row r="32" spans="2:12" x14ac:dyDescent="0.2">
      <c r="B32" s="5">
        <v>37072</v>
      </c>
      <c r="C32">
        <v>413</v>
      </c>
      <c r="D32">
        <v>52001000</v>
      </c>
      <c r="F32" t="s">
        <v>114</v>
      </c>
      <c r="H32">
        <v>100032282</v>
      </c>
      <c r="J32">
        <v>30016000</v>
      </c>
      <c r="K32" t="s">
        <v>110</v>
      </c>
      <c r="L32" s="6">
        <v>7388.83</v>
      </c>
    </row>
    <row r="33" spans="2:12" x14ac:dyDescent="0.2">
      <c r="B33" s="5">
        <v>37072</v>
      </c>
      <c r="C33">
        <v>413</v>
      </c>
      <c r="D33">
        <v>52001000</v>
      </c>
      <c r="F33" t="s">
        <v>114</v>
      </c>
      <c r="H33">
        <v>100032282</v>
      </c>
      <c r="J33">
        <v>30016000</v>
      </c>
      <c r="K33" t="s">
        <v>110</v>
      </c>
      <c r="L33" s="6">
        <v>2130.4299999999998</v>
      </c>
    </row>
    <row r="34" spans="2:12" x14ac:dyDescent="0.2">
      <c r="B34" s="5">
        <v>37072</v>
      </c>
      <c r="C34">
        <v>413</v>
      </c>
      <c r="D34">
        <v>52001000</v>
      </c>
      <c r="F34" t="s">
        <v>114</v>
      </c>
      <c r="H34">
        <v>100032282</v>
      </c>
      <c r="J34">
        <v>30016000</v>
      </c>
      <c r="K34" t="s">
        <v>110</v>
      </c>
      <c r="L34" s="6">
        <v>3330.11</v>
      </c>
    </row>
    <row r="35" spans="2:12" x14ac:dyDescent="0.2">
      <c r="B35" s="5">
        <v>37072</v>
      </c>
      <c r="C35">
        <v>413</v>
      </c>
      <c r="D35">
        <v>52001000</v>
      </c>
      <c r="F35" t="s">
        <v>114</v>
      </c>
      <c r="H35">
        <v>100032282</v>
      </c>
      <c r="J35">
        <v>30016000</v>
      </c>
      <c r="K35" t="s">
        <v>110</v>
      </c>
      <c r="L35" s="6">
        <v>220.33</v>
      </c>
    </row>
    <row r="36" spans="2:12" x14ac:dyDescent="0.2">
      <c r="B36" s="5">
        <v>37072</v>
      </c>
      <c r="C36">
        <v>413</v>
      </c>
      <c r="D36">
        <v>52001000</v>
      </c>
      <c r="F36" t="s">
        <v>114</v>
      </c>
      <c r="H36">
        <v>100032282</v>
      </c>
      <c r="J36">
        <v>30016000</v>
      </c>
      <c r="K36" t="s">
        <v>110</v>
      </c>
      <c r="L36" s="6">
        <v>212.5</v>
      </c>
    </row>
    <row r="37" spans="2:12" x14ac:dyDescent="0.2">
      <c r="B37" s="5">
        <v>37072</v>
      </c>
      <c r="C37">
        <v>413</v>
      </c>
      <c r="D37">
        <v>52001000</v>
      </c>
      <c r="F37" t="s">
        <v>114</v>
      </c>
      <c r="H37">
        <v>100032282</v>
      </c>
      <c r="J37">
        <v>30016000</v>
      </c>
      <c r="K37" t="s">
        <v>110</v>
      </c>
      <c r="L37" s="6">
        <v>684</v>
      </c>
    </row>
    <row r="38" spans="2:12" x14ac:dyDescent="0.2">
      <c r="B38" s="5">
        <v>37072</v>
      </c>
      <c r="C38">
        <v>413</v>
      </c>
      <c r="D38">
        <v>52001000</v>
      </c>
      <c r="F38" t="s">
        <v>114</v>
      </c>
      <c r="I38" t="s">
        <v>363</v>
      </c>
      <c r="L38" s="6">
        <v>866.95</v>
      </c>
    </row>
    <row r="39" spans="2:12" x14ac:dyDescent="0.2">
      <c r="B39" s="5">
        <v>37072</v>
      </c>
      <c r="C39">
        <v>413</v>
      </c>
      <c r="D39">
        <v>52001000</v>
      </c>
      <c r="F39" t="s">
        <v>114</v>
      </c>
      <c r="H39">
        <v>100032282</v>
      </c>
      <c r="J39">
        <v>30016000</v>
      </c>
      <c r="K39" t="s">
        <v>110</v>
      </c>
      <c r="L39" s="6">
        <v>270</v>
      </c>
    </row>
    <row r="40" spans="2:12" x14ac:dyDescent="0.2">
      <c r="B40" s="5">
        <v>37057</v>
      </c>
      <c r="C40">
        <v>413</v>
      </c>
      <c r="D40">
        <v>52001000</v>
      </c>
      <c r="F40" t="s">
        <v>114</v>
      </c>
      <c r="H40">
        <v>100029966</v>
      </c>
      <c r="J40">
        <v>30016000</v>
      </c>
      <c r="K40" t="s">
        <v>110</v>
      </c>
      <c r="L40" s="6">
        <v>7431.59</v>
      </c>
    </row>
    <row r="41" spans="2:12" x14ac:dyDescent="0.2">
      <c r="B41" s="5">
        <v>37057</v>
      </c>
      <c r="C41">
        <v>413</v>
      </c>
      <c r="D41">
        <v>52001000</v>
      </c>
      <c r="F41" t="s">
        <v>114</v>
      </c>
      <c r="H41">
        <v>100029966</v>
      </c>
      <c r="J41">
        <v>30016000</v>
      </c>
      <c r="K41" t="s">
        <v>110</v>
      </c>
      <c r="L41" s="6">
        <v>2130.4299999999998</v>
      </c>
    </row>
    <row r="42" spans="2:12" x14ac:dyDescent="0.2">
      <c r="B42" s="5">
        <v>37057</v>
      </c>
      <c r="C42">
        <v>413</v>
      </c>
      <c r="D42">
        <v>52001000</v>
      </c>
      <c r="F42" t="s">
        <v>114</v>
      </c>
      <c r="H42">
        <v>100029966</v>
      </c>
      <c r="J42">
        <v>30016000</v>
      </c>
      <c r="K42" t="s">
        <v>110</v>
      </c>
      <c r="L42" s="6">
        <v>687.96</v>
      </c>
    </row>
    <row r="43" spans="2:12" x14ac:dyDescent="0.2">
      <c r="B43" s="5">
        <v>37057</v>
      </c>
      <c r="C43">
        <v>413</v>
      </c>
      <c r="D43">
        <v>52001000</v>
      </c>
      <c r="F43" t="s">
        <v>114</v>
      </c>
      <c r="H43">
        <v>100029966</v>
      </c>
      <c r="J43">
        <v>30016000</v>
      </c>
      <c r="K43" t="s">
        <v>110</v>
      </c>
      <c r="L43" s="6">
        <v>270</v>
      </c>
    </row>
    <row r="44" spans="2:12" x14ac:dyDescent="0.2">
      <c r="B44" s="5">
        <v>37057</v>
      </c>
      <c r="C44">
        <v>413</v>
      </c>
      <c r="D44">
        <v>52001000</v>
      </c>
      <c r="F44" t="s">
        <v>114</v>
      </c>
      <c r="H44">
        <v>100029966</v>
      </c>
      <c r="J44">
        <v>30016000</v>
      </c>
      <c r="K44" t="s">
        <v>110</v>
      </c>
      <c r="L44" s="6">
        <v>220.33</v>
      </c>
    </row>
    <row r="45" spans="2:12" x14ac:dyDescent="0.2">
      <c r="B45" s="5">
        <v>37057</v>
      </c>
      <c r="C45">
        <v>413</v>
      </c>
      <c r="D45">
        <v>52001000</v>
      </c>
      <c r="F45" t="s">
        <v>114</v>
      </c>
      <c r="H45">
        <v>100029966</v>
      </c>
      <c r="J45">
        <v>30016000</v>
      </c>
      <c r="K45" t="s">
        <v>110</v>
      </c>
      <c r="L45" s="6">
        <v>3809.99</v>
      </c>
    </row>
    <row r="46" spans="2:12" x14ac:dyDescent="0.2">
      <c r="B46" s="5">
        <v>37057</v>
      </c>
      <c r="C46">
        <v>413</v>
      </c>
      <c r="D46">
        <v>52001000</v>
      </c>
      <c r="F46" t="s">
        <v>114</v>
      </c>
      <c r="H46">
        <v>100029966</v>
      </c>
      <c r="J46">
        <v>30016000</v>
      </c>
      <c r="K46" t="s">
        <v>110</v>
      </c>
      <c r="L46" s="6">
        <v>212.5</v>
      </c>
    </row>
    <row r="47" spans="2:12" x14ac:dyDescent="0.2">
      <c r="B47" t="s">
        <v>113</v>
      </c>
      <c r="D47">
        <v>52001000</v>
      </c>
      <c r="L47" s="7">
        <v>29865.95</v>
      </c>
    </row>
    <row r="48" spans="2:12" x14ac:dyDescent="0.2">
      <c r="B48" s="5">
        <v>37072</v>
      </c>
      <c r="C48">
        <v>413</v>
      </c>
      <c r="D48">
        <v>52001500</v>
      </c>
      <c r="F48" t="s">
        <v>115</v>
      </c>
      <c r="I48" t="s">
        <v>363</v>
      </c>
      <c r="L48" s="6">
        <v>-22.01</v>
      </c>
    </row>
    <row r="49" spans="2:12" x14ac:dyDescent="0.2">
      <c r="B49" t="s">
        <v>113</v>
      </c>
      <c r="D49">
        <v>52001500</v>
      </c>
      <c r="L49" s="7">
        <v>-22.01</v>
      </c>
    </row>
    <row r="50" spans="2:12" x14ac:dyDescent="0.2">
      <c r="B50" s="5">
        <v>37072</v>
      </c>
      <c r="C50">
        <v>413</v>
      </c>
      <c r="D50">
        <v>52002000</v>
      </c>
      <c r="F50" t="s">
        <v>282</v>
      </c>
      <c r="H50">
        <v>100033810</v>
      </c>
      <c r="I50" t="s">
        <v>365</v>
      </c>
      <c r="J50">
        <v>52508000</v>
      </c>
      <c r="K50" t="s">
        <v>366</v>
      </c>
      <c r="L50" s="6">
        <v>1800</v>
      </c>
    </row>
    <row r="51" spans="2:12" x14ac:dyDescent="0.2">
      <c r="B51" s="5">
        <v>37071</v>
      </c>
      <c r="C51">
        <v>413</v>
      </c>
      <c r="D51">
        <v>52002000</v>
      </c>
      <c r="F51" t="s">
        <v>282</v>
      </c>
      <c r="H51">
        <v>100039194</v>
      </c>
      <c r="I51" t="s">
        <v>367</v>
      </c>
      <c r="J51">
        <v>52508000</v>
      </c>
      <c r="K51" t="s">
        <v>366</v>
      </c>
      <c r="L51" s="6">
        <v>216</v>
      </c>
    </row>
    <row r="52" spans="2:12" x14ac:dyDescent="0.2">
      <c r="B52" s="5">
        <v>37071</v>
      </c>
      <c r="C52">
        <v>413</v>
      </c>
      <c r="D52">
        <v>52002000</v>
      </c>
      <c r="F52" t="s">
        <v>282</v>
      </c>
      <c r="H52">
        <v>100039194</v>
      </c>
      <c r="I52" t="s">
        <v>368</v>
      </c>
      <c r="J52">
        <v>52508000</v>
      </c>
      <c r="K52" t="s">
        <v>366</v>
      </c>
      <c r="L52" s="6">
        <v>200</v>
      </c>
    </row>
    <row r="53" spans="2:12" x14ac:dyDescent="0.2">
      <c r="B53" t="s">
        <v>113</v>
      </c>
      <c r="D53">
        <v>52002000</v>
      </c>
      <c r="L53" s="7">
        <v>2216</v>
      </c>
    </row>
    <row r="54" spans="2:12" x14ac:dyDescent="0.2">
      <c r="B54" s="5">
        <v>37054</v>
      </c>
      <c r="C54">
        <v>413</v>
      </c>
      <c r="D54">
        <v>52003000</v>
      </c>
      <c r="F54" t="s">
        <v>116</v>
      </c>
      <c r="H54">
        <v>100030585</v>
      </c>
      <c r="I54" t="s">
        <v>369</v>
      </c>
      <c r="J54">
        <v>6000010542</v>
      </c>
      <c r="K54" t="s">
        <v>370</v>
      </c>
      <c r="L54" s="6">
        <v>63.95</v>
      </c>
    </row>
    <row r="55" spans="2:12" x14ac:dyDescent="0.2">
      <c r="B55" s="5">
        <v>37050</v>
      </c>
      <c r="C55">
        <v>413</v>
      </c>
      <c r="D55">
        <v>52003000</v>
      </c>
      <c r="F55" t="s">
        <v>116</v>
      </c>
      <c r="H55">
        <v>100030024</v>
      </c>
      <c r="I55" t="s">
        <v>371</v>
      </c>
      <c r="J55">
        <v>6000009783</v>
      </c>
      <c r="K55" t="s">
        <v>372</v>
      </c>
      <c r="L55" s="6">
        <v>142.15</v>
      </c>
    </row>
    <row r="56" spans="2:12" x14ac:dyDescent="0.2">
      <c r="B56" s="5">
        <v>37069</v>
      </c>
      <c r="C56">
        <v>413</v>
      </c>
      <c r="D56">
        <v>52003000</v>
      </c>
      <c r="F56" t="s">
        <v>116</v>
      </c>
      <c r="H56">
        <v>100036911</v>
      </c>
      <c r="I56" t="s">
        <v>373</v>
      </c>
      <c r="J56">
        <v>6000009744</v>
      </c>
      <c r="K56" t="s">
        <v>374</v>
      </c>
      <c r="L56" s="6">
        <v>44.37</v>
      </c>
    </row>
    <row r="57" spans="2:12" x14ac:dyDescent="0.2">
      <c r="B57" s="5">
        <v>37069</v>
      </c>
      <c r="C57">
        <v>413</v>
      </c>
      <c r="D57">
        <v>52003000</v>
      </c>
      <c r="F57" t="s">
        <v>116</v>
      </c>
      <c r="H57">
        <v>100036911</v>
      </c>
      <c r="I57" t="s">
        <v>373</v>
      </c>
      <c r="J57">
        <v>6000009744</v>
      </c>
      <c r="K57" t="s">
        <v>374</v>
      </c>
      <c r="L57" s="6">
        <v>82.97</v>
      </c>
    </row>
    <row r="58" spans="2:12" x14ac:dyDescent="0.2">
      <c r="B58" s="5">
        <v>37071</v>
      </c>
      <c r="C58">
        <v>413</v>
      </c>
      <c r="D58">
        <v>52003000</v>
      </c>
      <c r="F58" t="s">
        <v>116</v>
      </c>
      <c r="H58">
        <v>100071794</v>
      </c>
      <c r="I58" t="s">
        <v>375</v>
      </c>
      <c r="J58">
        <v>20022500</v>
      </c>
      <c r="K58" t="s">
        <v>111</v>
      </c>
      <c r="L58" s="6">
        <v>22</v>
      </c>
    </row>
    <row r="59" spans="2:12" x14ac:dyDescent="0.2">
      <c r="B59" s="5">
        <v>37047</v>
      </c>
      <c r="C59">
        <v>413</v>
      </c>
      <c r="D59">
        <v>52003000</v>
      </c>
      <c r="F59" t="s">
        <v>116</v>
      </c>
      <c r="H59">
        <v>100029145</v>
      </c>
      <c r="I59" t="s">
        <v>376</v>
      </c>
      <c r="J59">
        <v>6000019934</v>
      </c>
      <c r="K59" t="s">
        <v>377</v>
      </c>
      <c r="L59" s="6">
        <v>1250</v>
      </c>
    </row>
    <row r="60" spans="2:12" x14ac:dyDescent="0.2">
      <c r="B60" s="5">
        <v>37053</v>
      </c>
      <c r="C60">
        <v>413</v>
      </c>
      <c r="D60">
        <v>52003000</v>
      </c>
      <c r="F60" t="s">
        <v>116</v>
      </c>
      <c r="H60">
        <v>100030425</v>
      </c>
      <c r="I60" t="s">
        <v>378</v>
      </c>
      <c r="J60">
        <v>6000009783</v>
      </c>
      <c r="K60" t="s">
        <v>372</v>
      </c>
      <c r="L60" s="6">
        <v>52.87</v>
      </c>
    </row>
    <row r="61" spans="2:12" x14ac:dyDescent="0.2">
      <c r="B61" s="5">
        <v>37053</v>
      </c>
      <c r="C61">
        <v>413</v>
      </c>
      <c r="D61">
        <v>52003000</v>
      </c>
      <c r="F61" t="s">
        <v>116</v>
      </c>
      <c r="H61">
        <v>100030444</v>
      </c>
      <c r="I61" t="s">
        <v>379</v>
      </c>
      <c r="J61">
        <v>6000013677</v>
      </c>
      <c r="K61" t="s">
        <v>380</v>
      </c>
      <c r="L61" s="6">
        <v>315</v>
      </c>
    </row>
    <row r="62" spans="2:12" x14ac:dyDescent="0.2">
      <c r="B62" t="s">
        <v>113</v>
      </c>
      <c r="D62">
        <v>52003000</v>
      </c>
      <c r="L62" s="7">
        <v>1973.31</v>
      </c>
    </row>
    <row r="63" spans="2:12" x14ac:dyDescent="0.2">
      <c r="B63" s="5">
        <v>37054</v>
      </c>
      <c r="C63">
        <v>413</v>
      </c>
      <c r="D63">
        <v>52003500</v>
      </c>
      <c r="F63" t="s">
        <v>119</v>
      </c>
      <c r="H63">
        <v>100030585</v>
      </c>
      <c r="I63" t="s">
        <v>369</v>
      </c>
      <c r="J63">
        <v>6000010542</v>
      </c>
      <c r="K63" t="s">
        <v>370</v>
      </c>
      <c r="L63" s="6">
        <v>29.43</v>
      </c>
    </row>
    <row r="64" spans="2:12" x14ac:dyDescent="0.2">
      <c r="B64" s="5">
        <v>37053</v>
      </c>
      <c r="C64">
        <v>413</v>
      </c>
      <c r="D64">
        <v>52003500</v>
      </c>
      <c r="F64" t="s">
        <v>119</v>
      </c>
      <c r="H64">
        <v>100030444</v>
      </c>
      <c r="I64" t="s">
        <v>379</v>
      </c>
      <c r="J64">
        <v>6000013677</v>
      </c>
      <c r="K64" t="s">
        <v>380</v>
      </c>
      <c r="L64" s="6">
        <v>28.3</v>
      </c>
    </row>
    <row r="65" spans="2:12" x14ac:dyDescent="0.2">
      <c r="B65" s="5">
        <v>37053</v>
      </c>
      <c r="C65">
        <v>413</v>
      </c>
      <c r="D65">
        <v>52003500</v>
      </c>
      <c r="F65" t="s">
        <v>119</v>
      </c>
      <c r="H65">
        <v>100030426</v>
      </c>
      <c r="I65" t="s">
        <v>381</v>
      </c>
      <c r="J65">
        <v>6000010182</v>
      </c>
      <c r="K65" t="s">
        <v>382</v>
      </c>
      <c r="L65" s="6">
        <v>14.02</v>
      </c>
    </row>
    <row r="66" spans="2:12" x14ac:dyDescent="0.2">
      <c r="B66" s="5">
        <v>37053</v>
      </c>
      <c r="C66">
        <v>413</v>
      </c>
      <c r="D66">
        <v>52003500</v>
      </c>
      <c r="F66" t="s">
        <v>119</v>
      </c>
      <c r="H66">
        <v>100030425</v>
      </c>
      <c r="I66" t="s">
        <v>378</v>
      </c>
      <c r="J66">
        <v>6000009783</v>
      </c>
      <c r="K66" t="s">
        <v>372</v>
      </c>
      <c r="L66" s="6">
        <v>167.31</v>
      </c>
    </row>
    <row r="67" spans="2:12" x14ac:dyDescent="0.2">
      <c r="B67" s="5">
        <v>37053</v>
      </c>
      <c r="C67">
        <v>413</v>
      </c>
      <c r="D67">
        <v>52003500</v>
      </c>
      <c r="F67" t="s">
        <v>119</v>
      </c>
      <c r="H67">
        <v>100030718</v>
      </c>
      <c r="I67" t="s">
        <v>383</v>
      </c>
      <c r="J67">
        <v>6000009744</v>
      </c>
      <c r="K67" t="s">
        <v>374</v>
      </c>
      <c r="L67" s="6">
        <v>42.74</v>
      </c>
    </row>
    <row r="68" spans="2:12" x14ac:dyDescent="0.2">
      <c r="B68" s="5">
        <v>37050</v>
      </c>
      <c r="C68">
        <v>413</v>
      </c>
      <c r="D68">
        <v>52003500</v>
      </c>
      <c r="F68" t="s">
        <v>119</v>
      </c>
      <c r="H68">
        <v>100030024</v>
      </c>
      <c r="I68" t="s">
        <v>371</v>
      </c>
      <c r="J68">
        <v>6000009783</v>
      </c>
      <c r="K68" t="s">
        <v>372</v>
      </c>
      <c r="L68" s="6">
        <v>251.18</v>
      </c>
    </row>
    <row r="69" spans="2:12" x14ac:dyDescent="0.2">
      <c r="B69" s="5">
        <v>37050</v>
      </c>
      <c r="C69">
        <v>413</v>
      </c>
      <c r="D69">
        <v>52003500</v>
      </c>
      <c r="F69" t="s">
        <v>119</v>
      </c>
      <c r="H69">
        <v>100030024</v>
      </c>
      <c r="I69" t="s">
        <v>371</v>
      </c>
      <c r="J69">
        <v>6000009783</v>
      </c>
      <c r="K69" t="s">
        <v>372</v>
      </c>
      <c r="L69" s="6">
        <v>23.11</v>
      </c>
    </row>
    <row r="70" spans="2:12" x14ac:dyDescent="0.2">
      <c r="B70" s="5">
        <v>37061</v>
      </c>
      <c r="C70">
        <v>413</v>
      </c>
      <c r="D70">
        <v>52003500</v>
      </c>
      <c r="F70" t="s">
        <v>119</v>
      </c>
      <c r="H70">
        <v>100031740</v>
      </c>
      <c r="I70" t="s">
        <v>384</v>
      </c>
      <c r="J70">
        <v>6000009783</v>
      </c>
      <c r="K70" t="s">
        <v>372</v>
      </c>
      <c r="L70" s="6">
        <v>18.34</v>
      </c>
    </row>
    <row r="71" spans="2:12" x14ac:dyDescent="0.2">
      <c r="B71" s="5">
        <v>37061</v>
      </c>
      <c r="C71">
        <v>413</v>
      </c>
      <c r="D71">
        <v>52003500</v>
      </c>
      <c r="F71" t="s">
        <v>119</v>
      </c>
      <c r="H71">
        <v>100031740</v>
      </c>
      <c r="I71" t="s">
        <v>384</v>
      </c>
      <c r="J71">
        <v>6000009783</v>
      </c>
      <c r="K71" t="s">
        <v>372</v>
      </c>
      <c r="L71" s="6">
        <v>32.18</v>
      </c>
    </row>
    <row r="72" spans="2:12" x14ac:dyDescent="0.2">
      <c r="B72" s="5">
        <v>37053</v>
      </c>
      <c r="C72">
        <v>413</v>
      </c>
      <c r="D72">
        <v>52003500</v>
      </c>
      <c r="F72" t="s">
        <v>119</v>
      </c>
      <c r="H72">
        <v>100030425</v>
      </c>
      <c r="I72" t="s">
        <v>378</v>
      </c>
      <c r="J72">
        <v>6000009783</v>
      </c>
      <c r="K72" t="s">
        <v>372</v>
      </c>
      <c r="L72" s="6">
        <v>60.88</v>
      </c>
    </row>
    <row r="73" spans="2:12" x14ac:dyDescent="0.2">
      <c r="B73" s="5">
        <v>37064</v>
      </c>
      <c r="C73">
        <v>413</v>
      </c>
      <c r="D73">
        <v>52003500</v>
      </c>
      <c r="F73" t="s">
        <v>119</v>
      </c>
      <c r="H73">
        <v>100032508</v>
      </c>
      <c r="I73" t="s">
        <v>385</v>
      </c>
      <c r="J73">
        <v>6000009837</v>
      </c>
      <c r="K73" t="s">
        <v>386</v>
      </c>
      <c r="L73" s="6">
        <v>-62.34</v>
      </c>
    </row>
    <row r="74" spans="2:12" x14ac:dyDescent="0.2">
      <c r="B74" s="5">
        <v>37046</v>
      </c>
      <c r="C74">
        <v>413</v>
      </c>
      <c r="D74">
        <v>52003500</v>
      </c>
      <c r="F74" t="s">
        <v>119</v>
      </c>
      <c r="H74">
        <v>100028810</v>
      </c>
      <c r="I74" t="s">
        <v>385</v>
      </c>
      <c r="J74">
        <v>6000009837</v>
      </c>
      <c r="K74" t="s">
        <v>386</v>
      </c>
      <c r="L74" s="6">
        <v>62.34</v>
      </c>
    </row>
    <row r="75" spans="2:12" x14ac:dyDescent="0.2">
      <c r="B75" s="5">
        <v>37046</v>
      </c>
      <c r="C75">
        <v>413</v>
      </c>
      <c r="D75">
        <v>52003500</v>
      </c>
      <c r="F75" t="s">
        <v>119</v>
      </c>
      <c r="H75">
        <v>100028813</v>
      </c>
      <c r="I75" t="s">
        <v>387</v>
      </c>
      <c r="J75">
        <v>6000010148</v>
      </c>
      <c r="K75" t="s">
        <v>125</v>
      </c>
      <c r="L75" s="6">
        <v>30.02</v>
      </c>
    </row>
    <row r="76" spans="2:12" x14ac:dyDescent="0.2">
      <c r="B76" s="5">
        <v>37050</v>
      </c>
      <c r="C76">
        <v>413</v>
      </c>
      <c r="D76">
        <v>52003500</v>
      </c>
      <c r="F76" t="s">
        <v>119</v>
      </c>
      <c r="H76">
        <v>100030204</v>
      </c>
      <c r="I76" t="s">
        <v>388</v>
      </c>
      <c r="J76">
        <v>20023000</v>
      </c>
      <c r="K76" t="s">
        <v>118</v>
      </c>
      <c r="L76" s="6">
        <v>40.98</v>
      </c>
    </row>
    <row r="77" spans="2:12" x14ac:dyDescent="0.2">
      <c r="B77" s="5">
        <v>37050</v>
      </c>
      <c r="C77">
        <v>413</v>
      </c>
      <c r="D77">
        <v>52003500</v>
      </c>
      <c r="F77" t="s">
        <v>119</v>
      </c>
      <c r="H77">
        <v>100030212</v>
      </c>
      <c r="I77" t="s">
        <v>389</v>
      </c>
      <c r="J77">
        <v>6000010451</v>
      </c>
      <c r="K77" t="s">
        <v>390</v>
      </c>
      <c r="L77" s="6">
        <v>144.5</v>
      </c>
    </row>
    <row r="78" spans="2:12" x14ac:dyDescent="0.2">
      <c r="B78" s="5">
        <v>37047</v>
      </c>
      <c r="C78">
        <v>413</v>
      </c>
      <c r="D78">
        <v>52003500</v>
      </c>
      <c r="F78" t="s">
        <v>119</v>
      </c>
      <c r="H78">
        <v>100029145</v>
      </c>
      <c r="I78" t="s">
        <v>376</v>
      </c>
      <c r="J78">
        <v>6000019934</v>
      </c>
      <c r="K78" t="s">
        <v>377</v>
      </c>
      <c r="L78" s="6">
        <v>49.78</v>
      </c>
    </row>
    <row r="79" spans="2:12" x14ac:dyDescent="0.2">
      <c r="B79" s="5">
        <v>37071</v>
      </c>
      <c r="C79">
        <v>413</v>
      </c>
      <c r="D79">
        <v>52003500</v>
      </c>
      <c r="F79" t="s">
        <v>119</v>
      </c>
      <c r="H79">
        <v>100071794</v>
      </c>
      <c r="I79" t="s">
        <v>375</v>
      </c>
      <c r="J79">
        <v>20022500</v>
      </c>
      <c r="K79" t="s">
        <v>111</v>
      </c>
      <c r="L79" s="6">
        <v>87.51</v>
      </c>
    </row>
    <row r="80" spans="2:12" x14ac:dyDescent="0.2">
      <c r="B80" s="5">
        <v>37071</v>
      </c>
      <c r="C80">
        <v>413</v>
      </c>
      <c r="D80">
        <v>52003500</v>
      </c>
      <c r="F80" t="s">
        <v>119</v>
      </c>
      <c r="H80">
        <v>100041899</v>
      </c>
      <c r="I80" t="s">
        <v>391</v>
      </c>
      <c r="J80">
        <v>6000013328</v>
      </c>
      <c r="K80" t="s">
        <v>392</v>
      </c>
      <c r="L80" s="6">
        <v>64.430000000000007</v>
      </c>
    </row>
    <row r="81" spans="2:12" x14ac:dyDescent="0.2">
      <c r="B81" s="5">
        <v>37071</v>
      </c>
      <c r="C81">
        <v>413</v>
      </c>
      <c r="D81">
        <v>52003500</v>
      </c>
      <c r="F81" t="s">
        <v>119</v>
      </c>
      <c r="H81">
        <v>100037490</v>
      </c>
      <c r="I81" t="s">
        <v>393</v>
      </c>
      <c r="J81">
        <v>6000010451</v>
      </c>
      <c r="K81" t="s">
        <v>390</v>
      </c>
      <c r="L81" s="6">
        <v>37.369999999999997</v>
      </c>
    </row>
    <row r="82" spans="2:12" x14ac:dyDescent="0.2">
      <c r="B82" t="s">
        <v>113</v>
      </c>
      <c r="D82">
        <v>52003500</v>
      </c>
      <c r="L82" s="7">
        <v>1122.08</v>
      </c>
    </row>
    <row r="83" spans="2:12" x14ac:dyDescent="0.2">
      <c r="B83" s="5">
        <v>37047</v>
      </c>
      <c r="C83">
        <v>413</v>
      </c>
      <c r="D83">
        <v>52004000</v>
      </c>
      <c r="F83" t="s">
        <v>126</v>
      </c>
      <c r="H83">
        <v>100029145</v>
      </c>
      <c r="I83" t="s">
        <v>376</v>
      </c>
      <c r="J83">
        <v>6000019934</v>
      </c>
      <c r="K83" t="s">
        <v>377</v>
      </c>
      <c r="L83" s="6">
        <v>415</v>
      </c>
    </row>
    <row r="84" spans="2:12" x14ac:dyDescent="0.2">
      <c r="B84" s="5">
        <v>37050</v>
      </c>
      <c r="C84">
        <v>413</v>
      </c>
      <c r="D84">
        <v>52004000</v>
      </c>
      <c r="F84" t="s">
        <v>126</v>
      </c>
      <c r="H84">
        <v>100030029</v>
      </c>
      <c r="I84" t="s">
        <v>394</v>
      </c>
      <c r="J84">
        <v>6000010451</v>
      </c>
      <c r="K84" t="s">
        <v>390</v>
      </c>
      <c r="L84" s="6">
        <v>75</v>
      </c>
    </row>
    <row r="85" spans="2:12" x14ac:dyDescent="0.2">
      <c r="B85" s="5">
        <v>37050</v>
      </c>
      <c r="C85">
        <v>413</v>
      </c>
      <c r="D85">
        <v>52004000</v>
      </c>
      <c r="F85" t="s">
        <v>126</v>
      </c>
      <c r="H85">
        <v>100030031</v>
      </c>
      <c r="I85" t="s">
        <v>395</v>
      </c>
      <c r="J85">
        <v>6000010451</v>
      </c>
      <c r="K85" t="s">
        <v>390</v>
      </c>
      <c r="L85" s="6">
        <v>400</v>
      </c>
    </row>
    <row r="86" spans="2:12" x14ac:dyDescent="0.2">
      <c r="B86" s="5">
        <v>37069</v>
      </c>
      <c r="C86">
        <v>413</v>
      </c>
      <c r="D86">
        <v>52004000</v>
      </c>
      <c r="F86" t="s">
        <v>126</v>
      </c>
      <c r="H86">
        <v>100036911</v>
      </c>
      <c r="I86" t="s">
        <v>373</v>
      </c>
      <c r="J86">
        <v>6000009744</v>
      </c>
      <c r="K86" t="s">
        <v>374</v>
      </c>
      <c r="L86" s="6">
        <v>220.46</v>
      </c>
    </row>
    <row r="87" spans="2:12" x14ac:dyDescent="0.2">
      <c r="B87" s="5">
        <v>37064</v>
      </c>
      <c r="C87">
        <v>413</v>
      </c>
      <c r="D87">
        <v>52004000</v>
      </c>
      <c r="F87" t="s">
        <v>126</v>
      </c>
      <c r="H87">
        <v>100032508</v>
      </c>
      <c r="I87" t="s">
        <v>385</v>
      </c>
      <c r="J87">
        <v>6000009837</v>
      </c>
      <c r="K87" t="s">
        <v>386</v>
      </c>
      <c r="L87" s="6">
        <v>-20</v>
      </c>
    </row>
    <row r="88" spans="2:12" x14ac:dyDescent="0.2">
      <c r="B88" s="5">
        <v>37064</v>
      </c>
      <c r="C88">
        <v>413</v>
      </c>
      <c r="D88">
        <v>52004000</v>
      </c>
      <c r="F88" t="s">
        <v>126</v>
      </c>
      <c r="H88">
        <v>100032508</v>
      </c>
      <c r="I88" t="s">
        <v>385</v>
      </c>
      <c r="J88">
        <v>6000009837</v>
      </c>
      <c r="K88" t="s">
        <v>386</v>
      </c>
      <c r="L88" s="6">
        <v>-110</v>
      </c>
    </row>
    <row r="89" spans="2:12" x14ac:dyDescent="0.2">
      <c r="B89" s="5">
        <v>37046</v>
      </c>
      <c r="C89">
        <v>413</v>
      </c>
      <c r="D89">
        <v>52004000</v>
      </c>
      <c r="F89" t="s">
        <v>126</v>
      </c>
      <c r="H89">
        <v>100028810</v>
      </c>
      <c r="I89" t="s">
        <v>385</v>
      </c>
      <c r="J89">
        <v>6000009837</v>
      </c>
      <c r="K89" t="s">
        <v>386</v>
      </c>
      <c r="L89" s="6">
        <v>20</v>
      </c>
    </row>
    <row r="90" spans="2:12" x14ac:dyDescent="0.2">
      <c r="B90" s="5">
        <v>37046</v>
      </c>
      <c r="C90">
        <v>413</v>
      </c>
      <c r="D90">
        <v>52004000</v>
      </c>
      <c r="F90" t="s">
        <v>126</v>
      </c>
      <c r="H90">
        <v>100028810</v>
      </c>
      <c r="I90" t="s">
        <v>385</v>
      </c>
      <c r="J90">
        <v>6000009837</v>
      </c>
      <c r="K90" t="s">
        <v>386</v>
      </c>
      <c r="L90" s="6">
        <v>110</v>
      </c>
    </row>
    <row r="91" spans="2:12" x14ac:dyDescent="0.2">
      <c r="B91" t="s">
        <v>113</v>
      </c>
      <c r="D91">
        <v>52004000</v>
      </c>
      <c r="L91" s="7">
        <v>1110.46</v>
      </c>
    </row>
    <row r="92" spans="2:12" x14ac:dyDescent="0.2">
      <c r="B92" s="5">
        <v>37053</v>
      </c>
      <c r="C92">
        <v>413</v>
      </c>
      <c r="D92">
        <v>52004500</v>
      </c>
      <c r="F92" t="s">
        <v>134</v>
      </c>
      <c r="H92">
        <v>100030444</v>
      </c>
      <c r="I92" t="s">
        <v>379</v>
      </c>
      <c r="J92">
        <v>6000013677</v>
      </c>
      <c r="K92" t="s">
        <v>380</v>
      </c>
      <c r="L92" s="6">
        <v>601.52</v>
      </c>
    </row>
    <row r="93" spans="2:12" x14ac:dyDescent="0.2">
      <c r="B93" s="5">
        <v>37054</v>
      </c>
      <c r="C93">
        <v>413</v>
      </c>
      <c r="D93">
        <v>52004500</v>
      </c>
      <c r="F93" t="s">
        <v>134</v>
      </c>
      <c r="H93">
        <v>100030585</v>
      </c>
      <c r="I93" t="s">
        <v>369</v>
      </c>
      <c r="J93">
        <v>6000010542</v>
      </c>
      <c r="K93" t="s">
        <v>370</v>
      </c>
      <c r="L93" s="6">
        <v>510.25</v>
      </c>
    </row>
    <row r="94" spans="2:12" x14ac:dyDescent="0.2">
      <c r="B94" s="5">
        <v>37053</v>
      </c>
      <c r="C94">
        <v>413</v>
      </c>
      <c r="D94">
        <v>52004500</v>
      </c>
      <c r="F94" t="s">
        <v>134</v>
      </c>
      <c r="H94">
        <v>100030718</v>
      </c>
      <c r="I94" t="s">
        <v>383</v>
      </c>
      <c r="J94">
        <v>6000009744</v>
      </c>
      <c r="K94" t="s">
        <v>374</v>
      </c>
      <c r="L94" s="6">
        <v>148</v>
      </c>
    </row>
    <row r="95" spans="2:12" x14ac:dyDescent="0.2">
      <c r="B95" s="5">
        <v>37053</v>
      </c>
      <c r="C95">
        <v>413</v>
      </c>
      <c r="D95">
        <v>52004500</v>
      </c>
      <c r="F95" t="s">
        <v>134</v>
      </c>
      <c r="H95">
        <v>100030426</v>
      </c>
      <c r="I95" t="s">
        <v>381</v>
      </c>
      <c r="J95">
        <v>6000010182</v>
      </c>
      <c r="K95" t="s">
        <v>382</v>
      </c>
      <c r="L95" s="6">
        <v>426.83</v>
      </c>
    </row>
    <row r="96" spans="2:12" x14ac:dyDescent="0.2">
      <c r="B96" s="5">
        <v>37053</v>
      </c>
      <c r="C96">
        <v>413</v>
      </c>
      <c r="D96">
        <v>52004500</v>
      </c>
      <c r="F96" t="s">
        <v>134</v>
      </c>
      <c r="H96">
        <v>100030426</v>
      </c>
      <c r="I96" t="s">
        <v>381</v>
      </c>
      <c r="J96">
        <v>6000010182</v>
      </c>
      <c r="K96" t="s">
        <v>382</v>
      </c>
      <c r="L96" s="6">
        <v>138</v>
      </c>
    </row>
    <row r="97" spans="2:12" x14ac:dyDescent="0.2">
      <c r="B97" s="5">
        <v>37053</v>
      </c>
      <c r="C97">
        <v>413</v>
      </c>
      <c r="D97">
        <v>52004500</v>
      </c>
      <c r="F97" t="s">
        <v>134</v>
      </c>
      <c r="H97">
        <v>100030425</v>
      </c>
      <c r="I97" t="s">
        <v>378</v>
      </c>
      <c r="J97">
        <v>6000009783</v>
      </c>
      <c r="K97" t="s">
        <v>372</v>
      </c>
      <c r="L97" s="6">
        <v>7227.5</v>
      </c>
    </row>
    <row r="98" spans="2:12" x14ac:dyDescent="0.2">
      <c r="B98" s="5">
        <v>37053</v>
      </c>
      <c r="C98">
        <v>413</v>
      </c>
      <c r="D98">
        <v>52004500</v>
      </c>
      <c r="F98" t="s">
        <v>134</v>
      </c>
      <c r="H98">
        <v>100030425</v>
      </c>
      <c r="I98" t="s">
        <v>378</v>
      </c>
      <c r="J98">
        <v>6000009783</v>
      </c>
      <c r="K98" t="s">
        <v>372</v>
      </c>
      <c r="L98" s="6">
        <v>7072.05</v>
      </c>
    </row>
    <row r="99" spans="2:12" x14ac:dyDescent="0.2">
      <c r="B99" s="5">
        <v>37053</v>
      </c>
      <c r="C99">
        <v>413</v>
      </c>
      <c r="D99">
        <v>52004500</v>
      </c>
      <c r="F99" t="s">
        <v>134</v>
      </c>
      <c r="H99">
        <v>100030718</v>
      </c>
      <c r="I99" t="s">
        <v>383</v>
      </c>
      <c r="J99">
        <v>6000009744</v>
      </c>
      <c r="K99" t="s">
        <v>374</v>
      </c>
      <c r="L99" s="6">
        <v>92</v>
      </c>
    </row>
    <row r="100" spans="2:12" x14ac:dyDescent="0.2">
      <c r="B100" s="5">
        <v>37069</v>
      </c>
      <c r="C100">
        <v>413</v>
      </c>
      <c r="D100">
        <v>52004500</v>
      </c>
      <c r="F100" t="s">
        <v>134</v>
      </c>
      <c r="H100">
        <v>100036911</v>
      </c>
      <c r="I100" t="s">
        <v>373</v>
      </c>
      <c r="J100">
        <v>6000009744</v>
      </c>
      <c r="K100" t="s">
        <v>374</v>
      </c>
      <c r="L100" s="6">
        <v>416.64</v>
      </c>
    </row>
    <row r="101" spans="2:12" x14ac:dyDescent="0.2">
      <c r="B101" s="5">
        <v>37069</v>
      </c>
      <c r="C101">
        <v>413</v>
      </c>
      <c r="D101">
        <v>52004500</v>
      </c>
      <c r="F101" t="s">
        <v>134</v>
      </c>
      <c r="H101">
        <v>100036911</v>
      </c>
      <c r="I101" t="s">
        <v>373</v>
      </c>
      <c r="J101">
        <v>6000009744</v>
      </c>
      <c r="K101" t="s">
        <v>374</v>
      </c>
      <c r="L101" s="6">
        <v>35</v>
      </c>
    </row>
    <row r="102" spans="2:12" x14ac:dyDescent="0.2">
      <c r="B102" s="5">
        <v>37063</v>
      </c>
      <c r="C102">
        <v>413</v>
      </c>
      <c r="D102">
        <v>52004500</v>
      </c>
      <c r="F102" t="s">
        <v>134</v>
      </c>
      <c r="H102">
        <v>100069681</v>
      </c>
      <c r="J102">
        <v>20022500</v>
      </c>
      <c r="K102" t="s">
        <v>111</v>
      </c>
      <c r="L102" s="6">
        <v>159</v>
      </c>
    </row>
    <row r="103" spans="2:12" x14ac:dyDescent="0.2">
      <c r="B103" s="5">
        <v>37061</v>
      </c>
      <c r="C103">
        <v>413</v>
      </c>
      <c r="D103">
        <v>52004500</v>
      </c>
      <c r="F103" t="s">
        <v>134</v>
      </c>
      <c r="H103">
        <v>100031740</v>
      </c>
      <c r="I103" t="s">
        <v>384</v>
      </c>
      <c r="J103">
        <v>6000009783</v>
      </c>
      <c r="K103" t="s">
        <v>372</v>
      </c>
      <c r="L103" s="6">
        <v>114</v>
      </c>
    </row>
    <row r="104" spans="2:12" x14ac:dyDescent="0.2">
      <c r="B104" s="5">
        <v>37061</v>
      </c>
      <c r="C104">
        <v>413</v>
      </c>
      <c r="D104">
        <v>52004500</v>
      </c>
      <c r="F104" t="s">
        <v>134</v>
      </c>
      <c r="H104">
        <v>100031740</v>
      </c>
      <c r="I104" t="s">
        <v>384</v>
      </c>
      <c r="J104">
        <v>6000009783</v>
      </c>
      <c r="K104" t="s">
        <v>372</v>
      </c>
      <c r="L104" s="6">
        <v>6998.1</v>
      </c>
    </row>
    <row r="105" spans="2:12" x14ac:dyDescent="0.2">
      <c r="B105" s="5">
        <v>37050</v>
      </c>
      <c r="C105">
        <v>413</v>
      </c>
      <c r="D105">
        <v>52004500</v>
      </c>
      <c r="F105" t="s">
        <v>134</v>
      </c>
      <c r="H105">
        <v>100030024</v>
      </c>
      <c r="I105" t="s">
        <v>371</v>
      </c>
      <c r="J105">
        <v>6000009783</v>
      </c>
      <c r="K105" t="s">
        <v>372</v>
      </c>
      <c r="L105" s="6">
        <v>35.9</v>
      </c>
    </row>
    <row r="106" spans="2:12" x14ac:dyDescent="0.2">
      <c r="B106" s="5">
        <v>37053</v>
      </c>
      <c r="C106">
        <v>413</v>
      </c>
      <c r="D106">
        <v>52004500</v>
      </c>
      <c r="F106" t="s">
        <v>134</v>
      </c>
      <c r="H106">
        <v>100030718</v>
      </c>
      <c r="I106" t="s">
        <v>383</v>
      </c>
      <c r="J106">
        <v>6000009744</v>
      </c>
      <c r="K106" t="s">
        <v>374</v>
      </c>
      <c r="L106" s="6">
        <v>6327.14</v>
      </c>
    </row>
    <row r="107" spans="2:12" x14ac:dyDescent="0.2">
      <c r="B107" s="5">
        <v>37053</v>
      </c>
      <c r="C107">
        <v>413</v>
      </c>
      <c r="D107">
        <v>52004500</v>
      </c>
      <c r="F107" t="s">
        <v>134</v>
      </c>
      <c r="H107">
        <v>100030425</v>
      </c>
      <c r="I107" t="s">
        <v>378</v>
      </c>
      <c r="J107">
        <v>6000009783</v>
      </c>
      <c r="K107" t="s">
        <v>372</v>
      </c>
      <c r="L107" s="6">
        <v>3016.12</v>
      </c>
    </row>
    <row r="108" spans="2:12" x14ac:dyDescent="0.2">
      <c r="B108" s="5">
        <v>37050</v>
      </c>
      <c r="C108">
        <v>413</v>
      </c>
      <c r="D108">
        <v>52004500</v>
      </c>
      <c r="F108" t="s">
        <v>134</v>
      </c>
      <c r="H108">
        <v>100030212</v>
      </c>
      <c r="I108" t="s">
        <v>389</v>
      </c>
      <c r="J108">
        <v>6000010451</v>
      </c>
      <c r="K108" t="s">
        <v>390</v>
      </c>
      <c r="L108" s="6">
        <v>2</v>
      </c>
    </row>
    <row r="109" spans="2:12" x14ac:dyDescent="0.2">
      <c r="B109" s="5">
        <v>37050</v>
      </c>
      <c r="C109">
        <v>413</v>
      </c>
      <c r="D109">
        <v>52004500</v>
      </c>
      <c r="F109" t="s">
        <v>134</v>
      </c>
      <c r="H109">
        <v>100030204</v>
      </c>
      <c r="I109" t="s">
        <v>388</v>
      </c>
      <c r="J109">
        <v>20023000</v>
      </c>
      <c r="K109" t="s">
        <v>118</v>
      </c>
      <c r="L109" s="6">
        <v>262.39</v>
      </c>
    </row>
    <row r="110" spans="2:12" x14ac:dyDescent="0.2">
      <c r="B110" s="5">
        <v>37046</v>
      </c>
      <c r="C110">
        <v>413</v>
      </c>
      <c r="D110">
        <v>52004500</v>
      </c>
      <c r="F110" t="s">
        <v>134</v>
      </c>
      <c r="H110">
        <v>100028813</v>
      </c>
      <c r="I110" t="s">
        <v>387</v>
      </c>
      <c r="J110">
        <v>6000010148</v>
      </c>
      <c r="K110" t="s">
        <v>125</v>
      </c>
      <c r="L110" s="6">
        <v>157.88</v>
      </c>
    </row>
    <row r="111" spans="2:12" x14ac:dyDescent="0.2">
      <c r="B111" s="5">
        <v>37046</v>
      </c>
      <c r="C111">
        <v>413</v>
      </c>
      <c r="D111">
        <v>52004500</v>
      </c>
      <c r="F111" t="s">
        <v>134</v>
      </c>
      <c r="H111">
        <v>100028813</v>
      </c>
      <c r="I111" t="s">
        <v>387</v>
      </c>
      <c r="J111">
        <v>6000010148</v>
      </c>
      <c r="K111" t="s">
        <v>125</v>
      </c>
      <c r="L111" s="6">
        <v>461.96</v>
      </c>
    </row>
    <row r="112" spans="2:12" x14ac:dyDescent="0.2">
      <c r="B112" s="5">
        <v>37046</v>
      </c>
      <c r="C112">
        <v>413</v>
      </c>
      <c r="D112">
        <v>52004500</v>
      </c>
      <c r="F112" t="s">
        <v>134</v>
      </c>
      <c r="H112">
        <v>100028810</v>
      </c>
      <c r="I112" t="s">
        <v>385</v>
      </c>
      <c r="J112">
        <v>6000009837</v>
      </c>
      <c r="K112" t="s">
        <v>386</v>
      </c>
      <c r="L112" s="6">
        <v>498.16</v>
      </c>
    </row>
    <row r="113" spans="2:12" x14ac:dyDescent="0.2">
      <c r="B113" s="5">
        <v>37063</v>
      </c>
      <c r="C113">
        <v>413</v>
      </c>
      <c r="D113">
        <v>52004500</v>
      </c>
      <c r="F113" t="s">
        <v>134</v>
      </c>
      <c r="H113">
        <v>100032224</v>
      </c>
      <c r="I113" t="s">
        <v>396</v>
      </c>
      <c r="J113">
        <v>10255149</v>
      </c>
      <c r="K113" t="s">
        <v>252</v>
      </c>
      <c r="L113" s="6">
        <v>-94</v>
      </c>
    </row>
    <row r="114" spans="2:12" x14ac:dyDescent="0.2">
      <c r="B114" s="5">
        <v>37064</v>
      </c>
      <c r="C114">
        <v>413</v>
      </c>
      <c r="D114">
        <v>52004500</v>
      </c>
      <c r="F114" t="s">
        <v>134</v>
      </c>
      <c r="H114">
        <v>100032508</v>
      </c>
      <c r="I114" t="s">
        <v>385</v>
      </c>
      <c r="J114">
        <v>6000009837</v>
      </c>
      <c r="K114" t="s">
        <v>386</v>
      </c>
      <c r="L114" s="6">
        <v>-498.16</v>
      </c>
    </row>
    <row r="115" spans="2:12" x14ac:dyDescent="0.2">
      <c r="B115" s="5">
        <v>37070</v>
      </c>
      <c r="C115">
        <v>413</v>
      </c>
      <c r="D115">
        <v>52004500</v>
      </c>
      <c r="F115" t="s">
        <v>134</v>
      </c>
      <c r="H115">
        <v>100039191</v>
      </c>
      <c r="I115" t="s">
        <v>397</v>
      </c>
      <c r="J115">
        <v>6000011493</v>
      </c>
      <c r="K115" t="s">
        <v>398</v>
      </c>
      <c r="L115" s="6">
        <v>114.71</v>
      </c>
    </row>
    <row r="116" spans="2:12" x14ac:dyDescent="0.2">
      <c r="B116" s="5">
        <v>37053</v>
      </c>
      <c r="C116">
        <v>413</v>
      </c>
      <c r="D116">
        <v>52004500</v>
      </c>
      <c r="F116" t="s">
        <v>134</v>
      </c>
      <c r="H116">
        <v>100030425</v>
      </c>
      <c r="I116" t="s">
        <v>378</v>
      </c>
      <c r="J116">
        <v>6000009783</v>
      </c>
      <c r="K116" t="s">
        <v>372</v>
      </c>
      <c r="L116" s="6">
        <v>31.18</v>
      </c>
    </row>
    <row r="117" spans="2:12" x14ac:dyDescent="0.2">
      <c r="B117" s="5">
        <v>37047</v>
      </c>
      <c r="C117">
        <v>413</v>
      </c>
      <c r="D117">
        <v>52004500</v>
      </c>
      <c r="F117" t="s">
        <v>134</v>
      </c>
      <c r="H117">
        <v>100029207</v>
      </c>
      <c r="I117" t="s">
        <v>399</v>
      </c>
      <c r="J117">
        <v>6000009783</v>
      </c>
      <c r="K117" t="s">
        <v>372</v>
      </c>
      <c r="L117" s="6">
        <v>21435.68</v>
      </c>
    </row>
    <row r="118" spans="2:12" x14ac:dyDescent="0.2">
      <c r="B118" s="5">
        <v>37047</v>
      </c>
      <c r="C118">
        <v>413</v>
      </c>
      <c r="D118">
        <v>52004500</v>
      </c>
      <c r="F118" t="s">
        <v>134</v>
      </c>
      <c r="H118">
        <v>100029145</v>
      </c>
      <c r="I118" t="s">
        <v>376</v>
      </c>
      <c r="J118">
        <v>6000019934</v>
      </c>
      <c r="K118" t="s">
        <v>377</v>
      </c>
      <c r="L118" s="6">
        <v>276.74</v>
      </c>
    </row>
    <row r="119" spans="2:12" x14ac:dyDescent="0.2">
      <c r="B119" s="5">
        <v>37071</v>
      </c>
      <c r="C119">
        <v>413</v>
      </c>
      <c r="D119">
        <v>52004500</v>
      </c>
      <c r="F119" t="s">
        <v>134</v>
      </c>
      <c r="H119">
        <v>100071794</v>
      </c>
      <c r="I119" t="s">
        <v>375</v>
      </c>
      <c r="J119">
        <v>20022500</v>
      </c>
      <c r="K119" t="s">
        <v>111</v>
      </c>
      <c r="L119" s="6">
        <v>624.64</v>
      </c>
    </row>
    <row r="120" spans="2:12" x14ac:dyDescent="0.2">
      <c r="B120" s="5">
        <v>37071</v>
      </c>
      <c r="C120">
        <v>413</v>
      </c>
      <c r="D120">
        <v>52004500</v>
      </c>
      <c r="F120" t="s">
        <v>134</v>
      </c>
      <c r="H120">
        <v>100037490</v>
      </c>
      <c r="I120" t="s">
        <v>393</v>
      </c>
      <c r="J120">
        <v>6000010451</v>
      </c>
      <c r="K120" t="s">
        <v>390</v>
      </c>
      <c r="L120" s="6">
        <v>847.22</v>
      </c>
    </row>
    <row r="121" spans="2:12" x14ac:dyDescent="0.2">
      <c r="B121" s="5">
        <v>37071</v>
      </c>
      <c r="C121">
        <v>413</v>
      </c>
      <c r="D121">
        <v>52004500</v>
      </c>
      <c r="F121" t="s">
        <v>134</v>
      </c>
      <c r="H121">
        <v>100037490</v>
      </c>
      <c r="I121" t="s">
        <v>393</v>
      </c>
      <c r="J121">
        <v>6000010451</v>
      </c>
      <c r="K121" t="s">
        <v>390</v>
      </c>
      <c r="L121" s="6">
        <v>187.5</v>
      </c>
    </row>
    <row r="122" spans="2:12" x14ac:dyDescent="0.2">
      <c r="B122" s="5">
        <v>37071</v>
      </c>
      <c r="C122">
        <v>413</v>
      </c>
      <c r="D122">
        <v>52004500</v>
      </c>
      <c r="F122" t="s">
        <v>134</v>
      </c>
      <c r="H122">
        <v>100041899</v>
      </c>
      <c r="I122" t="s">
        <v>391</v>
      </c>
      <c r="J122">
        <v>6000013328</v>
      </c>
      <c r="K122" t="s">
        <v>392</v>
      </c>
      <c r="L122" s="6">
        <v>678.61</v>
      </c>
    </row>
    <row r="123" spans="2:12" x14ac:dyDescent="0.2">
      <c r="B123" t="s">
        <v>113</v>
      </c>
      <c r="D123">
        <v>52004500</v>
      </c>
      <c r="L123" s="7">
        <v>58304.56</v>
      </c>
    </row>
    <row r="124" spans="2:12" x14ac:dyDescent="0.2">
      <c r="B124" s="5">
        <v>37071</v>
      </c>
      <c r="C124">
        <v>413</v>
      </c>
      <c r="D124">
        <v>52502000</v>
      </c>
      <c r="F124" t="s">
        <v>138</v>
      </c>
      <c r="H124">
        <v>100054442</v>
      </c>
      <c r="I124" t="s">
        <v>140</v>
      </c>
      <c r="J124">
        <v>20023000</v>
      </c>
      <c r="K124" t="s">
        <v>118</v>
      </c>
      <c r="L124" s="6">
        <v>173.9</v>
      </c>
    </row>
    <row r="125" spans="2:12" x14ac:dyDescent="0.2">
      <c r="B125" s="5">
        <v>37071</v>
      </c>
      <c r="C125">
        <v>413</v>
      </c>
      <c r="D125">
        <v>52502000</v>
      </c>
      <c r="F125" t="s">
        <v>138</v>
      </c>
      <c r="H125">
        <v>100055320</v>
      </c>
      <c r="I125" t="s">
        <v>139</v>
      </c>
      <c r="J125">
        <v>20023000</v>
      </c>
      <c r="K125" t="s">
        <v>118</v>
      </c>
      <c r="L125" s="6">
        <v>4.58</v>
      </c>
    </row>
    <row r="126" spans="2:12" x14ac:dyDescent="0.2">
      <c r="B126" s="5">
        <v>37071</v>
      </c>
      <c r="C126">
        <v>413</v>
      </c>
      <c r="D126">
        <v>52502000</v>
      </c>
      <c r="F126" t="s">
        <v>138</v>
      </c>
      <c r="H126">
        <v>100055321</v>
      </c>
      <c r="I126" t="s">
        <v>139</v>
      </c>
      <c r="J126">
        <v>20023000</v>
      </c>
      <c r="K126" t="s">
        <v>118</v>
      </c>
      <c r="L126" s="6">
        <v>109.68</v>
      </c>
    </row>
    <row r="127" spans="2:12" x14ac:dyDescent="0.2">
      <c r="B127" s="5">
        <v>37071</v>
      </c>
      <c r="C127">
        <v>413</v>
      </c>
      <c r="D127">
        <v>52502000</v>
      </c>
      <c r="F127" t="s">
        <v>138</v>
      </c>
      <c r="H127">
        <v>100056319</v>
      </c>
      <c r="I127" t="s">
        <v>142</v>
      </c>
      <c r="J127">
        <v>20023000</v>
      </c>
      <c r="K127" t="s">
        <v>118</v>
      </c>
      <c r="L127" s="6">
        <v>330</v>
      </c>
    </row>
    <row r="128" spans="2:12" x14ac:dyDescent="0.2">
      <c r="B128" s="5">
        <v>37071</v>
      </c>
      <c r="C128">
        <v>413</v>
      </c>
      <c r="D128">
        <v>52502000</v>
      </c>
      <c r="F128" t="s">
        <v>138</v>
      </c>
      <c r="H128">
        <v>100056957</v>
      </c>
      <c r="I128" t="s">
        <v>141</v>
      </c>
      <c r="J128">
        <v>20023000</v>
      </c>
      <c r="K128" t="s">
        <v>118</v>
      </c>
      <c r="L128" s="6">
        <v>1544.46</v>
      </c>
    </row>
    <row r="129" spans="2:12" x14ac:dyDescent="0.2">
      <c r="B129" s="5">
        <v>37071</v>
      </c>
      <c r="C129">
        <v>413</v>
      </c>
      <c r="D129">
        <v>52502000</v>
      </c>
      <c r="F129" t="s">
        <v>138</v>
      </c>
      <c r="H129">
        <v>100054188</v>
      </c>
      <c r="I129" t="s">
        <v>141</v>
      </c>
      <c r="J129">
        <v>20023000</v>
      </c>
      <c r="K129" t="s">
        <v>118</v>
      </c>
      <c r="L129" s="6">
        <v>2345.8200000000002</v>
      </c>
    </row>
    <row r="130" spans="2:12" x14ac:dyDescent="0.2">
      <c r="B130" s="5">
        <v>37054</v>
      </c>
      <c r="C130">
        <v>413</v>
      </c>
      <c r="D130">
        <v>52502000</v>
      </c>
      <c r="F130" t="s">
        <v>138</v>
      </c>
      <c r="H130">
        <v>100002948</v>
      </c>
      <c r="I130" t="s">
        <v>400</v>
      </c>
      <c r="J130">
        <v>20023000</v>
      </c>
      <c r="K130" t="s">
        <v>118</v>
      </c>
      <c r="L130" s="6">
        <v>18.760000000000002</v>
      </c>
    </row>
    <row r="131" spans="2:12" x14ac:dyDescent="0.2">
      <c r="B131" s="5">
        <v>37057</v>
      </c>
      <c r="C131">
        <v>413</v>
      </c>
      <c r="D131">
        <v>52502000</v>
      </c>
      <c r="F131" t="s">
        <v>138</v>
      </c>
      <c r="H131">
        <v>100002971</v>
      </c>
      <c r="I131" t="s">
        <v>401</v>
      </c>
      <c r="J131">
        <v>20023000</v>
      </c>
      <c r="K131" t="s">
        <v>118</v>
      </c>
      <c r="L131" s="6">
        <v>228.23</v>
      </c>
    </row>
    <row r="132" spans="2:12" x14ac:dyDescent="0.2">
      <c r="B132" s="5">
        <v>37071</v>
      </c>
      <c r="C132">
        <v>413</v>
      </c>
      <c r="D132">
        <v>52502000</v>
      </c>
      <c r="F132" t="s">
        <v>138</v>
      </c>
      <c r="H132">
        <v>100053310</v>
      </c>
      <c r="I132" t="s">
        <v>139</v>
      </c>
      <c r="J132">
        <v>20023000</v>
      </c>
      <c r="K132" t="s">
        <v>118</v>
      </c>
      <c r="L132" s="6">
        <v>134.75</v>
      </c>
    </row>
    <row r="133" spans="2:12" x14ac:dyDescent="0.2">
      <c r="B133" s="5">
        <v>37071</v>
      </c>
      <c r="C133">
        <v>413</v>
      </c>
      <c r="D133">
        <v>52502000</v>
      </c>
      <c r="F133" t="s">
        <v>138</v>
      </c>
      <c r="H133">
        <v>100053492</v>
      </c>
      <c r="I133" t="s">
        <v>141</v>
      </c>
      <c r="J133">
        <v>20023000</v>
      </c>
      <c r="K133" t="s">
        <v>118</v>
      </c>
      <c r="L133" s="6">
        <v>2980.12</v>
      </c>
    </row>
    <row r="134" spans="2:12" x14ac:dyDescent="0.2">
      <c r="B134" s="5">
        <v>37071</v>
      </c>
      <c r="C134">
        <v>413</v>
      </c>
      <c r="D134">
        <v>52502000</v>
      </c>
      <c r="F134" t="s">
        <v>138</v>
      </c>
      <c r="H134">
        <v>100053900</v>
      </c>
      <c r="I134" t="s">
        <v>139</v>
      </c>
      <c r="J134">
        <v>20023000</v>
      </c>
      <c r="K134" t="s">
        <v>118</v>
      </c>
      <c r="L134" s="6">
        <v>103.71</v>
      </c>
    </row>
    <row r="135" spans="2:12" x14ac:dyDescent="0.2">
      <c r="B135" t="s">
        <v>113</v>
      </c>
      <c r="D135">
        <v>52502000</v>
      </c>
      <c r="L135" s="7">
        <v>7974.01</v>
      </c>
    </row>
    <row r="136" spans="2:12" x14ac:dyDescent="0.2">
      <c r="B136" s="5">
        <v>37043</v>
      </c>
      <c r="C136">
        <v>413</v>
      </c>
      <c r="D136">
        <v>52502500</v>
      </c>
      <c r="F136" t="s">
        <v>146</v>
      </c>
      <c r="H136">
        <v>100022014</v>
      </c>
      <c r="I136" t="s">
        <v>147</v>
      </c>
      <c r="J136">
        <v>20023000</v>
      </c>
      <c r="K136" t="s">
        <v>118</v>
      </c>
      <c r="L136" s="6">
        <v>20946.14</v>
      </c>
    </row>
    <row r="137" spans="2:12" x14ac:dyDescent="0.2">
      <c r="B137" t="s">
        <v>113</v>
      </c>
      <c r="D137">
        <v>52502500</v>
      </c>
      <c r="L137" s="7">
        <v>20946.14</v>
      </c>
    </row>
    <row r="138" spans="2:12" x14ac:dyDescent="0.2">
      <c r="B138" s="5">
        <v>37053</v>
      </c>
      <c r="C138">
        <v>413</v>
      </c>
      <c r="D138">
        <v>52503500</v>
      </c>
      <c r="F138" t="s">
        <v>148</v>
      </c>
      <c r="H138">
        <v>100030718</v>
      </c>
      <c r="I138" t="s">
        <v>383</v>
      </c>
      <c r="J138">
        <v>6000009744</v>
      </c>
      <c r="K138" t="s">
        <v>374</v>
      </c>
      <c r="L138" s="6">
        <v>11.23</v>
      </c>
    </row>
    <row r="139" spans="2:12" x14ac:dyDescent="0.2">
      <c r="B139" s="5">
        <v>37050</v>
      </c>
      <c r="C139">
        <v>413</v>
      </c>
      <c r="D139">
        <v>52503500</v>
      </c>
      <c r="F139" t="s">
        <v>148</v>
      </c>
      <c r="H139">
        <v>100030029</v>
      </c>
      <c r="I139" t="s">
        <v>394</v>
      </c>
      <c r="J139">
        <v>6000010451</v>
      </c>
      <c r="K139" t="s">
        <v>390</v>
      </c>
      <c r="L139" s="6">
        <v>400.35</v>
      </c>
    </row>
    <row r="140" spans="2:12" x14ac:dyDescent="0.2">
      <c r="B140" s="5">
        <v>37050</v>
      </c>
      <c r="C140">
        <v>413</v>
      </c>
      <c r="D140">
        <v>52503500</v>
      </c>
      <c r="F140" t="s">
        <v>148</v>
      </c>
      <c r="H140">
        <v>100030030</v>
      </c>
      <c r="I140" t="s">
        <v>402</v>
      </c>
      <c r="J140">
        <v>6000010451</v>
      </c>
      <c r="K140" t="s">
        <v>390</v>
      </c>
      <c r="L140" s="6">
        <v>355.54</v>
      </c>
    </row>
    <row r="141" spans="2:12" x14ac:dyDescent="0.2">
      <c r="B141" s="5">
        <v>37050</v>
      </c>
      <c r="C141">
        <v>413</v>
      </c>
      <c r="D141">
        <v>52503500</v>
      </c>
      <c r="F141" t="s">
        <v>148</v>
      </c>
      <c r="H141">
        <v>100030030</v>
      </c>
      <c r="I141" t="s">
        <v>402</v>
      </c>
      <c r="J141">
        <v>6000010451</v>
      </c>
      <c r="K141" t="s">
        <v>390</v>
      </c>
      <c r="L141" s="6">
        <v>16.46</v>
      </c>
    </row>
    <row r="142" spans="2:12" x14ac:dyDescent="0.2">
      <c r="B142" s="5">
        <v>37053</v>
      </c>
      <c r="C142">
        <v>413</v>
      </c>
      <c r="D142">
        <v>52503500</v>
      </c>
      <c r="F142" t="s">
        <v>148</v>
      </c>
      <c r="H142">
        <v>100030426</v>
      </c>
      <c r="I142" t="s">
        <v>381</v>
      </c>
      <c r="J142">
        <v>6000010182</v>
      </c>
      <c r="K142" t="s">
        <v>382</v>
      </c>
      <c r="L142" s="6">
        <v>47.37</v>
      </c>
    </row>
    <row r="143" spans="2:12" x14ac:dyDescent="0.2">
      <c r="B143" s="5">
        <v>37053</v>
      </c>
      <c r="C143">
        <v>413</v>
      </c>
      <c r="D143">
        <v>52503500</v>
      </c>
      <c r="F143" t="s">
        <v>148</v>
      </c>
      <c r="H143">
        <v>100030425</v>
      </c>
      <c r="I143" t="s">
        <v>378</v>
      </c>
      <c r="J143">
        <v>6000009783</v>
      </c>
      <c r="K143" t="s">
        <v>372</v>
      </c>
      <c r="L143" s="6">
        <v>119.96</v>
      </c>
    </row>
    <row r="144" spans="2:12" x14ac:dyDescent="0.2">
      <c r="B144" s="5">
        <v>37053</v>
      </c>
      <c r="C144">
        <v>413</v>
      </c>
      <c r="D144">
        <v>52503500</v>
      </c>
      <c r="F144" t="s">
        <v>148</v>
      </c>
      <c r="H144">
        <v>100030425</v>
      </c>
      <c r="I144" t="s">
        <v>378</v>
      </c>
      <c r="J144">
        <v>6000009783</v>
      </c>
      <c r="K144" t="s">
        <v>372</v>
      </c>
      <c r="L144" s="6">
        <v>628.62</v>
      </c>
    </row>
    <row r="145" spans="2:12" x14ac:dyDescent="0.2">
      <c r="B145" s="5">
        <v>37053</v>
      </c>
      <c r="C145">
        <v>413</v>
      </c>
      <c r="D145">
        <v>52503500</v>
      </c>
      <c r="F145" t="s">
        <v>148</v>
      </c>
      <c r="H145">
        <v>100030425</v>
      </c>
      <c r="I145" t="s">
        <v>378</v>
      </c>
      <c r="J145">
        <v>6000009783</v>
      </c>
      <c r="K145" t="s">
        <v>372</v>
      </c>
      <c r="L145" s="6">
        <v>635.59</v>
      </c>
    </row>
    <row r="146" spans="2:12" x14ac:dyDescent="0.2">
      <c r="B146" s="5">
        <v>37047</v>
      </c>
      <c r="C146">
        <v>413</v>
      </c>
      <c r="D146">
        <v>52503500</v>
      </c>
      <c r="F146" t="s">
        <v>148</v>
      </c>
      <c r="H146">
        <v>100029145</v>
      </c>
      <c r="I146" t="s">
        <v>376</v>
      </c>
      <c r="J146">
        <v>6000019934</v>
      </c>
      <c r="K146" t="s">
        <v>377</v>
      </c>
      <c r="L146" s="6">
        <v>163.79</v>
      </c>
    </row>
    <row r="147" spans="2:12" x14ac:dyDescent="0.2">
      <c r="B147" s="5">
        <v>37072</v>
      </c>
      <c r="C147">
        <v>413</v>
      </c>
      <c r="D147">
        <v>52503500</v>
      </c>
      <c r="F147" t="s">
        <v>148</v>
      </c>
      <c r="I147" t="s">
        <v>363</v>
      </c>
      <c r="L147" s="6">
        <v>231.22</v>
      </c>
    </row>
    <row r="148" spans="2:12" x14ac:dyDescent="0.2">
      <c r="B148" s="5">
        <v>37069</v>
      </c>
      <c r="C148">
        <v>413</v>
      </c>
      <c r="D148">
        <v>52503500</v>
      </c>
      <c r="F148" t="s">
        <v>148</v>
      </c>
      <c r="H148">
        <v>100036911</v>
      </c>
      <c r="I148" t="s">
        <v>373</v>
      </c>
      <c r="J148">
        <v>6000009744</v>
      </c>
      <c r="K148" t="s">
        <v>374</v>
      </c>
      <c r="L148" s="6">
        <v>22.1</v>
      </c>
    </row>
    <row r="149" spans="2:12" x14ac:dyDescent="0.2">
      <c r="B149" s="5">
        <v>37067</v>
      </c>
      <c r="C149">
        <v>413</v>
      </c>
      <c r="D149">
        <v>52503500</v>
      </c>
      <c r="F149" t="s">
        <v>148</v>
      </c>
      <c r="H149">
        <v>100017262</v>
      </c>
      <c r="J149">
        <v>20023000</v>
      </c>
      <c r="K149" t="s">
        <v>118</v>
      </c>
      <c r="L149" s="6">
        <v>1.56</v>
      </c>
    </row>
    <row r="150" spans="2:12" x14ac:dyDescent="0.2">
      <c r="B150" s="5">
        <v>37067</v>
      </c>
      <c r="C150">
        <v>413</v>
      </c>
      <c r="D150">
        <v>52503500</v>
      </c>
      <c r="F150" t="s">
        <v>148</v>
      </c>
      <c r="H150">
        <v>100032602</v>
      </c>
      <c r="I150" t="s">
        <v>403</v>
      </c>
      <c r="J150">
        <v>52503500</v>
      </c>
      <c r="K150" t="s">
        <v>148</v>
      </c>
      <c r="L150" s="6">
        <v>2.73</v>
      </c>
    </row>
    <row r="151" spans="2:12" x14ac:dyDescent="0.2">
      <c r="B151" s="5">
        <v>37061</v>
      </c>
      <c r="C151">
        <v>413</v>
      </c>
      <c r="D151">
        <v>52503500</v>
      </c>
      <c r="F151" t="s">
        <v>148</v>
      </c>
      <c r="H151">
        <v>100031740</v>
      </c>
      <c r="I151" t="s">
        <v>384</v>
      </c>
      <c r="J151">
        <v>6000009783</v>
      </c>
      <c r="K151" t="s">
        <v>372</v>
      </c>
      <c r="L151" s="6">
        <v>692.24</v>
      </c>
    </row>
    <row r="152" spans="2:12" x14ac:dyDescent="0.2">
      <c r="B152" s="5">
        <v>37061</v>
      </c>
      <c r="C152">
        <v>413</v>
      </c>
      <c r="D152">
        <v>52503500</v>
      </c>
      <c r="F152" t="s">
        <v>148</v>
      </c>
      <c r="H152">
        <v>100016961</v>
      </c>
      <c r="J152">
        <v>20023000</v>
      </c>
      <c r="K152" t="s">
        <v>118</v>
      </c>
      <c r="L152" s="6">
        <v>101.52</v>
      </c>
    </row>
    <row r="153" spans="2:12" x14ac:dyDescent="0.2">
      <c r="B153" s="5">
        <v>37061</v>
      </c>
      <c r="C153">
        <v>413</v>
      </c>
      <c r="D153">
        <v>52503500</v>
      </c>
      <c r="F153" t="s">
        <v>148</v>
      </c>
      <c r="H153">
        <v>100016960</v>
      </c>
      <c r="J153">
        <v>20023000</v>
      </c>
      <c r="K153" t="s">
        <v>118</v>
      </c>
      <c r="L153" s="6">
        <v>13.22</v>
      </c>
    </row>
    <row r="154" spans="2:12" x14ac:dyDescent="0.2">
      <c r="B154" s="5">
        <v>37050</v>
      </c>
      <c r="C154">
        <v>413</v>
      </c>
      <c r="D154">
        <v>52503500</v>
      </c>
      <c r="F154" t="s">
        <v>148</v>
      </c>
      <c r="H154">
        <v>100030031</v>
      </c>
      <c r="I154" t="s">
        <v>395</v>
      </c>
      <c r="J154">
        <v>6000010451</v>
      </c>
      <c r="K154" t="s">
        <v>390</v>
      </c>
      <c r="L154" s="6">
        <v>36.950000000000003</v>
      </c>
    </row>
    <row r="155" spans="2:12" x14ac:dyDescent="0.2">
      <c r="B155" s="5">
        <v>37050</v>
      </c>
      <c r="C155">
        <v>413</v>
      </c>
      <c r="D155">
        <v>52503500</v>
      </c>
      <c r="F155" t="s">
        <v>148</v>
      </c>
      <c r="H155">
        <v>100030031</v>
      </c>
      <c r="I155" t="s">
        <v>395</v>
      </c>
      <c r="J155">
        <v>6000010451</v>
      </c>
      <c r="K155" t="s">
        <v>390</v>
      </c>
      <c r="L155" s="6">
        <v>215.46</v>
      </c>
    </row>
    <row r="156" spans="2:12" x14ac:dyDescent="0.2">
      <c r="B156" s="5">
        <v>37047</v>
      </c>
      <c r="C156">
        <v>413</v>
      </c>
      <c r="D156">
        <v>52503500</v>
      </c>
      <c r="F156" t="s">
        <v>148</v>
      </c>
      <c r="H156">
        <v>100029145</v>
      </c>
      <c r="I156" t="s">
        <v>376</v>
      </c>
      <c r="J156">
        <v>6000019934</v>
      </c>
      <c r="K156" t="s">
        <v>377</v>
      </c>
      <c r="L156" s="6">
        <v>168</v>
      </c>
    </row>
    <row r="157" spans="2:12" x14ac:dyDescent="0.2">
      <c r="B157" s="5">
        <v>37050</v>
      </c>
      <c r="C157">
        <v>413</v>
      </c>
      <c r="D157">
        <v>52503500</v>
      </c>
      <c r="F157" t="s">
        <v>148</v>
      </c>
      <c r="H157">
        <v>100030204</v>
      </c>
      <c r="I157" t="s">
        <v>388</v>
      </c>
      <c r="J157">
        <v>20023000</v>
      </c>
      <c r="K157" t="s">
        <v>118</v>
      </c>
      <c r="L157" s="6">
        <v>36.4</v>
      </c>
    </row>
    <row r="158" spans="2:12" x14ac:dyDescent="0.2">
      <c r="B158" s="5">
        <v>37050</v>
      </c>
      <c r="C158">
        <v>413</v>
      </c>
      <c r="D158">
        <v>52503500</v>
      </c>
      <c r="F158" t="s">
        <v>148</v>
      </c>
      <c r="H158">
        <v>100030204</v>
      </c>
      <c r="I158" t="s">
        <v>388</v>
      </c>
      <c r="J158">
        <v>20023000</v>
      </c>
      <c r="K158" t="s">
        <v>118</v>
      </c>
      <c r="L158" s="6">
        <v>155.22</v>
      </c>
    </row>
    <row r="159" spans="2:12" x14ac:dyDescent="0.2">
      <c r="B159" s="5">
        <v>37046</v>
      </c>
      <c r="C159">
        <v>413</v>
      </c>
      <c r="D159">
        <v>52503500</v>
      </c>
      <c r="F159" t="s">
        <v>148</v>
      </c>
      <c r="H159">
        <v>100028813</v>
      </c>
      <c r="I159" t="s">
        <v>387</v>
      </c>
      <c r="J159">
        <v>6000010148</v>
      </c>
      <c r="K159" t="s">
        <v>125</v>
      </c>
      <c r="L159" s="6">
        <v>35.020000000000003</v>
      </c>
    </row>
    <row r="160" spans="2:12" x14ac:dyDescent="0.2">
      <c r="B160" s="5">
        <v>37046</v>
      </c>
      <c r="C160">
        <v>413</v>
      </c>
      <c r="D160">
        <v>52503500</v>
      </c>
      <c r="F160" t="s">
        <v>148</v>
      </c>
      <c r="H160">
        <v>100028813</v>
      </c>
      <c r="I160" t="s">
        <v>387</v>
      </c>
      <c r="J160">
        <v>6000010148</v>
      </c>
      <c r="K160" t="s">
        <v>125</v>
      </c>
      <c r="L160" s="6">
        <v>245.18</v>
      </c>
    </row>
    <row r="161" spans="2:12" x14ac:dyDescent="0.2">
      <c r="B161" s="5">
        <v>37046</v>
      </c>
      <c r="C161">
        <v>413</v>
      </c>
      <c r="D161">
        <v>52503500</v>
      </c>
      <c r="F161" t="s">
        <v>148</v>
      </c>
      <c r="H161">
        <v>100028812</v>
      </c>
      <c r="I161" t="s">
        <v>403</v>
      </c>
      <c r="J161">
        <v>6000010148</v>
      </c>
      <c r="K161" t="s">
        <v>125</v>
      </c>
      <c r="L161" s="6">
        <v>34.75</v>
      </c>
    </row>
    <row r="162" spans="2:12" x14ac:dyDescent="0.2">
      <c r="B162" s="5">
        <v>37046</v>
      </c>
      <c r="C162">
        <v>413</v>
      </c>
      <c r="D162">
        <v>52503500</v>
      </c>
      <c r="F162" t="s">
        <v>148</v>
      </c>
      <c r="H162">
        <v>100028812</v>
      </c>
      <c r="I162" t="s">
        <v>403</v>
      </c>
      <c r="J162">
        <v>6000010148</v>
      </c>
      <c r="K162" t="s">
        <v>125</v>
      </c>
      <c r="L162" s="6">
        <v>144.1</v>
      </c>
    </row>
    <row r="163" spans="2:12" x14ac:dyDescent="0.2">
      <c r="B163" s="5">
        <v>37067</v>
      </c>
      <c r="C163">
        <v>413</v>
      </c>
      <c r="D163">
        <v>52503500</v>
      </c>
      <c r="F163" t="s">
        <v>148</v>
      </c>
      <c r="H163">
        <v>100032602</v>
      </c>
      <c r="I163" t="s">
        <v>403</v>
      </c>
      <c r="J163">
        <v>6000010148</v>
      </c>
      <c r="K163" t="s">
        <v>125</v>
      </c>
      <c r="L163" s="6">
        <v>-34.75</v>
      </c>
    </row>
    <row r="164" spans="2:12" x14ac:dyDescent="0.2">
      <c r="B164" s="5">
        <v>37067</v>
      </c>
      <c r="C164">
        <v>413</v>
      </c>
      <c r="D164">
        <v>52503500</v>
      </c>
      <c r="F164" t="s">
        <v>148</v>
      </c>
      <c r="H164">
        <v>100032602</v>
      </c>
      <c r="I164" t="s">
        <v>403</v>
      </c>
      <c r="J164">
        <v>6000010148</v>
      </c>
      <c r="K164" t="s">
        <v>125</v>
      </c>
      <c r="L164" s="6">
        <v>-144.1</v>
      </c>
    </row>
    <row r="165" spans="2:12" x14ac:dyDescent="0.2">
      <c r="B165" s="5">
        <v>37046</v>
      </c>
      <c r="C165">
        <v>413</v>
      </c>
      <c r="D165">
        <v>52503500</v>
      </c>
      <c r="F165" t="s">
        <v>148</v>
      </c>
      <c r="H165">
        <v>100028812</v>
      </c>
      <c r="I165" t="s">
        <v>403</v>
      </c>
      <c r="J165">
        <v>52503500</v>
      </c>
      <c r="K165" t="s">
        <v>148</v>
      </c>
      <c r="L165" s="6">
        <v>-2.73</v>
      </c>
    </row>
    <row r="166" spans="2:12" x14ac:dyDescent="0.2">
      <c r="B166" s="5">
        <v>37071</v>
      </c>
      <c r="C166">
        <v>413</v>
      </c>
      <c r="D166">
        <v>52503500</v>
      </c>
      <c r="F166" t="s">
        <v>148</v>
      </c>
      <c r="H166">
        <v>100041899</v>
      </c>
      <c r="I166" t="s">
        <v>391</v>
      </c>
      <c r="J166">
        <v>6000013328</v>
      </c>
      <c r="K166" t="s">
        <v>392</v>
      </c>
      <c r="L166" s="6">
        <v>568.02</v>
      </c>
    </row>
    <row r="167" spans="2:12" x14ac:dyDescent="0.2">
      <c r="B167" s="5">
        <v>37071</v>
      </c>
      <c r="C167">
        <v>413</v>
      </c>
      <c r="D167">
        <v>52503500</v>
      </c>
      <c r="F167" t="s">
        <v>148</v>
      </c>
      <c r="H167">
        <v>100037490</v>
      </c>
      <c r="I167" t="s">
        <v>393</v>
      </c>
      <c r="J167">
        <v>6000010451</v>
      </c>
      <c r="K167" t="s">
        <v>390</v>
      </c>
      <c r="L167" s="6">
        <v>22.04</v>
      </c>
    </row>
    <row r="168" spans="2:12" x14ac:dyDescent="0.2">
      <c r="B168" s="5">
        <v>37070</v>
      </c>
      <c r="C168">
        <v>413</v>
      </c>
      <c r="D168">
        <v>52503500</v>
      </c>
      <c r="F168" t="s">
        <v>148</v>
      </c>
      <c r="H168">
        <v>100039191</v>
      </c>
      <c r="I168" t="s">
        <v>397</v>
      </c>
      <c r="J168">
        <v>6000011493</v>
      </c>
      <c r="K168" t="s">
        <v>398</v>
      </c>
      <c r="L168" s="6">
        <v>521.58000000000004</v>
      </c>
    </row>
    <row r="169" spans="2:12" x14ac:dyDescent="0.2">
      <c r="B169" s="5">
        <v>37070</v>
      </c>
      <c r="C169">
        <v>413</v>
      </c>
      <c r="D169">
        <v>52503500</v>
      </c>
      <c r="F169" t="s">
        <v>148</v>
      </c>
      <c r="H169">
        <v>100041189</v>
      </c>
      <c r="I169" t="s">
        <v>404</v>
      </c>
      <c r="J169">
        <v>6000010850</v>
      </c>
      <c r="K169" t="s">
        <v>405</v>
      </c>
      <c r="L169" s="6">
        <v>58.85</v>
      </c>
    </row>
    <row r="170" spans="2:12" x14ac:dyDescent="0.2">
      <c r="B170" s="5">
        <v>37070</v>
      </c>
      <c r="C170">
        <v>413</v>
      </c>
      <c r="D170">
        <v>52503500</v>
      </c>
      <c r="F170" t="s">
        <v>148</v>
      </c>
      <c r="H170">
        <v>100041189</v>
      </c>
      <c r="I170" t="s">
        <v>404</v>
      </c>
      <c r="J170">
        <v>6000010850</v>
      </c>
      <c r="K170" t="s">
        <v>405</v>
      </c>
      <c r="L170" s="6">
        <v>58.85</v>
      </c>
    </row>
    <row r="171" spans="2:12" x14ac:dyDescent="0.2">
      <c r="B171" s="5">
        <v>37050</v>
      </c>
      <c r="C171">
        <v>413</v>
      </c>
      <c r="D171">
        <v>52503500</v>
      </c>
      <c r="F171" t="s">
        <v>148</v>
      </c>
      <c r="H171">
        <v>100030212</v>
      </c>
      <c r="I171" t="s">
        <v>389</v>
      </c>
      <c r="J171">
        <v>6000010451</v>
      </c>
      <c r="K171" t="s">
        <v>390</v>
      </c>
      <c r="L171" s="6">
        <v>243.72</v>
      </c>
    </row>
    <row r="172" spans="2:12" x14ac:dyDescent="0.2">
      <c r="B172" s="5">
        <v>37050</v>
      </c>
      <c r="C172">
        <v>413</v>
      </c>
      <c r="D172">
        <v>52503500</v>
      </c>
      <c r="F172" t="s">
        <v>148</v>
      </c>
      <c r="H172">
        <v>100030212</v>
      </c>
      <c r="I172" t="s">
        <v>389</v>
      </c>
      <c r="J172">
        <v>6000010451</v>
      </c>
      <c r="K172" t="s">
        <v>390</v>
      </c>
      <c r="L172" s="6">
        <v>16.47</v>
      </c>
    </row>
    <row r="173" spans="2:12" x14ac:dyDescent="0.2">
      <c r="B173" s="5">
        <v>37043</v>
      </c>
      <c r="C173">
        <v>413</v>
      </c>
      <c r="D173">
        <v>52503500</v>
      </c>
      <c r="F173" t="s">
        <v>148</v>
      </c>
      <c r="H173">
        <v>100015980</v>
      </c>
      <c r="J173">
        <v>20023000</v>
      </c>
      <c r="K173" t="s">
        <v>118</v>
      </c>
      <c r="L173" s="6">
        <v>138.99</v>
      </c>
    </row>
    <row r="174" spans="2:12" x14ac:dyDescent="0.2">
      <c r="B174" s="5">
        <v>37070</v>
      </c>
      <c r="C174">
        <v>413</v>
      </c>
      <c r="D174">
        <v>52503500</v>
      </c>
      <c r="F174" t="s">
        <v>148</v>
      </c>
      <c r="H174">
        <v>100041187</v>
      </c>
      <c r="I174" t="s">
        <v>406</v>
      </c>
      <c r="J174">
        <v>6000010182</v>
      </c>
      <c r="K174" t="s">
        <v>382</v>
      </c>
      <c r="L174" s="6">
        <v>40.29</v>
      </c>
    </row>
    <row r="175" spans="2:12" x14ac:dyDescent="0.2">
      <c r="B175" t="s">
        <v>113</v>
      </c>
      <c r="D175">
        <v>52503500</v>
      </c>
      <c r="L175" s="7">
        <v>6001.81</v>
      </c>
    </row>
    <row r="176" spans="2:12" x14ac:dyDescent="0.2">
      <c r="B176" s="5">
        <v>37072</v>
      </c>
      <c r="C176">
        <v>413</v>
      </c>
      <c r="D176">
        <v>52504500</v>
      </c>
      <c r="F176" t="s">
        <v>240</v>
      </c>
      <c r="I176" t="s">
        <v>363</v>
      </c>
      <c r="L176" s="6">
        <v>1069.3699999999999</v>
      </c>
    </row>
    <row r="177" spans="2:12" x14ac:dyDescent="0.2">
      <c r="B177" s="5">
        <v>37056</v>
      </c>
      <c r="C177">
        <v>413</v>
      </c>
      <c r="D177">
        <v>52504500</v>
      </c>
      <c r="F177" t="s">
        <v>240</v>
      </c>
      <c r="H177">
        <v>49019039</v>
      </c>
      <c r="J177">
        <v>20023000</v>
      </c>
      <c r="K177" t="s">
        <v>118</v>
      </c>
      <c r="L177" s="6">
        <v>435.19</v>
      </c>
    </row>
    <row r="178" spans="2:12" x14ac:dyDescent="0.2">
      <c r="B178" t="s">
        <v>113</v>
      </c>
      <c r="D178">
        <v>52504500</v>
      </c>
      <c r="L178" s="7">
        <v>1504.56</v>
      </c>
    </row>
    <row r="179" spans="2:12" x14ac:dyDescent="0.2">
      <c r="B179" s="5">
        <v>37070</v>
      </c>
      <c r="C179">
        <v>413</v>
      </c>
      <c r="D179">
        <v>52505500</v>
      </c>
      <c r="F179" t="s">
        <v>241</v>
      </c>
      <c r="H179">
        <v>100040387</v>
      </c>
      <c r="I179" t="s">
        <v>407</v>
      </c>
      <c r="J179">
        <v>6000011046</v>
      </c>
      <c r="K179" t="s">
        <v>408</v>
      </c>
      <c r="L179" s="6">
        <v>50</v>
      </c>
    </row>
    <row r="180" spans="2:12" x14ac:dyDescent="0.2">
      <c r="B180" s="5">
        <v>37069</v>
      </c>
      <c r="C180">
        <v>413</v>
      </c>
      <c r="D180">
        <v>52505500</v>
      </c>
      <c r="F180" t="s">
        <v>241</v>
      </c>
      <c r="H180">
        <v>100071963</v>
      </c>
      <c r="I180" t="s">
        <v>409</v>
      </c>
      <c r="J180">
        <v>20022500</v>
      </c>
      <c r="K180" t="s">
        <v>111</v>
      </c>
      <c r="L180" s="6">
        <v>75</v>
      </c>
    </row>
    <row r="181" spans="2:12" x14ac:dyDescent="0.2">
      <c r="B181" t="s">
        <v>113</v>
      </c>
      <c r="D181">
        <v>52505500</v>
      </c>
      <c r="L181" s="7">
        <v>125</v>
      </c>
    </row>
    <row r="182" spans="2:12" x14ac:dyDescent="0.2">
      <c r="B182" s="5">
        <v>37072</v>
      </c>
      <c r="C182">
        <v>413</v>
      </c>
      <c r="D182">
        <v>52507000</v>
      </c>
      <c r="F182" t="s">
        <v>243</v>
      </c>
      <c r="I182" t="s">
        <v>363</v>
      </c>
      <c r="L182" s="6">
        <v>5730.74</v>
      </c>
    </row>
    <row r="183" spans="2:12" x14ac:dyDescent="0.2">
      <c r="B183" s="5">
        <v>37060</v>
      </c>
      <c r="C183">
        <v>413</v>
      </c>
      <c r="D183">
        <v>52507000</v>
      </c>
      <c r="F183" t="s">
        <v>243</v>
      </c>
      <c r="H183">
        <v>100031514</v>
      </c>
      <c r="J183">
        <v>5500008350</v>
      </c>
      <c r="K183" t="s">
        <v>410</v>
      </c>
      <c r="L183" s="6">
        <v>6446.8</v>
      </c>
    </row>
    <row r="184" spans="2:12" x14ac:dyDescent="0.2">
      <c r="B184" s="5">
        <v>37047</v>
      </c>
      <c r="C184">
        <v>413</v>
      </c>
      <c r="D184">
        <v>52507000</v>
      </c>
      <c r="F184" t="s">
        <v>243</v>
      </c>
      <c r="H184">
        <v>100027766</v>
      </c>
      <c r="J184">
        <v>5000060175</v>
      </c>
      <c r="K184" t="s">
        <v>194</v>
      </c>
      <c r="L184" s="6">
        <v>46.54</v>
      </c>
    </row>
    <row r="185" spans="2:12" x14ac:dyDescent="0.2">
      <c r="B185" t="s">
        <v>113</v>
      </c>
      <c r="D185">
        <v>52507000</v>
      </c>
      <c r="L185" s="7">
        <v>12224.08</v>
      </c>
    </row>
    <row r="186" spans="2:12" x14ac:dyDescent="0.2">
      <c r="B186" s="5">
        <v>37043</v>
      </c>
      <c r="C186">
        <v>413</v>
      </c>
      <c r="D186">
        <v>52507500</v>
      </c>
      <c r="F186" t="s">
        <v>160</v>
      </c>
      <c r="H186">
        <v>100028932</v>
      </c>
      <c r="I186" t="s">
        <v>411</v>
      </c>
      <c r="J186">
        <v>5000067023</v>
      </c>
      <c r="K186" t="s">
        <v>164</v>
      </c>
      <c r="L186" s="6">
        <v>401.45</v>
      </c>
    </row>
    <row r="187" spans="2:12" x14ac:dyDescent="0.2">
      <c r="B187" s="5">
        <v>37057</v>
      </c>
      <c r="C187">
        <v>413</v>
      </c>
      <c r="D187">
        <v>52507500</v>
      </c>
      <c r="F187" t="s">
        <v>160</v>
      </c>
      <c r="H187">
        <v>100031483</v>
      </c>
      <c r="I187" t="s">
        <v>412</v>
      </c>
      <c r="J187">
        <v>5000067023</v>
      </c>
      <c r="K187" t="s">
        <v>164</v>
      </c>
      <c r="L187" s="6">
        <v>922.09</v>
      </c>
    </row>
    <row r="188" spans="2:12" x14ac:dyDescent="0.2">
      <c r="B188" s="5">
        <v>37043</v>
      </c>
      <c r="C188">
        <v>413</v>
      </c>
      <c r="D188">
        <v>52507500</v>
      </c>
      <c r="F188" t="s">
        <v>160</v>
      </c>
      <c r="H188">
        <v>100030795</v>
      </c>
      <c r="I188" t="s">
        <v>163</v>
      </c>
      <c r="J188">
        <v>5000067023</v>
      </c>
      <c r="K188" t="s">
        <v>164</v>
      </c>
      <c r="L188" s="6">
        <v>14.18</v>
      </c>
    </row>
    <row r="189" spans="2:12" x14ac:dyDescent="0.2">
      <c r="B189" s="5">
        <v>37057</v>
      </c>
      <c r="C189">
        <v>413</v>
      </c>
      <c r="D189">
        <v>52507500</v>
      </c>
      <c r="F189" t="s">
        <v>160</v>
      </c>
      <c r="H189">
        <v>100033183</v>
      </c>
      <c r="I189" t="s">
        <v>168</v>
      </c>
      <c r="J189">
        <v>5000067023</v>
      </c>
      <c r="K189" t="s">
        <v>164</v>
      </c>
      <c r="L189" s="6">
        <v>23.05</v>
      </c>
    </row>
    <row r="190" spans="2:12" x14ac:dyDescent="0.2">
      <c r="B190" s="5">
        <v>37043</v>
      </c>
      <c r="C190">
        <v>413</v>
      </c>
      <c r="D190">
        <v>52507500</v>
      </c>
      <c r="F190" t="s">
        <v>160</v>
      </c>
      <c r="H190">
        <v>100028932</v>
      </c>
      <c r="I190" t="s">
        <v>411</v>
      </c>
      <c r="J190">
        <v>5000067023</v>
      </c>
      <c r="K190" t="s">
        <v>164</v>
      </c>
      <c r="L190" s="6">
        <v>165.76</v>
      </c>
    </row>
    <row r="191" spans="2:12" x14ac:dyDescent="0.2">
      <c r="B191" s="5">
        <v>37055</v>
      </c>
      <c r="C191">
        <v>413</v>
      </c>
      <c r="D191">
        <v>52507500</v>
      </c>
      <c r="F191" t="s">
        <v>160</v>
      </c>
      <c r="H191">
        <v>100030854</v>
      </c>
      <c r="I191" t="s">
        <v>413</v>
      </c>
      <c r="J191">
        <v>5000067023</v>
      </c>
      <c r="K191" t="s">
        <v>164</v>
      </c>
      <c r="L191" s="6">
        <v>570.5</v>
      </c>
    </row>
    <row r="192" spans="2:12" x14ac:dyDescent="0.2">
      <c r="B192" s="5">
        <v>37055</v>
      </c>
      <c r="C192">
        <v>413</v>
      </c>
      <c r="D192">
        <v>52507500</v>
      </c>
      <c r="F192" t="s">
        <v>160</v>
      </c>
      <c r="H192">
        <v>100030854</v>
      </c>
      <c r="I192" t="s">
        <v>414</v>
      </c>
      <c r="J192">
        <v>5000067023</v>
      </c>
      <c r="K192" t="s">
        <v>164</v>
      </c>
      <c r="L192" s="6">
        <v>1244.1300000000001</v>
      </c>
    </row>
    <row r="193" spans="2:12" x14ac:dyDescent="0.2">
      <c r="B193" s="5">
        <v>37055</v>
      </c>
      <c r="C193">
        <v>413</v>
      </c>
      <c r="D193">
        <v>52507500</v>
      </c>
      <c r="F193" t="s">
        <v>160</v>
      </c>
      <c r="H193">
        <v>100030854</v>
      </c>
      <c r="I193" t="s">
        <v>415</v>
      </c>
      <c r="J193">
        <v>5000067023</v>
      </c>
      <c r="K193" t="s">
        <v>164</v>
      </c>
      <c r="L193" s="6">
        <v>880.8</v>
      </c>
    </row>
    <row r="194" spans="2:12" x14ac:dyDescent="0.2">
      <c r="B194" s="5">
        <v>37055</v>
      </c>
      <c r="C194">
        <v>413</v>
      </c>
      <c r="D194">
        <v>52507500</v>
      </c>
      <c r="F194" t="s">
        <v>160</v>
      </c>
      <c r="H194">
        <v>100030854</v>
      </c>
      <c r="I194" t="s">
        <v>416</v>
      </c>
      <c r="J194">
        <v>5000067023</v>
      </c>
      <c r="K194" t="s">
        <v>164</v>
      </c>
      <c r="L194" s="6">
        <v>476.56</v>
      </c>
    </row>
    <row r="195" spans="2:12" x14ac:dyDescent="0.2">
      <c r="B195" t="s">
        <v>113</v>
      </c>
      <c r="D195">
        <v>52507500</v>
      </c>
      <c r="L195" s="7">
        <v>4698.5200000000004</v>
      </c>
    </row>
    <row r="196" spans="2:12" x14ac:dyDescent="0.2">
      <c r="B196" s="5">
        <v>37072</v>
      </c>
      <c r="C196">
        <v>413</v>
      </c>
      <c r="D196">
        <v>52508100</v>
      </c>
      <c r="F196" t="s">
        <v>254</v>
      </c>
      <c r="I196" t="s">
        <v>363</v>
      </c>
      <c r="L196" s="6">
        <v>125.24</v>
      </c>
    </row>
    <row r="197" spans="2:12" x14ac:dyDescent="0.2">
      <c r="B197" s="5">
        <v>37071</v>
      </c>
      <c r="C197">
        <v>413</v>
      </c>
      <c r="D197">
        <v>52508100</v>
      </c>
      <c r="F197" t="s">
        <v>254</v>
      </c>
      <c r="H197">
        <v>100018611</v>
      </c>
      <c r="J197">
        <v>20023000</v>
      </c>
      <c r="K197" t="s">
        <v>118</v>
      </c>
      <c r="L197" s="6">
        <v>18.72</v>
      </c>
    </row>
    <row r="198" spans="2:12" x14ac:dyDescent="0.2">
      <c r="B198" s="5">
        <v>37071</v>
      </c>
      <c r="C198">
        <v>413</v>
      </c>
      <c r="D198">
        <v>52508100</v>
      </c>
      <c r="F198" t="s">
        <v>254</v>
      </c>
      <c r="H198">
        <v>100030183</v>
      </c>
      <c r="J198">
        <v>5000008234</v>
      </c>
      <c r="K198" t="s">
        <v>356</v>
      </c>
      <c r="L198" s="6">
        <v>517</v>
      </c>
    </row>
    <row r="199" spans="2:12" x14ac:dyDescent="0.2">
      <c r="B199" s="5">
        <v>37070</v>
      </c>
      <c r="C199">
        <v>413</v>
      </c>
      <c r="D199">
        <v>52508100</v>
      </c>
      <c r="F199" t="s">
        <v>254</v>
      </c>
      <c r="H199">
        <v>100017788</v>
      </c>
      <c r="J199">
        <v>20023000</v>
      </c>
      <c r="K199" t="s">
        <v>118</v>
      </c>
      <c r="L199" s="6">
        <v>18.72</v>
      </c>
    </row>
    <row r="200" spans="2:12" x14ac:dyDescent="0.2">
      <c r="B200" t="s">
        <v>113</v>
      </c>
      <c r="D200">
        <v>52508100</v>
      </c>
      <c r="L200" s="7">
        <v>679.68</v>
      </c>
    </row>
    <row r="201" spans="2:12" x14ac:dyDescent="0.2">
      <c r="B201" s="5">
        <v>37047</v>
      </c>
      <c r="C201">
        <v>413</v>
      </c>
      <c r="D201">
        <v>52508500</v>
      </c>
      <c r="F201" t="s">
        <v>191</v>
      </c>
      <c r="H201">
        <v>100029145</v>
      </c>
      <c r="I201" t="s">
        <v>376</v>
      </c>
      <c r="J201">
        <v>6000019934</v>
      </c>
      <c r="K201" t="s">
        <v>377</v>
      </c>
      <c r="L201" s="6">
        <v>175</v>
      </c>
    </row>
    <row r="202" spans="2:12" x14ac:dyDescent="0.2">
      <c r="B202" s="5">
        <v>37070</v>
      </c>
      <c r="C202">
        <v>413</v>
      </c>
      <c r="D202">
        <v>52508500</v>
      </c>
      <c r="F202" t="s">
        <v>191</v>
      </c>
      <c r="H202">
        <v>100039191</v>
      </c>
      <c r="I202" t="s">
        <v>397</v>
      </c>
      <c r="J202">
        <v>6000011493</v>
      </c>
      <c r="K202" t="s">
        <v>398</v>
      </c>
      <c r="L202" s="6">
        <v>50</v>
      </c>
    </row>
    <row r="203" spans="2:12" x14ac:dyDescent="0.2">
      <c r="B203" t="s">
        <v>113</v>
      </c>
      <c r="D203">
        <v>52508500</v>
      </c>
      <c r="L203" s="7">
        <v>225</v>
      </c>
    </row>
    <row r="204" spans="2:12" x14ac:dyDescent="0.2">
      <c r="B204" s="5">
        <v>37071</v>
      </c>
      <c r="C204">
        <v>413</v>
      </c>
      <c r="D204">
        <v>53600000</v>
      </c>
      <c r="F204" t="s">
        <v>199</v>
      </c>
      <c r="H204">
        <v>100034992</v>
      </c>
      <c r="I204" t="s">
        <v>417</v>
      </c>
      <c r="J204">
        <v>5000060175</v>
      </c>
      <c r="K204" t="s">
        <v>194</v>
      </c>
      <c r="L204" s="6">
        <v>1.95</v>
      </c>
    </row>
    <row r="205" spans="2:12" x14ac:dyDescent="0.2">
      <c r="B205" s="5">
        <v>37054</v>
      </c>
      <c r="C205">
        <v>413</v>
      </c>
      <c r="D205">
        <v>53600000</v>
      </c>
      <c r="F205" t="s">
        <v>199</v>
      </c>
      <c r="H205">
        <v>100030585</v>
      </c>
      <c r="I205" t="s">
        <v>369</v>
      </c>
      <c r="J205">
        <v>6000010542</v>
      </c>
      <c r="K205" t="s">
        <v>370</v>
      </c>
      <c r="L205" s="6">
        <v>7.54</v>
      </c>
    </row>
    <row r="206" spans="2:12" x14ac:dyDescent="0.2">
      <c r="B206" s="5">
        <v>37047</v>
      </c>
      <c r="C206">
        <v>413</v>
      </c>
      <c r="D206">
        <v>53600000</v>
      </c>
      <c r="F206" t="s">
        <v>199</v>
      </c>
      <c r="H206">
        <v>100029145</v>
      </c>
      <c r="I206" t="s">
        <v>376</v>
      </c>
      <c r="J206">
        <v>6000019934</v>
      </c>
      <c r="K206" t="s">
        <v>377</v>
      </c>
      <c r="L206" s="6">
        <v>6.95</v>
      </c>
    </row>
    <row r="207" spans="2:12" x14ac:dyDescent="0.2">
      <c r="B207" s="5">
        <v>37047</v>
      </c>
      <c r="C207">
        <v>413</v>
      </c>
      <c r="D207">
        <v>53600000</v>
      </c>
      <c r="F207" t="s">
        <v>199</v>
      </c>
      <c r="H207">
        <v>100029145</v>
      </c>
      <c r="I207" t="s">
        <v>376</v>
      </c>
      <c r="J207">
        <v>6000019934</v>
      </c>
      <c r="K207" t="s">
        <v>377</v>
      </c>
      <c r="L207" s="6">
        <v>6.95</v>
      </c>
    </row>
    <row r="208" spans="2:12" x14ac:dyDescent="0.2">
      <c r="B208" s="5">
        <v>37071</v>
      </c>
      <c r="C208">
        <v>413</v>
      </c>
      <c r="D208">
        <v>53600000</v>
      </c>
      <c r="F208" t="s">
        <v>199</v>
      </c>
      <c r="H208">
        <v>100033292</v>
      </c>
      <c r="J208">
        <v>5000003183</v>
      </c>
      <c r="K208" t="s">
        <v>200</v>
      </c>
      <c r="L208" s="6">
        <v>60.72</v>
      </c>
    </row>
    <row r="209" spans="2:12" x14ac:dyDescent="0.2">
      <c r="B209" s="5">
        <v>37072</v>
      </c>
      <c r="C209">
        <v>413</v>
      </c>
      <c r="D209">
        <v>53600000</v>
      </c>
      <c r="F209" t="s">
        <v>199</v>
      </c>
      <c r="I209" t="s">
        <v>363</v>
      </c>
      <c r="L209" s="6">
        <v>86.22</v>
      </c>
    </row>
    <row r="210" spans="2:12" x14ac:dyDescent="0.2">
      <c r="B210" s="5">
        <v>37067</v>
      </c>
      <c r="C210">
        <v>413</v>
      </c>
      <c r="D210">
        <v>53600000</v>
      </c>
      <c r="F210" t="s">
        <v>199</v>
      </c>
      <c r="H210">
        <v>100031458</v>
      </c>
      <c r="I210" t="s">
        <v>418</v>
      </c>
      <c r="J210">
        <v>5000060175</v>
      </c>
      <c r="K210" t="s">
        <v>194</v>
      </c>
      <c r="L210" s="6">
        <v>27.05</v>
      </c>
    </row>
    <row r="211" spans="2:12" x14ac:dyDescent="0.2">
      <c r="B211" s="5">
        <v>37067</v>
      </c>
      <c r="C211">
        <v>413</v>
      </c>
      <c r="D211">
        <v>53600000</v>
      </c>
      <c r="F211" t="s">
        <v>199</v>
      </c>
      <c r="H211">
        <v>100032583</v>
      </c>
      <c r="I211" t="s">
        <v>419</v>
      </c>
      <c r="J211">
        <v>5000001424</v>
      </c>
      <c r="K211" t="s">
        <v>420</v>
      </c>
      <c r="L211" s="6">
        <v>203.13</v>
      </c>
    </row>
    <row r="212" spans="2:12" x14ac:dyDescent="0.2">
      <c r="B212" s="5">
        <v>37067</v>
      </c>
      <c r="C212">
        <v>413</v>
      </c>
      <c r="D212">
        <v>53600000</v>
      </c>
      <c r="F212" t="s">
        <v>199</v>
      </c>
      <c r="H212">
        <v>100032348</v>
      </c>
      <c r="J212">
        <v>5000060175</v>
      </c>
      <c r="K212" t="s">
        <v>194</v>
      </c>
      <c r="L212" s="6">
        <v>50.08</v>
      </c>
    </row>
    <row r="213" spans="2:12" x14ac:dyDescent="0.2">
      <c r="B213" s="5">
        <v>37048</v>
      </c>
      <c r="C213">
        <v>413</v>
      </c>
      <c r="D213">
        <v>53600000</v>
      </c>
      <c r="F213" t="s">
        <v>199</v>
      </c>
      <c r="H213">
        <v>100029491</v>
      </c>
      <c r="J213">
        <v>5000060175</v>
      </c>
      <c r="K213" t="s">
        <v>194</v>
      </c>
      <c r="L213" s="6">
        <v>54.09</v>
      </c>
    </row>
    <row r="214" spans="2:12" x14ac:dyDescent="0.2">
      <c r="B214" s="5">
        <v>37070</v>
      </c>
      <c r="C214">
        <v>413</v>
      </c>
      <c r="D214">
        <v>53600000</v>
      </c>
      <c r="F214" t="s">
        <v>199</v>
      </c>
      <c r="H214">
        <v>100035785</v>
      </c>
      <c r="I214" t="s">
        <v>421</v>
      </c>
      <c r="J214">
        <v>5000060175</v>
      </c>
      <c r="K214" t="s">
        <v>194</v>
      </c>
      <c r="L214" s="6">
        <v>266.14</v>
      </c>
    </row>
    <row r="215" spans="2:12" x14ac:dyDescent="0.2">
      <c r="B215" s="5">
        <v>37057</v>
      </c>
      <c r="C215">
        <v>413</v>
      </c>
      <c r="D215">
        <v>53600000</v>
      </c>
      <c r="F215" t="s">
        <v>199</v>
      </c>
      <c r="H215">
        <v>100031302</v>
      </c>
      <c r="J215">
        <v>5000060175</v>
      </c>
      <c r="K215" t="s">
        <v>194</v>
      </c>
      <c r="L215" s="6">
        <v>30.86</v>
      </c>
    </row>
    <row r="216" spans="2:12" x14ac:dyDescent="0.2">
      <c r="B216" s="5">
        <v>37046</v>
      </c>
      <c r="C216">
        <v>413</v>
      </c>
      <c r="D216">
        <v>53600000</v>
      </c>
      <c r="F216" t="s">
        <v>199</v>
      </c>
      <c r="H216">
        <v>100028810</v>
      </c>
      <c r="I216" t="s">
        <v>385</v>
      </c>
      <c r="J216">
        <v>6000009837</v>
      </c>
      <c r="K216" t="s">
        <v>386</v>
      </c>
      <c r="L216" s="6">
        <v>71.28</v>
      </c>
    </row>
    <row r="217" spans="2:12" x14ac:dyDescent="0.2">
      <c r="B217" s="5">
        <v>37060</v>
      </c>
      <c r="C217">
        <v>413</v>
      </c>
      <c r="D217">
        <v>53600000</v>
      </c>
      <c r="F217" t="s">
        <v>199</v>
      </c>
      <c r="H217">
        <v>1700000281</v>
      </c>
      <c r="I217" t="s">
        <v>195</v>
      </c>
      <c r="J217">
        <v>5000060175</v>
      </c>
      <c r="K217" t="s">
        <v>194</v>
      </c>
      <c r="L217" s="6">
        <v>-9.4499999999999993</v>
      </c>
    </row>
    <row r="218" spans="2:12" x14ac:dyDescent="0.2">
      <c r="B218" s="5">
        <v>37064</v>
      </c>
      <c r="C218">
        <v>413</v>
      </c>
      <c r="D218">
        <v>53600000</v>
      </c>
      <c r="F218" t="s">
        <v>199</v>
      </c>
      <c r="H218">
        <v>100032508</v>
      </c>
      <c r="I218" t="s">
        <v>385</v>
      </c>
      <c r="J218">
        <v>6000009837</v>
      </c>
      <c r="K218" t="s">
        <v>386</v>
      </c>
      <c r="L218" s="6">
        <v>-71.28</v>
      </c>
    </row>
    <row r="219" spans="2:12" x14ac:dyDescent="0.2">
      <c r="B219" s="5">
        <v>37071</v>
      </c>
      <c r="C219">
        <v>413</v>
      </c>
      <c r="D219">
        <v>53600000</v>
      </c>
      <c r="F219" t="s">
        <v>199</v>
      </c>
      <c r="H219">
        <v>100027658</v>
      </c>
      <c r="J219">
        <v>5000060175</v>
      </c>
      <c r="K219" t="s">
        <v>194</v>
      </c>
      <c r="L219" s="6">
        <v>251.46</v>
      </c>
    </row>
    <row r="220" spans="2:12" x14ac:dyDescent="0.2">
      <c r="B220" s="5">
        <v>37060</v>
      </c>
      <c r="C220">
        <v>413</v>
      </c>
      <c r="D220">
        <v>53600000</v>
      </c>
      <c r="F220" t="s">
        <v>199</v>
      </c>
      <c r="H220">
        <v>100031295</v>
      </c>
      <c r="I220" t="s">
        <v>195</v>
      </c>
      <c r="J220">
        <v>5000060175</v>
      </c>
      <c r="K220" t="s">
        <v>194</v>
      </c>
      <c r="L220" s="6">
        <v>43.42</v>
      </c>
    </row>
    <row r="221" spans="2:12" x14ac:dyDescent="0.2">
      <c r="B221" s="5">
        <v>37043</v>
      </c>
      <c r="C221">
        <v>413</v>
      </c>
      <c r="D221">
        <v>53600000</v>
      </c>
      <c r="F221" t="s">
        <v>199</v>
      </c>
      <c r="H221">
        <v>100027915</v>
      </c>
      <c r="J221">
        <v>5000060175</v>
      </c>
      <c r="K221" t="s">
        <v>194</v>
      </c>
      <c r="L221" s="6">
        <v>57.87</v>
      </c>
    </row>
    <row r="222" spans="2:12" x14ac:dyDescent="0.2">
      <c r="B222" s="5">
        <v>37043</v>
      </c>
      <c r="C222">
        <v>413</v>
      </c>
      <c r="D222">
        <v>53600000</v>
      </c>
      <c r="F222" t="s">
        <v>199</v>
      </c>
      <c r="H222">
        <v>100028132</v>
      </c>
      <c r="J222">
        <v>5000060175</v>
      </c>
      <c r="K222" t="s">
        <v>194</v>
      </c>
      <c r="L222" s="6">
        <v>48.05</v>
      </c>
    </row>
    <row r="223" spans="2:12" x14ac:dyDescent="0.2">
      <c r="B223" s="5">
        <v>37043</v>
      </c>
      <c r="C223">
        <v>413</v>
      </c>
      <c r="D223">
        <v>53600000</v>
      </c>
      <c r="F223" t="s">
        <v>199</v>
      </c>
      <c r="H223">
        <v>100028122</v>
      </c>
      <c r="J223">
        <v>5000060175</v>
      </c>
      <c r="K223" t="s">
        <v>194</v>
      </c>
      <c r="L223" s="6">
        <v>38.78</v>
      </c>
    </row>
    <row r="224" spans="2:12" x14ac:dyDescent="0.2">
      <c r="B224" t="s">
        <v>113</v>
      </c>
      <c r="D224">
        <v>53600000</v>
      </c>
      <c r="L224" s="7">
        <v>1231.81</v>
      </c>
    </row>
    <row r="225" spans="2:12" x14ac:dyDescent="0.2">
      <c r="B225" s="5">
        <v>37062</v>
      </c>
      <c r="C225">
        <v>413</v>
      </c>
      <c r="D225">
        <v>53800000</v>
      </c>
      <c r="F225" t="s">
        <v>266</v>
      </c>
      <c r="H225">
        <v>100031347</v>
      </c>
      <c r="I225" t="s">
        <v>422</v>
      </c>
      <c r="J225">
        <v>5000002576</v>
      </c>
      <c r="K225" t="s">
        <v>423</v>
      </c>
      <c r="L225" s="6">
        <v>565.63</v>
      </c>
    </row>
    <row r="226" spans="2:12" x14ac:dyDescent="0.2">
      <c r="B226" s="5">
        <v>37054</v>
      </c>
      <c r="C226">
        <v>413</v>
      </c>
      <c r="D226">
        <v>53800000</v>
      </c>
      <c r="F226" t="s">
        <v>266</v>
      </c>
      <c r="H226">
        <v>100030585</v>
      </c>
      <c r="I226" t="s">
        <v>369</v>
      </c>
      <c r="J226">
        <v>6000010542</v>
      </c>
      <c r="K226" t="s">
        <v>370</v>
      </c>
      <c r="L226" s="6">
        <v>28.33</v>
      </c>
    </row>
    <row r="227" spans="2:12" x14ac:dyDescent="0.2">
      <c r="B227" t="s">
        <v>113</v>
      </c>
      <c r="D227">
        <v>53800000</v>
      </c>
      <c r="L227" s="7">
        <v>593.96</v>
      </c>
    </row>
    <row r="228" spans="2:12" x14ac:dyDescent="0.2">
      <c r="B228" s="5">
        <v>37072</v>
      </c>
      <c r="C228">
        <v>413</v>
      </c>
      <c r="D228">
        <v>54005000</v>
      </c>
      <c r="F228" t="s">
        <v>424</v>
      </c>
      <c r="I228" t="s">
        <v>363</v>
      </c>
      <c r="L228" s="6">
        <v>895.45</v>
      </c>
    </row>
    <row r="229" spans="2:12" x14ac:dyDescent="0.2">
      <c r="B229" t="s">
        <v>113</v>
      </c>
      <c r="D229">
        <v>54005000</v>
      </c>
      <c r="L229" s="7">
        <v>895.45</v>
      </c>
    </row>
    <row r="230" spans="2:12" x14ac:dyDescent="0.2">
      <c r="B230" s="5">
        <v>37072</v>
      </c>
      <c r="C230">
        <v>413</v>
      </c>
      <c r="D230">
        <v>59003000</v>
      </c>
      <c r="F230" t="s">
        <v>201</v>
      </c>
      <c r="H230">
        <v>100032282</v>
      </c>
      <c r="J230">
        <v>30016000</v>
      </c>
      <c r="K230" t="s">
        <v>110</v>
      </c>
      <c r="L230" s="6">
        <v>1368.34</v>
      </c>
    </row>
    <row r="231" spans="2:12" x14ac:dyDescent="0.2">
      <c r="B231" s="5">
        <v>37072</v>
      </c>
      <c r="C231">
        <v>413</v>
      </c>
      <c r="D231">
        <v>59003000</v>
      </c>
      <c r="F231" t="s">
        <v>201</v>
      </c>
      <c r="H231">
        <v>100032282</v>
      </c>
      <c r="J231">
        <v>30016000</v>
      </c>
      <c r="K231" t="s">
        <v>110</v>
      </c>
      <c r="L231" s="6">
        <v>112.56</v>
      </c>
    </row>
    <row r="232" spans="2:12" x14ac:dyDescent="0.2">
      <c r="B232" s="5">
        <v>37047</v>
      </c>
      <c r="C232">
        <v>413</v>
      </c>
      <c r="D232">
        <v>59003000</v>
      </c>
      <c r="F232" t="s">
        <v>201</v>
      </c>
      <c r="H232">
        <v>100028997</v>
      </c>
      <c r="J232">
        <v>20022500</v>
      </c>
      <c r="K232" t="s">
        <v>111</v>
      </c>
      <c r="L232" s="6">
        <v>580</v>
      </c>
    </row>
    <row r="233" spans="2:12" x14ac:dyDescent="0.2">
      <c r="B233" s="5">
        <v>37047</v>
      </c>
      <c r="C233">
        <v>413</v>
      </c>
      <c r="D233">
        <v>59003000</v>
      </c>
      <c r="F233" t="s">
        <v>201</v>
      </c>
      <c r="H233">
        <v>100028997</v>
      </c>
      <c r="J233">
        <v>20022500</v>
      </c>
      <c r="K233" t="s">
        <v>111</v>
      </c>
      <c r="L233" s="6">
        <v>250.41</v>
      </c>
    </row>
    <row r="234" spans="2:12" x14ac:dyDescent="0.2">
      <c r="B234" s="5">
        <v>37057</v>
      </c>
      <c r="C234">
        <v>413</v>
      </c>
      <c r="D234">
        <v>59003000</v>
      </c>
      <c r="F234" t="s">
        <v>201</v>
      </c>
      <c r="H234">
        <v>100029966</v>
      </c>
      <c r="J234">
        <v>30016000</v>
      </c>
      <c r="K234" t="s">
        <v>110</v>
      </c>
      <c r="L234" s="6">
        <v>112.56</v>
      </c>
    </row>
    <row r="235" spans="2:12" x14ac:dyDescent="0.2">
      <c r="B235" s="5">
        <v>37057</v>
      </c>
      <c r="C235">
        <v>413</v>
      </c>
      <c r="D235">
        <v>59003000</v>
      </c>
      <c r="F235" t="s">
        <v>201</v>
      </c>
      <c r="H235">
        <v>100029966</v>
      </c>
      <c r="J235">
        <v>30016000</v>
      </c>
      <c r="K235" t="s">
        <v>110</v>
      </c>
      <c r="L235" s="6">
        <v>1848.96</v>
      </c>
    </row>
    <row r="236" spans="2:12" x14ac:dyDescent="0.2">
      <c r="B236" s="5">
        <v>37057</v>
      </c>
      <c r="C236">
        <v>413</v>
      </c>
      <c r="D236">
        <v>59003000</v>
      </c>
      <c r="F236" t="s">
        <v>201</v>
      </c>
      <c r="H236">
        <v>100029966</v>
      </c>
      <c r="J236">
        <v>30016000</v>
      </c>
      <c r="K236" t="s">
        <v>110</v>
      </c>
      <c r="L236" s="6">
        <v>1254.95</v>
      </c>
    </row>
    <row r="237" spans="2:12" x14ac:dyDescent="0.2">
      <c r="B237" s="5">
        <v>37072</v>
      </c>
      <c r="C237">
        <v>413</v>
      </c>
      <c r="D237">
        <v>59003000</v>
      </c>
      <c r="F237" t="s">
        <v>201</v>
      </c>
      <c r="H237">
        <v>100032282</v>
      </c>
      <c r="J237">
        <v>30016000</v>
      </c>
      <c r="K237" t="s">
        <v>110</v>
      </c>
      <c r="L237" s="6">
        <v>2341.5</v>
      </c>
    </row>
    <row r="238" spans="2:12" x14ac:dyDescent="0.2">
      <c r="B238" t="s">
        <v>113</v>
      </c>
      <c r="D238">
        <v>59003000</v>
      </c>
      <c r="L238" s="7">
        <v>7869.28</v>
      </c>
    </row>
    <row r="239" spans="2:12" x14ac:dyDescent="0.2">
      <c r="B239" s="5">
        <v>37072</v>
      </c>
      <c r="C239">
        <v>413</v>
      </c>
      <c r="D239">
        <v>59003100</v>
      </c>
      <c r="F239" t="s">
        <v>269</v>
      </c>
      <c r="H239">
        <v>100032282</v>
      </c>
      <c r="J239">
        <v>30016000</v>
      </c>
      <c r="K239" t="s">
        <v>110</v>
      </c>
      <c r="L239" s="6">
        <v>4.24</v>
      </c>
    </row>
    <row r="240" spans="2:12" x14ac:dyDescent="0.2">
      <c r="B240" s="5">
        <v>37057</v>
      </c>
      <c r="C240">
        <v>413</v>
      </c>
      <c r="D240">
        <v>59003100</v>
      </c>
      <c r="F240" t="s">
        <v>269</v>
      </c>
      <c r="H240">
        <v>100029966</v>
      </c>
      <c r="J240">
        <v>30016000</v>
      </c>
      <c r="K240" t="s">
        <v>110</v>
      </c>
      <c r="L240" s="6">
        <v>13.55</v>
      </c>
    </row>
    <row r="241" spans="2:12" x14ac:dyDescent="0.2">
      <c r="B241" t="s">
        <v>113</v>
      </c>
      <c r="D241">
        <v>59003100</v>
      </c>
      <c r="L241" s="7">
        <v>17.79</v>
      </c>
    </row>
    <row r="242" spans="2:12" x14ac:dyDescent="0.2">
      <c r="B242" s="5">
        <v>37072</v>
      </c>
      <c r="C242">
        <v>413</v>
      </c>
      <c r="D242">
        <v>59003200</v>
      </c>
      <c r="F242" t="s">
        <v>270</v>
      </c>
      <c r="H242">
        <v>100032282</v>
      </c>
      <c r="J242">
        <v>30016000</v>
      </c>
      <c r="K242" t="s">
        <v>110</v>
      </c>
      <c r="L242" s="6">
        <v>1.9</v>
      </c>
    </row>
    <row r="243" spans="2:12" x14ac:dyDescent="0.2">
      <c r="B243" s="5">
        <v>37058</v>
      </c>
      <c r="C243">
        <v>413</v>
      </c>
      <c r="D243">
        <v>59003200</v>
      </c>
      <c r="F243" t="s">
        <v>270</v>
      </c>
      <c r="H243">
        <v>100031343</v>
      </c>
      <c r="J243">
        <v>20029200</v>
      </c>
      <c r="K243" t="s">
        <v>326</v>
      </c>
      <c r="L243" s="6">
        <v>3.6</v>
      </c>
    </row>
    <row r="244" spans="2:12" x14ac:dyDescent="0.2">
      <c r="B244" s="5">
        <v>37057</v>
      </c>
      <c r="C244">
        <v>413</v>
      </c>
      <c r="D244">
        <v>59003200</v>
      </c>
      <c r="F244" t="s">
        <v>270</v>
      </c>
      <c r="H244">
        <v>100029966</v>
      </c>
      <c r="J244">
        <v>30016000</v>
      </c>
      <c r="K244" t="s">
        <v>110</v>
      </c>
      <c r="L244" s="6">
        <v>19.12</v>
      </c>
    </row>
    <row r="245" spans="2:12" x14ac:dyDescent="0.2">
      <c r="B245" t="s">
        <v>113</v>
      </c>
      <c r="D245">
        <v>59003200</v>
      </c>
      <c r="L245" s="7">
        <v>24.62</v>
      </c>
    </row>
    <row r="246" spans="2:12" x14ac:dyDescent="0.2">
      <c r="B246" s="5">
        <v>37057</v>
      </c>
      <c r="C246">
        <v>413</v>
      </c>
      <c r="D246">
        <v>59099900</v>
      </c>
      <c r="F246" t="s">
        <v>271</v>
      </c>
      <c r="H246">
        <v>100029966</v>
      </c>
      <c r="J246">
        <v>30016000</v>
      </c>
      <c r="K246" t="s">
        <v>110</v>
      </c>
      <c r="L246" s="6">
        <v>3.54</v>
      </c>
    </row>
    <row r="247" spans="2:12" x14ac:dyDescent="0.2">
      <c r="B247" s="5">
        <v>37072</v>
      </c>
      <c r="C247">
        <v>413</v>
      </c>
      <c r="D247">
        <v>59099900</v>
      </c>
      <c r="F247" t="s">
        <v>271</v>
      </c>
      <c r="H247">
        <v>100032282</v>
      </c>
      <c r="J247">
        <v>30016000</v>
      </c>
      <c r="K247" t="s">
        <v>110</v>
      </c>
      <c r="L247" s="6">
        <v>0.35</v>
      </c>
    </row>
    <row r="248" spans="2:12" x14ac:dyDescent="0.2">
      <c r="B248" t="s">
        <v>113</v>
      </c>
      <c r="D248">
        <v>59099900</v>
      </c>
      <c r="L248" s="7">
        <v>3.89</v>
      </c>
    </row>
    <row r="249" spans="2:12" x14ac:dyDescent="0.2">
      <c r="B249" s="5">
        <v>37072</v>
      </c>
      <c r="C249">
        <v>413</v>
      </c>
      <c r="D249">
        <v>80020366</v>
      </c>
      <c r="F249" t="s">
        <v>202</v>
      </c>
      <c r="I249" t="s">
        <v>425</v>
      </c>
      <c r="L249" s="6">
        <v>-342446.85</v>
      </c>
    </row>
    <row r="250" spans="2:12" x14ac:dyDescent="0.2">
      <c r="B250" s="5">
        <v>37072</v>
      </c>
      <c r="C250">
        <v>413</v>
      </c>
      <c r="D250">
        <v>80020366</v>
      </c>
      <c r="F250" t="s">
        <v>202</v>
      </c>
      <c r="I250" t="s">
        <v>426</v>
      </c>
      <c r="L250" s="6">
        <v>-3015</v>
      </c>
    </row>
    <row r="251" spans="2:12" x14ac:dyDescent="0.2">
      <c r="B251" s="5">
        <v>37072</v>
      </c>
      <c r="C251">
        <v>413</v>
      </c>
      <c r="D251">
        <v>80020366</v>
      </c>
      <c r="F251" t="s">
        <v>202</v>
      </c>
      <c r="I251" t="s">
        <v>425</v>
      </c>
      <c r="L251" s="6">
        <v>-3323.18</v>
      </c>
    </row>
    <row r="252" spans="2:12" x14ac:dyDescent="0.2">
      <c r="B252" t="s">
        <v>113</v>
      </c>
      <c r="D252">
        <v>80020366</v>
      </c>
      <c r="L252" s="7">
        <v>-348785.03</v>
      </c>
    </row>
    <row r="253" spans="2:12" x14ac:dyDescent="0.2">
      <c r="B253" s="5">
        <v>37072</v>
      </c>
      <c r="C253">
        <v>413</v>
      </c>
      <c r="D253">
        <v>80020401</v>
      </c>
      <c r="F253" t="s">
        <v>205</v>
      </c>
      <c r="I253" t="s">
        <v>427</v>
      </c>
      <c r="L253" s="6">
        <v>-2830.93</v>
      </c>
    </row>
    <row r="254" spans="2:12" x14ac:dyDescent="0.2">
      <c r="B254" s="5">
        <v>37072</v>
      </c>
      <c r="C254">
        <v>413</v>
      </c>
      <c r="D254">
        <v>80020401</v>
      </c>
      <c r="F254" t="s">
        <v>205</v>
      </c>
      <c r="I254" t="s">
        <v>427</v>
      </c>
      <c r="L254" s="6">
        <v>-192024.81</v>
      </c>
    </row>
    <row r="255" spans="2:12" x14ac:dyDescent="0.2">
      <c r="B255" s="5">
        <v>37072</v>
      </c>
      <c r="C255">
        <v>413</v>
      </c>
      <c r="D255">
        <v>80020401</v>
      </c>
      <c r="F255" t="s">
        <v>205</v>
      </c>
      <c r="I255" t="s">
        <v>427</v>
      </c>
      <c r="L255" s="6">
        <v>-39633</v>
      </c>
    </row>
    <row r="256" spans="2:12" x14ac:dyDescent="0.2">
      <c r="B256" s="5">
        <v>37072</v>
      </c>
      <c r="C256">
        <v>413</v>
      </c>
      <c r="D256">
        <v>80020401</v>
      </c>
      <c r="F256" t="s">
        <v>205</v>
      </c>
      <c r="I256" t="s">
        <v>427</v>
      </c>
      <c r="L256" s="6">
        <v>-15570.11</v>
      </c>
    </row>
    <row r="257" spans="2:12" x14ac:dyDescent="0.2">
      <c r="B257" t="s">
        <v>113</v>
      </c>
      <c r="D257">
        <v>80020401</v>
      </c>
      <c r="L257" s="7">
        <v>-250058.85</v>
      </c>
    </row>
    <row r="258" spans="2:12" x14ac:dyDescent="0.2">
      <c r="B258" s="5">
        <v>37072</v>
      </c>
      <c r="C258">
        <v>413</v>
      </c>
      <c r="D258">
        <v>81000022</v>
      </c>
      <c r="F258" t="s">
        <v>209</v>
      </c>
      <c r="H258">
        <v>361141</v>
      </c>
      <c r="L258" s="6">
        <v>60</v>
      </c>
    </row>
    <row r="259" spans="2:12" x14ac:dyDescent="0.2">
      <c r="B259" t="s">
        <v>113</v>
      </c>
      <c r="D259">
        <v>81000022</v>
      </c>
      <c r="L259" s="7">
        <v>60</v>
      </c>
    </row>
    <row r="260" spans="2:12" x14ac:dyDescent="0.2">
      <c r="B260" s="5">
        <v>37072</v>
      </c>
      <c r="C260">
        <v>413</v>
      </c>
      <c r="D260">
        <v>81000023</v>
      </c>
      <c r="F260" t="s">
        <v>210</v>
      </c>
      <c r="H260">
        <v>361144</v>
      </c>
      <c r="L260" s="6">
        <v>1926.64</v>
      </c>
    </row>
    <row r="261" spans="2:12" x14ac:dyDescent="0.2">
      <c r="B261" s="5">
        <v>37072</v>
      </c>
      <c r="C261">
        <v>413</v>
      </c>
      <c r="D261">
        <v>81000023</v>
      </c>
      <c r="F261" t="s">
        <v>210</v>
      </c>
      <c r="H261">
        <v>361143</v>
      </c>
      <c r="L261" s="6">
        <v>-6446.8</v>
      </c>
    </row>
    <row r="262" spans="2:12" x14ac:dyDescent="0.2">
      <c r="B262" s="5">
        <v>37072</v>
      </c>
      <c r="C262">
        <v>413</v>
      </c>
      <c r="D262">
        <v>81000023</v>
      </c>
      <c r="F262" t="s">
        <v>210</v>
      </c>
      <c r="H262">
        <v>361141</v>
      </c>
      <c r="L262" s="6">
        <v>63668.62</v>
      </c>
    </row>
    <row r="263" spans="2:12" x14ac:dyDescent="0.2">
      <c r="B263" s="5">
        <v>37072</v>
      </c>
      <c r="C263">
        <v>413</v>
      </c>
      <c r="D263">
        <v>81000023</v>
      </c>
      <c r="F263" t="s">
        <v>210</v>
      </c>
      <c r="H263">
        <v>361140</v>
      </c>
      <c r="L263" s="6">
        <v>99792.05</v>
      </c>
    </row>
    <row r="264" spans="2:12" x14ac:dyDescent="0.2">
      <c r="B264" s="5">
        <v>37072</v>
      </c>
      <c r="C264">
        <v>413</v>
      </c>
      <c r="D264">
        <v>81000023</v>
      </c>
      <c r="F264" t="s">
        <v>210</v>
      </c>
      <c r="H264">
        <v>361146</v>
      </c>
      <c r="L264" s="6">
        <v>5191.79</v>
      </c>
    </row>
    <row r="265" spans="2:12" x14ac:dyDescent="0.2">
      <c r="B265" s="5">
        <v>37072</v>
      </c>
      <c r="C265">
        <v>413</v>
      </c>
      <c r="D265">
        <v>81000023</v>
      </c>
      <c r="F265" t="s">
        <v>210</v>
      </c>
      <c r="H265">
        <v>361147</v>
      </c>
      <c r="L265" s="6">
        <v>2425</v>
      </c>
    </row>
    <row r="266" spans="2:12" x14ac:dyDescent="0.2">
      <c r="B266" s="5">
        <v>37072</v>
      </c>
      <c r="C266">
        <v>413</v>
      </c>
      <c r="D266">
        <v>81000023</v>
      </c>
      <c r="F266" t="s">
        <v>210</v>
      </c>
      <c r="H266">
        <v>361148</v>
      </c>
      <c r="L266" s="6">
        <v>4313.74</v>
      </c>
    </row>
    <row r="267" spans="2:12" x14ac:dyDescent="0.2">
      <c r="B267" s="5">
        <v>37072</v>
      </c>
      <c r="C267">
        <v>413</v>
      </c>
      <c r="D267">
        <v>81000023</v>
      </c>
      <c r="F267" t="s">
        <v>210</v>
      </c>
      <c r="H267">
        <v>361151</v>
      </c>
      <c r="L267" s="6">
        <v>466.6</v>
      </c>
    </row>
    <row r="268" spans="2:12" x14ac:dyDescent="0.2">
      <c r="B268" s="5">
        <v>37072</v>
      </c>
      <c r="C268">
        <v>413</v>
      </c>
      <c r="D268">
        <v>81000023</v>
      </c>
      <c r="F268" t="s">
        <v>210</v>
      </c>
      <c r="H268">
        <v>361124</v>
      </c>
      <c r="L268" s="6">
        <v>25838</v>
      </c>
    </row>
    <row r="269" spans="2:12" x14ac:dyDescent="0.2">
      <c r="B269" s="5">
        <v>37072</v>
      </c>
      <c r="C269">
        <v>413</v>
      </c>
      <c r="D269">
        <v>81000023</v>
      </c>
      <c r="F269" t="s">
        <v>210</v>
      </c>
      <c r="H269">
        <v>361125</v>
      </c>
      <c r="L269" s="6">
        <v>107740.14</v>
      </c>
    </row>
    <row r="270" spans="2:12" x14ac:dyDescent="0.2">
      <c r="B270" s="5">
        <v>37072</v>
      </c>
      <c r="C270">
        <v>413</v>
      </c>
      <c r="D270">
        <v>81000023</v>
      </c>
      <c r="F270" t="s">
        <v>210</v>
      </c>
      <c r="H270">
        <v>361127</v>
      </c>
      <c r="L270" s="6">
        <v>21176.07</v>
      </c>
    </row>
    <row r="271" spans="2:12" x14ac:dyDescent="0.2">
      <c r="B271" s="5">
        <v>37072</v>
      </c>
      <c r="C271">
        <v>413</v>
      </c>
      <c r="D271">
        <v>81000023</v>
      </c>
      <c r="F271" t="s">
        <v>210</v>
      </c>
      <c r="H271">
        <v>361129</v>
      </c>
      <c r="L271" s="6">
        <v>16295</v>
      </c>
    </row>
    <row r="272" spans="2:12" x14ac:dyDescent="0.2">
      <c r="B272" s="5">
        <v>37072</v>
      </c>
      <c r="C272">
        <v>413</v>
      </c>
      <c r="D272">
        <v>81000023</v>
      </c>
      <c r="F272" t="s">
        <v>210</v>
      </c>
      <c r="H272">
        <v>361138</v>
      </c>
      <c r="L272" s="6">
        <v>2746.81</v>
      </c>
    </row>
    <row r="273" spans="2:12" x14ac:dyDescent="0.2">
      <c r="B273" s="5">
        <v>37072</v>
      </c>
      <c r="C273">
        <v>413</v>
      </c>
      <c r="D273">
        <v>81000023</v>
      </c>
      <c r="F273" t="s">
        <v>210</v>
      </c>
      <c r="H273">
        <v>361137</v>
      </c>
      <c r="L273" s="6">
        <v>576.37</v>
      </c>
    </row>
    <row r="274" spans="2:12" x14ac:dyDescent="0.2">
      <c r="B274" s="5">
        <v>37072</v>
      </c>
      <c r="C274">
        <v>413</v>
      </c>
      <c r="D274">
        <v>81000023</v>
      </c>
      <c r="F274" t="s">
        <v>210</v>
      </c>
      <c r="H274">
        <v>361134</v>
      </c>
      <c r="L274" s="6">
        <v>373.13</v>
      </c>
    </row>
    <row r="275" spans="2:12" x14ac:dyDescent="0.2">
      <c r="B275" s="5">
        <v>37072</v>
      </c>
      <c r="C275">
        <v>413</v>
      </c>
      <c r="D275">
        <v>81000023</v>
      </c>
      <c r="F275" t="s">
        <v>210</v>
      </c>
      <c r="H275">
        <v>361131</v>
      </c>
      <c r="L275" s="6">
        <v>3015</v>
      </c>
    </row>
    <row r="276" spans="2:12" x14ac:dyDescent="0.2">
      <c r="B276" t="s">
        <v>113</v>
      </c>
      <c r="D276">
        <v>81000023</v>
      </c>
      <c r="L276" s="7">
        <v>349098.16</v>
      </c>
    </row>
    <row r="277" spans="2:12" hidden="1" x14ac:dyDescent="0.2">
      <c r="B277" s="5">
        <v>37072</v>
      </c>
      <c r="C277">
        <v>413</v>
      </c>
      <c r="D277">
        <v>82100005</v>
      </c>
      <c r="F277" t="s">
        <v>428</v>
      </c>
      <c r="H277">
        <v>3660587</v>
      </c>
      <c r="L277" s="6">
        <v>360</v>
      </c>
    </row>
    <row r="278" spans="2:12" hidden="1" x14ac:dyDescent="0.2">
      <c r="B278" s="5">
        <v>37072</v>
      </c>
      <c r="C278">
        <v>413</v>
      </c>
      <c r="D278">
        <v>82100005</v>
      </c>
      <c r="F278" t="s">
        <v>428</v>
      </c>
      <c r="H278">
        <v>3660585</v>
      </c>
      <c r="L278" s="6">
        <v>360</v>
      </c>
    </row>
    <row r="279" spans="2:12" hidden="1" x14ac:dyDescent="0.2">
      <c r="B279" s="5">
        <v>37072</v>
      </c>
      <c r="C279">
        <v>413</v>
      </c>
      <c r="D279">
        <v>82100005</v>
      </c>
      <c r="F279" t="s">
        <v>428</v>
      </c>
      <c r="H279">
        <v>3660583</v>
      </c>
      <c r="L279" s="6">
        <v>360</v>
      </c>
    </row>
    <row r="280" spans="2:12" hidden="1" x14ac:dyDescent="0.2">
      <c r="B280" s="5">
        <v>37072</v>
      </c>
      <c r="C280">
        <v>413</v>
      </c>
      <c r="D280">
        <v>82100005</v>
      </c>
      <c r="F280" t="s">
        <v>428</v>
      </c>
      <c r="H280">
        <v>3660581</v>
      </c>
      <c r="L280" s="6">
        <v>360</v>
      </c>
    </row>
    <row r="281" spans="2:12" hidden="1" x14ac:dyDescent="0.2">
      <c r="B281" s="5">
        <v>37072</v>
      </c>
      <c r="C281">
        <v>413</v>
      </c>
      <c r="D281">
        <v>82100005</v>
      </c>
      <c r="F281" t="s">
        <v>428</v>
      </c>
      <c r="H281">
        <v>3660579</v>
      </c>
      <c r="L281" s="6">
        <v>360</v>
      </c>
    </row>
    <row r="282" spans="2:12" hidden="1" x14ac:dyDescent="0.2">
      <c r="B282" s="5">
        <v>37072</v>
      </c>
      <c r="C282">
        <v>413</v>
      </c>
      <c r="D282">
        <v>82100005</v>
      </c>
      <c r="F282" t="s">
        <v>428</v>
      </c>
      <c r="H282">
        <v>3660587</v>
      </c>
      <c r="L282" s="6">
        <v>-360</v>
      </c>
    </row>
    <row r="283" spans="2:12" hidden="1" x14ac:dyDescent="0.2">
      <c r="B283" s="5">
        <v>37072</v>
      </c>
      <c r="C283">
        <v>413</v>
      </c>
      <c r="D283">
        <v>82100005</v>
      </c>
      <c r="F283" t="s">
        <v>428</v>
      </c>
      <c r="H283">
        <v>3660585</v>
      </c>
      <c r="L283" s="6">
        <v>-360</v>
      </c>
    </row>
    <row r="284" spans="2:12" hidden="1" x14ac:dyDescent="0.2">
      <c r="B284" s="5">
        <v>37072</v>
      </c>
      <c r="C284">
        <v>413</v>
      </c>
      <c r="D284">
        <v>82100005</v>
      </c>
      <c r="F284" t="s">
        <v>428</v>
      </c>
      <c r="H284">
        <v>3660583</v>
      </c>
      <c r="L284" s="6">
        <v>-360</v>
      </c>
    </row>
    <row r="285" spans="2:12" hidden="1" x14ac:dyDescent="0.2">
      <c r="B285" s="5">
        <v>37072</v>
      </c>
      <c r="C285">
        <v>413</v>
      </c>
      <c r="D285">
        <v>82100005</v>
      </c>
      <c r="F285" t="s">
        <v>428</v>
      </c>
      <c r="H285">
        <v>3660581</v>
      </c>
      <c r="L285" s="6">
        <v>-360</v>
      </c>
    </row>
    <row r="286" spans="2:12" hidden="1" x14ac:dyDescent="0.2">
      <c r="B286" s="5">
        <v>37072</v>
      </c>
      <c r="C286">
        <v>413</v>
      </c>
      <c r="D286">
        <v>82100005</v>
      </c>
      <c r="F286" t="s">
        <v>428</v>
      </c>
      <c r="H286">
        <v>3660579</v>
      </c>
      <c r="L286" s="6">
        <v>-360</v>
      </c>
    </row>
    <row r="287" spans="2:12" hidden="1" x14ac:dyDescent="0.2">
      <c r="B287" t="s">
        <v>113</v>
      </c>
      <c r="D287">
        <v>82100005</v>
      </c>
      <c r="L287" s="6">
        <v>0</v>
      </c>
    </row>
    <row r="288" spans="2:12" hidden="1" x14ac:dyDescent="0.2">
      <c r="B288" s="5">
        <v>37072</v>
      </c>
      <c r="C288">
        <v>413</v>
      </c>
      <c r="D288">
        <v>82100109</v>
      </c>
      <c r="F288" t="s">
        <v>429</v>
      </c>
      <c r="H288">
        <v>3801422</v>
      </c>
      <c r="L288" s="6">
        <v>-405</v>
      </c>
    </row>
    <row r="289" spans="2:12" hidden="1" x14ac:dyDescent="0.2">
      <c r="B289" s="5">
        <v>37072</v>
      </c>
      <c r="C289">
        <v>413</v>
      </c>
      <c r="D289">
        <v>82100109</v>
      </c>
      <c r="F289" t="s">
        <v>429</v>
      </c>
      <c r="H289">
        <v>3801423</v>
      </c>
      <c r="L289" s="6">
        <v>-450</v>
      </c>
    </row>
    <row r="290" spans="2:12" hidden="1" x14ac:dyDescent="0.2">
      <c r="B290" s="5">
        <v>37072</v>
      </c>
      <c r="C290">
        <v>413</v>
      </c>
      <c r="D290">
        <v>82100109</v>
      </c>
      <c r="F290" t="s">
        <v>429</v>
      </c>
      <c r="H290">
        <v>3801424</v>
      </c>
      <c r="L290" s="6">
        <v>-450</v>
      </c>
    </row>
    <row r="291" spans="2:12" hidden="1" x14ac:dyDescent="0.2">
      <c r="B291" s="5">
        <v>37072</v>
      </c>
      <c r="C291">
        <v>413</v>
      </c>
      <c r="D291">
        <v>82100109</v>
      </c>
      <c r="F291" t="s">
        <v>429</v>
      </c>
      <c r="H291">
        <v>3801425</v>
      </c>
      <c r="L291" s="6">
        <v>-495</v>
      </c>
    </row>
    <row r="292" spans="2:12" hidden="1" x14ac:dyDescent="0.2">
      <c r="B292" s="5">
        <v>37072</v>
      </c>
      <c r="C292">
        <v>413</v>
      </c>
      <c r="D292">
        <v>82100109</v>
      </c>
      <c r="F292" t="s">
        <v>429</v>
      </c>
      <c r="H292">
        <v>3801426</v>
      </c>
      <c r="L292" s="6">
        <v>-450</v>
      </c>
    </row>
    <row r="293" spans="2:12" hidden="1" x14ac:dyDescent="0.2">
      <c r="B293" s="5">
        <v>37072</v>
      </c>
      <c r="C293">
        <v>413</v>
      </c>
      <c r="D293">
        <v>82100109</v>
      </c>
      <c r="F293" t="s">
        <v>429</v>
      </c>
      <c r="H293">
        <v>3801427</v>
      </c>
      <c r="L293" s="6">
        <v>-405</v>
      </c>
    </row>
    <row r="294" spans="2:12" hidden="1" x14ac:dyDescent="0.2">
      <c r="B294" s="5">
        <v>37072</v>
      </c>
      <c r="C294">
        <v>413</v>
      </c>
      <c r="D294">
        <v>82100109</v>
      </c>
      <c r="F294" t="s">
        <v>429</v>
      </c>
      <c r="H294">
        <v>3629624</v>
      </c>
      <c r="L294" s="6">
        <v>-405</v>
      </c>
    </row>
    <row r="295" spans="2:12" hidden="1" x14ac:dyDescent="0.2">
      <c r="B295" s="5">
        <v>37072</v>
      </c>
      <c r="C295">
        <v>413</v>
      </c>
      <c r="D295">
        <v>82100109</v>
      </c>
      <c r="F295" t="s">
        <v>429</v>
      </c>
      <c r="H295">
        <v>3629625</v>
      </c>
      <c r="L295" s="6">
        <v>-360</v>
      </c>
    </row>
    <row r="296" spans="2:12" hidden="1" x14ac:dyDescent="0.2">
      <c r="B296" s="5">
        <v>37072</v>
      </c>
      <c r="C296">
        <v>413</v>
      </c>
      <c r="D296">
        <v>82100109</v>
      </c>
      <c r="F296" t="s">
        <v>429</v>
      </c>
      <c r="H296">
        <v>3801328</v>
      </c>
      <c r="L296" s="6">
        <v>405</v>
      </c>
    </row>
    <row r="297" spans="2:12" hidden="1" x14ac:dyDescent="0.2">
      <c r="B297" s="5">
        <v>37072</v>
      </c>
      <c r="C297">
        <v>413</v>
      </c>
      <c r="D297">
        <v>82100109</v>
      </c>
      <c r="F297" t="s">
        <v>429</v>
      </c>
      <c r="H297">
        <v>3801329</v>
      </c>
      <c r="L297" s="6">
        <v>405</v>
      </c>
    </row>
    <row r="298" spans="2:12" hidden="1" x14ac:dyDescent="0.2">
      <c r="B298" s="5">
        <v>37072</v>
      </c>
      <c r="C298">
        <v>413</v>
      </c>
      <c r="D298">
        <v>82100109</v>
      </c>
      <c r="F298" t="s">
        <v>429</v>
      </c>
      <c r="H298">
        <v>3801330</v>
      </c>
      <c r="L298" s="6">
        <v>450</v>
      </c>
    </row>
    <row r="299" spans="2:12" hidden="1" x14ac:dyDescent="0.2">
      <c r="B299" s="5">
        <v>37072</v>
      </c>
      <c r="C299">
        <v>413</v>
      </c>
      <c r="D299">
        <v>82100109</v>
      </c>
      <c r="F299" t="s">
        <v>429</v>
      </c>
      <c r="H299">
        <v>3801421</v>
      </c>
      <c r="L299" s="6">
        <v>405</v>
      </c>
    </row>
    <row r="300" spans="2:12" hidden="1" x14ac:dyDescent="0.2">
      <c r="B300" s="5">
        <v>37072</v>
      </c>
      <c r="C300">
        <v>413</v>
      </c>
      <c r="D300">
        <v>82100109</v>
      </c>
      <c r="F300" t="s">
        <v>429</v>
      </c>
      <c r="H300">
        <v>3801328</v>
      </c>
      <c r="L300" s="6">
        <v>-405</v>
      </c>
    </row>
    <row r="301" spans="2:12" hidden="1" x14ac:dyDescent="0.2">
      <c r="B301" s="5">
        <v>37072</v>
      </c>
      <c r="C301">
        <v>413</v>
      </c>
      <c r="D301">
        <v>82100109</v>
      </c>
      <c r="F301" t="s">
        <v>429</v>
      </c>
      <c r="H301">
        <v>3801329</v>
      </c>
      <c r="L301" s="6">
        <v>-405</v>
      </c>
    </row>
    <row r="302" spans="2:12" hidden="1" x14ac:dyDescent="0.2">
      <c r="B302" s="5">
        <v>37072</v>
      </c>
      <c r="C302">
        <v>413</v>
      </c>
      <c r="D302">
        <v>82100109</v>
      </c>
      <c r="F302" t="s">
        <v>429</v>
      </c>
      <c r="H302">
        <v>3801330</v>
      </c>
      <c r="L302" s="6">
        <v>-450</v>
      </c>
    </row>
    <row r="303" spans="2:12" hidden="1" x14ac:dyDescent="0.2">
      <c r="B303" s="5">
        <v>37072</v>
      </c>
      <c r="C303">
        <v>413</v>
      </c>
      <c r="D303">
        <v>82100109</v>
      </c>
      <c r="F303" t="s">
        <v>429</v>
      </c>
      <c r="H303">
        <v>3801421</v>
      </c>
      <c r="L303" s="6">
        <v>-405</v>
      </c>
    </row>
    <row r="304" spans="2:12" hidden="1" x14ac:dyDescent="0.2">
      <c r="B304" s="5">
        <v>37072</v>
      </c>
      <c r="C304">
        <v>413</v>
      </c>
      <c r="D304">
        <v>82100109</v>
      </c>
      <c r="F304" t="s">
        <v>429</v>
      </c>
      <c r="H304">
        <v>3629834</v>
      </c>
      <c r="L304" s="6">
        <v>-180</v>
      </c>
    </row>
    <row r="305" spans="2:12" hidden="1" x14ac:dyDescent="0.2">
      <c r="B305" s="5">
        <v>37072</v>
      </c>
      <c r="C305">
        <v>413</v>
      </c>
      <c r="D305">
        <v>82100109</v>
      </c>
      <c r="F305" t="s">
        <v>429</v>
      </c>
      <c r="H305">
        <v>3629835</v>
      </c>
      <c r="L305" s="6">
        <v>-180</v>
      </c>
    </row>
    <row r="306" spans="2:12" hidden="1" x14ac:dyDescent="0.2">
      <c r="B306" s="5">
        <v>37072</v>
      </c>
      <c r="C306">
        <v>413</v>
      </c>
      <c r="D306">
        <v>82100109</v>
      </c>
      <c r="F306" t="s">
        <v>429</v>
      </c>
      <c r="H306">
        <v>3801427</v>
      </c>
      <c r="L306" s="6">
        <v>405</v>
      </c>
    </row>
    <row r="307" spans="2:12" hidden="1" x14ac:dyDescent="0.2">
      <c r="B307" s="5">
        <v>37072</v>
      </c>
      <c r="C307">
        <v>413</v>
      </c>
      <c r="D307">
        <v>82100109</v>
      </c>
      <c r="F307" t="s">
        <v>429</v>
      </c>
      <c r="H307">
        <v>3801426</v>
      </c>
      <c r="L307" s="6">
        <v>450</v>
      </c>
    </row>
    <row r="308" spans="2:12" hidden="1" x14ac:dyDescent="0.2">
      <c r="B308" s="5">
        <v>37072</v>
      </c>
      <c r="C308">
        <v>413</v>
      </c>
      <c r="D308">
        <v>82100109</v>
      </c>
      <c r="F308" t="s">
        <v>429</v>
      </c>
      <c r="H308">
        <v>3801425</v>
      </c>
      <c r="L308" s="6">
        <v>495</v>
      </c>
    </row>
    <row r="309" spans="2:12" hidden="1" x14ac:dyDescent="0.2">
      <c r="B309" s="5">
        <v>37072</v>
      </c>
      <c r="C309">
        <v>413</v>
      </c>
      <c r="D309">
        <v>82100109</v>
      </c>
      <c r="F309" t="s">
        <v>429</v>
      </c>
      <c r="H309">
        <v>3801424</v>
      </c>
      <c r="L309" s="6">
        <v>450</v>
      </c>
    </row>
    <row r="310" spans="2:12" hidden="1" x14ac:dyDescent="0.2">
      <c r="B310" s="5">
        <v>37072</v>
      </c>
      <c r="C310">
        <v>413</v>
      </c>
      <c r="D310">
        <v>82100109</v>
      </c>
      <c r="F310" t="s">
        <v>429</v>
      </c>
      <c r="H310">
        <v>3801423</v>
      </c>
      <c r="L310" s="6">
        <v>450</v>
      </c>
    </row>
    <row r="311" spans="2:12" hidden="1" x14ac:dyDescent="0.2">
      <c r="B311" s="5">
        <v>37072</v>
      </c>
      <c r="C311">
        <v>413</v>
      </c>
      <c r="D311">
        <v>82100109</v>
      </c>
      <c r="F311" t="s">
        <v>429</v>
      </c>
      <c r="H311">
        <v>3801422</v>
      </c>
      <c r="L311" s="6">
        <v>405</v>
      </c>
    </row>
    <row r="312" spans="2:12" hidden="1" x14ac:dyDescent="0.2">
      <c r="B312" s="5">
        <v>37072</v>
      </c>
      <c r="C312">
        <v>413</v>
      </c>
      <c r="D312">
        <v>82100109</v>
      </c>
      <c r="F312" t="s">
        <v>429</v>
      </c>
      <c r="H312">
        <v>3629626</v>
      </c>
      <c r="L312" s="6">
        <v>-405</v>
      </c>
    </row>
    <row r="313" spans="2:12" hidden="1" x14ac:dyDescent="0.2">
      <c r="B313" s="5">
        <v>37072</v>
      </c>
      <c r="C313">
        <v>413</v>
      </c>
      <c r="D313">
        <v>82100109</v>
      </c>
      <c r="F313" t="s">
        <v>429</v>
      </c>
      <c r="H313">
        <v>3629627</v>
      </c>
      <c r="L313" s="6">
        <v>-405</v>
      </c>
    </row>
    <row r="314" spans="2:12" hidden="1" x14ac:dyDescent="0.2">
      <c r="B314" s="5">
        <v>37072</v>
      </c>
      <c r="C314">
        <v>413</v>
      </c>
      <c r="D314">
        <v>82100109</v>
      </c>
      <c r="F314" t="s">
        <v>429</v>
      </c>
      <c r="H314">
        <v>3629628</v>
      </c>
      <c r="L314" s="6">
        <v>-405</v>
      </c>
    </row>
    <row r="315" spans="2:12" hidden="1" x14ac:dyDescent="0.2">
      <c r="B315" s="5">
        <v>37072</v>
      </c>
      <c r="C315">
        <v>413</v>
      </c>
      <c r="D315">
        <v>82100109</v>
      </c>
      <c r="F315" t="s">
        <v>429</v>
      </c>
      <c r="H315">
        <v>3629829</v>
      </c>
      <c r="L315" s="6">
        <v>-405</v>
      </c>
    </row>
    <row r="316" spans="2:12" hidden="1" x14ac:dyDescent="0.2">
      <c r="B316" s="5">
        <v>37072</v>
      </c>
      <c r="C316">
        <v>413</v>
      </c>
      <c r="D316">
        <v>82100109</v>
      </c>
      <c r="F316" t="s">
        <v>429</v>
      </c>
      <c r="H316">
        <v>3629830</v>
      </c>
      <c r="L316" s="6">
        <v>-450</v>
      </c>
    </row>
    <row r="317" spans="2:12" hidden="1" x14ac:dyDescent="0.2">
      <c r="B317" s="5">
        <v>37072</v>
      </c>
      <c r="C317">
        <v>413</v>
      </c>
      <c r="D317">
        <v>82100109</v>
      </c>
      <c r="F317" t="s">
        <v>429</v>
      </c>
      <c r="H317">
        <v>3629831</v>
      </c>
      <c r="L317" s="6">
        <v>-450</v>
      </c>
    </row>
    <row r="318" spans="2:12" hidden="1" x14ac:dyDescent="0.2">
      <c r="B318" s="5">
        <v>37072</v>
      </c>
      <c r="C318">
        <v>413</v>
      </c>
      <c r="D318">
        <v>82100109</v>
      </c>
      <c r="F318" t="s">
        <v>429</v>
      </c>
      <c r="H318">
        <v>3629832</v>
      </c>
      <c r="L318" s="6">
        <v>-450</v>
      </c>
    </row>
    <row r="319" spans="2:12" hidden="1" x14ac:dyDescent="0.2">
      <c r="B319" s="5">
        <v>37072</v>
      </c>
      <c r="C319">
        <v>413</v>
      </c>
      <c r="D319">
        <v>82100109</v>
      </c>
      <c r="F319" t="s">
        <v>429</v>
      </c>
      <c r="H319">
        <v>3629833</v>
      </c>
      <c r="L319" s="6">
        <v>-405</v>
      </c>
    </row>
    <row r="320" spans="2:12" hidden="1" x14ac:dyDescent="0.2">
      <c r="B320" s="5">
        <v>37072</v>
      </c>
      <c r="C320">
        <v>413</v>
      </c>
      <c r="D320">
        <v>82100109</v>
      </c>
      <c r="F320" t="s">
        <v>429</v>
      </c>
      <c r="H320">
        <v>3629830</v>
      </c>
      <c r="L320" s="6">
        <v>450</v>
      </c>
    </row>
    <row r="321" spans="2:12" hidden="1" x14ac:dyDescent="0.2">
      <c r="B321" s="5">
        <v>37072</v>
      </c>
      <c r="C321">
        <v>413</v>
      </c>
      <c r="D321">
        <v>82100109</v>
      </c>
      <c r="F321" t="s">
        <v>429</v>
      </c>
      <c r="H321">
        <v>3629831</v>
      </c>
      <c r="L321" s="6">
        <v>450</v>
      </c>
    </row>
    <row r="322" spans="2:12" hidden="1" x14ac:dyDescent="0.2">
      <c r="B322" s="5">
        <v>37072</v>
      </c>
      <c r="C322">
        <v>413</v>
      </c>
      <c r="D322">
        <v>82100109</v>
      </c>
      <c r="F322" t="s">
        <v>429</v>
      </c>
      <c r="H322">
        <v>3629832</v>
      </c>
      <c r="L322" s="6">
        <v>450</v>
      </c>
    </row>
    <row r="323" spans="2:12" hidden="1" x14ac:dyDescent="0.2">
      <c r="B323" s="5">
        <v>37072</v>
      </c>
      <c r="C323">
        <v>413</v>
      </c>
      <c r="D323">
        <v>82100109</v>
      </c>
      <c r="F323" t="s">
        <v>429</v>
      </c>
      <c r="H323">
        <v>3629833</v>
      </c>
      <c r="L323" s="6">
        <v>405</v>
      </c>
    </row>
    <row r="324" spans="2:12" hidden="1" x14ac:dyDescent="0.2">
      <c r="B324" s="5">
        <v>37072</v>
      </c>
      <c r="C324">
        <v>413</v>
      </c>
      <c r="D324">
        <v>82100109</v>
      </c>
      <c r="F324" t="s">
        <v>429</v>
      </c>
      <c r="H324">
        <v>3629834</v>
      </c>
      <c r="L324" s="6">
        <v>180</v>
      </c>
    </row>
    <row r="325" spans="2:12" hidden="1" x14ac:dyDescent="0.2">
      <c r="B325" s="5">
        <v>37072</v>
      </c>
      <c r="C325">
        <v>413</v>
      </c>
      <c r="D325">
        <v>82100109</v>
      </c>
      <c r="F325" t="s">
        <v>429</v>
      </c>
      <c r="H325">
        <v>3629835</v>
      </c>
      <c r="L325" s="6">
        <v>180</v>
      </c>
    </row>
    <row r="326" spans="2:12" hidden="1" x14ac:dyDescent="0.2">
      <c r="B326" s="5">
        <v>37072</v>
      </c>
      <c r="C326">
        <v>413</v>
      </c>
      <c r="D326">
        <v>82100109</v>
      </c>
      <c r="F326" t="s">
        <v>429</v>
      </c>
      <c r="H326">
        <v>3629624</v>
      </c>
      <c r="L326" s="6">
        <v>405</v>
      </c>
    </row>
    <row r="327" spans="2:12" hidden="1" x14ac:dyDescent="0.2">
      <c r="B327" s="5">
        <v>37072</v>
      </c>
      <c r="C327">
        <v>413</v>
      </c>
      <c r="D327">
        <v>82100109</v>
      </c>
      <c r="F327" t="s">
        <v>429</v>
      </c>
      <c r="H327">
        <v>3629625</v>
      </c>
      <c r="L327" s="6">
        <v>360</v>
      </c>
    </row>
    <row r="328" spans="2:12" hidden="1" x14ac:dyDescent="0.2">
      <c r="B328" s="5">
        <v>37072</v>
      </c>
      <c r="C328">
        <v>413</v>
      </c>
      <c r="D328">
        <v>82100109</v>
      </c>
      <c r="F328" t="s">
        <v>429</v>
      </c>
      <c r="H328">
        <v>3629626</v>
      </c>
      <c r="L328" s="6">
        <v>405</v>
      </c>
    </row>
    <row r="329" spans="2:12" hidden="1" x14ac:dyDescent="0.2">
      <c r="B329" s="5">
        <v>37072</v>
      </c>
      <c r="C329">
        <v>413</v>
      </c>
      <c r="D329">
        <v>82100109</v>
      </c>
      <c r="F329" t="s">
        <v>429</v>
      </c>
      <c r="H329">
        <v>3629829</v>
      </c>
      <c r="L329" s="6">
        <v>405</v>
      </c>
    </row>
    <row r="330" spans="2:12" hidden="1" x14ac:dyDescent="0.2">
      <c r="B330" s="5">
        <v>37072</v>
      </c>
      <c r="C330">
        <v>413</v>
      </c>
      <c r="D330">
        <v>82100109</v>
      </c>
      <c r="F330" t="s">
        <v>429</v>
      </c>
      <c r="H330">
        <v>3629628</v>
      </c>
      <c r="L330" s="6">
        <v>405</v>
      </c>
    </row>
    <row r="331" spans="2:12" hidden="1" x14ac:dyDescent="0.2">
      <c r="B331" s="5">
        <v>37072</v>
      </c>
      <c r="C331">
        <v>413</v>
      </c>
      <c r="D331">
        <v>82100109</v>
      </c>
      <c r="F331" t="s">
        <v>429</v>
      </c>
      <c r="H331">
        <v>3629627</v>
      </c>
      <c r="L331" s="6">
        <v>405</v>
      </c>
    </row>
    <row r="332" spans="2:12" hidden="1" x14ac:dyDescent="0.2">
      <c r="B332" t="s">
        <v>113</v>
      </c>
      <c r="D332">
        <v>82100109</v>
      </c>
      <c r="L332" s="6">
        <v>0</v>
      </c>
    </row>
    <row r="333" spans="2:12" hidden="1" x14ac:dyDescent="0.2">
      <c r="B333" s="5">
        <v>37072</v>
      </c>
      <c r="C333">
        <v>413</v>
      </c>
      <c r="D333">
        <v>82100151</v>
      </c>
      <c r="F333" t="s">
        <v>361</v>
      </c>
      <c r="H333">
        <v>3628503</v>
      </c>
      <c r="L333" s="6">
        <v>-664</v>
      </c>
    </row>
    <row r="334" spans="2:12" hidden="1" x14ac:dyDescent="0.2">
      <c r="B334" s="5">
        <v>37072</v>
      </c>
      <c r="C334">
        <v>413</v>
      </c>
      <c r="D334">
        <v>82100151</v>
      </c>
      <c r="F334" t="s">
        <v>361</v>
      </c>
      <c r="H334">
        <v>3628502</v>
      </c>
      <c r="L334" s="6">
        <v>-664</v>
      </c>
    </row>
    <row r="335" spans="2:12" hidden="1" x14ac:dyDescent="0.2">
      <c r="B335" s="5">
        <v>37072</v>
      </c>
      <c r="C335">
        <v>413</v>
      </c>
      <c r="D335">
        <v>82100151</v>
      </c>
      <c r="F335" t="s">
        <v>361</v>
      </c>
      <c r="H335">
        <v>3628501</v>
      </c>
      <c r="L335" s="6">
        <v>-664</v>
      </c>
    </row>
    <row r="336" spans="2:12" hidden="1" x14ac:dyDescent="0.2">
      <c r="B336" s="5">
        <v>37072</v>
      </c>
      <c r="C336">
        <v>413</v>
      </c>
      <c r="D336">
        <v>82100151</v>
      </c>
      <c r="F336" t="s">
        <v>361</v>
      </c>
      <c r="H336">
        <v>3800968</v>
      </c>
      <c r="L336" s="6">
        <v>-720</v>
      </c>
    </row>
    <row r="337" spans="2:12" hidden="1" x14ac:dyDescent="0.2">
      <c r="B337" s="5">
        <v>37072</v>
      </c>
      <c r="C337">
        <v>413</v>
      </c>
      <c r="D337">
        <v>82100151</v>
      </c>
      <c r="F337" t="s">
        <v>361</v>
      </c>
      <c r="H337">
        <v>3800967</v>
      </c>
      <c r="L337" s="6">
        <v>-720</v>
      </c>
    </row>
    <row r="338" spans="2:12" hidden="1" x14ac:dyDescent="0.2">
      <c r="B338" s="5">
        <v>37072</v>
      </c>
      <c r="C338">
        <v>413</v>
      </c>
      <c r="D338">
        <v>82100151</v>
      </c>
      <c r="F338" t="s">
        <v>361</v>
      </c>
      <c r="H338">
        <v>3800966</v>
      </c>
      <c r="L338" s="6">
        <v>-720</v>
      </c>
    </row>
    <row r="339" spans="2:12" hidden="1" x14ac:dyDescent="0.2">
      <c r="B339" s="5">
        <v>37072</v>
      </c>
      <c r="C339">
        <v>413</v>
      </c>
      <c r="D339">
        <v>82100151</v>
      </c>
      <c r="F339" t="s">
        <v>361</v>
      </c>
      <c r="H339">
        <v>3800965</v>
      </c>
      <c r="L339" s="6">
        <v>-720</v>
      </c>
    </row>
    <row r="340" spans="2:12" hidden="1" x14ac:dyDescent="0.2">
      <c r="B340" s="5">
        <v>37072</v>
      </c>
      <c r="C340">
        <v>413</v>
      </c>
      <c r="D340">
        <v>82100151</v>
      </c>
      <c r="F340" t="s">
        <v>361</v>
      </c>
      <c r="H340">
        <v>3628504</v>
      </c>
      <c r="L340" s="6">
        <v>-664</v>
      </c>
    </row>
    <row r="341" spans="2:12" hidden="1" x14ac:dyDescent="0.2">
      <c r="B341" s="5">
        <v>37072</v>
      </c>
      <c r="C341">
        <v>413</v>
      </c>
      <c r="D341">
        <v>82100151</v>
      </c>
      <c r="F341" t="s">
        <v>361</v>
      </c>
      <c r="H341">
        <v>3628521</v>
      </c>
      <c r="L341" s="6">
        <v>-664</v>
      </c>
    </row>
    <row r="342" spans="2:12" hidden="1" x14ac:dyDescent="0.2">
      <c r="B342" s="5">
        <v>37072</v>
      </c>
      <c r="C342">
        <v>413</v>
      </c>
      <c r="D342">
        <v>82100151</v>
      </c>
      <c r="F342" t="s">
        <v>361</v>
      </c>
      <c r="H342">
        <v>3628520</v>
      </c>
      <c r="L342" s="6">
        <v>-664</v>
      </c>
    </row>
    <row r="343" spans="2:12" hidden="1" x14ac:dyDescent="0.2">
      <c r="B343" s="5">
        <v>37072</v>
      </c>
      <c r="C343">
        <v>413</v>
      </c>
      <c r="D343">
        <v>82100151</v>
      </c>
      <c r="F343" t="s">
        <v>361</v>
      </c>
      <c r="H343">
        <v>3628519</v>
      </c>
      <c r="L343" s="6">
        <v>-664</v>
      </c>
    </row>
    <row r="344" spans="2:12" hidden="1" x14ac:dyDescent="0.2">
      <c r="B344" s="5">
        <v>37072</v>
      </c>
      <c r="C344">
        <v>413</v>
      </c>
      <c r="D344">
        <v>82100151</v>
      </c>
      <c r="F344" t="s">
        <v>361</v>
      </c>
      <c r="H344">
        <v>3628508</v>
      </c>
      <c r="L344" s="6">
        <v>-664</v>
      </c>
    </row>
    <row r="345" spans="2:12" hidden="1" x14ac:dyDescent="0.2">
      <c r="B345" s="5">
        <v>37072</v>
      </c>
      <c r="C345">
        <v>413</v>
      </c>
      <c r="D345">
        <v>82100151</v>
      </c>
      <c r="F345" t="s">
        <v>361</v>
      </c>
      <c r="H345">
        <v>3628507</v>
      </c>
      <c r="L345" s="6">
        <v>-664</v>
      </c>
    </row>
    <row r="346" spans="2:12" hidden="1" x14ac:dyDescent="0.2">
      <c r="B346" s="5">
        <v>37072</v>
      </c>
      <c r="C346">
        <v>413</v>
      </c>
      <c r="D346">
        <v>82100151</v>
      </c>
      <c r="F346" t="s">
        <v>361</v>
      </c>
      <c r="H346">
        <v>3628506</v>
      </c>
      <c r="L346" s="6">
        <v>-664</v>
      </c>
    </row>
    <row r="347" spans="2:12" hidden="1" x14ac:dyDescent="0.2">
      <c r="B347" s="5">
        <v>37072</v>
      </c>
      <c r="C347">
        <v>413</v>
      </c>
      <c r="D347">
        <v>82100151</v>
      </c>
      <c r="F347" t="s">
        <v>361</v>
      </c>
      <c r="H347">
        <v>3628505</v>
      </c>
      <c r="L347" s="6">
        <v>-664</v>
      </c>
    </row>
    <row r="348" spans="2:12" hidden="1" x14ac:dyDescent="0.2">
      <c r="B348" s="5">
        <v>37072</v>
      </c>
      <c r="C348">
        <v>413</v>
      </c>
      <c r="D348">
        <v>82100151</v>
      </c>
      <c r="F348" t="s">
        <v>361</v>
      </c>
      <c r="H348">
        <v>3800839</v>
      </c>
      <c r="L348" s="6">
        <v>-720</v>
      </c>
    </row>
    <row r="349" spans="2:12" hidden="1" x14ac:dyDescent="0.2">
      <c r="B349" s="5">
        <v>37072</v>
      </c>
      <c r="C349">
        <v>413</v>
      </c>
      <c r="D349">
        <v>82100151</v>
      </c>
      <c r="F349" t="s">
        <v>361</v>
      </c>
      <c r="H349">
        <v>3800838</v>
      </c>
      <c r="L349" s="6">
        <v>-720</v>
      </c>
    </row>
    <row r="350" spans="2:12" hidden="1" x14ac:dyDescent="0.2">
      <c r="B350" s="5">
        <v>37072</v>
      </c>
      <c r="C350">
        <v>413</v>
      </c>
      <c r="D350">
        <v>82100151</v>
      </c>
      <c r="F350" t="s">
        <v>361</v>
      </c>
      <c r="H350">
        <v>3800837</v>
      </c>
      <c r="L350" s="6">
        <v>-720</v>
      </c>
    </row>
    <row r="351" spans="2:12" hidden="1" x14ac:dyDescent="0.2">
      <c r="B351" s="5">
        <v>37072</v>
      </c>
      <c r="C351">
        <v>413</v>
      </c>
      <c r="D351">
        <v>82100151</v>
      </c>
      <c r="F351" t="s">
        <v>361</v>
      </c>
      <c r="H351">
        <v>3800836</v>
      </c>
      <c r="L351" s="6">
        <v>-720</v>
      </c>
    </row>
    <row r="352" spans="2:12" hidden="1" x14ac:dyDescent="0.2">
      <c r="B352" s="5">
        <v>37072</v>
      </c>
      <c r="C352">
        <v>413</v>
      </c>
      <c r="D352">
        <v>82100151</v>
      </c>
      <c r="F352" t="s">
        <v>361</v>
      </c>
      <c r="H352">
        <v>3626448</v>
      </c>
      <c r="L352" s="6">
        <v>-664</v>
      </c>
    </row>
    <row r="353" spans="2:12" hidden="1" x14ac:dyDescent="0.2">
      <c r="B353" s="5">
        <v>37072</v>
      </c>
      <c r="C353">
        <v>413</v>
      </c>
      <c r="D353">
        <v>82100151</v>
      </c>
      <c r="F353" t="s">
        <v>361</v>
      </c>
      <c r="H353">
        <v>3626447</v>
      </c>
      <c r="L353" s="6">
        <v>-664</v>
      </c>
    </row>
    <row r="354" spans="2:12" hidden="1" x14ac:dyDescent="0.2">
      <c r="B354" s="5">
        <v>37072</v>
      </c>
      <c r="C354">
        <v>413</v>
      </c>
      <c r="D354">
        <v>82100151</v>
      </c>
      <c r="F354" t="s">
        <v>361</v>
      </c>
      <c r="H354">
        <v>3800840</v>
      </c>
      <c r="L354" s="6">
        <v>-720</v>
      </c>
    </row>
    <row r="355" spans="2:12" hidden="1" x14ac:dyDescent="0.2">
      <c r="B355" s="5">
        <v>37072</v>
      </c>
      <c r="C355">
        <v>413</v>
      </c>
      <c r="D355">
        <v>82100151</v>
      </c>
      <c r="F355" t="s">
        <v>361</v>
      </c>
      <c r="H355">
        <v>3800949</v>
      </c>
      <c r="L355" s="6">
        <v>-720</v>
      </c>
    </row>
    <row r="356" spans="2:12" hidden="1" x14ac:dyDescent="0.2">
      <c r="B356" s="5">
        <v>37072</v>
      </c>
      <c r="C356">
        <v>413</v>
      </c>
      <c r="D356">
        <v>82100151</v>
      </c>
      <c r="F356" t="s">
        <v>361</v>
      </c>
      <c r="H356">
        <v>3800895</v>
      </c>
      <c r="L356" s="6">
        <v>-720</v>
      </c>
    </row>
    <row r="357" spans="2:12" hidden="1" x14ac:dyDescent="0.2">
      <c r="B357" s="5">
        <v>37072</v>
      </c>
      <c r="C357">
        <v>413</v>
      </c>
      <c r="D357">
        <v>82100151</v>
      </c>
      <c r="F357" t="s">
        <v>361</v>
      </c>
      <c r="H357">
        <v>3800894</v>
      </c>
      <c r="L357" s="6">
        <v>-720</v>
      </c>
    </row>
    <row r="358" spans="2:12" hidden="1" x14ac:dyDescent="0.2">
      <c r="B358" s="5">
        <v>37072</v>
      </c>
      <c r="C358">
        <v>413</v>
      </c>
      <c r="D358">
        <v>82100151</v>
      </c>
      <c r="F358" t="s">
        <v>361</v>
      </c>
      <c r="H358">
        <v>3800893</v>
      </c>
      <c r="L358" s="6">
        <v>-720</v>
      </c>
    </row>
    <row r="359" spans="2:12" hidden="1" x14ac:dyDescent="0.2">
      <c r="B359" s="5">
        <v>37072</v>
      </c>
      <c r="C359">
        <v>413</v>
      </c>
      <c r="D359">
        <v>82100151</v>
      </c>
      <c r="F359" t="s">
        <v>361</v>
      </c>
      <c r="H359">
        <v>3800892</v>
      </c>
      <c r="L359" s="6">
        <v>-720</v>
      </c>
    </row>
    <row r="360" spans="2:12" hidden="1" x14ac:dyDescent="0.2">
      <c r="B360" s="5">
        <v>37072</v>
      </c>
      <c r="C360">
        <v>413</v>
      </c>
      <c r="D360">
        <v>82100151</v>
      </c>
      <c r="F360" t="s">
        <v>361</v>
      </c>
      <c r="H360">
        <v>3800891</v>
      </c>
      <c r="L360" s="6">
        <v>-720</v>
      </c>
    </row>
    <row r="361" spans="2:12" hidden="1" x14ac:dyDescent="0.2">
      <c r="B361" s="5">
        <v>37072</v>
      </c>
      <c r="C361">
        <v>413</v>
      </c>
      <c r="D361">
        <v>82100151</v>
      </c>
      <c r="F361" t="s">
        <v>361</v>
      </c>
      <c r="H361">
        <v>3626446</v>
      </c>
      <c r="L361" s="6">
        <v>-664</v>
      </c>
    </row>
    <row r="362" spans="2:12" hidden="1" x14ac:dyDescent="0.2">
      <c r="B362" s="5">
        <v>37072</v>
      </c>
      <c r="C362">
        <v>413</v>
      </c>
      <c r="D362">
        <v>82100151</v>
      </c>
      <c r="F362" t="s">
        <v>361</v>
      </c>
      <c r="H362">
        <v>3626368</v>
      </c>
      <c r="L362" s="6">
        <v>-664</v>
      </c>
    </row>
    <row r="363" spans="2:12" hidden="1" x14ac:dyDescent="0.2">
      <c r="B363" s="5">
        <v>37072</v>
      </c>
      <c r="C363">
        <v>413</v>
      </c>
      <c r="D363">
        <v>82100151</v>
      </c>
      <c r="F363" t="s">
        <v>361</v>
      </c>
      <c r="H363">
        <v>3800950</v>
      </c>
      <c r="L363" s="6">
        <v>-720</v>
      </c>
    </row>
    <row r="364" spans="2:12" hidden="1" x14ac:dyDescent="0.2">
      <c r="B364" s="5">
        <v>37072</v>
      </c>
      <c r="C364">
        <v>413</v>
      </c>
      <c r="D364">
        <v>82100151</v>
      </c>
      <c r="F364" t="s">
        <v>361</v>
      </c>
      <c r="H364">
        <v>3800961</v>
      </c>
      <c r="L364" s="6">
        <v>-720</v>
      </c>
    </row>
    <row r="365" spans="2:12" hidden="1" x14ac:dyDescent="0.2">
      <c r="B365" s="5">
        <v>37072</v>
      </c>
      <c r="C365">
        <v>413</v>
      </c>
      <c r="D365">
        <v>82100151</v>
      </c>
      <c r="F365" t="s">
        <v>361</v>
      </c>
      <c r="H365">
        <v>3800962</v>
      </c>
      <c r="L365" s="6">
        <v>-720</v>
      </c>
    </row>
    <row r="366" spans="2:12" hidden="1" x14ac:dyDescent="0.2">
      <c r="B366" s="5">
        <v>37072</v>
      </c>
      <c r="C366">
        <v>413</v>
      </c>
      <c r="D366">
        <v>82100151</v>
      </c>
      <c r="F366" t="s">
        <v>361</v>
      </c>
      <c r="H366">
        <v>3800963</v>
      </c>
      <c r="L366" s="6">
        <v>-720</v>
      </c>
    </row>
    <row r="367" spans="2:12" hidden="1" x14ac:dyDescent="0.2">
      <c r="B367" s="5">
        <v>37072</v>
      </c>
      <c r="C367">
        <v>413</v>
      </c>
      <c r="D367">
        <v>82100151</v>
      </c>
      <c r="F367" t="s">
        <v>361</v>
      </c>
      <c r="H367">
        <v>3800964</v>
      </c>
      <c r="L367" s="6">
        <v>-720</v>
      </c>
    </row>
    <row r="368" spans="2:12" hidden="1" x14ac:dyDescent="0.2">
      <c r="B368" s="5">
        <v>37072</v>
      </c>
      <c r="C368">
        <v>413</v>
      </c>
      <c r="D368">
        <v>82100151</v>
      </c>
      <c r="F368" t="s">
        <v>361</v>
      </c>
      <c r="H368">
        <v>3626439</v>
      </c>
      <c r="L368" s="6">
        <v>-664</v>
      </c>
    </row>
    <row r="369" spans="2:12" hidden="1" x14ac:dyDescent="0.2">
      <c r="B369" s="5">
        <v>37072</v>
      </c>
      <c r="C369">
        <v>413</v>
      </c>
      <c r="D369">
        <v>82100151</v>
      </c>
      <c r="F369" t="s">
        <v>361</v>
      </c>
      <c r="H369">
        <v>3626445</v>
      </c>
      <c r="L369" s="6">
        <v>-664</v>
      </c>
    </row>
    <row r="370" spans="2:12" hidden="1" x14ac:dyDescent="0.2">
      <c r="B370" s="5">
        <v>37072</v>
      </c>
      <c r="C370">
        <v>413</v>
      </c>
      <c r="D370">
        <v>82100151</v>
      </c>
      <c r="F370" t="s">
        <v>361</v>
      </c>
      <c r="H370">
        <v>3626444</v>
      </c>
      <c r="L370" s="6">
        <v>-664</v>
      </c>
    </row>
    <row r="371" spans="2:12" hidden="1" x14ac:dyDescent="0.2">
      <c r="B371" s="5">
        <v>37072</v>
      </c>
      <c r="C371">
        <v>413</v>
      </c>
      <c r="D371">
        <v>82100151</v>
      </c>
      <c r="F371" t="s">
        <v>361</v>
      </c>
      <c r="H371">
        <v>3626443</v>
      </c>
      <c r="L371" s="6">
        <v>-664</v>
      </c>
    </row>
    <row r="372" spans="2:12" hidden="1" x14ac:dyDescent="0.2">
      <c r="B372" s="5">
        <v>37072</v>
      </c>
      <c r="C372">
        <v>413</v>
      </c>
      <c r="D372">
        <v>82100151</v>
      </c>
      <c r="F372" t="s">
        <v>361</v>
      </c>
      <c r="H372">
        <v>3626442</v>
      </c>
      <c r="L372" s="6">
        <v>-664</v>
      </c>
    </row>
    <row r="373" spans="2:12" hidden="1" x14ac:dyDescent="0.2">
      <c r="B373" s="5">
        <v>37072</v>
      </c>
      <c r="C373">
        <v>413</v>
      </c>
      <c r="D373">
        <v>82100151</v>
      </c>
      <c r="F373" t="s">
        <v>361</v>
      </c>
      <c r="H373">
        <v>3626441</v>
      </c>
      <c r="L373" s="6">
        <v>-664</v>
      </c>
    </row>
    <row r="374" spans="2:12" hidden="1" x14ac:dyDescent="0.2">
      <c r="B374" s="5">
        <v>37072</v>
      </c>
      <c r="C374">
        <v>413</v>
      </c>
      <c r="D374">
        <v>82100151</v>
      </c>
      <c r="F374" t="s">
        <v>361</v>
      </c>
      <c r="H374">
        <v>3626440</v>
      </c>
      <c r="L374" s="6">
        <v>-664</v>
      </c>
    </row>
    <row r="375" spans="2:12" hidden="1" x14ac:dyDescent="0.2">
      <c r="B375" s="5">
        <v>37072</v>
      </c>
      <c r="C375">
        <v>413</v>
      </c>
      <c r="D375">
        <v>82100151</v>
      </c>
      <c r="F375" t="s">
        <v>361</v>
      </c>
      <c r="H375">
        <v>3800891</v>
      </c>
      <c r="L375" s="6">
        <v>720</v>
      </c>
    </row>
    <row r="376" spans="2:12" hidden="1" x14ac:dyDescent="0.2">
      <c r="B376" s="5">
        <v>37072</v>
      </c>
      <c r="C376">
        <v>413</v>
      </c>
      <c r="D376">
        <v>82100151</v>
      </c>
      <c r="F376" t="s">
        <v>361</v>
      </c>
      <c r="H376">
        <v>3800840</v>
      </c>
      <c r="L376" s="6">
        <v>720</v>
      </c>
    </row>
    <row r="377" spans="2:12" hidden="1" x14ac:dyDescent="0.2">
      <c r="B377" s="5">
        <v>37072</v>
      </c>
      <c r="C377">
        <v>413</v>
      </c>
      <c r="D377">
        <v>82100151</v>
      </c>
      <c r="F377" t="s">
        <v>361</v>
      </c>
      <c r="H377">
        <v>3800839</v>
      </c>
      <c r="L377" s="6">
        <v>720</v>
      </c>
    </row>
    <row r="378" spans="2:12" hidden="1" x14ac:dyDescent="0.2">
      <c r="B378" s="5">
        <v>37072</v>
      </c>
      <c r="C378">
        <v>413</v>
      </c>
      <c r="D378">
        <v>82100151</v>
      </c>
      <c r="F378" t="s">
        <v>361</v>
      </c>
      <c r="H378">
        <v>3800838</v>
      </c>
      <c r="L378" s="6">
        <v>720</v>
      </c>
    </row>
    <row r="379" spans="2:12" hidden="1" x14ac:dyDescent="0.2">
      <c r="B379" s="5">
        <v>37072</v>
      </c>
      <c r="C379">
        <v>413</v>
      </c>
      <c r="D379">
        <v>82100151</v>
      </c>
      <c r="F379" t="s">
        <v>361</v>
      </c>
      <c r="H379">
        <v>3800837</v>
      </c>
      <c r="L379" s="6">
        <v>720</v>
      </c>
    </row>
    <row r="380" spans="2:12" hidden="1" x14ac:dyDescent="0.2">
      <c r="B380" s="5">
        <v>37072</v>
      </c>
      <c r="C380">
        <v>413</v>
      </c>
      <c r="D380">
        <v>82100151</v>
      </c>
      <c r="F380" t="s">
        <v>361</v>
      </c>
      <c r="H380">
        <v>3800892</v>
      </c>
      <c r="L380" s="6">
        <v>720</v>
      </c>
    </row>
    <row r="381" spans="2:12" hidden="1" x14ac:dyDescent="0.2">
      <c r="B381" s="5">
        <v>37072</v>
      </c>
      <c r="C381">
        <v>413</v>
      </c>
      <c r="D381">
        <v>82100151</v>
      </c>
      <c r="F381" t="s">
        <v>361</v>
      </c>
      <c r="H381">
        <v>3800950</v>
      </c>
      <c r="L381" s="6">
        <v>720</v>
      </c>
    </row>
    <row r="382" spans="2:12" hidden="1" x14ac:dyDescent="0.2">
      <c r="B382" s="5">
        <v>37072</v>
      </c>
      <c r="C382">
        <v>413</v>
      </c>
      <c r="D382">
        <v>82100151</v>
      </c>
      <c r="F382" t="s">
        <v>361</v>
      </c>
      <c r="H382">
        <v>3800949</v>
      </c>
      <c r="L382" s="6">
        <v>720</v>
      </c>
    </row>
    <row r="383" spans="2:12" hidden="1" x14ac:dyDescent="0.2">
      <c r="B383" s="5">
        <v>37072</v>
      </c>
      <c r="C383">
        <v>413</v>
      </c>
      <c r="D383">
        <v>82100151</v>
      </c>
      <c r="F383" t="s">
        <v>361</v>
      </c>
      <c r="H383">
        <v>3800895</v>
      </c>
      <c r="L383" s="6">
        <v>720</v>
      </c>
    </row>
    <row r="384" spans="2:12" hidden="1" x14ac:dyDescent="0.2">
      <c r="B384" s="5">
        <v>37072</v>
      </c>
      <c r="C384">
        <v>413</v>
      </c>
      <c r="D384">
        <v>82100151</v>
      </c>
      <c r="F384" t="s">
        <v>361</v>
      </c>
      <c r="H384">
        <v>3800894</v>
      </c>
      <c r="L384" s="6">
        <v>720</v>
      </c>
    </row>
    <row r="385" spans="2:12" hidden="1" x14ac:dyDescent="0.2">
      <c r="B385" s="5">
        <v>37072</v>
      </c>
      <c r="C385">
        <v>413</v>
      </c>
      <c r="D385">
        <v>82100151</v>
      </c>
      <c r="F385" t="s">
        <v>361</v>
      </c>
      <c r="H385">
        <v>3800893</v>
      </c>
      <c r="L385" s="6">
        <v>720</v>
      </c>
    </row>
    <row r="386" spans="2:12" hidden="1" x14ac:dyDescent="0.2">
      <c r="B386" s="5">
        <v>37072</v>
      </c>
      <c r="C386">
        <v>413</v>
      </c>
      <c r="D386">
        <v>82100151</v>
      </c>
      <c r="F386" t="s">
        <v>361</v>
      </c>
      <c r="H386">
        <v>3800836</v>
      </c>
      <c r="L386" s="6">
        <v>720</v>
      </c>
    </row>
    <row r="387" spans="2:12" hidden="1" x14ac:dyDescent="0.2">
      <c r="B387" s="5">
        <v>37072</v>
      </c>
      <c r="C387">
        <v>413</v>
      </c>
      <c r="D387">
        <v>82100151</v>
      </c>
      <c r="F387" t="s">
        <v>361</v>
      </c>
      <c r="H387">
        <v>3626442</v>
      </c>
      <c r="L387" s="6">
        <v>664</v>
      </c>
    </row>
    <row r="388" spans="2:12" hidden="1" x14ac:dyDescent="0.2">
      <c r="B388" s="5">
        <v>37072</v>
      </c>
      <c r="C388">
        <v>413</v>
      </c>
      <c r="D388">
        <v>82100151</v>
      </c>
      <c r="F388" t="s">
        <v>361</v>
      </c>
      <c r="H388">
        <v>3626441</v>
      </c>
      <c r="L388" s="6">
        <v>664</v>
      </c>
    </row>
    <row r="389" spans="2:12" hidden="1" x14ac:dyDescent="0.2">
      <c r="B389" s="5">
        <v>37072</v>
      </c>
      <c r="C389">
        <v>413</v>
      </c>
      <c r="D389">
        <v>82100151</v>
      </c>
      <c r="F389" t="s">
        <v>361</v>
      </c>
      <c r="H389">
        <v>3626440</v>
      </c>
      <c r="L389" s="6">
        <v>664</v>
      </c>
    </row>
    <row r="390" spans="2:12" hidden="1" x14ac:dyDescent="0.2">
      <c r="B390" s="5">
        <v>37072</v>
      </c>
      <c r="C390">
        <v>413</v>
      </c>
      <c r="D390">
        <v>82100151</v>
      </c>
      <c r="F390" t="s">
        <v>361</v>
      </c>
      <c r="H390">
        <v>3626439</v>
      </c>
      <c r="L390" s="6">
        <v>664</v>
      </c>
    </row>
    <row r="391" spans="2:12" hidden="1" x14ac:dyDescent="0.2">
      <c r="B391" s="5">
        <v>37072</v>
      </c>
      <c r="C391">
        <v>413</v>
      </c>
      <c r="D391">
        <v>82100151</v>
      </c>
      <c r="F391" t="s">
        <v>361</v>
      </c>
      <c r="H391">
        <v>3626368</v>
      </c>
      <c r="L391" s="6">
        <v>664</v>
      </c>
    </row>
    <row r="392" spans="2:12" hidden="1" x14ac:dyDescent="0.2">
      <c r="B392" s="5">
        <v>37072</v>
      </c>
      <c r="C392">
        <v>413</v>
      </c>
      <c r="D392">
        <v>82100151</v>
      </c>
      <c r="F392" t="s">
        <v>361</v>
      </c>
      <c r="H392">
        <v>3626443</v>
      </c>
      <c r="L392" s="6">
        <v>664</v>
      </c>
    </row>
    <row r="393" spans="2:12" hidden="1" x14ac:dyDescent="0.2">
      <c r="B393" s="5">
        <v>37072</v>
      </c>
      <c r="C393">
        <v>413</v>
      </c>
      <c r="D393">
        <v>82100151</v>
      </c>
      <c r="F393" t="s">
        <v>361</v>
      </c>
      <c r="H393">
        <v>3626448</v>
      </c>
      <c r="L393" s="6">
        <v>664</v>
      </c>
    </row>
    <row r="394" spans="2:12" hidden="1" x14ac:dyDescent="0.2">
      <c r="B394" s="5">
        <v>37072</v>
      </c>
      <c r="C394">
        <v>413</v>
      </c>
      <c r="D394">
        <v>82100151</v>
      </c>
      <c r="F394" t="s">
        <v>361</v>
      </c>
      <c r="H394">
        <v>3626447</v>
      </c>
      <c r="L394" s="6">
        <v>664</v>
      </c>
    </row>
    <row r="395" spans="2:12" hidden="1" x14ac:dyDescent="0.2">
      <c r="B395" s="5">
        <v>37072</v>
      </c>
      <c r="C395">
        <v>413</v>
      </c>
      <c r="D395">
        <v>82100151</v>
      </c>
      <c r="F395" t="s">
        <v>361</v>
      </c>
      <c r="H395">
        <v>3626446</v>
      </c>
      <c r="L395" s="6">
        <v>664</v>
      </c>
    </row>
    <row r="396" spans="2:12" hidden="1" x14ac:dyDescent="0.2">
      <c r="B396" s="5">
        <v>37072</v>
      </c>
      <c r="C396">
        <v>413</v>
      </c>
      <c r="D396">
        <v>82100151</v>
      </c>
      <c r="F396" t="s">
        <v>361</v>
      </c>
      <c r="H396">
        <v>3626445</v>
      </c>
      <c r="L396" s="6">
        <v>664</v>
      </c>
    </row>
    <row r="397" spans="2:12" hidden="1" x14ac:dyDescent="0.2">
      <c r="B397" s="5">
        <v>37072</v>
      </c>
      <c r="C397">
        <v>413</v>
      </c>
      <c r="D397">
        <v>82100151</v>
      </c>
      <c r="F397" t="s">
        <v>361</v>
      </c>
      <c r="H397">
        <v>3626444</v>
      </c>
      <c r="L397" s="6">
        <v>664</v>
      </c>
    </row>
    <row r="398" spans="2:12" hidden="1" x14ac:dyDescent="0.2">
      <c r="B398" s="5">
        <v>37072</v>
      </c>
      <c r="C398">
        <v>413</v>
      </c>
      <c r="D398">
        <v>82100151</v>
      </c>
      <c r="F398" t="s">
        <v>361</v>
      </c>
      <c r="H398">
        <v>3628503</v>
      </c>
      <c r="L398" s="6">
        <v>664</v>
      </c>
    </row>
    <row r="399" spans="2:12" hidden="1" x14ac:dyDescent="0.2">
      <c r="B399" s="5">
        <v>37072</v>
      </c>
      <c r="C399">
        <v>413</v>
      </c>
      <c r="D399">
        <v>82100151</v>
      </c>
      <c r="F399" t="s">
        <v>361</v>
      </c>
      <c r="H399">
        <v>3628504</v>
      </c>
      <c r="L399" s="6">
        <v>664</v>
      </c>
    </row>
    <row r="400" spans="2:12" hidden="1" x14ac:dyDescent="0.2">
      <c r="B400" s="5">
        <v>37072</v>
      </c>
      <c r="C400">
        <v>413</v>
      </c>
      <c r="D400">
        <v>82100151</v>
      </c>
      <c r="F400" t="s">
        <v>361</v>
      </c>
      <c r="H400">
        <v>3628505</v>
      </c>
      <c r="L400" s="6">
        <v>664</v>
      </c>
    </row>
    <row r="401" spans="2:12" hidden="1" x14ac:dyDescent="0.2">
      <c r="B401" s="5">
        <v>37072</v>
      </c>
      <c r="C401">
        <v>413</v>
      </c>
      <c r="D401">
        <v>82100151</v>
      </c>
      <c r="F401" t="s">
        <v>361</v>
      </c>
      <c r="H401">
        <v>3628506</v>
      </c>
      <c r="L401" s="6">
        <v>664</v>
      </c>
    </row>
    <row r="402" spans="2:12" hidden="1" x14ac:dyDescent="0.2">
      <c r="B402" s="5">
        <v>37072</v>
      </c>
      <c r="C402">
        <v>413</v>
      </c>
      <c r="D402">
        <v>82100151</v>
      </c>
      <c r="F402" t="s">
        <v>361</v>
      </c>
      <c r="H402">
        <v>3628507</v>
      </c>
      <c r="L402" s="6">
        <v>664</v>
      </c>
    </row>
    <row r="403" spans="2:12" hidden="1" x14ac:dyDescent="0.2">
      <c r="B403" s="5">
        <v>37072</v>
      </c>
      <c r="C403">
        <v>413</v>
      </c>
      <c r="D403">
        <v>82100151</v>
      </c>
      <c r="F403" t="s">
        <v>361</v>
      </c>
      <c r="H403">
        <v>3628508</v>
      </c>
      <c r="L403" s="6">
        <v>664</v>
      </c>
    </row>
    <row r="404" spans="2:12" hidden="1" x14ac:dyDescent="0.2">
      <c r="B404" s="5">
        <v>37072</v>
      </c>
      <c r="C404">
        <v>413</v>
      </c>
      <c r="D404">
        <v>82100151</v>
      </c>
      <c r="F404" t="s">
        <v>361</v>
      </c>
      <c r="H404">
        <v>3628519</v>
      </c>
      <c r="L404" s="6">
        <v>664</v>
      </c>
    </row>
    <row r="405" spans="2:12" hidden="1" x14ac:dyDescent="0.2">
      <c r="B405" s="5">
        <v>37072</v>
      </c>
      <c r="C405">
        <v>413</v>
      </c>
      <c r="D405">
        <v>82100151</v>
      </c>
      <c r="F405" t="s">
        <v>361</v>
      </c>
      <c r="H405">
        <v>3628520</v>
      </c>
      <c r="L405" s="6">
        <v>664</v>
      </c>
    </row>
    <row r="406" spans="2:12" hidden="1" x14ac:dyDescent="0.2">
      <c r="B406" s="5">
        <v>37072</v>
      </c>
      <c r="C406">
        <v>413</v>
      </c>
      <c r="D406">
        <v>82100151</v>
      </c>
      <c r="F406" t="s">
        <v>361</v>
      </c>
      <c r="H406">
        <v>3628521</v>
      </c>
      <c r="L406" s="6">
        <v>664</v>
      </c>
    </row>
    <row r="407" spans="2:12" hidden="1" x14ac:dyDescent="0.2">
      <c r="B407" s="5">
        <v>37072</v>
      </c>
      <c r="C407">
        <v>413</v>
      </c>
      <c r="D407">
        <v>82100151</v>
      </c>
      <c r="F407" t="s">
        <v>361</v>
      </c>
      <c r="H407">
        <v>3628502</v>
      </c>
      <c r="L407" s="6">
        <v>664</v>
      </c>
    </row>
    <row r="408" spans="2:12" hidden="1" x14ac:dyDescent="0.2">
      <c r="B408" s="5">
        <v>37072</v>
      </c>
      <c r="C408">
        <v>413</v>
      </c>
      <c r="D408">
        <v>82100151</v>
      </c>
      <c r="F408" t="s">
        <v>361</v>
      </c>
      <c r="H408">
        <v>3800961</v>
      </c>
      <c r="L408" s="6">
        <v>720</v>
      </c>
    </row>
    <row r="409" spans="2:12" hidden="1" x14ac:dyDescent="0.2">
      <c r="B409" s="5">
        <v>37072</v>
      </c>
      <c r="C409">
        <v>413</v>
      </c>
      <c r="D409">
        <v>82100151</v>
      </c>
      <c r="F409" t="s">
        <v>361</v>
      </c>
      <c r="H409">
        <v>3800962</v>
      </c>
      <c r="L409" s="6">
        <v>720</v>
      </c>
    </row>
    <row r="410" spans="2:12" hidden="1" x14ac:dyDescent="0.2">
      <c r="B410" s="5">
        <v>37072</v>
      </c>
      <c r="C410">
        <v>413</v>
      </c>
      <c r="D410">
        <v>82100151</v>
      </c>
      <c r="F410" t="s">
        <v>361</v>
      </c>
      <c r="H410">
        <v>3800963</v>
      </c>
      <c r="L410" s="6">
        <v>720</v>
      </c>
    </row>
    <row r="411" spans="2:12" hidden="1" x14ac:dyDescent="0.2">
      <c r="B411" s="5">
        <v>37072</v>
      </c>
      <c r="C411">
        <v>413</v>
      </c>
      <c r="D411">
        <v>82100151</v>
      </c>
      <c r="F411" t="s">
        <v>361</v>
      </c>
      <c r="H411">
        <v>3800964</v>
      </c>
      <c r="L411" s="6">
        <v>720</v>
      </c>
    </row>
    <row r="412" spans="2:12" hidden="1" x14ac:dyDescent="0.2">
      <c r="B412" s="5">
        <v>37072</v>
      </c>
      <c r="C412">
        <v>413</v>
      </c>
      <c r="D412">
        <v>82100151</v>
      </c>
      <c r="F412" t="s">
        <v>361</v>
      </c>
      <c r="H412">
        <v>3800965</v>
      </c>
      <c r="L412" s="6">
        <v>720</v>
      </c>
    </row>
    <row r="413" spans="2:12" hidden="1" x14ac:dyDescent="0.2">
      <c r="B413" s="5">
        <v>37072</v>
      </c>
      <c r="C413">
        <v>413</v>
      </c>
      <c r="D413">
        <v>82100151</v>
      </c>
      <c r="F413" t="s">
        <v>361</v>
      </c>
      <c r="H413">
        <v>3628501</v>
      </c>
      <c r="L413" s="6">
        <v>664</v>
      </c>
    </row>
    <row r="414" spans="2:12" hidden="1" x14ac:dyDescent="0.2">
      <c r="B414" s="5">
        <v>37072</v>
      </c>
      <c r="C414">
        <v>413</v>
      </c>
      <c r="D414">
        <v>82100151</v>
      </c>
      <c r="F414" t="s">
        <v>361</v>
      </c>
      <c r="H414">
        <v>3800968</v>
      </c>
      <c r="L414" s="6">
        <v>720</v>
      </c>
    </row>
    <row r="415" spans="2:12" hidden="1" x14ac:dyDescent="0.2">
      <c r="B415" s="5">
        <v>37072</v>
      </c>
      <c r="C415">
        <v>413</v>
      </c>
      <c r="D415">
        <v>82100151</v>
      </c>
      <c r="F415" t="s">
        <v>361</v>
      </c>
      <c r="H415">
        <v>3800967</v>
      </c>
      <c r="L415" s="6">
        <v>720</v>
      </c>
    </row>
    <row r="416" spans="2:12" hidden="1" x14ac:dyDescent="0.2">
      <c r="B416" s="5">
        <v>37072</v>
      </c>
      <c r="C416">
        <v>413</v>
      </c>
      <c r="D416">
        <v>82100151</v>
      </c>
      <c r="F416" t="s">
        <v>361</v>
      </c>
      <c r="H416">
        <v>3800966</v>
      </c>
      <c r="L416" s="6">
        <v>720</v>
      </c>
    </row>
    <row r="417" spans="2:12" hidden="1" x14ac:dyDescent="0.2">
      <c r="B417" t="s">
        <v>113</v>
      </c>
      <c r="D417">
        <v>82100151</v>
      </c>
      <c r="L417" s="6">
        <v>0</v>
      </c>
    </row>
    <row r="418" spans="2:12" hidden="1" x14ac:dyDescent="0.2">
      <c r="B418" s="5">
        <v>37072</v>
      </c>
      <c r="C418">
        <v>413</v>
      </c>
      <c r="D418">
        <v>82109999</v>
      </c>
      <c r="F418" t="s">
        <v>323</v>
      </c>
      <c r="I418" t="s">
        <v>324</v>
      </c>
      <c r="L418" s="6">
        <v>-20</v>
      </c>
    </row>
    <row r="419" spans="2:12" hidden="1" x14ac:dyDescent="0.2">
      <c r="B419" s="5">
        <v>37072</v>
      </c>
      <c r="C419">
        <v>413</v>
      </c>
      <c r="D419">
        <v>82109999</v>
      </c>
      <c r="F419" t="s">
        <v>323</v>
      </c>
      <c r="I419" t="s">
        <v>324</v>
      </c>
      <c r="L419" s="6">
        <v>-192</v>
      </c>
    </row>
    <row r="420" spans="2:12" hidden="1" x14ac:dyDescent="0.2">
      <c r="B420" s="5">
        <v>37072</v>
      </c>
      <c r="C420">
        <v>413</v>
      </c>
      <c r="D420">
        <v>82109999</v>
      </c>
      <c r="F420" t="s">
        <v>323</v>
      </c>
      <c r="I420" t="s">
        <v>324</v>
      </c>
      <c r="L420" s="6">
        <v>4013</v>
      </c>
    </row>
    <row r="421" spans="2:12" hidden="1" x14ac:dyDescent="0.2">
      <c r="B421" s="5">
        <v>37072</v>
      </c>
      <c r="C421">
        <v>413</v>
      </c>
      <c r="D421">
        <v>82109999</v>
      </c>
      <c r="F421" t="s">
        <v>323</v>
      </c>
      <c r="I421" t="s">
        <v>324</v>
      </c>
      <c r="L421" s="6">
        <v>84</v>
      </c>
    </row>
    <row r="422" spans="2:12" hidden="1" x14ac:dyDescent="0.2">
      <c r="B422" s="5">
        <v>37072</v>
      </c>
      <c r="C422">
        <v>413</v>
      </c>
      <c r="D422">
        <v>82109999</v>
      </c>
      <c r="F422" t="s">
        <v>323</v>
      </c>
      <c r="I422" t="s">
        <v>324</v>
      </c>
      <c r="L422" s="6">
        <v>-84</v>
      </c>
    </row>
    <row r="423" spans="2:12" hidden="1" x14ac:dyDescent="0.2">
      <c r="B423" s="5">
        <v>37072</v>
      </c>
      <c r="C423">
        <v>413</v>
      </c>
      <c r="D423">
        <v>82109999</v>
      </c>
      <c r="F423" t="s">
        <v>323</v>
      </c>
      <c r="I423" t="s">
        <v>324</v>
      </c>
      <c r="L423" s="6">
        <v>-4013</v>
      </c>
    </row>
    <row r="424" spans="2:12" hidden="1" x14ac:dyDescent="0.2">
      <c r="B424" s="5">
        <v>37072</v>
      </c>
      <c r="C424">
        <v>413</v>
      </c>
      <c r="D424">
        <v>82109999</v>
      </c>
      <c r="F424" t="s">
        <v>323</v>
      </c>
      <c r="I424" t="s">
        <v>324</v>
      </c>
      <c r="L424" s="6">
        <v>192</v>
      </c>
    </row>
    <row r="425" spans="2:12" hidden="1" x14ac:dyDescent="0.2">
      <c r="B425" s="5">
        <v>37072</v>
      </c>
      <c r="C425">
        <v>413</v>
      </c>
      <c r="D425">
        <v>82109999</v>
      </c>
      <c r="F425" t="s">
        <v>323</v>
      </c>
      <c r="I425" t="s">
        <v>324</v>
      </c>
      <c r="L425" s="6">
        <v>20</v>
      </c>
    </row>
    <row r="426" spans="2:12" hidden="1" x14ac:dyDescent="0.2">
      <c r="B426" t="s">
        <v>113</v>
      </c>
      <c r="D426">
        <v>82109999</v>
      </c>
      <c r="L426" s="6">
        <v>0</v>
      </c>
    </row>
    <row r="427" spans="2:12" x14ac:dyDescent="0.2">
      <c r="B427" t="s">
        <v>212</v>
      </c>
      <c r="L427" s="6"/>
    </row>
    <row r="428" spans="2:12" x14ac:dyDescent="0.2">
      <c r="L428" s="6"/>
    </row>
    <row r="429" spans="2:12" x14ac:dyDescent="0.2">
      <c r="B429" t="s">
        <v>213</v>
      </c>
      <c r="L429" s="7">
        <v>151559.78</v>
      </c>
    </row>
    <row r="430" spans="2:12" x14ac:dyDescent="0.2">
      <c r="L430" s="6"/>
    </row>
    <row r="431" spans="2:12" x14ac:dyDescent="0.2">
      <c r="L431" s="6"/>
    </row>
    <row r="432" spans="2:12" x14ac:dyDescent="0.2">
      <c r="L432" s="6"/>
    </row>
    <row r="433" spans="12:12" x14ac:dyDescent="0.2">
      <c r="L433" s="6"/>
    </row>
    <row r="434" spans="12:12" x14ac:dyDescent="0.2">
      <c r="L434" s="6"/>
    </row>
    <row r="435" spans="12:12" x14ac:dyDescent="0.2">
      <c r="L435" s="6"/>
    </row>
    <row r="436" spans="12:12" x14ac:dyDescent="0.2">
      <c r="L436" s="6"/>
    </row>
    <row r="437" spans="12:12" x14ac:dyDescent="0.2">
      <c r="L437" s="6"/>
    </row>
    <row r="438" spans="12:12" x14ac:dyDescent="0.2">
      <c r="L438" s="6"/>
    </row>
    <row r="439" spans="12:12" x14ac:dyDescent="0.2">
      <c r="L439" s="6"/>
    </row>
    <row r="440" spans="12:12" x14ac:dyDescent="0.2">
      <c r="L440" s="6"/>
    </row>
    <row r="441" spans="12:12" x14ac:dyDescent="0.2">
      <c r="L441" s="6"/>
    </row>
    <row r="442" spans="12:12" x14ac:dyDescent="0.2">
      <c r="L442" s="6"/>
    </row>
    <row r="443" spans="12:12" x14ac:dyDescent="0.2">
      <c r="L443" s="6"/>
    </row>
    <row r="444" spans="12:12" x14ac:dyDescent="0.2">
      <c r="L444" s="6"/>
    </row>
    <row r="445" spans="12:12" x14ac:dyDescent="0.2">
      <c r="L445" s="6"/>
    </row>
    <row r="446" spans="12:12" x14ac:dyDescent="0.2">
      <c r="L446" s="6"/>
    </row>
    <row r="447" spans="12:12" x14ac:dyDescent="0.2">
      <c r="L447" s="6"/>
    </row>
    <row r="448" spans="12:12" x14ac:dyDescent="0.2">
      <c r="L448" s="6"/>
    </row>
    <row r="449" spans="12:12" x14ac:dyDescent="0.2">
      <c r="L449" s="6"/>
    </row>
    <row r="450" spans="12:12" x14ac:dyDescent="0.2">
      <c r="L450" s="6"/>
    </row>
    <row r="451" spans="12:12" x14ac:dyDescent="0.2">
      <c r="L451" s="6"/>
    </row>
    <row r="452" spans="12:12" x14ac:dyDescent="0.2">
      <c r="L452" s="6"/>
    </row>
    <row r="453" spans="12:12" x14ac:dyDescent="0.2">
      <c r="L453" s="6"/>
    </row>
    <row r="454" spans="12:12" x14ac:dyDescent="0.2">
      <c r="L454" s="6"/>
    </row>
    <row r="455" spans="12:12" x14ac:dyDescent="0.2">
      <c r="L455" s="6"/>
    </row>
    <row r="456" spans="12:12" x14ac:dyDescent="0.2">
      <c r="L456" s="6"/>
    </row>
    <row r="457" spans="12:12" x14ac:dyDescent="0.2">
      <c r="L457" s="6"/>
    </row>
    <row r="458" spans="12:12" x14ac:dyDescent="0.2">
      <c r="L458" s="6"/>
    </row>
    <row r="459" spans="12:12" x14ac:dyDescent="0.2">
      <c r="L459" s="6"/>
    </row>
    <row r="460" spans="12:12" x14ac:dyDescent="0.2">
      <c r="L460" s="6"/>
    </row>
    <row r="461" spans="12:12" x14ac:dyDescent="0.2">
      <c r="L461" s="6"/>
    </row>
    <row r="462" spans="12:12" x14ac:dyDescent="0.2">
      <c r="L462" s="6"/>
    </row>
    <row r="463" spans="12:12" x14ac:dyDescent="0.2">
      <c r="L463" s="6"/>
    </row>
    <row r="464" spans="12:12" x14ac:dyDescent="0.2">
      <c r="L464" s="6"/>
    </row>
    <row r="465" spans="12:12" x14ac:dyDescent="0.2">
      <c r="L465" s="6"/>
    </row>
    <row r="466" spans="12:12" x14ac:dyDescent="0.2">
      <c r="L466" s="6"/>
    </row>
    <row r="467" spans="12:12" x14ac:dyDescent="0.2">
      <c r="L467" s="6"/>
    </row>
    <row r="468" spans="12:12" x14ac:dyDescent="0.2">
      <c r="L468" s="6"/>
    </row>
    <row r="469" spans="12:12" x14ac:dyDescent="0.2">
      <c r="L469" s="6"/>
    </row>
    <row r="470" spans="12:12" x14ac:dyDescent="0.2">
      <c r="L470" s="6"/>
    </row>
    <row r="471" spans="12:12" x14ac:dyDescent="0.2">
      <c r="L471" s="6"/>
    </row>
    <row r="472" spans="12:12" x14ac:dyDescent="0.2">
      <c r="L472" s="6"/>
    </row>
    <row r="473" spans="12:12" x14ac:dyDescent="0.2">
      <c r="L473" s="6"/>
    </row>
    <row r="474" spans="12:12" x14ac:dyDescent="0.2">
      <c r="L474" s="6"/>
    </row>
    <row r="475" spans="12:12" x14ac:dyDescent="0.2">
      <c r="L475" s="6"/>
    </row>
    <row r="476" spans="12:12" x14ac:dyDescent="0.2">
      <c r="L476" s="6"/>
    </row>
    <row r="477" spans="12:12" x14ac:dyDescent="0.2">
      <c r="L477" s="6"/>
    </row>
    <row r="478" spans="12:12" x14ac:dyDescent="0.2">
      <c r="L478" s="6"/>
    </row>
    <row r="479" spans="12:12" x14ac:dyDescent="0.2">
      <c r="L479" s="6"/>
    </row>
    <row r="480" spans="12:12" x14ac:dyDescent="0.2">
      <c r="L480" s="6"/>
    </row>
    <row r="481" spans="12:12" x14ac:dyDescent="0.2">
      <c r="L481" s="6"/>
    </row>
    <row r="482" spans="12:12" x14ac:dyDescent="0.2">
      <c r="L482" s="6"/>
    </row>
    <row r="483" spans="12:12" x14ac:dyDescent="0.2">
      <c r="L483" s="6"/>
    </row>
    <row r="484" spans="12:12" x14ac:dyDescent="0.2">
      <c r="L484" s="6"/>
    </row>
    <row r="485" spans="12:12" x14ac:dyDescent="0.2">
      <c r="L485" s="6"/>
    </row>
    <row r="486" spans="12:12" x14ac:dyDescent="0.2">
      <c r="L486" s="6"/>
    </row>
    <row r="487" spans="12:12" x14ac:dyDescent="0.2">
      <c r="L487" s="6"/>
    </row>
    <row r="488" spans="12:12" x14ac:dyDescent="0.2">
      <c r="L488" s="6"/>
    </row>
    <row r="489" spans="12:12" x14ac:dyDescent="0.2">
      <c r="L489" s="6"/>
    </row>
    <row r="490" spans="12:12" x14ac:dyDescent="0.2">
      <c r="L490" s="6"/>
    </row>
    <row r="491" spans="12:12" x14ac:dyDescent="0.2">
      <c r="L491" s="6"/>
    </row>
    <row r="492" spans="12:12" x14ac:dyDescent="0.2">
      <c r="L492" s="6"/>
    </row>
    <row r="493" spans="12:12" x14ac:dyDescent="0.2">
      <c r="L493" s="6"/>
    </row>
    <row r="494" spans="12:12" x14ac:dyDescent="0.2">
      <c r="L494" s="6"/>
    </row>
    <row r="495" spans="12:12" x14ac:dyDescent="0.2">
      <c r="L495" s="6"/>
    </row>
    <row r="496" spans="12:12" x14ac:dyDescent="0.2">
      <c r="L496" s="6"/>
    </row>
    <row r="497" spans="12:12" x14ac:dyDescent="0.2">
      <c r="L497" s="6"/>
    </row>
    <row r="498" spans="12:12" x14ac:dyDescent="0.2">
      <c r="L498" s="6"/>
    </row>
    <row r="499" spans="12:12" x14ac:dyDescent="0.2">
      <c r="L499" s="6"/>
    </row>
    <row r="500" spans="12:12" x14ac:dyDescent="0.2">
      <c r="L500" s="6"/>
    </row>
    <row r="501" spans="12:12" x14ac:dyDescent="0.2">
      <c r="L501" s="6"/>
    </row>
    <row r="502" spans="12:12" x14ac:dyDescent="0.2">
      <c r="L502" s="6"/>
    </row>
    <row r="503" spans="12:12" x14ac:dyDescent="0.2">
      <c r="L503" s="6"/>
    </row>
    <row r="504" spans="12:12" x14ac:dyDescent="0.2">
      <c r="L504" s="6"/>
    </row>
    <row r="505" spans="12:12" x14ac:dyDescent="0.2">
      <c r="L505" s="6"/>
    </row>
    <row r="506" spans="12:12" x14ac:dyDescent="0.2">
      <c r="L506" s="6"/>
    </row>
    <row r="507" spans="12:12" x14ac:dyDescent="0.2">
      <c r="L507" s="6"/>
    </row>
    <row r="508" spans="12:12" x14ac:dyDescent="0.2">
      <c r="L508" s="6"/>
    </row>
    <row r="509" spans="12:12" x14ac:dyDescent="0.2">
      <c r="L509" s="6"/>
    </row>
    <row r="510" spans="12:12" x14ac:dyDescent="0.2">
      <c r="L510" s="6"/>
    </row>
    <row r="511" spans="12:12" x14ac:dyDescent="0.2">
      <c r="L511" s="6"/>
    </row>
    <row r="512" spans="12:12" x14ac:dyDescent="0.2">
      <c r="L512" s="6"/>
    </row>
    <row r="513" spans="12:12" x14ac:dyDescent="0.2">
      <c r="L513" s="6"/>
    </row>
    <row r="514" spans="12:12" x14ac:dyDescent="0.2">
      <c r="L514" s="6"/>
    </row>
    <row r="515" spans="12:12" x14ac:dyDescent="0.2">
      <c r="L515" s="6"/>
    </row>
    <row r="516" spans="12:12" x14ac:dyDescent="0.2">
      <c r="L516" s="6"/>
    </row>
    <row r="517" spans="12:12" x14ac:dyDescent="0.2">
      <c r="L517" s="6"/>
    </row>
    <row r="518" spans="12:12" x14ac:dyDescent="0.2">
      <c r="L518" s="6"/>
    </row>
    <row r="519" spans="12:12" x14ac:dyDescent="0.2">
      <c r="L519" s="6"/>
    </row>
    <row r="520" spans="12:12" x14ac:dyDescent="0.2">
      <c r="L520" s="6"/>
    </row>
    <row r="521" spans="12:12" x14ac:dyDescent="0.2">
      <c r="L521" s="6"/>
    </row>
    <row r="522" spans="12:12" x14ac:dyDescent="0.2">
      <c r="L522" s="6"/>
    </row>
    <row r="523" spans="12:12" x14ac:dyDescent="0.2">
      <c r="L523" s="6"/>
    </row>
    <row r="524" spans="12:12" x14ac:dyDescent="0.2">
      <c r="L524" s="6"/>
    </row>
    <row r="525" spans="12:12" x14ac:dyDescent="0.2">
      <c r="L525" s="6"/>
    </row>
    <row r="526" spans="12:12" x14ac:dyDescent="0.2">
      <c r="L526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A45" sqref="A45:A46"/>
    </sheetView>
  </sheetViews>
  <sheetFormatPr defaultRowHeight="12.75" x14ac:dyDescent="0.2"/>
  <cols>
    <col min="1" max="1" width="28.28515625" customWidth="1"/>
    <col min="2" max="2" width="5.7109375" customWidth="1"/>
    <col min="3" max="3" width="22.85546875" customWidth="1"/>
    <col min="4" max="4" width="23.5703125" customWidth="1"/>
    <col min="5" max="5" width="11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631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49</v>
      </c>
      <c r="B7" s="3">
        <v>413</v>
      </c>
      <c r="C7" s="3" t="s">
        <v>611</v>
      </c>
      <c r="D7" s="3" t="s">
        <v>615</v>
      </c>
      <c r="E7">
        <v>1</v>
      </c>
    </row>
    <row r="8" spans="1:5" x14ac:dyDescent="0.2">
      <c r="A8" t="s">
        <v>68</v>
      </c>
      <c r="B8" s="3">
        <v>413</v>
      </c>
      <c r="C8" s="3" t="s">
        <v>611</v>
      </c>
      <c r="D8" s="3" t="s">
        <v>615</v>
      </c>
      <c r="E8">
        <v>1</v>
      </c>
    </row>
    <row r="9" spans="1:5" x14ac:dyDescent="0.2">
      <c r="B9" s="3"/>
      <c r="D9" s="65" t="s">
        <v>623</v>
      </c>
      <c r="E9">
        <f>SUM(E7:E8)</f>
        <v>2</v>
      </c>
    </row>
    <row r="10" spans="1:5" x14ac:dyDescent="0.2">
      <c r="B10" s="3"/>
    </row>
    <row r="11" spans="1:5" x14ac:dyDescent="0.2">
      <c r="A11" t="s">
        <v>55</v>
      </c>
      <c r="B11" s="3">
        <v>413</v>
      </c>
      <c r="C11" s="3" t="s">
        <v>611</v>
      </c>
      <c r="D11" s="3" t="s">
        <v>613</v>
      </c>
      <c r="E11">
        <v>1</v>
      </c>
    </row>
    <row r="12" spans="1:5" x14ac:dyDescent="0.2">
      <c r="A12" t="s">
        <v>66</v>
      </c>
      <c r="B12" s="3">
        <v>413</v>
      </c>
      <c r="C12" s="3" t="s">
        <v>611</v>
      </c>
      <c r="D12" s="3" t="s">
        <v>613</v>
      </c>
      <c r="E12">
        <v>1</v>
      </c>
    </row>
    <row r="13" spans="1:5" x14ac:dyDescent="0.2">
      <c r="B13" s="3"/>
      <c r="D13" s="65" t="s">
        <v>623</v>
      </c>
      <c r="E13">
        <f>SUM(E11:E12)</f>
        <v>2</v>
      </c>
    </row>
    <row r="14" spans="1:5" x14ac:dyDescent="0.2">
      <c r="B14" s="3"/>
    </row>
    <row r="15" spans="1:5" x14ac:dyDescent="0.2">
      <c r="A15" t="s">
        <v>51</v>
      </c>
      <c r="B15" s="3">
        <v>413</v>
      </c>
      <c r="C15" s="3" t="s">
        <v>611</v>
      </c>
      <c r="D15" s="3" t="s">
        <v>612</v>
      </c>
      <c r="E15">
        <v>1</v>
      </c>
    </row>
    <row r="16" spans="1:5" x14ac:dyDescent="0.2">
      <c r="A16" t="s">
        <v>53</v>
      </c>
      <c r="B16" s="3">
        <v>413</v>
      </c>
      <c r="C16" s="3" t="s">
        <v>611</v>
      </c>
      <c r="D16" s="3" t="s">
        <v>612</v>
      </c>
      <c r="E16">
        <v>1</v>
      </c>
    </row>
    <row r="17" spans="1:5" x14ac:dyDescent="0.2">
      <c r="A17" t="s">
        <v>59</v>
      </c>
      <c r="B17" s="3">
        <v>413</v>
      </c>
      <c r="C17" s="3" t="s">
        <v>611</v>
      </c>
      <c r="D17" s="3" t="s">
        <v>612</v>
      </c>
      <c r="E17">
        <v>1</v>
      </c>
    </row>
    <row r="18" spans="1:5" x14ac:dyDescent="0.2">
      <c r="A18" t="s">
        <v>63</v>
      </c>
      <c r="B18" s="3">
        <v>413</v>
      </c>
      <c r="C18" s="3" t="s">
        <v>611</v>
      </c>
      <c r="D18" s="3" t="s">
        <v>612</v>
      </c>
      <c r="E18">
        <v>1</v>
      </c>
    </row>
    <row r="19" spans="1:5" x14ac:dyDescent="0.2">
      <c r="A19" t="s">
        <v>64</v>
      </c>
      <c r="B19" s="3">
        <v>413</v>
      </c>
      <c r="C19" s="3" t="s">
        <v>611</v>
      </c>
      <c r="D19" s="3" t="s">
        <v>612</v>
      </c>
      <c r="E19">
        <v>1</v>
      </c>
    </row>
    <row r="20" spans="1:5" x14ac:dyDescent="0.2">
      <c r="A20" t="s">
        <v>65</v>
      </c>
      <c r="B20" s="3">
        <v>413</v>
      </c>
      <c r="C20" s="3" t="s">
        <v>611</v>
      </c>
      <c r="D20" s="3" t="s">
        <v>612</v>
      </c>
      <c r="E20">
        <v>1</v>
      </c>
    </row>
    <row r="21" spans="1:5" x14ac:dyDescent="0.2">
      <c r="A21" t="s">
        <v>67</v>
      </c>
      <c r="B21" s="3">
        <v>413</v>
      </c>
      <c r="C21" s="3" t="s">
        <v>611</v>
      </c>
      <c r="D21" s="3" t="s">
        <v>612</v>
      </c>
      <c r="E21">
        <v>1</v>
      </c>
    </row>
    <row r="22" spans="1:5" x14ac:dyDescent="0.2">
      <c r="B22" s="3"/>
      <c r="D22" s="65" t="s">
        <v>623</v>
      </c>
      <c r="E22">
        <f>SUM(E15:E21)</f>
        <v>7</v>
      </c>
    </row>
    <row r="23" spans="1:5" x14ac:dyDescent="0.2">
      <c r="B23" s="3"/>
    </row>
    <row r="24" spans="1:5" x14ac:dyDescent="0.2">
      <c r="A24" t="s">
        <v>50</v>
      </c>
      <c r="B24" s="3">
        <v>413</v>
      </c>
      <c r="C24" s="3" t="s">
        <v>611</v>
      </c>
      <c r="D24" s="3" t="s">
        <v>614</v>
      </c>
      <c r="E24">
        <v>1</v>
      </c>
    </row>
    <row r="25" spans="1:5" x14ac:dyDescent="0.2">
      <c r="A25" t="s">
        <v>52</v>
      </c>
      <c r="B25" s="3">
        <v>413</v>
      </c>
      <c r="C25" s="3" t="s">
        <v>611</v>
      </c>
      <c r="D25" s="3" t="s">
        <v>614</v>
      </c>
      <c r="E25">
        <v>1</v>
      </c>
    </row>
    <row r="26" spans="1:5" x14ac:dyDescent="0.2">
      <c r="A26" t="s">
        <v>54</v>
      </c>
      <c r="B26" s="3">
        <v>413</v>
      </c>
      <c r="C26" s="3" t="s">
        <v>611</v>
      </c>
      <c r="D26" s="3" t="s">
        <v>614</v>
      </c>
      <c r="E26">
        <v>1</v>
      </c>
    </row>
    <row r="27" spans="1:5" x14ac:dyDescent="0.2">
      <c r="A27" t="s">
        <v>56</v>
      </c>
      <c r="B27" s="3">
        <v>413</v>
      </c>
      <c r="C27" s="3" t="s">
        <v>611</v>
      </c>
      <c r="D27" s="3" t="s">
        <v>614</v>
      </c>
      <c r="E27">
        <v>1</v>
      </c>
    </row>
    <row r="28" spans="1:5" x14ac:dyDescent="0.2">
      <c r="A28" t="s">
        <v>57</v>
      </c>
      <c r="B28" s="3">
        <v>413</v>
      </c>
      <c r="C28" s="3" t="s">
        <v>611</v>
      </c>
      <c r="D28" s="3" t="s">
        <v>614</v>
      </c>
      <c r="E28">
        <v>1</v>
      </c>
    </row>
    <row r="29" spans="1:5" x14ac:dyDescent="0.2">
      <c r="A29" t="s">
        <v>58</v>
      </c>
      <c r="B29" s="3">
        <v>413</v>
      </c>
      <c r="C29" s="3" t="s">
        <v>611</v>
      </c>
      <c r="D29" s="3" t="s">
        <v>614</v>
      </c>
      <c r="E29">
        <v>1</v>
      </c>
    </row>
    <row r="30" spans="1:5" x14ac:dyDescent="0.2">
      <c r="A30" t="s">
        <v>60</v>
      </c>
      <c r="B30" s="3">
        <v>413</v>
      </c>
      <c r="C30" s="3" t="s">
        <v>611</v>
      </c>
      <c r="D30" s="3" t="s">
        <v>614</v>
      </c>
      <c r="E30">
        <v>1</v>
      </c>
    </row>
    <row r="31" spans="1:5" x14ac:dyDescent="0.2">
      <c r="A31" t="s">
        <v>61</v>
      </c>
      <c r="B31" s="3">
        <v>413</v>
      </c>
      <c r="C31" s="3" t="s">
        <v>611</v>
      </c>
      <c r="D31" s="3" t="s">
        <v>614</v>
      </c>
      <c r="E31">
        <v>1</v>
      </c>
    </row>
    <row r="32" spans="1:5" x14ac:dyDescent="0.2">
      <c r="A32" t="s">
        <v>62</v>
      </c>
      <c r="B32" s="3">
        <v>413</v>
      </c>
      <c r="C32" s="3" t="s">
        <v>611</v>
      </c>
      <c r="D32" s="3" t="s">
        <v>614</v>
      </c>
      <c r="E32">
        <v>1</v>
      </c>
    </row>
    <row r="33" spans="4:5" x14ac:dyDescent="0.2">
      <c r="D33" s="65" t="s">
        <v>623</v>
      </c>
      <c r="E33">
        <f>SUM(E24:E32)</f>
        <v>9</v>
      </c>
    </row>
    <row r="35" spans="4:5" x14ac:dyDescent="0.2">
      <c r="D35" s="2" t="s">
        <v>632</v>
      </c>
      <c r="E35">
        <f>+E9+E13+E22+E33</f>
        <v>20</v>
      </c>
    </row>
    <row r="38" spans="4:5" x14ac:dyDescent="0.2">
      <c r="D38" s="66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14" workbookViewId="0">
      <selection activeCell="A45" sqref="A45:A4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3.425781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575</v>
      </c>
    </row>
    <row r="2" spans="1:43" hidden="1" x14ac:dyDescent="0.2">
      <c r="A2" s="10" t="s">
        <v>517</v>
      </c>
      <c r="B2" s="10" t="s">
        <v>576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Upstream Originations - Gray/Hodge (105659)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283108.18</v>
      </c>
      <c r="D11" s="30">
        <v>233353</v>
      </c>
      <c r="F11" s="30">
        <v>-49755.18</v>
      </c>
      <c r="G11" s="30">
        <v>1</v>
      </c>
      <c r="H11" s="31">
        <v>1189713.1399999999</v>
      </c>
      <c r="J11" s="30">
        <v>1400118</v>
      </c>
      <c r="L11" s="30">
        <v>210404.86</v>
      </c>
      <c r="N11" s="29" t="s">
        <v>109</v>
      </c>
      <c r="O11" s="30">
        <v>172458.66</v>
      </c>
      <c r="Q11" s="30">
        <v>176904.95</v>
      </c>
      <c r="S11" s="30">
        <v>185655.98</v>
      </c>
      <c r="U11" s="30">
        <v>163373.04</v>
      </c>
      <c r="W11" s="30">
        <v>208212.33</v>
      </c>
      <c r="Y11" s="30">
        <v>283108.18</v>
      </c>
      <c r="AA11" s="30">
        <v>233353</v>
      </c>
      <c r="AC11" s="30">
        <v>233353</v>
      </c>
      <c r="AE11" s="30">
        <v>233353</v>
      </c>
      <c r="AG11" s="30">
        <v>233353</v>
      </c>
      <c r="AI11" s="30">
        <v>233353</v>
      </c>
      <c r="AK11" s="30">
        <v>233353</v>
      </c>
      <c r="AM11" s="32">
        <v>2589831.14</v>
      </c>
      <c r="AO11" s="33">
        <v>2800236</v>
      </c>
      <c r="AQ11" s="33">
        <v>210404.86</v>
      </c>
    </row>
    <row r="12" spans="1:43" s="30" customFormat="1" ht="12" customHeight="1" x14ac:dyDescent="0.2">
      <c r="A12" s="29" t="s">
        <v>544</v>
      </c>
      <c r="B12" s="30">
        <v>20794.37</v>
      </c>
      <c r="D12" s="30">
        <v>31185</v>
      </c>
      <c r="F12" s="30">
        <v>10390.629999999999</v>
      </c>
      <c r="H12" s="31">
        <v>154295.57</v>
      </c>
      <c r="J12" s="30">
        <v>187110</v>
      </c>
      <c r="L12" s="30">
        <v>32814.43</v>
      </c>
      <c r="N12" s="29" t="s">
        <v>544</v>
      </c>
      <c r="O12" s="30">
        <v>25473.24</v>
      </c>
      <c r="Q12" s="30">
        <v>21775.75</v>
      </c>
      <c r="S12" s="30">
        <v>33639.31</v>
      </c>
      <c r="U12" s="30">
        <v>25948.23</v>
      </c>
      <c r="W12" s="30">
        <v>26664.67</v>
      </c>
      <c r="Y12" s="30">
        <v>20794.37</v>
      </c>
      <c r="AA12" s="30">
        <v>31185</v>
      </c>
      <c r="AC12" s="30">
        <v>31185</v>
      </c>
      <c r="AE12" s="30">
        <v>31185</v>
      </c>
      <c r="AG12" s="30">
        <v>31185</v>
      </c>
      <c r="AI12" s="30">
        <v>31185</v>
      </c>
      <c r="AK12" s="30">
        <v>31185</v>
      </c>
      <c r="AM12" s="32">
        <v>341405.57</v>
      </c>
      <c r="AO12" s="33">
        <v>374220</v>
      </c>
      <c r="AQ12" s="33">
        <v>32814.430000000051</v>
      </c>
    </row>
    <row r="13" spans="1:43" s="30" customFormat="1" ht="12" customHeight="1" x14ac:dyDescent="0.2">
      <c r="A13" s="29" t="s">
        <v>545</v>
      </c>
      <c r="B13" s="30">
        <v>10346.24</v>
      </c>
      <c r="D13" s="30">
        <v>15335</v>
      </c>
      <c r="F13" s="30">
        <v>4988.76</v>
      </c>
      <c r="H13" s="31">
        <v>91611.91</v>
      </c>
      <c r="J13" s="30">
        <v>92010</v>
      </c>
      <c r="L13" s="30">
        <v>398.09000000001106</v>
      </c>
      <c r="N13" s="29" t="s">
        <v>545</v>
      </c>
      <c r="O13" s="30">
        <v>28491.119999999999</v>
      </c>
      <c r="Q13" s="30">
        <v>42981.599999999999</v>
      </c>
      <c r="S13" s="30">
        <v>-18022.82</v>
      </c>
      <c r="U13" s="30">
        <v>8815.35</v>
      </c>
      <c r="W13" s="30">
        <v>19000.419999999998</v>
      </c>
      <c r="Y13" s="30">
        <v>10346.24</v>
      </c>
      <c r="AA13" s="30">
        <v>15335</v>
      </c>
      <c r="AC13" s="30">
        <v>15335</v>
      </c>
      <c r="AE13" s="30">
        <v>15335</v>
      </c>
      <c r="AG13" s="30">
        <v>15335</v>
      </c>
      <c r="AI13" s="30">
        <v>15335</v>
      </c>
      <c r="AK13" s="30">
        <v>15335</v>
      </c>
      <c r="AM13" s="32">
        <v>183621.91</v>
      </c>
      <c r="AO13" s="33">
        <v>184020</v>
      </c>
      <c r="AQ13" s="33">
        <v>398.08999999999651</v>
      </c>
    </row>
    <row r="14" spans="1:43" s="30" customFormat="1" ht="12" customHeight="1" x14ac:dyDescent="0.2">
      <c r="A14" s="29" t="s">
        <v>546</v>
      </c>
      <c r="B14" s="30">
        <v>4498.12</v>
      </c>
      <c r="D14" s="30">
        <v>10060</v>
      </c>
      <c r="F14" s="30">
        <v>5561.88</v>
      </c>
      <c r="H14" s="31">
        <v>20700.87</v>
      </c>
      <c r="J14" s="30">
        <v>60360</v>
      </c>
      <c r="L14" s="30">
        <v>39659.129999999997</v>
      </c>
      <c r="N14" s="29" t="s">
        <v>546</v>
      </c>
      <c r="O14" s="30">
        <v>4164.2700000000004</v>
      </c>
      <c r="Q14" s="30">
        <v>2386.0100000000002</v>
      </c>
      <c r="S14" s="30">
        <v>862.48</v>
      </c>
      <c r="U14" s="30">
        <v>3457.34</v>
      </c>
      <c r="W14" s="30">
        <v>5332.65</v>
      </c>
      <c r="Y14" s="30">
        <v>4498.12</v>
      </c>
      <c r="AA14" s="30">
        <v>10060</v>
      </c>
      <c r="AC14" s="30">
        <v>10060</v>
      </c>
      <c r="AE14" s="30">
        <v>10060</v>
      </c>
      <c r="AG14" s="30">
        <v>10060</v>
      </c>
      <c r="AI14" s="30">
        <v>10060</v>
      </c>
      <c r="AK14" s="30">
        <v>10060</v>
      </c>
      <c r="AM14" s="32">
        <v>81060.87</v>
      </c>
      <c r="AO14" s="33">
        <v>120720</v>
      </c>
      <c r="AQ14" s="33">
        <v>39659.129999999997</v>
      </c>
    </row>
    <row r="15" spans="1:43" s="30" customFormat="1" ht="12" customHeight="1" x14ac:dyDescent="0.2">
      <c r="A15" s="29" t="s">
        <v>547</v>
      </c>
      <c r="B15" s="30">
        <v>1195.98</v>
      </c>
      <c r="D15" s="30">
        <v>2615</v>
      </c>
      <c r="F15" s="30">
        <v>1419.02</v>
      </c>
      <c r="H15" s="31">
        <v>8648.14</v>
      </c>
      <c r="J15" s="30">
        <v>15690</v>
      </c>
      <c r="L15" s="30">
        <v>7041.86</v>
      </c>
      <c r="N15" s="29" t="s">
        <v>547</v>
      </c>
      <c r="O15" s="30">
        <v>1888.06</v>
      </c>
      <c r="Q15" s="30">
        <v>1351.76</v>
      </c>
      <c r="S15" s="30">
        <v>2175.62</v>
      </c>
      <c r="U15" s="30">
        <v>1742.13</v>
      </c>
      <c r="W15" s="30">
        <v>294.58999999999997</v>
      </c>
      <c r="Y15" s="30">
        <v>1195.98</v>
      </c>
      <c r="AA15" s="30">
        <v>2615</v>
      </c>
      <c r="AC15" s="30">
        <v>2615</v>
      </c>
      <c r="AE15" s="30">
        <v>2615</v>
      </c>
      <c r="AG15" s="30">
        <v>2615</v>
      </c>
      <c r="AI15" s="30">
        <v>2615</v>
      </c>
      <c r="AK15" s="30">
        <v>2615</v>
      </c>
      <c r="AM15" s="32">
        <v>24338.14</v>
      </c>
      <c r="AO15" s="33">
        <v>31380</v>
      </c>
      <c r="AQ15" s="33">
        <v>7041.86</v>
      </c>
    </row>
    <row r="16" spans="1:43" s="30" customFormat="1" ht="12" customHeight="1" x14ac:dyDescent="0.2">
      <c r="A16" s="29" t="s">
        <v>548</v>
      </c>
      <c r="B16" s="30">
        <v>364806.29</v>
      </c>
      <c r="D16" s="30">
        <v>2314</v>
      </c>
      <c r="F16" s="30">
        <v>-362492.29</v>
      </c>
      <c r="H16" s="31">
        <v>1079507.04</v>
      </c>
      <c r="J16" s="30">
        <v>13884</v>
      </c>
      <c r="L16" s="30">
        <v>-1065623.04</v>
      </c>
      <c r="N16" s="29" t="s">
        <v>548</v>
      </c>
      <c r="O16" s="30">
        <v>32579.009999999915</v>
      </c>
      <c r="Q16" s="30">
        <v>37434.769999999997</v>
      </c>
      <c r="S16" s="30">
        <v>353134.05</v>
      </c>
      <c r="U16" s="30">
        <v>354330.95</v>
      </c>
      <c r="W16" s="30">
        <v>-62778.03</v>
      </c>
      <c r="Y16" s="30">
        <v>364806.29</v>
      </c>
      <c r="AA16" s="30">
        <v>2314</v>
      </c>
      <c r="AC16" s="30">
        <v>2314</v>
      </c>
      <c r="AE16" s="30">
        <v>2314</v>
      </c>
      <c r="AG16" s="30">
        <v>3857</v>
      </c>
      <c r="AI16" s="30">
        <v>3857</v>
      </c>
      <c r="AK16" s="30">
        <v>10028</v>
      </c>
      <c r="AM16" s="32">
        <v>1104191.04</v>
      </c>
      <c r="AO16" s="33">
        <v>38568</v>
      </c>
      <c r="AQ16" s="33">
        <v>-1065623.04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5506.47</v>
      </c>
      <c r="D18" s="30">
        <v>0</v>
      </c>
      <c r="F18" s="30">
        <v>-5506.47</v>
      </c>
      <c r="G18" s="30">
        <v>2</v>
      </c>
      <c r="H18" s="31">
        <v>60144.59</v>
      </c>
      <c r="J18" s="30">
        <v>0</v>
      </c>
      <c r="L18" s="30">
        <v>-60144.59</v>
      </c>
      <c r="N18" s="29" t="s">
        <v>550</v>
      </c>
      <c r="O18" s="30">
        <v>12691.64</v>
      </c>
      <c r="Q18" s="30">
        <v>8116.43</v>
      </c>
      <c r="S18" s="30">
        <v>16276.92</v>
      </c>
      <c r="U18" s="30">
        <v>3915.82</v>
      </c>
      <c r="W18" s="30">
        <v>13637.31</v>
      </c>
      <c r="Y18" s="30">
        <v>5506.47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60144.59</v>
      </c>
      <c r="AO18" s="33">
        <v>0</v>
      </c>
      <c r="AQ18" s="33">
        <v>-60144.59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250</v>
      </c>
      <c r="D21" s="30">
        <v>0</v>
      </c>
      <c r="F21" s="30">
        <v>-250</v>
      </c>
      <c r="H21" s="31">
        <v>857.48</v>
      </c>
      <c r="J21" s="30">
        <v>0</v>
      </c>
      <c r="L21" s="30">
        <v>-857.48</v>
      </c>
      <c r="N21" s="29" t="s">
        <v>553</v>
      </c>
      <c r="O21" s="30">
        <v>-1488.34</v>
      </c>
      <c r="Q21" s="30">
        <v>-956.53</v>
      </c>
      <c r="S21" s="30">
        <v>0</v>
      </c>
      <c r="U21" s="30">
        <v>3040.85</v>
      </c>
      <c r="W21" s="30">
        <v>11.5</v>
      </c>
      <c r="Y21" s="30">
        <v>250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857.48</v>
      </c>
      <c r="AO21" s="33">
        <v>0</v>
      </c>
      <c r="AQ21" s="33">
        <v>-857.48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0</v>
      </c>
      <c r="D24" s="30">
        <v>0</v>
      </c>
      <c r="F24" s="30">
        <v>0</v>
      </c>
      <c r="H24" s="31">
        <v>1992.38</v>
      </c>
      <c r="J24" s="30">
        <v>0</v>
      </c>
      <c r="L24" s="30">
        <v>-1992.38</v>
      </c>
      <c r="N24" s="29" t="s">
        <v>556</v>
      </c>
      <c r="O24" s="30">
        <v>906.05</v>
      </c>
      <c r="Q24" s="30">
        <v>0</v>
      </c>
      <c r="S24" s="30">
        <v>0</v>
      </c>
      <c r="U24" s="30">
        <v>362.11</v>
      </c>
      <c r="W24" s="30">
        <v>724.22</v>
      </c>
      <c r="Y24" s="30">
        <v>0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1992.38</v>
      </c>
      <c r="AO24" s="33">
        <v>0</v>
      </c>
      <c r="AQ24" s="33">
        <v>-1992.38</v>
      </c>
    </row>
    <row r="25" spans="1:43" s="30" customFormat="1" ht="12" customHeight="1" x14ac:dyDescent="0.2">
      <c r="A25" s="29" t="s">
        <v>557</v>
      </c>
      <c r="B25" s="30">
        <v>0</v>
      </c>
      <c r="D25" s="30">
        <v>154</v>
      </c>
      <c r="F25" s="30">
        <v>154</v>
      </c>
      <c r="H25" s="31">
        <v>0</v>
      </c>
      <c r="J25" s="30">
        <v>924</v>
      </c>
      <c r="L25" s="30">
        <v>924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154</v>
      </c>
      <c r="AC25" s="30">
        <v>154</v>
      </c>
      <c r="AE25" s="30">
        <v>154</v>
      </c>
      <c r="AG25" s="30">
        <v>154</v>
      </c>
      <c r="AI25" s="30">
        <v>154</v>
      </c>
      <c r="AK25" s="30">
        <v>154</v>
      </c>
      <c r="AM25" s="32">
        <v>924</v>
      </c>
      <c r="AO25" s="33">
        <v>1848</v>
      </c>
      <c r="AQ25" s="33">
        <v>924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13.3</v>
      </c>
      <c r="D27" s="30">
        <v>0</v>
      </c>
      <c r="F27" s="30">
        <v>-13.3</v>
      </c>
      <c r="H27" s="31">
        <v>220.21</v>
      </c>
      <c r="J27" s="30">
        <v>0</v>
      </c>
      <c r="L27" s="30">
        <v>-220.21</v>
      </c>
      <c r="N27" s="29" t="s">
        <v>559</v>
      </c>
      <c r="O27" s="30">
        <v>154.5</v>
      </c>
      <c r="Q27" s="30">
        <v>40.549999999999997</v>
      </c>
      <c r="S27" s="30">
        <v>0.95</v>
      </c>
      <c r="U27" s="30">
        <v>1.07</v>
      </c>
      <c r="W27" s="30">
        <v>9.84</v>
      </c>
      <c r="Y27" s="30">
        <v>13.3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220.21</v>
      </c>
      <c r="AO27" s="33">
        <v>0</v>
      </c>
      <c r="AQ27" s="33">
        <v>-220.21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9251.66</v>
      </c>
      <c r="D29" s="30">
        <v>3297</v>
      </c>
      <c r="F29" s="30">
        <v>-5954.66</v>
      </c>
      <c r="G29" s="30">
        <v>3</v>
      </c>
      <c r="H29" s="31">
        <v>18653.96</v>
      </c>
      <c r="J29" s="30">
        <v>19782</v>
      </c>
      <c r="L29" s="30">
        <v>1128.04</v>
      </c>
      <c r="N29" s="29" t="s">
        <v>561</v>
      </c>
      <c r="O29" s="30">
        <v>0</v>
      </c>
      <c r="Q29" s="30">
        <v>3137.52</v>
      </c>
      <c r="S29" s="30">
        <v>1701.81</v>
      </c>
      <c r="U29" s="30">
        <v>2110.61</v>
      </c>
      <c r="W29" s="30">
        <v>2452.36</v>
      </c>
      <c r="Y29" s="30">
        <v>9251.66</v>
      </c>
      <c r="AA29" s="30">
        <v>3297</v>
      </c>
      <c r="AC29" s="30">
        <v>3297</v>
      </c>
      <c r="AE29" s="30">
        <v>3297</v>
      </c>
      <c r="AG29" s="30">
        <v>3297</v>
      </c>
      <c r="AI29" s="30">
        <v>3297</v>
      </c>
      <c r="AK29" s="30">
        <v>3297</v>
      </c>
      <c r="AM29" s="32">
        <v>38435.96</v>
      </c>
      <c r="AO29" s="33">
        <v>39564</v>
      </c>
      <c r="AQ29" s="33">
        <v>1128.04</v>
      </c>
    </row>
    <row r="30" spans="1:43" s="30" customFormat="1" ht="12" customHeight="1" x14ac:dyDescent="0.2">
      <c r="A30" s="29" t="s">
        <v>562</v>
      </c>
      <c r="B30" s="34">
        <v>15182.07</v>
      </c>
      <c r="D30" s="34">
        <v>16673</v>
      </c>
      <c r="F30" s="34">
        <v>1490.93</v>
      </c>
      <c r="H30" s="35">
        <v>86034.16</v>
      </c>
      <c r="J30" s="34">
        <v>100038</v>
      </c>
      <c r="L30" s="34">
        <v>14003.84</v>
      </c>
      <c r="N30" s="29" t="s">
        <v>562</v>
      </c>
      <c r="O30" s="34">
        <v>4246.47</v>
      </c>
      <c r="Q30" s="34">
        <v>17320.18</v>
      </c>
      <c r="S30" s="34">
        <v>20343.22</v>
      </c>
      <c r="U30" s="34">
        <v>10765.4</v>
      </c>
      <c r="W30" s="34">
        <v>18176.82</v>
      </c>
      <c r="Y30" s="34">
        <v>15182.07</v>
      </c>
      <c r="AA30" s="34">
        <v>16673</v>
      </c>
      <c r="AC30" s="34">
        <v>16673</v>
      </c>
      <c r="AE30" s="34">
        <v>16673</v>
      </c>
      <c r="AG30" s="34">
        <v>16673</v>
      </c>
      <c r="AI30" s="34">
        <v>16673</v>
      </c>
      <c r="AK30" s="34">
        <v>16673</v>
      </c>
      <c r="AM30" s="36">
        <v>186072.16</v>
      </c>
      <c r="AO30" s="37">
        <v>200076</v>
      </c>
      <c r="AQ30" s="37">
        <v>14003.84</v>
      </c>
    </row>
    <row r="31" spans="1:43" s="30" customFormat="1" ht="12" customHeight="1" x14ac:dyDescent="0.2">
      <c r="A31" s="38" t="s">
        <v>563</v>
      </c>
      <c r="B31" s="30">
        <v>714952.68</v>
      </c>
      <c r="D31" s="30">
        <v>314986</v>
      </c>
      <c r="F31" s="30">
        <v>-399966.68</v>
      </c>
      <c r="H31" s="39">
        <v>2712379.45</v>
      </c>
      <c r="J31" s="30">
        <v>1889916</v>
      </c>
      <c r="L31" s="30">
        <v>-822463.45</v>
      </c>
      <c r="N31" s="38" t="s">
        <v>563</v>
      </c>
      <c r="O31" s="30">
        <v>281564.68</v>
      </c>
      <c r="P31" s="40"/>
      <c r="Q31" s="30">
        <v>310492.99</v>
      </c>
      <c r="R31" s="40"/>
      <c r="S31" s="30">
        <v>595767.52</v>
      </c>
      <c r="T31" s="40"/>
      <c r="U31" s="30">
        <v>577862.9</v>
      </c>
      <c r="V31" s="40"/>
      <c r="W31" s="30">
        <v>231738.68</v>
      </c>
      <c r="X31" s="40"/>
      <c r="Y31" s="30">
        <v>714952.68</v>
      </c>
      <c r="Z31" s="40"/>
      <c r="AA31" s="30">
        <v>314986</v>
      </c>
      <c r="AB31" s="40"/>
      <c r="AC31" s="30">
        <v>314986</v>
      </c>
      <c r="AD31" s="40"/>
      <c r="AE31" s="30">
        <v>314986</v>
      </c>
      <c r="AF31" s="40"/>
      <c r="AG31" s="30">
        <v>316529</v>
      </c>
      <c r="AH31" s="40"/>
      <c r="AI31" s="30">
        <v>316529</v>
      </c>
      <c r="AJ31" s="40"/>
      <c r="AK31" s="30">
        <v>322700</v>
      </c>
      <c r="AL31" s="40"/>
      <c r="AM31" s="32">
        <v>4613095.45</v>
      </c>
      <c r="AO31" s="33">
        <v>3790632</v>
      </c>
      <c r="AQ31" s="33">
        <v>-822463.45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-385056.25</v>
      </c>
      <c r="D33" s="41">
        <v>-5145.09</v>
      </c>
      <c r="F33" s="41">
        <v>379911.16</v>
      </c>
      <c r="H33" s="31">
        <v>-1014407.09</v>
      </c>
      <c r="J33" s="41">
        <v>-30870.54</v>
      </c>
      <c r="L33" s="41">
        <v>983536.55</v>
      </c>
      <c r="N33" s="29" t="s">
        <v>564</v>
      </c>
      <c r="O33" s="41">
        <v>-18348.240000000002</v>
      </c>
      <c r="P33" s="41"/>
      <c r="Q33" s="41">
        <v>-27098.74</v>
      </c>
      <c r="R33" s="41"/>
      <c r="S33" s="41">
        <v>-337562.51</v>
      </c>
      <c r="T33" s="41"/>
      <c r="U33" s="41">
        <v>-326140.32</v>
      </c>
      <c r="V33" s="41"/>
      <c r="W33" s="41">
        <v>79798.97</v>
      </c>
      <c r="X33" s="41"/>
      <c r="Y33" s="41">
        <v>-385056.25</v>
      </c>
      <c r="Z33" s="41"/>
      <c r="AA33" s="41">
        <v>-5145.09</v>
      </c>
      <c r="AB33" s="41"/>
      <c r="AC33" s="41">
        <v>-5145.09</v>
      </c>
      <c r="AD33" s="41"/>
      <c r="AE33" s="41">
        <v>-5145.09</v>
      </c>
      <c r="AF33" s="41"/>
      <c r="AG33" s="41">
        <v>-6687.87</v>
      </c>
      <c r="AH33" s="41"/>
      <c r="AI33" s="41">
        <v>-6687.87</v>
      </c>
      <c r="AJ33" s="41"/>
      <c r="AK33" s="41">
        <v>-12858.97</v>
      </c>
      <c r="AL33" s="41"/>
      <c r="AM33" s="42">
        <v>-1056077.07</v>
      </c>
      <c r="AO33" s="43">
        <v>-72540.52</v>
      </c>
      <c r="AQ33" s="33">
        <v>983536.55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329896.43</v>
      </c>
      <c r="C36" s="40"/>
      <c r="D36" s="40">
        <v>309840.90999999997</v>
      </c>
      <c r="E36" s="40"/>
      <c r="F36" s="40">
        <v>-20055.519999999902</v>
      </c>
      <c r="G36" s="40"/>
      <c r="H36" s="40">
        <v>1697972.36</v>
      </c>
      <c r="I36" s="40"/>
      <c r="J36" s="40">
        <v>1859045.46</v>
      </c>
      <c r="K36" s="40"/>
      <c r="L36" s="40">
        <v>161073.1</v>
      </c>
      <c r="N36" s="45" t="s">
        <v>566</v>
      </c>
      <c r="O36" s="40">
        <v>263216.44</v>
      </c>
      <c r="P36" s="40"/>
      <c r="Q36" s="40">
        <v>283394.25</v>
      </c>
      <c r="R36" s="40"/>
      <c r="S36" s="40">
        <v>258205.01</v>
      </c>
      <c r="T36" s="40"/>
      <c r="U36" s="40">
        <v>251722.58</v>
      </c>
      <c r="V36" s="40"/>
      <c r="W36" s="40">
        <v>311537.65000000002</v>
      </c>
      <c r="X36" s="40"/>
      <c r="Y36" s="40">
        <v>329896.43</v>
      </c>
      <c r="Z36" s="40"/>
      <c r="AA36" s="40">
        <v>309840.90999999997</v>
      </c>
      <c r="AB36" s="40"/>
      <c r="AC36" s="40">
        <v>309840.90999999997</v>
      </c>
      <c r="AD36" s="40"/>
      <c r="AE36" s="40">
        <v>309840.90999999997</v>
      </c>
      <c r="AF36" s="40"/>
      <c r="AG36" s="40">
        <v>309841.13</v>
      </c>
      <c r="AH36" s="40"/>
      <c r="AI36" s="40">
        <v>309841.13</v>
      </c>
      <c r="AJ36" s="40"/>
      <c r="AK36" s="40">
        <v>309841.03000000003</v>
      </c>
      <c r="AL36" s="40"/>
      <c r="AM36" s="32">
        <v>3557018.38</v>
      </c>
      <c r="AO36" s="33">
        <v>3718091.48</v>
      </c>
      <c r="AQ36" s="33">
        <v>161073.1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12</v>
      </c>
      <c r="D38" s="30">
        <v>24</v>
      </c>
      <c r="F38" s="30">
        <f>+D38-B38</f>
        <v>12</v>
      </c>
      <c r="H38" s="30">
        <v>20</v>
      </c>
      <c r="J38" s="30">
        <v>24</v>
      </c>
      <c r="L38" s="30">
        <f>+J38-H38</f>
        <v>4</v>
      </c>
      <c r="N38" s="46" t="s">
        <v>567</v>
      </c>
      <c r="O38" s="30">
        <v>23</v>
      </c>
      <c r="Q38" s="30">
        <v>23</v>
      </c>
      <c r="S38" s="30">
        <v>21</v>
      </c>
      <c r="U38" s="30">
        <v>21</v>
      </c>
      <c r="W38" s="30">
        <v>20</v>
      </c>
      <c r="Y38" s="30">
        <v>12</v>
      </c>
      <c r="AA38" s="30">
        <v>24</v>
      </c>
      <c r="AC38" s="30">
        <v>24</v>
      </c>
      <c r="AE38" s="30">
        <v>24</v>
      </c>
      <c r="AG38" s="30">
        <v>24</v>
      </c>
      <c r="AI38" s="30">
        <v>24</v>
      </c>
      <c r="AK38" s="30">
        <v>24</v>
      </c>
      <c r="AM38" s="32">
        <f>SUM(O38:AK38)/12</f>
        <v>22</v>
      </c>
      <c r="AO38" s="33">
        <v>24</v>
      </c>
      <c r="AQ38" s="33">
        <f>+AO38-AM38</f>
        <v>2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668</v>
      </c>
    </row>
    <row r="44" spans="1:43" x14ac:dyDescent="0.2">
      <c r="A44" s="10" t="s">
        <v>658</v>
      </c>
    </row>
    <row r="45" spans="1:43" x14ac:dyDescent="0.2">
      <c r="A45" s="10" t="s">
        <v>592</v>
      </c>
    </row>
    <row r="46" spans="1:43" x14ac:dyDescent="0.2">
      <c r="A46" s="10" t="s">
        <v>596</v>
      </c>
    </row>
    <row r="47" spans="1:43" x14ac:dyDescent="0.2">
      <c r="A47" s="10" t="s">
        <v>659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3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topLeftCell="G1" workbookViewId="0">
      <selection activeCell="B36" sqref="B36"/>
    </sheetView>
  </sheetViews>
  <sheetFormatPr defaultRowHeight="12.75" x14ac:dyDescent="0.2"/>
  <cols>
    <col min="1" max="1" width="4.5703125" customWidth="1"/>
    <col min="2" max="2" width="11" customWidth="1"/>
    <col min="3" max="3" width="7.7109375" customWidth="1"/>
    <col min="4" max="4" width="11" customWidth="1"/>
    <col min="5" max="5" width="3.85546875" customWidth="1"/>
    <col min="7" max="7" width="12.5703125" customWidth="1"/>
    <col min="8" max="8" width="11.7109375" customWidth="1"/>
    <col min="9" max="9" width="54.85546875" customWidth="1"/>
    <col min="10" max="10" width="12.5703125" customWidth="1"/>
    <col min="11" max="11" width="35.140625" customWidth="1"/>
    <col min="12" max="12" width="12" customWidth="1"/>
    <col min="13" max="13" width="13.28515625" customWidth="1"/>
  </cols>
  <sheetData>
    <row r="1" spans="1:12" x14ac:dyDescent="0.2">
      <c r="A1" t="s">
        <v>92</v>
      </c>
      <c r="C1" t="s">
        <v>93</v>
      </c>
      <c r="E1" t="s">
        <v>94</v>
      </c>
    </row>
    <row r="2" spans="1:12" x14ac:dyDescent="0.2">
      <c r="A2" t="s">
        <v>95</v>
      </c>
      <c r="C2" s="4">
        <v>105653</v>
      </c>
      <c r="E2" t="s">
        <v>96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107</v>
      </c>
      <c r="L6" t="s">
        <v>108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435.59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186.42</v>
      </c>
    </row>
    <row r="10" spans="1:12" x14ac:dyDescent="0.2">
      <c r="B10" s="5">
        <v>37060</v>
      </c>
      <c r="C10">
        <v>413</v>
      </c>
      <c r="D10">
        <v>52000500</v>
      </c>
      <c r="F10" t="s">
        <v>109</v>
      </c>
      <c r="H10">
        <v>100031345</v>
      </c>
      <c r="J10">
        <v>52000500</v>
      </c>
      <c r="K10" t="s">
        <v>109</v>
      </c>
      <c r="L10" s="6">
        <v>1210.42</v>
      </c>
    </row>
    <row r="11" spans="1:12" x14ac:dyDescent="0.2">
      <c r="B11" s="5">
        <v>37057</v>
      </c>
      <c r="C11">
        <v>413</v>
      </c>
      <c r="D11">
        <v>52000500</v>
      </c>
      <c r="F11" t="s">
        <v>109</v>
      </c>
      <c r="H11">
        <v>100029966</v>
      </c>
      <c r="J11">
        <v>30016000</v>
      </c>
      <c r="K11" t="s">
        <v>110</v>
      </c>
      <c r="L11" s="6">
        <v>66404.39</v>
      </c>
    </row>
    <row r="12" spans="1:12" x14ac:dyDescent="0.2">
      <c r="B12" s="5">
        <v>37057</v>
      </c>
      <c r="C12">
        <v>413</v>
      </c>
      <c r="D12">
        <v>52000500</v>
      </c>
      <c r="F12" t="s">
        <v>109</v>
      </c>
      <c r="H12">
        <v>100029966</v>
      </c>
      <c r="J12">
        <v>30016000</v>
      </c>
      <c r="K12" t="s">
        <v>110</v>
      </c>
      <c r="L12" s="6">
        <v>10655.04</v>
      </c>
    </row>
    <row r="13" spans="1:12" x14ac:dyDescent="0.2">
      <c r="B13" s="5">
        <v>37072</v>
      </c>
      <c r="C13">
        <v>413</v>
      </c>
      <c r="D13">
        <v>52000500</v>
      </c>
      <c r="F13" t="s">
        <v>109</v>
      </c>
      <c r="H13">
        <v>100032282</v>
      </c>
      <c r="J13">
        <v>30016000</v>
      </c>
      <c r="K13" t="s">
        <v>110</v>
      </c>
      <c r="L13" s="6">
        <v>10655.04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H14">
        <v>100032282</v>
      </c>
      <c r="J14">
        <v>30016000</v>
      </c>
      <c r="K14" t="s">
        <v>110</v>
      </c>
      <c r="L14" s="6">
        <v>66404.39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100032282</v>
      </c>
      <c r="J15">
        <v>30016000</v>
      </c>
      <c r="K15" t="s">
        <v>110</v>
      </c>
      <c r="L15" s="6">
        <v>196.85</v>
      </c>
    </row>
    <row r="16" spans="1:12" x14ac:dyDescent="0.2">
      <c r="B16" s="5">
        <v>37072</v>
      </c>
      <c r="C16">
        <v>413</v>
      </c>
      <c r="D16">
        <v>52000500</v>
      </c>
      <c r="F16" t="s">
        <v>109</v>
      </c>
      <c r="H16">
        <v>100032282</v>
      </c>
      <c r="J16">
        <v>30016000</v>
      </c>
      <c r="K16" t="s">
        <v>110</v>
      </c>
      <c r="L16" s="6">
        <v>622.29999999999995</v>
      </c>
    </row>
    <row r="17" spans="2:12" x14ac:dyDescent="0.2">
      <c r="B17" s="5">
        <v>37072</v>
      </c>
      <c r="C17">
        <v>413</v>
      </c>
      <c r="D17">
        <v>52000500</v>
      </c>
      <c r="F17" t="s">
        <v>109</v>
      </c>
      <c r="H17">
        <v>100032282</v>
      </c>
      <c r="J17">
        <v>30016000</v>
      </c>
      <c r="K17" t="s">
        <v>110</v>
      </c>
      <c r="L17" s="6">
        <v>664.29</v>
      </c>
    </row>
    <row r="18" spans="2:12" x14ac:dyDescent="0.2">
      <c r="B18" s="5">
        <v>37043</v>
      </c>
      <c r="C18">
        <v>413</v>
      </c>
      <c r="D18">
        <v>52000500</v>
      </c>
      <c r="F18" t="s">
        <v>109</v>
      </c>
      <c r="H18">
        <v>100028151</v>
      </c>
      <c r="J18">
        <v>20022500</v>
      </c>
      <c r="K18" t="s">
        <v>111</v>
      </c>
      <c r="L18" s="6">
        <v>1000</v>
      </c>
    </row>
    <row r="19" spans="2:12" x14ac:dyDescent="0.2">
      <c r="B19" s="5">
        <v>37072</v>
      </c>
      <c r="C19">
        <v>413</v>
      </c>
      <c r="D19">
        <v>52000500</v>
      </c>
      <c r="F19" t="s">
        <v>109</v>
      </c>
      <c r="H19">
        <v>100032282</v>
      </c>
      <c r="J19">
        <v>25142000</v>
      </c>
      <c r="K19" t="s">
        <v>112</v>
      </c>
      <c r="L19" s="6">
        <v>-10655.04</v>
      </c>
    </row>
    <row r="20" spans="2:12" x14ac:dyDescent="0.2">
      <c r="B20" s="5">
        <v>37072</v>
      </c>
      <c r="C20">
        <v>413</v>
      </c>
      <c r="D20">
        <v>52000500</v>
      </c>
      <c r="F20" t="s">
        <v>109</v>
      </c>
      <c r="H20">
        <v>100032282</v>
      </c>
      <c r="J20">
        <v>25142000</v>
      </c>
      <c r="K20" t="s">
        <v>112</v>
      </c>
      <c r="L20" s="6">
        <v>-1483.15</v>
      </c>
    </row>
    <row r="21" spans="2:12" x14ac:dyDescent="0.2">
      <c r="B21" s="5">
        <v>37057</v>
      </c>
      <c r="C21">
        <v>413</v>
      </c>
      <c r="D21">
        <v>52000500</v>
      </c>
      <c r="F21" t="s">
        <v>109</v>
      </c>
      <c r="H21">
        <v>100029966</v>
      </c>
      <c r="J21">
        <v>25142000</v>
      </c>
      <c r="K21" t="s">
        <v>112</v>
      </c>
      <c r="L21" s="6">
        <v>-10655.04</v>
      </c>
    </row>
    <row r="22" spans="2:12" x14ac:dyDescent="0.2">
      <c r="B22" s="5">
        <v>37057</v>
      </c>
      <c r="C22">
        <v>413</v>
      </c>
      <c r="D22">
        <v>52000500</v>
      </c>
      <c r="F22" t="s">
        <v>109</v>
      </c>
      <c r="H22">
        <v>100029966</v>
      </c>
      <c r="J22">
        <v>25142000</v>
      </c>
      <c r="K22" t="s">
        <v>112</v>
      </c>
      <c r="L22" s="6">
        <v>-7314.51</v>
      </c>
    </row>
    <row r="23" spans="2:12" x14ac:dyDescent="0.2">
      <c r="B23" s="5">
        <v>37057</v>
      </c>
      <c r="C23">
        <v>413</v>
      </c>
      <c r="D23">
        <v>52000500</v>
      </c>
      <c r="F23" t="s">
        <v>109</v>
      </c>
      <c r="H23">
        <v>100029966</v>
      </c>
      <c r="J23">
        <v>30016000</v>
      </c>
      <c r="K23" t="s">
        <v>110</v>
      </c>
      <c r="L23" s="6">
        <v>93.24</v>
      </c>
    </row>
    <row r="24" spans="2:12" x14ac:dyDescent="0.2">
      <c r="B24" s="5">
        <v>37057</v>
      </c>
      <c r="C24">
        <v>413</v>
      </c>
      <c r="D24">
        <v>52000500</v>
      </c>
      <c r="F24" t="s">
        <v>109</v>
      </c>
      <c r="H24">
        <v>100029966</v>
      </c>
      <c r="J24">
        <v>30016000</v>
      </c>
      <c r="K24" t="s">
        <v>110</v>
      </c>
      <c r="L24" s="6">
        <v>640.91</v>
      </c>
    </row>
    <row r="25" spans="2:12" x14ac:dyDescent="0.2">
      <c r="B25" s="5">
        <v>37057</v>
      </c>
      <c r="C25">
        <v>413</v>
      </c>
      <c r="D25">
        <v>52000500</v>
      </c>
      <c r="F25" t="s">
        <v>109</v>
      </c>
      <c r="H25">
        <v>100029966</v>
      </c>
      <c r="J25">
        <v>30016000</v>
      </c>
      <c r="K25" t="s">
        <v>110</v>
      </c>
      <c r="L25" s="6">
        <v>6442.75</v>
      </c>
    </row>
    <row r="26" spans="2:12" x14ac:dyDescent="0.2">
      <c r="B26" s="5">
        <v>37057</v>
      </c>
      <c r="C26">
        <v>413</v>
      </c>
      <c r="D26">
        <v>52000500</v>
      </c>
      <c r="F26" t="s">
        <v>109</v>
      </c>
      <c r="H26">
        <v>100029966</v>
      </c>
      <c r="J26">
        <v>30016000</v>
      </c>
      <c r="K26" t="s">
        <v>110</v>
      </c>
      <c r="L26" s="6">
        <v>170.88</v>
      </c>
    </row>
    <row r="27" spans="2:12" x14ac:dyDescent="0.2">
      <c r="B27" s="5">
        <v>37057</v>
      </c>
      <c r="C27">
        <v>413</v>
      </c>
      <c r="D27">
        <v>52000500</v>
      </c>
      <c r="F27" t="s">
        <v>109</v>
      </c>
      <c r="H27">
        <v>100029966</v>
      </c>
      <c r="J27">
        <v>30016000</v>
      </c>
      <c r="K27" t="s">
        <v>110</v>
      </c>
      <c r="L27" s="6">
        <v>607.64</v>
      </c>
    </row>
    <row r="28" spans="2:12" x14ac:dyDescent="0.2">
      <c r="B28" t="s">
        <v>113</v>
      </c>
      <c r="D28">
        <v>52000500</v>
      </c>
      <c r="L28" s="7">
        <v>136282.41</v>
      </c>
    </row>
    <row r="29" spans="2:12" x14ac:dyDescent="0.2">
      <c r="B29" s="5">
        <v>37072</v>
      </c>
      <c r="C29">
        <v>413</v>
      </c>
      <c r="D29">
        <v>52001000</v>
      </c>
      <c r="F29" t="s">
        <v>114</v>
      </c>
      <c r="H29">
        <v>100032282</v>
      </c>
      <c r="J29">
        <v>30016000</v>
      </c>
      <c r="K29" t="s">
        <v>110</v>
      </c>
      <c r="L29" s="6">
        <v>2632.71</v>
      </c>
    </row>
    <row r="30" spans="2:12" x14ac:dyDescent="0.2">
      <c r="B30" s="5">
        <v>37072</v>
      </c>
      <c r="C30">
        <v>413</v>
      </c>
      <c r="D30">
        <v>52001000</v>
      </c>
      <c r="F30" t="s">
        <v>114</v>
      </c>
      <c r="H30">
        <v>100032282</v>
      </c>
      <c r="J30">
        <v>30016000</v>
      </c>
      <c r="K30" t="s">
        <v>110</v>
      </c>
      <c r="L30" s="6">
        <v>5737.33</v>
      </c>
    </row>
    <row r="31" spans="2:12" x14ac:dyDescent="0.2">
      <c r="B31" s="5">
        <v>37072</v>
      </c>
      <c r="C31">
        <v>413</v>
      </c>
      <c r="D31">
        <v>52001000</v>
      </c>
      <c r="F31" t="s">
        <v>114</v>
      </c>
      <c r="H31">
        <v>100032282</v>
      </c>
      <c r="J31">
        <v>30016000</v>
      </c>
      <c r="K31" t="s">
        <v>110</v>
      </c>
      <c r="L31" s="6">
        <v>1815.8</v>
      </c>
    </row>
    <row r="32" spans="2:12" x14ac:dyDescent="0.2">
      <c r="B32" s="5">
        <v>37057</v>
      </c>
      <c r="C32">
        <v>413</v>
      </c>
      <c r="D32">
        <v>52001000</v>
      </c>
      <c r="F32" t="s">
        <v>114</v>
      </c>
      <c r="H32">
        <v>100029966</v>
      </c>
      <c r="J32">
        <v>30016000</v>
      </c>
      <c r="K32" t="s">
        <v>110</v>
      </c>
      <c r="L32" s="6">
        <v>5770.55</v>
      </c>
    </row>
    <row r="33" spans="2:12" x14ac:dyDescent="0.2">
      <c r="B33" s="5">
        <v>37057</v>
      </c>
      <c r="C33">
        <v>413</v>
      </c>
      <c r="D33">
        <v>52001000</v>
      </c>
      <c r="F33" t="s">
        <v>114</v>
      </c>
      <c r="H33">
        <v>100029966</v>
      </c>
      <c r="J33">
        <v>30016000</v>
      </c>
      <c r="K33" t="s">
        <v>110</v>
      </c>
      <c r="L33" s="6">
        <v>1815.8</v>
      </c>
    </row>
    <row r="34" spans="2:12" x14ac:dyDescent="0.2">
      <c r="B34" s="5">
        <v>37057</v>
      </c>
      <c r="C34">
        <v>413</v>
      </c>
      <c r="D34">
        <v>52001000</v>
      </c>
      <c r="F34" t="s">
        <v>114</v>
      </c>
      <c r="H34">
        <v>100029966</v>
      </c>
      <c r="J34">
        <v>30016000</v>
      </c>
      <c r="K34" t="s">
        <v>110</v>
      </c>
      <c r="L34" s="6">
        <v>2632.71</v>
      </c>
    </row>
    <row r="35" spans="2:12" x14ac:dyDescent="0.2">
      <c r="B35" t="s">
        <v>113</v>
      </c>
      <c r="D35">
        <v>52001000</v>
      </c>
      <c r="L35" s="7">
        <v>20404.900000000001</v>
      </c>
    </row>
    <row r="36" spans="2:12" x14ac:dyDescent="0.2">
      <c r="B36" s="5">
        <v>37072</v>
      </c>
      <c r="C36">
        <v>413</v>
      </c>
      <c r="D36">
        <v>52001500</v>
      </c>
      <c r="F36" t="s">
        <v>115</v>
      </c>
      <c r="H36">
        <v>100032282</v>
      </c>
      <c r="J36">
        <v>30016000</v>
      </c>
      <c r="K36" t="s">
        <v>110</v>
      </c>
      <c r="L36" s="6">
        <v>150</v>
      </c>
    </row>
    <row r="37" spans="2:12" x14ac:dyDescent="0.2">
      <c r="B37" s="5">
        <v>37057</v>
      </c>
      <c r="C37">
        <v>413</v>
      </c>
      <c r="D37">
        <v>52001500</v>
      </c>
      <c r="F37" t="s">
        <v>115</v>
      </c>
      <c r="H37">
        <v>100029966</v>
      </c>
      <c r="J37">
        <v>30016000</v>
      </c>
      <c r="K37" t="s">
        <v>110</v>
      </c>
      <c r="L37" s="6">
        <v>150</v>
      </c>
    </row>
    <row r="38" spans="2:12" x14ac:dyDescent="0.2">
      <c r="B38" t="s">
        <v>113</v>
      </c>
      <c r="D38">
        <v>52001500</v>
      </c>
      <c r="L38" s="7">
        <v>300</v>
      </c>
    </row>
    <row r="39" spans="2:12" x14ac:dyDescent="0.2">
      <c r="B39" s="5">
        <v>37046</v>
      </c>
      <c r="C39">
        <v>413</v>
      </c>
      <c r="D39">
        <v>52003000</v>
      </c>
      <c r="F39" t="s">
        <v>116</v>
      </c>
      <c r="H39">
        <v>100002816</v>
      </c>
      <c r="I39" t="s">
        <v>117</v>
      </c>
      <c r="J39">
        <v>20023000</v>
      </c>
      <c r="K39" t="s">
        <v>118</v>
      </c>
      <c r="L39" s="6">
        <v>406.48</v>
      </c>
    </row>
    <row r="40" spans="2:12" x14ac:dyDescent="0.2">
      <c r="B40" t="s">
        <v>113</v>
      </c>
      <c r="D40">
        <v>52003000</v>
      </c>
      <c r="L40" s="7">
        <v>406.48</v>
      </c>
    </row>
    <row r="41" spans="2:12" x14ac:dyDescent="0.2">
      <c r="B41" s="5">
        <v>37050</v>
      </c>
      <c r="C41">
        <v>413</v>
      </c>
      <c r="D41">
        <v>52003500</v>
      </c>
      <c r="F41" t="s">
        <v>119</v>
      </c>
      <c r="H41">
        <v>100030078</v>
      </c>
      <c r="I41" t="s">
        <v>120</v>
      </c>
      <c r="J41">
        <v>6000017277</v>
      </c>
      <c r="K41" t="s">
        <v>121</v>
      </c>
      <c r="L41" s="6">
        <v>7.89</v>
      </c>
    </row>
    <row r="42" spans="2:12" x14ac:dyDescent="0.2">
      <c r="B42" s="5">
        <v>37053</v>
      </c>
      <c r="C42">
        <v>413</v>
      </c>
      <c r="D42">
        <v>52003500</v>
      </c>
      <c r="F42" t="s">
        <v>119</v>
      </c>
      <c r="H42">
        <v>100030414</v>
      </c>
      <c r="I42" t="s">
        <v>122</v>
      </c>
      <c r="J42">
        <v>6000005866</v>
      </c>
      <c r="K42" t="s">
        <v>123</v>
      </c>
      <c r="L42" s="6">
        <v>11.64</v>
      </c>
    </row>
    <row r="43" spans="2:12" x14ac:dyDescent="0.2">
      <c r="B43" s="5">
        <v>37046</v>
      </c>
      <c r="C43">
        <v>413</v>
      </c>
      <c r="D43">
        <v>52003500</v>
      </c>
      <c r="F43" t="s">
        <v>119</v>
      </c>
      <c r="H43">
        <v>100002816</v>
      </c>
      <c r="I43" t="s">
        <v>117</v>
      </c>
      <c r="J43">
        <v>20023000</v>
      </c>
      <c r="K43" t="s">
        <v>118</v>
      </c>
      <c r="L43" s="6">
        <v>62.61</v>
      </c>
    </row>
    <row r="44" spans="2:12" x14ac:dyDescent="0.2">
      <c r="B44" s="5">
        <v>37046</v>
      </c>
      <c r="C44">
        <v>413</v>
      </c>
      <c r="D44">
        <v>52003500</v>
      </c>
      <c r="F44" t="s">
        <v>119</v>
      </c>
      <c r="H44">
        <v>100028814</v>
      </c>
      <c r="I44" t="s">
        <v>124</v>
      </c>
      <c r="J44">
        <v>6000010148</v>
      </c>
      <c r="K44" t="s">
        <v>125</v>
      </c>
      <c r="L44" s="6">
        <v>8.43</v>
      </c>
    </row>
    <row r="45" spans="2:12" x14ac:dyDescent="0.2">
      <c r="B45" s="5">
        <v>37067</v>
      </c>
      <c r="C45">
        <v>413</v>
      </c>
      <c r="D45">
        <v>52003500</v>
      </c>
      <c r="F45" t="s">
        <v>119</v>
      </c>
      <c r="H45">
        <v>100032603</v>
      </c>
      <c r="I45" t="s">
        <v>124</v>
      </c>
      <c r="J45">
        <v>6000010148</v>
      </c>
      <c r="K45" t="s">
        <v>125</v>
      </c>
      <c r="L45" s="6">
        <v>-8.43</v>
      </c>
    </row>
    <row r="46" spans="2:12" x14ac:dyDescent="0.2">
      <c r="B46" t="s">
        <v>113</v>
      </c>
      <c r="D46">
        <v>52003500</v>
      </c>
      <c r="L46" s="7">
        <v>82.14</v>
      </c>
    </row>
    <row r="47" spans="2:12" x14ac:dyDescent="0.2">
      <c r="B47" s="5">
        <v>37071</v>
      </c>
      <c r="C47">
        <v>413</v>
      </c>
      <c r="D47">
        <v>52004000</v>
      </c>
      <c r="F47" t="s">
        <v>126</v>
      </c>
      <c r="H47">
        <v>100041902</v>
      </c>
      <c r="I47" t="s">
        <v>127</v>
      </c>
      <c r="J47">
        <v>6000022344</v>
      </c>
      <c r="K47" t="s">
        <v>128</v>
      </c>
      <c r="L47" s="6">
        <v>255</v>
      </c>
    </row>
    <row r="48" spans="2:12" x14ac:dyDescent="0.2">
      <c r="B48" s="5">
        <v>37054</v>
      </c>
      <c r="C48">
        <v>413</v>
      </c>
      <c r="D48">
        <v>52004000</v>
      </c>
      <c r="F48" t="s">
        <v>126</v>
      </c>
      <c r="H48">
        <v>100030590</v>
      </c>
      <c r="I48" t="s">
        <v>129</v>
      </c>
      <c r="J48">
        <v>6000011076</v>
      </c>
      <c r="K48" t="s">
        <v>130</v>
      </c>
      <c r="L48" s="6">
        <v>200</v>
      </c>
    </row>
    <row r="49" spans="2:12" x14ac:dyDescent="0.2">
      <c r="B49" s="5">
        <v>37050</v>
      </c>
      <c r="C49">
        <v>413</v>
      </c>
      <c r="D49">
        <v>52004000</v>
      </c>
      <c r="F49" t="s">
        <v>126</v>
      </c>
      <c r="H49">
        <v>100030079</v>
      </c>
      <c r="I49" t="s">
        <v>131</v>
      </c>
      <c r="J49">
        <v>6000017277</v>
      </c>
      <c r="K49" t="s">
        <v>121</v>
      </c>
      <c r="L49" s="6">
        <v>445</v>
      </c>
    </row>
    <row r="50" spans="2:12" x14ac:dyDescent="0.2">
      <c r="B50" s="5">
        <v>37046</v>
      </c>
      <c r="C50">
        <v>413</v>
      </c>
      <c r="D50">
        <v>52004000</v>
      </c>
      <c r="F50" t="s">
        <v>126</v>
      </c>
      <c r="H50">
        <v>100002816</v>
      </c>
      <c r="I50" t="s">
        <v>117</v>
      </c>
      <c r="J50">
        <v>20023000</v>
      </c>
      <c r="K50" t="s">
        <v>118</v>
      </c>
      <c r="L50" s="6">
        <v>435</v>
      </c>
    </row>
    <row r="51" spans="2:12" x14ac:dyDescent="0.2">
      <c r="B51" s="5">
        <v>37067</v>
      </c>
      <c r="C51">
        <v>413</v>
      </c>
      <c r="D51">
        <v>52004000</v>
      </c>
      <c r="F51" t="s">
        <v>126</v>
      </c>
      <c r="H51">
        <v>100032603</v>
      </c>
      <c r="I51" t="s">
        <v>124</v>
      </c>
      <c r="J51">
        <v>6000010148</v>
      </c>
      <c r="K51" t="s">
        <v>125</v>
      </c>
      <c r="L51" s="6">
        <v>-348</v>
      </c>
    </row>
    <row r="52" spans="2:12" x14ac:dyDescent="0.2">
      <c r="B52" s="5">
        <v>37047</v>
      </c>
      <c r="C52">
        <v>413</v>
      </c>
      <c r="D52">
        <v>52004000</v>
      </c>
      <c r="F52" t="s">
        <v>126</v>
      </c>
      <c r="H52">
        <v>100029510</v>
      </c>
      <c r="I52" t="s">
        <v>132</v>
      </c>
      <c r="J52">
        <v>6000011568</v>
      </c>
      <c r="K52" t="s">
        <v>133</v>
      </c>
      <c r="L52" s="6">
        <v>635</v>
      </c>
    </row>
    <row r="53" spans="2:12" x14ac:dyDescent="0.2">
      <c r="B53" s="5">
        <v>37046</v>
      </c>
      <c r="C53">
        <v>413</v>
      </c>
      <c r="D53">
        <v>52004000</v>
      </c>
      <c r="F53" t="s">
        <v>126</v>
      </c>
      <c r="H53">
        <v>100028814</v>
      </c>
      <c r="I53" t="s">
        <v>124</v>
      </c>
      <c r="J53">
        <v>6000010148</v>
      </c>
      <c r="K53" t="s">
        <v>125</v>
      </c>
      <c r="L53" s="6">
        <v>348</v>
      </c>
    </row>
    <row r="54" spans="2:12" x14ac:dyDescent="0.2">
      <c r="B54" t="s">
        <v>113</v>
      </c>
      <c r="D54">
        <v>52004000</v>
      </c>
      <c r="L54" s="7">
        <v>1970</v>
      </c>
    </row>
    <row r="55" spans="2:12" x14ac:dyDescent="0.2">
      <c r="B55" s="5">
        <v>37050</v>
      </c>
      <c r="C55">
        <v>413</v>
      </c>
      <c r="D55">
        <v>52004500</v>
      </c>
      <c r="F55" t="s">
        <v>134</v>
      </c>
      <c r="H55">
        <v>100030028</v>
      </c>
      <c r="I55" t="s">
        <v>135</v>
      </c>
      <c r="J55">
        <v>6000010148</v>
      </c>
      <c r="K55" t="s">
        <v>125</v>
      </c>
      <c r="L55" s="6">
        <v>135.4</v>
      </c>
    </row>
    <row r="56" spans="2:12" x14ac:dyDescent="0.2">
      <c r="B56" s="5">
        <v>37050</v>
      </c>
      <c r="C56">
        <v>413</v>
      </c>
      <c r="D56">
        <v>52004500</v>
      </c>
      <c r="F56" t="s">
        <v>134</v>
      </c>
      <c r="H56">
        <v>100030028</v>
      </c>
      <c r="I56" t="s">
        <v>135</v>
      </c>
      <c r="J56">
        <v>6000010148</v>
      </c>
      <c r="K56" t="s">
        <v>125</v>
      </c>
      <c r="L56" s="6">
        <v>35.19</v>
      </c>
    </row>
    <row r="57" spans="2:12" x14ac:dyDescent="0.2">
      <c r="B57" s="5">
        <v>37050</v>
      </c>
      <c r="C57">
        <v>413</v>
      </c>
      <c r="D57">
        <v>52004500</v>
      </c>
      <c r="F57" t="s">
        <v>134</v>
      </c>
      <c r="H57">
        <v>100030072</v>
      </c>
      <c r="I57" t="s">
        <v>136</v>
      </c>
      <c r="J57">
        <v>6000014911</v>
      </c>
      <c r="K57" t="s">
        <v>137</v>
      </c>
      <c r="L57" s="6">
        <v>396.96</v>
      </c>
    </row>
    <row r="58" spans="2:12" x14ac:dyDescent="0.2">
      <c r="B58" s="5">
        <v>37050</v>
      </c>
      <c r="C58">
        <v>413</v>
      </c>
      <c r="D58">
        <v>52004500</v>
      </c>
      <c r="F58" t="s">
        <v>134</v>
      </c>
      <c r="H58">
        <v>100030078</v>
      </c>
      <c r="I58" t="s">
        <v>120</v>
      </c>
      <c r="J58">
        <v>6000017277</v>
      </c>
      <c r="K58" t="s">
        <v>121</v>
      </c>
      <c r="L58" s="6">
        <v>83.5</v>
      </c>
    </row>
    <row r="59" spans="2:12" x14ac:dyDescent="0.2">
      <c r="B59" s="5">
        <v>37050</v>
      </c>
      <c r="C59">
        <v>413</v>
      </c>
      <c r="D59">
        <v>52004500</v>
      </c>
      <c r="F59" t="s">
        <v>134</v>
      </c>
      <c r="H59">
        <v>100030078</v>
      </c>
      <c r="I59" t="s">
        <v>120</v>
      </c>
      <c r="J59">
        <v>6000017277</v>
      </c>
      <c r="K59" t="s">
        <v>121</v>
      </c>
      <c r="L59" s="6">
        <v>263.48</v>
      </c>
    </row>
    <row r="60" spans="2:12" x14ac:dyDescent="0.2">
      <c r="B60" s="5">
        <v>37050</v>
      </c>
      <c r="C60">
        <v>413</v>
      </c>
      <c r="D60">
        <v>52004500</v>
      </c>
      <c r="F60" t="s">
        <v>134</v>
      </c>
      <c r="H60">
        <v>100030028</v>
      </c>
      <c r="I60" t="s">
        <v>135</v>
      </c>
      <c r="J60">
        <v>6000010148</v>
      </c>
      <c r="K60" t="s">
        <v>125</v>
      </c>
      <c r="L60" s="6">
        <v>35</v>
      </c>
    </row>
    <row r="61" spans="2:12" x14ac:dyDescent="0.2">
      <c r="B61" s="5">
        <v>37067</v>
      </c>
      <c r="C61">
        <v>413</v>
      </c>
      <c r="D61">
        <v>52004500</v>
      </c>
      <c r="F61" t="s">
        <v>134</v>
      </c>
      <c r="H61">
        <v>100032603</v>
      </c>
      <c r="I61" t="s">
        <v>124</v>
      </c>
      <c r="J61">
        <v>6000010148</v>
      </c>
      <c r="K61" t="s">
        <v>125</v>
      </c>
      <c r="L61" s="6">
        <v>-656.57</v>
      </c>
    </row>
    <row r="62" spans="2:12" x14ac:dyDescent="0.2">
      <c r="B62" s="5">
        <v>37046</v>
      </c>
      <c r="C62">
        <v>413</v>
      </c>
      <c r="D62">
        <v>52004500</v>
      </c>
      <c r="F62" t="s">
        <v>134</v>
      </c>
      <c r="H62">
        <v>100028814</v>
      </c>
      <c r="I62" t="s">
        <v>124</v>
      </c>
      <c r="J62">
        <v>6000010148</v>
      </c>
      <c r="K62" t="s">
        <v>125</v>
      </c>
      <c r="L62" s="6">
        <v>656.57</v>
      </c>
    </row>
    <row r="63" spans="2:12" x14ac:dyDescent="0.2">
      <c r="B63" s="5">
        <v>37046</v>
      </c>
      <c r="C63">
        <v>413</v>
      </c>
      <c r="D63">
        <v>52004500</v>
      </c>
      <c r="F63" t="s">
        <v>134</v>
      </c>
      <c r="H63">
        <v>100002816</v>
      </c>
      <c r="I63" t="s">
        <v>117</v>
      </c>
      <c r="J63">
        <v>20023000</v>
      </c>
      <c r="K63" t="s">
        <v>118</v>
      </c>
      <c r="L63" s="6">
        <v>589.02</v>
      </c>
    </row>
    <row r="64" spans="2:12" x14ac:dyDescent="0.2">
      <c r="B64" s="5">
        <v>37054</v>
      </c>
      <c r="C64">
        <v>413</v>
      </c>
      <c r="D64">
        <v>52004500</v>
      </c>
      <c r="F64" t="s">
        <v>134</v>
      </c>
      <c r="H64">
        <v>100030590</v>
      </c>
      <c r="I64" t="s">
        <v>129</v>
      </c>
      <c r="J64">
        <v>6000011076</v>
      </c>
      <c r="K64" t="s">
        <v>130</v>
      </c>
      <c r="L64" s="6">
        <v>24</v>
      </c>
    </row>
    <row r="65" spans="2:12" x14ac:dyDescent="0.2">
      <c r="B65" s="5">
        <v>37054</v>
      </c>
      <c r="C65">
        <v>413</v>
      </c>
      <c r="D65">
        <v>52004500</v>
      </c>
      <c r="F65" t="s">
        <v>134</v>
      </c>
      <c r="H65">
        <v>100030590</v>
      </c>
      <c r="I65" t="s">
        <v>129</v>
      </c>
      <c r="J65">
        <v>6000011076</v>
      </c>
      <c r="K65" t="s">
        <v>130</v>
      </c>
      <c r="L65" s="6">
        <v>515.30999999999995</v>
      </c>
    </row>
    <row r="66" spans="2:12" x14ac:dyDescent="0.2">
      <c r="B66" t="s">
        <v>113</v>
      </c>
      <c r="D66">
        <v>52004500</v>
      </c>
      <c r="L66" s="7">
        <v>2077.86</v>
      </c>
    </row>
    <row r="67" spans="2:12" x14ac:dyDescent="0.2">
      <c r="B67" s="5">
        <v>37071</v>
      </c>
      <c r="C67">
        <v>413</v>
      </c>
      <c r="D67">
        <v>52502000</v>
      </c>
      <c r="F67" t="s">
        <v>138</v>
      </c>
      <c r="H67">
        <v>100055311</v>
      </c>
      <c r="I67" t="s">
        <v>139</v>
      </c>
      <c r="J67">
        <v>20023000</v>
      </c>
      <c r="K67" t="s">
        <v>118</v>
      </c>
      <c r="L67" s="6">
        <v>402.16</v>
      </c>
    </row>
    <row r="68" spans="2:12" x14ac:dyDescent="0.2">
      <c r="B68" s="5">
        <v>37071</v>
      </c>
      <c r="C68">
        <v>413</v>
      </c>
      <c r="D68">
        <v>52502000</v>
      </c>
      <c r="F68" t="s">
        <v>138</v>
      </c>
      <c r="H68">
        <v>100054439</v>
      </c>
      <c r="I68" t="s">
        <v>140</v>
      </c>
      <c r="J68">
        <v>20023000</v>
      </c>
      <c r="K68" t="s">
        <v>118</v>
      </c>
      <c r="L68" s="6">
        <v>46.28</v>
      </c>
    </row>
    <row r="69" spans="2:12" x14ac:dyDescent="0.2">
      <c r="B69" s="5">
        <v>37071</v>
      </c>
      <c r="C69">
        <v>413</v>
      </c>
      <c r="D69">
        <v>52502000</v>
      </c>
      <c r="F69" t="s">
        <v>138</v>
      </c>
      <c r="H69">
        <v>100054183</v>
      </c>
      <c r="I69" t="s">
        <v>141</v>
      </c>
      <c r="J69">
        <v>20023000</v>
      </c>
      <c r="K69" t="s">
        <v>118</v>
      </c>
      <c r="L69" s="6">
        <v>746.83</v>
      </c>
    </row>
    <row r="70" spans="2:12" x14ac:dyDescent="0.2">
      <c r="B70" s="5">
        <v>37071</v>
      </c>
      <c r="C70">
        <v>413</v>
      </c>
      <c r="D70">
        <v>52502000</v>
      </c>
      <c r="F70" t="s">
        <v>138</v>
      </c>
      <c r="H70">
        <v>100055312</v>
      </c>
      <c r="I70" t="s">
        <v>139</v>
      </c>
      <c r="J70">
        <v>20023000</v>
      </c>
      <c r="K70" t="s">
        <v>118</v>
      </c>
      <c r="L70" s="6">
        <v>69.38</v>
      </c>
    </row>
    <row r="71" spans="2:12" x14ac:dyDescent="0.2">
      <c r="B71" s="5">
        <v>37071</v>
      </c>
      <c r="C71">
        <v>413</v>
      </c>
      <c r="D71">
        <v>52502000</v>
      </c>
      <c r="F71" t="s">
        <v>138</v>
      </c>
      <c r="H71">
        <v>100056314</v>
      </c>
      <c r="I71" t="s">
        <v>142</v>
      </c>
      <c r="J71">
        <v>20023000</v>
      </c>
      <c r="K71" t="s">
        <v>118</v>
      </c>
      <c r="L71" s="6">
        <v>1889.48</v>
      </c>
    </row>
    <row r="72" spans="2:12" x14ac:dyDescent="0.2">
      <c r="B72" s="5">
        <v>37071</v>
      </c>
      <c r="C72">
        <v>413</v>
      </c>
      <c r="D72">
        <v>52502000</v>
      </c>
      <c r="F72" t="s">
        <v>138</v>
      </c>
      <c r="H72">
        <v>100056952</v>
      </c>
      <c r="I72" t="s">
        <v>141</v>
      </c>
      <c r="J72">
        <v>20023000</v>
      </c>
      <c r="K72" t="s">
        <v>118</v>
      </c>
      <c r="L72" s="6">
        <v>977.27</v>
      </c>
    </row>
    <row r="73" spans="2:12" x14ac:dyDescent="0.2">
      <c r="B73" s="5">
        <v>37071</v>
      </c>
      <c r="C73">
        <v>413</v>
      </c>
      <c r="D73">
        <v>52502000</v>
      </c>
      <c r="F73" t="s">
        <v>138</v>
      </c>
      <c r="H73">
        <v>100053895</v>
      </c>
      <c r="I73" t="s">
        <v>139</v>
      </c>
      <c r="J73">
        <v>20023000</v>
      </c>
      <c r="K73" t="s">
        <v>118</v>
      </c>
      <c r="L73" s="6">
        <v>97.65</v>
      </c>
    </row>
    <row r="74" spans="2:12" x14ac:dyDescent="0.2">
      <c r="B74" s="5">
        <v>37072</v>
      </c>
      <c r="C74">
        <v>413</v>
      </c>
      <c r="D74">
        <v>52502000</v>
      </c>
      <c r="F74" t="s">
        <v>138</v>
      </c>
      <c r="H74">
        <v>100039091</v>
      </c>
      <c r="I74" t="s">
        <v>143</v>
      </c>
      <c r="J74">
        <v>52508000</v>
      </c>
      <c r="K74" t="s">
        <v>144</v>
      </c>
      <c r="L74" s="6">
        <v>-571.45000000000005</v>
      </c>
    </row>
    <row r="75" spans="2:12" x14ac:dyDescent="0.2">
      <c r="B75" s="5">
        <v>37071</v>
      </c>
      <c r="C75">
        <v>413</v>
      </c>
      <c r="D75">
        <v>52502000</v>
      </c>
      <c r="F75" t="s">
        <v>138</v>
      </c>
      <c r="H75">
        <v>100051172</v>
      </c>
      <c r="I75" t="s">
        <v>145</v>
      </c>
      <c r="J75">
        <v>20023000</v>
      </c>
      <c r="K75" t="s">
        <v>118</v>
      </c>
      <c r="L75" s="6">
        <v>6331.54</v>
      </c>
    </row>
    <row r="76" spans="2:12" x14ac:dyDescent="0.2">
      <c r="B76" s="5">
        <v>37071</v>
      </c>
      <c r="C76">
        <v>413</v>
      </c>
      <c r="D76">
        <v>52502000</v>
      </c>
      <c r="F76" t="s">
        <v>138</v>
      </c>
      <c r="H76">
        <v>100053186</v>
      </c>
      <c r="I76" t="s">
        <v>145</v>
      </c>
      <c r="J76">
        <v>20023000</v>
      </c>
      <c r="K76" t="s">
        <v>118</v>
      </c>
      <c r="L76" s="6">
        <v>3758.44</v>
      </c>
    </row>
    <row r="77" spans="2:12" x14ac:dyDescent="0.2">
      <c r="B77" s="5">
        <v>37071</v>
      </c>
      <c r="C77">
        <v>413</v>
      </c>
      <c r="D77">
        <v>52502000</v>
      </c>
      <c r="F77" t="s">
        <v>138</v>
      </c>
      <c r="H77">
        <v>100053305</v>
      </c>
      <c r="I77" t="s">
        <v>139</v>
      </c>
      <c r="J77">
        <v>20023000</v>
      </c>
      <c r="K77" t="s">
        <v>118</v>
      </c>
      <c r="L77" s="6">
        <v>44.07</v>
      </c>
    </row>
    <row r="78" spans="2:12" x14ac:dyDescent="0.2">
      <c r="B78" s="5">
        <v>37071</v>
      </c>
      <c r="C78">
        <v>413</v>
      </c>
      <c r="D78">
        <v>52502000</v>
      </c>
      <c r="F78" t="s">
        <v>138</v>
      </c>
      <c r="H78">
        <v>100053487</v>
      </c>
      <c r="I78" t="s">
        <v>141</v>
      </c>
      <c r="J78">
        <v>20023000</v>
      </c>
      <c r="K78" t="s">
        <v>118</v>
      </c>
      <c r="L78" s="6">
        <v>992.21</v>
      </c>
    </row>
    <row r="79" spans="2:12" x14ac:dyDescent="0.2">
      <c r="B79" s="5">
        <v>37071</v>
      </c>
      <c r="C79">
        <v>413</v>
      </c>
      <c r="D79">
        <v>52502000</v>
      </c>
      <c r="F79" t="s">
        <v>138</v>
      </c>
      <c r="H79">
        <v>100053706</v>
      </c>
      <c r="I79" t="s">
        <v>140</v>
      </c>
      <c r="J79">
        <v>20023000</v>
      </c>
      <c r="K79" t="s">
        <v>118</v>
      </c>
      <c r="L79" s="6">
        <v>32.369999999999997</v>
      </c>
    </row>
    <row r="80" spans="2:12" x14ac:dyDescent="0.2">
      <c r="B80" t="s">
        <v>113</v>
      </c>
      <c r="D80">
        <v>52502000</v>
      </c>
      <c r="L80" s="7">
        <f>SUM(L67:L79)</f>
        <v>14816.230000000001</v>
      </c>
    </row>
    <row r="81" spans="2:12" x14ac:dyDescent="0.2">
      <c r="B81" s="5">
        <v>37043</v>
      </c>
      <c r="C81">
        <v>413</v>
      </c>
      <c r="D81">
        <v>52502500</v>
      </c>
      <c r="F81" t="s">
        <v>146</v>
      </c>
      <c r="H81">
        <v>100022009</v>
      </c>
      <c r="I81" t="s">
        <v>147</v>
      </c>
      <c r="J81">
        <v>20023000</v>
      </c>
      <c r="K81" t="s">
        <v>118</v>
      </c>
      <c r="L81" s="6">
        <v>15882.7</v>
      </c>
    </row>
    <row r="82" spans="2:12" x14ac:dyDescent="0.2">
      <c r="B82" t="s">
        <v>113</v>
      </c>
      <c r="D82">
        <v>52502500</v>
      </c>
      <c r="L82" s="7">
        <v>15882.7</v>
      </c>
    </row>
    <row r="83" spans="2:12" x14ac:dyDescent="0.2">
      <c r="B83" s="5">
        <v>37049</v>
      </c>
      <c r="C83">
        <v>413</v>
      </c>
      <c r="D83">
        <v>52503500</v>
      </c>
      <c r="F83" t="s">
        <v>148</v>
      </c>
      <c r="H83">
        <v>100028284</v>
      </c>
      <c r="I83" t="s">
        <v>149</v>
      </c>
      <c r="J83">
        <v>5000002328</v>
      </c>
      <c r="K83" t="s">
        <v>150</v>
      </c>
      <c r="L83" s="6">
        <v>58.05</v>
      </c>
    </row>
    <row r="84" spans="2:12" x14ac:dyDescent="0.2">
      <c r="B84" s="5">
        <v>37071</v>
      </c>
      <c r="C84">
        <v>413</v>
      </c>
      <c r="D84">
        <v>52503500</v>
      </c>
      <c r="F84" t="s">
        <v>148</v>
      </c>
      <c r="H84">
        <v>100033189</v>
      </c>
      <c r="I84" t="s">
        <v>151</v>
      </c>
      <c r="J84">
        <v>6000006169</v>
      </c>
      <c r="K84" t="s">
        <v>152</v>
      </c>
      <c r="L84" s="6">
        <v>70.930000000000007</v>
      </c>
    </row>
    <row r="85" spans="2:12" x14ac:dyDescent="0.2">
      <c r="B85" s="5">
        <v>37053</v>
      </c>
      <c r="C85">
        <v>413</v>
      </c>
      <c r="D85">
        <v>52503500</v>
      </c>
      <c r="F85" t="s">
        <v>148</v>
      </c>
      <c r="H85">
        <v>100030446</v>
      </c>
      <c r="I85" t="s">
        <v>153</v>
      </c>
      <c r="J85">
        <v>6000014911</v>
      </c>
      <c r="K85" t="s">
        <v>137</v>
      </c>
      <c r="L85" s="6">
        <v>39.770000000000003</v>
      </c>
    </row>
    <row r="86" spans="2:12" x14ac:dyDescent="0.2">
      <c r="B86" s="5">
        <v>37053</v>
      </c>
      <c r="C86">
        <v>413</v>
      </c>
      <c r="D86">
        <v>52503500</v>
      </c>
      <c r="F86" t="s">
        <v>148</v>
      </c>
      <c r="H86">
        <v>100028787</v>
      </c>
      <c r="J86">
        <v>5000062837</v>
      </c>
      <c r="K86" t="s">
        <v>154</v>
      </c>
      <c r="L86" s="6">
        <v>31.4</v>
      </c>
    </row>
    <row r="87" spans="2:12" x14ac:dyDescent="0.2">
      <c r="B87" s="5">
        <v>37054</v>
      </c>
      <c r="C87">
        <v>413</v>
      </c>
      <c r="D87">
        <v>52503500</v>
      </c>
      <c r="F87" t="s">
        <v>148</v>
      </c>
      <c r="H87">
        <v>100030590</v>
      </c>
      <c r="I87" t="s">
        <v>129</v>
      </c>
      <c r="J87">
        <v>6000011076</v>
      </c>
      <c r="K87" t="s">
        <v>130</v>
      </c>
      <c r="L87" s="6">
        <v>56.79</v>
      </c>
    </row>
    <row r="88" spans="2:12" x14ac:dyDescent="0.2">
      <c r="B88" s="5">
        <v>37054</v>
      </c>
      <c r="C88">
        <v>413</v>
      </c>
      <c r="D88">
        <v>52503500</v>
      </c>
      <c r="F88" t="s">
        <v>148</v>
      </c>
      <c r="H88">
        <v>100030595</v>
      </c>
      <c r="I88" t="s">
        <v>155</v>
      </c>
      <c r="J88">
        <v>6000011568</v>
      </c>
      <c r="K88" t="s">
        <v>133</v>
      </c>
      <c r="L88" s="6">
        <v>144.19</v>
      </c>
    </row>
    <row r="89" spans="2:12" x14ac:dyDescent="0.2">
      <c r="B89" s="5">
        <v>37061</v>
      </c>
      <c r="C89">
        <v>413</v>
      </c>
      <c r="D89">
        <v>52503500</v>
      </c>
      <c r="F89" t="s">
        <v>148</v>
      </c>
      <c r="H89">
        <v>100031672</v>
      </c>
      <c r="I89" t="s">
        <v>156</v>
      </c>
      <c r="J89">
        <v>6000017277</v>
      </c>
      <c r="K89" t="s">
        <v>121</v>
      </c>
      <c r="L89" s="6">
        <v>292.37</v>
      </c>
    </row>
    <row r="90" spans="2:12" x14ac:dyDescent="0.2">
      <c r="B90" s="5">
        <v>37049</v>
      </c>
      <c r="C90">
        <v>413</v>
      </c>
      <c r="D90">
        <v>52503500</v>
      </c>
      <c r="F90" t="s">
        <v>148</v>
      </c>
      <c r="H90">
        <v>100028251</v>
      </c>
      <c r="J90">
        <v>5000002328</v>
      </c>
      <c r="K90" t="s">
        <v>150</v>
      </c>
      <c r="L90" s="6">
        <v>37.26</v>
      </c>
    </row>
    <row r="91" spans="2:12" x14ac:dyDescent="0.2">
      <c r="B91" s="5">
        <v>37067</v>
      </c>
      <c r="C91">
        <v>413</v>
      </c>
      <c r="D91">
        <v>52503500</v>
      </c>
      <c r="F91" t="s">
        <v>148</v>
      </c>
      <c r="H91">
        <v>100032603</v>
      </c>
      <c r="I91" t="s">
        <v>124</v>
      </c>
      <c r="J91">
        <v>6000010148</v>
      </c>
      <c r="K91" t="s">
        <v>125</v>
      </c>
      <c r="L91" s="6">
        <v>-129.27000000000001</v>
      </c>
    </row>
    <row r="92" spans="2:12" x14ac:dyDescent="0.2">
      <c r="B92" s="5">
        <v>37047</v>
      </c>
      <c r="C92">
        <v>413</v>
      </c>
      <c r="D92">
        <v>52503500</v>
      </c>
      <c r="F92" t="s">
        <v>148</v>
      </c>
      <c r="H92">
        <v>100029510</v>
      </c>
      <c r="I92" t="s">
        <v>132</v>
      </c>
      <c r="J92">
        <v>6000011568</v>
      </c>
      <c r="K92" t="s">
        <v>133</v>
      </c>
      <c r="L92" s="6">
        <v>56.15</v>
      </c>
    </row>
    <row r="93" spans="2:12" x14ac:dyDescent="0.2">
      <c r="B93" s="5">
        <v>37047</v>
      </c>
      <c r="C93">
        <v>413</v>
      </c>
      <c r="D93">
        <v>52503500</v>
      </c>
      <c r="F93" t="s">
        <v>148</v>
      </c>
      <c r="H93">
        <v>100029510</v>
      </c>
      <c r="I93" t="s">
        <v>132</v>
      </c>
      <c r="J93">
        <v>6000011568</v>
      </c>
      <c r="K93" t="s">
        <v>133</v>
      </c>
      <c r="L93" s="6">
        <v>148.72</v>
      </c>
    </row>
    <row r="94" spans="2:12" x14ac:dyDescent="0.2">
      <c r="B94" s="5">
        <v>37046</v>
      </c>
      <c r="C94">
        <v>413</v>
      </c>
      <c r="D94">
        <v>52503500</v>
      </c>
      <c r="F94" t="s">
        <v>148</v>
      </c>
      <c r="H94">
        <v>100028814</v>
      </c>
      <c r="I94" t="s">
        <v>124</v>
      </c>
      <c r="J94">
        <v>6000010148</v>
      </c>
      <c r="K94" t="s">
        <v>125</v>
      </c>
      <c r="L94" s="6">
        <v>129.27000000000001</v>
      </c>
    </row>
    <row r="95" spans="2:12" x14ac:dyDescent="0.2">
      <c r="B95" s="5">
        <v>37046</v>
      </c>
      <c r="C95">
        <v>413</v>
      </c>
      <c r="D95">
        <v>52503500</v>
      </c>
      <c r="F95" t="s">
        <v>148</v>
      </c>
      <c r="H95">
        <v>100002816</v>
      </c>
      <c r="I95" t="s">
        <v>117</v>
      </c>
      <c r="J95">
        <v>20023000</v>
      </c>
      <c r="K95" t="s">
        <v>118</v>
      </c>
      <c r="L95" s="6">
        <v>119.67</v>
      </c>
    </row>
    <row r="96" spans="2:12" x14ac:dyDescent="0.2">
      <c r="B96" s="5">
        <v>37046</v>
      </c>
      <c r="C96">
        <v>413</v>
      </c>
      <c r="D96">
        <v>52503500</v>
      </c>
      <c r="F96" t="s">
        <v>148</v>
      </c>
      <c r="H96">
        <v>100002816</v>
      </c>
      <c r="I96" t="s">
        <v>117</v>
      </c>
      <c r="J96">
        <v>20023000</v>
      </c>
      <c r="K96" t="s">
        <v>118</v>
      </c>
      <c r="L96" s="6">
        <v>118.53</v>
      </c>
    </row>
    <row r="97" spans="2:12" x14ac:dyDescent="0.2">
      <c r="B97" s="5">
        <v>37046</v>
      </c>
      <c r="C97">
        <v>413</v>
      </c>
      <c r="D97">
        <v>52503500</v>
      </c>
      <c r="F97" t="s">
        <v>148</v>
      </c>
      <c r="H97">
        <v>100002816</v>
      </c>
      <c r="I97" t="s">
        <v>117</v>
      </c>
      <c r="J97">
        <v>20023000</v>
      </c>
      <c r="K97" t="s">
        <v>118</v>
      </c>
      <c r="L97" s="6">
        <v>112.49</v>
      </c>
    </row>
    <row r="98" spans="2:12" x14ac:dyDescent="0.2">
      <c r="B98" t="s">
        <v>113</v>
      </c>
      <c r="D98">
        <v>52503500</v>
      </c>
      <c r="L98" s="7">
        <v>1286.32</v>
      </c>
    </row>
    <row r="99" spans="2:12" x14ac:dyDescent="0.2">
      <c r="B99" s="5">
        <v>37057</v>
      </c>
      <c r="C99">
        <v>413</v>
      </c>
      <c r="D99">
        <v>52505000</v>
      </c>
      <c r="F99" t="s">
        <v>157</v>
      </c>
      <c r="H99">
        <v>100031279</v>
      </c>
      <c r="J99" t="s">
        <v>158</v>
      </c>
      <c r="K99" t="s">
        <v>159</v>
      </c>
      <c r="L99" s="6">
        <v>2500</v>
      </c>
    </row>
    <row r="100" spans="2:12" x14ac:dyDescent="0.2">
      <c r="B100" t="s">
        <v>113</v>
      </c>
      <c r="D100">
        <v>52505000</v>
      </c>
      <c r="L100" s="7">
        <v>2500</v>
      </c>
    </row>
    <row r="101" spans="2:12" x14ac:dyDescent="0.2">
      <c r="B101" s="5">
        <v>37061</v>
      </c>
      <c r="C101">
        <v>413</v>
      </c>
      <c r="D101">
        <v>52507500</v>
      </c>
      <c r="F101" t="s">
        <v>160</v>
      </c>
      <c r="H101">
        <v>100031641</v>
      </c>
      <c r="I101" t="s">
        <v>161</v>
      </c>
      <c r="J101">
        <v>52507500</v>
      </c>
      <c r="K101" t="s">
        <v>162</v>
      </c>
      <c r="L101" s="6">
        <v>41</v>
      </c>
    </row>
    <row r="102" spans="2:12" x14ac:dyDescent="0.2">
      <c r="B102" s="5">
        <v>37043</v>
      </c>
      <c r="C102">
        <v>413</v>
      </c>
      <c r="D102">
        <v>52507500</v>
      </c>
      <c r="F102" t="s">
        <v>160</v>
      </c>
      <c r="H102">
        <v>100030795</v>
      </c>
      <c r="I102" t="s">
        <v>163</v>
      </c>
      <c r="J102">
        <v>5000067023</v>
      </c>
      <c r="K102" t="s">
        <v>164</v>
      </c>
      <c r="L102" s="6">
        <v>24.98</v>
      </c>
    </row>
    <row r="103" spans="2:12" x14ac:dyDescent="0.2">
      <c r="B103" s="5">
        <v>37053</v>
      </c>
      <c r="C103">
        <v>413</v>
      </c>
      <c r="D103">
        <v>52507500</v>
      </c>
      <c r="F103" t="s">
        <v>160</v>
      </c>
      <c r="H103">
        <v>100030528</v>
      </c>
      <c r="I103" t="s">
        <v>165</v>
      </c>
      <c r="J103">
        <v>5000067023</v>
      </c>
      <c r="K103" t="s">
        <v>164</v>
      </c>
      <c r="L103" s="6">
        <v>28.8</v>
      </c>
    </row>
    <row r="104" spans="2:12" x14ac:dyDescent="0.2">
      <c r="B104" s="5">
        <v>37050</v>
      </c>
      <c r="C104">
        <v>413</v>
      </c>
      <c r="D104">
        <v>52507500</v>
      </c>
      <c r="F104" t="s">
        <v>160</v>
      </c>
      <c r="H104">
        <v>100030527</v>
      </c>
      <c r="I104" t="s">
        <v>166</v>
      </c>
      <c r="J104">
        <v>5000067023</v>
      </c>
      <c r="K104" t="s">
        <v>164</v>
      </c>
      <c r="L104" s="6">
        <v>176.12</v>
      </c>
    </row>
    <row r="105" spans="2:12" x14ac:dyDescent="0.2">
      <c r="B105" s="5">
        <v>37050</v>
      </c>
      <c r="C105">
        <v>413</v>
      </c>
      <c r="D105">
        <v>52507500</v>
      </c>
      <c r="F105" t="s">
        <v>160</v>
      </c>
      <c r="H105">
        <v>100030527</v>
      </c>
      <c r="I105" t="s">
        <v>167</v>
      </c>
      <c r="J105">
        <v>5000067023</v>
      </c>
      <c r="K105" t="s">
        <v>164</v>
      </c>
      <c r="L105" s="6">
        <v>196.8</v>
      </c>
    </row>
    <row r="106" spans="2:12" x14ac:dyDescent="0.2">
      <c r="B106" s="5">
        <v>37057</v>
      </c>
      <c r="C106">
        <v>413</v>
      </c>
      <c r="D106">
        <v>52507500</v>
      </c>
      <c r="F106" t="s">
        <v>160</v>
      </c>
      <c r="H106">
        <v>100033183</v>
      </c>
      <c r="I106" t="s">
        <v>168</v>
      </c>
      <c r="J106">
        <v>5000067023</v>
      </c>
      <c r="K106" t="s">
        <v>164</v>
      </c>
      <c r="L106" s="6">
        <v>17.100000000000001</v>
      </c>
    </row>
    <row r="107" spans="2:12" x14ac:dyDescent="0.2">
      <c r="B107" s="5">
        <v>37064</v>
      </c>
      <c r="C107">
        <v>413</v>
      </c>
      <c r="D107">
        <v>52507500</v>
      </c>
      <c r="F107" t="s">
        <v>160</v>
      </c>
      <c r="H107">
        <v>100033282</v>
      </c>
      <c r="I107" t="s">
        <v>168</v>
      </c>
      <c r="J107">
        <v>5000067023</v>
      </c>
      <c r="K107" t="s">
        <v>164</v>
      </c>
      <c r="L107" s="6">
        <v>28.76</v>
      </c>
    </row>
    <row r="108" spans="2:12" x14ac:dyDescent="0.2">
      <c r="B108" s="5">
        <v>37064</v>
      </c>
      <c r="C108">
        <v>413</v>
      </c>
      <c r="D108">
        <v>52507500</v>
      </c>
      <c r="F108" t="s">
        <v>160</v>
      </c>
      <c r="H108">
        <v>100032738</v>
      </c>
      <c r="I108" t="s">
        <v>169</v>
      </c>
      <c r="J108">
        <v>5000067023</v>
      </c>
      <c r="K108" t="s">
        <v>164</v>
      </c>
      <c r="L108" s="6">
        <v>528.9</v>
      </c>
    </row>
    <row r="109" spans="2:12" x14ac:dyDescent="0.2">
      <c r="B109" s="5">
        <v>37064</v>
      </c>
      <c r="C109">
        <v>413</v>
      </c>
      <c r="D109">
        <v>52507500</v>
      </c>
      <c r="F109" t="s">
        <v>160</v>
      </c>
      <c r="H109">
        <v>100032738</v>
      </c>
      <c r="I109" t="s">
        <v>170</v>
      </c>
      <c r="J109">
        <v>5000067023</v>
      </c>
      <c r="K109" t="s">
        <v>164</v>
      </c>
      <c r="L109" s="6">
        <v>310.8</v>
      </c>
    </row>
    <row r="110" spans="2:12" x14ac:dyDescent="0.2">
      <c r="B110" s="5">
        <v>37064</v>
      </c>
      <c r="C110">
        <v>413</v>
      </c>
      <c r="D110">
        <v>52507500</v>
      </c>
      <c r="F110" t="s">
        <v>160</v>
      </c>
      <c r="H110">
        <v>100032738</v>
      </c>
      <c r="I110" t="s">
        <v>171</v>
      </c>
      <c r="J110">
        <v>5000067023</v>
      </c>
      <c r="K110" t="s">
        <v>164</v>
      </c>
      <c r="L110" s="6">
        <v>310.8</v>
      </c>
    </row>
    <row r="111" spans="2:12" x14ac:dyDescent="0.2">
      <c r="B111" s="5">
        <v>37057</v>
      </c>
      <c r="C111">
        <v>413</v>
      </c>
      <c r="D111">
        <v>52507500</v>
      </c>
      <c r="F111" t="s">
        <v>160</v>
      </c>
      <c r="H111">
        <v>100031483</v>
      </c>
      <c r="I111" t="s">
        <v>172</v>
      </c>
      <c r="J111">
        <v>5000067023</v>
      </c>
      <c r="K111" t="s">
        <v>164</v>
      </c>
      <c r="L111" s="6">
        <v>256.52</v>
      </c>
    </row>
    <row r="112" spans="2:12" x14ac:dyDescent="0.2">
      <c r="B112" s="5">
        <v>37043</v>
      </c>
      <c r="C112">
        <v>413</v>
      </c>
      <c r="D112">
        <v>52507500</v>
      </c>
      <c r="F112" t="s">
        <v>160</v>
      </c>
      <c r="H112">
        <v>100028932</v>
      </c>
      <c r="I112" t="s">
        <v>173</v>
      </c>
      <c r="J112">
        <v>5000067023</v>
      </c>
      <c r="K112" t="s">
        <v>164</v>
      </c>
      <c r="L112" s="6">
        <v>209.1</v>
      </c>
    </row>
    <row r="113" spans="2:12" x14ac:dyDescent="0.2">
      <c r="B113" s="5">
        <v>37043</v>
      </c>
      <c r="C113">
        <v>413</v>
      </c>
      <c r="D113">
        <v>52507500</v>
      </c>
      <c r="F113" t="s">
        <v>160</v>
      </c>
      <c r="H113">
        <v>100028932</v>
      </c>
      <c r="I113" t="s">
        <v>174</v>
      </c>
      <c r="J113">
        <v>5000067023</v>
      </c>
      <c r="K113" t="s">
        <v>164</v>
      </c>
      <c r="L113" s="6">
        <v>396.44</v>
      </c>
    </row>
    <row r="114" spans="2:12" x14ac:dyDescent="0.2">
      <c r="B114" s="5">
        <v>37055</v>
      </c>
      <c r="C114">
        <v>413</v>
      </c>
      <c r="D114">
        <v>52507500</v>
      </c>
      <c r="F114" t="s">
        <v>160</v>
      </c>
      <c r="H114">
        <v>100030854</v>
      </c>
      <c r="I114" t="s">
        <v>175</v>
      </c>
      <c r="J114">
        <v>5000067023</v>
      </c>
      <c r="K114" t="s">
        <v>164</v>
      </c>
      <c r="L114" s="6">
        <v>314.82</v>
      </c>
    </row>
    <row r="115" spans="2:12" x14ac:dyDescent="0.2">
      <c r="B115" s="5">
        <v>37055</v>
      </c>
      <c r="C115">
        <v>413</v>
      </c>
      <c r="D115">
        <v>52507500</v>
      </c>
      <c r="F115" t="s">
        <v>160</v>
      </c>
      <c r="H115">
        <v>100030854</v>
      </c>
      <c r="I115" t="s">
        <v>176</v>
      </c>
      <c r="J115">
        <v>5000067023</v>
      </c>
      <c r="K115" t="s">
        <v>164</v>
      </c>
      <c r="L115" s="6">
        <v>113.96</v>
      </c>
    </row>
    <row r="116" spans="2:12" x14ac:dyDescent="0.2">
      <c r="B116" s="5">
        <v>37055</v>
      </c>
      <c r="C116">
        <v>413</v>
      </c>
      <c r="D116">
        <v>52507500</v>
      </c>
      <c r="F116" t="s">
        <v>160</v>
      </c>
      <c r="H116">
        <v>100030854</v>
      </c>
      <c r="I116" t="s">
        <v>177</v>
      </c>
      <c r="J116">
        <v>5000067023</v>
      </c>
      <c r="K116" t="s">
        <v>164</v>
      </c>
      <c r="L116" s="6">
        <v>518</v>
      </c>
    </row>
    <row r="117" spans="2:12" x14ac:dyDescent="0.2">
      <c r="B117" s="5">
        <v>37057</v>
      </c>
      <c r="C117">
        <v>413</v>
      </c>
      <c r="D117">
        <v>52507500</v>
      </c>
      <c r="F117" t="s">
        <v>160</v>
      </c>
      <c r="H117">
        <v>100031483</v>
      </c>
      <c r="I117" t="s">
        <v>178</v>
      </c>
      <c r="J117">
        <v>5000067023</v>
      </c>
      <c r="K117" t="s">
        <v>164</v>
      </c>
      <c r="L117" s="6">
        <v>165.76</v>
      </c>
    </row>
    <row r="118" spans="2:12" x14ac:dyDescent="0.2">
      <c r="B118" s="5">
        <v>37057</v>
      </c>
      <c r="C118">
        <v>413</v>
      </c>
      <c r="D118">
        <v>52507500</v>
      </c>
      <c r="F118" t="s">
        <v>160</v>
      </c>
      <c r="H118">
        <v>100031483</v>
      </c>
      <c r="I118" t="s">
        <v>179</v>
      </c>
      <c r="J118">
        <v>5000067023</v>
      </c>
      <c r="K118" t="s">
        <v>164</v>
      </c>
      <c r="L118" s="6">
        <v>75.790000000000006</v>
      </c>
    </row>
    <row r="119" spans="2:12" x14ac:dyDescent="0.2">
      <c r="B119" s="5">
        <v>37057</v>
      </c>
      <c r="C119">
        <v>413</v>
      </c>
      <c r="D119">
        <v>52507500</v>
      </c>
      <c r="F119" t="s">
        <v>160</v>
      </c>
      <c r="H119">
        <v>100031483</v>
      </c>
      <c r="I119" t="s">
        <v>180</v>
      </c>
      <c r="J119">
        <v>5000067023</v>
      </c>
      <c r="K119" t="s">
        <v>164</v>
      </c>
      <c r="L119" s="6">
        <v>186.56</v>
      </c>
    </row>
    <row r="120" spans="2:12" x14ac:dyDescent="0.2">
      <c r="B120" s="5">
        <v>37043</v>
      </c>
      <c r="C120">
        <v>413</v>
      </c>
      <c r="D120">
        <v>52507500</v>
      </c>
      <c r="F120" t="s">
        <v>160</v>
      </c>
      <c r="H120">
        <v>100028932</v>
      </c>
      <c r="I120" t="s">
        <v>181</v>
      </c>
      <c r="J120">
        <v>5000067023</v>
      </c>
      <c r="K120" t="s">
        <v>164</v>
      </c>
      <c r="L120" s="6">
        <v>186.56</v>
      </c>
    </row>
    <row r="121" spans="2:12" x14ac:dyDescent="0.2">
      <c r="B121" s="5">
        <v>37043</v>
      </c>
      <c r="C121">
        <v>413</v>
      </c>
      <c r="D121">
        <v>52507500</v>
      </c>
      <c r="F121" t="s">
        <v>160</v>
      </c>
      <c r="H121">
        <v>100028932</v>
      </c>
      <c r="I121" t="s">
        <v>182</v>
      </c>
      <c r="J121">
        <v>5000067023</v>
      </c>
      <c r="K121" t="s">
        <v>164</v>
      </c>
      <c r="L121" s="6">
        <v>207.2</v>
      </c>
    </row>
    <row r="122" spans="2:12" x14ac:dyDescent="0.2">
      <c r="B122" t="s">
        <v>113</v>
      </c>
      <c r="D122">
        <v>52507500</v>
      </c>
      <c r="L122" s="7">
        <v>4294.7700000000004</v>
      </c>
    </row>
    <row r="123" spans="2:12" x14ac:dyDescent="0.2">
      <c r="B123" s="5">
        <v>37057</v>
      </c>
      <c r="C123">
        <v>413</v>
      </c>
      <c r="D123">
        <v>52508000</v>
      </c>
      <c r="F123" t="s">
        <v>183</v>
      </c>
      <c r="H123">
        <v>100031285</v>
      </c>
      <c r="J123" t="s">
        <v>184</v>
      </c>
      <c r="K123" t="s">
        <v>185</v>
      </c>
      <c r="L123" s="6">
        <v>2500</v>
      </c>
    </row>
    <row r="124" spans="2:12" x14ac:dyDescent="0.2">
      <c r="B124" s="5">
        <v>37057</v>
      </c>
      <c r="C124">
        <v>413</v>
      </c>
      <c r="D124">
        <v>52508000</v>
      </c>
      <c r="F124" t="s">
        <v>183</v>
      </c>
      <c r="H124">
        <v>100031287</v>
      </c>
      <c r="J124" t="s">
        <v>184</v>
      </c>
      <c r="K124" t="s">
        <v>185</v>
      </c>
      <c r="L124" s="6">
        <v>2500</v>
      </c>
    </row>
    <row r="125" spans="2:12" x14ac:dyDescent="0.2">
      <c r="B125" s="5">
        <v>37063</v>
      </c>
      <c r="C125">
        <v>413</v>
      </c>
      <c r="D125">
        <v>52508000</v>
      </c>
      <c r="F125" t="s">
        <v>183</v>
      </c>
      <c r="H125">
        <v>100069438</v>
      </c>
      <c r="I125" t="s">
        <v>186</v>
      </c>
      <c r="J125">
        <v>20022500</v>
      </c>
      <c r="K125" t="s">
        <v>111</v>
      </c>
      <c r="L125" s="6">
        <v>2500</v>
      </c>
    </row>
    <row r="126" spans="2:12" x14ac:dyDescent="0.2">
      <c r="B126" s="5">
        <v>37060</v>
      </c>
      <c r="C126">
        <v>413</v>
      </c>
      <c r="D126">
        <v>52508000</v>
      </c>
      <c r="F126" t="s">
        <v>183</v>
      </c>
      <c r="H126">
        <v>100068054</v>
      </c>
      <c r="I126" t="s">
        <v>187</v>
      </c>
      <c r="J126">
        <v>20022500</v>
      </c>
      <c r="K126" t="s">
        <v>111</v>
      </c>
      <c r="L126" s="6">
        <v>2500</v>
      </c>
    </row>
    <row r="127" spans="2:12" x14ac:dyDescent="0.2">
      <c r="B127" s="5">
        <v>37072</v>
      </c>
      <c r="C127">
        <v>413</v>
      </c>
      <c r="D127">
        <v>52508000</v>
      </c>
      <c r="F127" t="s">
        <v>183</v>
      </c>
      <c r="H127">
        <v>100000961</v>
      </c>
      <c r="I127" t="s">
        <v>188</v>
      </c>
      <c r="J127">
        <v>20023000</v>
      </c>
      <c r="K127" t="s">
        <v>118</v>
      </c>
      <c r="L127" s="6">
        <v>-9218.58</v>
      </c>
    </row>
    <row r="128" spans="2:12" x14ac:dyDescent="0.2">
      <c r="B128" s="5">
        <v>37057</v>
      </c>
      <c r="C128">
        <v>413</v>
      </c>
      <c r="D128">
        <v>52508000</v>
      </c>
      <c r="F128" t="s">
        <v>183</v>
      </c>
      <c r="H128">
        <v>100031280</v>
      </c>
      <c r="J128" t="s">
        <v>184</v>
      </c>
      <c r="K128" t="s">
        <v>185</v>
      </c>
      <c r="L128" s="6">
        <v>2500</v>
      </c>
    </row>
    <row r="129" spans="2:12" x14ac:dyDescent="0.2">
      <c r="B129" s="5">
        <v>37057</v>
      </c>
      <c r="C129">
        <v>413</v>
      </c>
      <c r="D129">
        <v>52508000</v>
      </c>
      <c r="F129" t="s">
        <v>183</v>
      </c>
      <c r="H129">
        <v>100031282</v>
      </c>
      <c r="J129" t="s">
        <v>189</v>
      </c>
      <c r="K129" t="s">
        <v>190</v>
      </c>
      <c r="L129" s="6">
        <v>2500</v>
      </c>
    </row>
    <row r="130" spans="2:12" x14ac:dyDescent="0.2">
      <c r="B130" s="5">
        <v>37057</v>
      </c>
      <c r="C130">
        <v>413</v>
      </c>
      <c r="D130">
        <v>52508000</v>
      </c>
      <c r="F130" t="s">
        <v>183</v>
      </c>
      <c r="H130">
        <v>100031283</v>
      </c>
      <c r="J130" t="s">
        <v>189</v>
      </c>
      <c r="K130" t="s">
        <v>190</v>
      </c>
      <c r="L130" s="6">
        <v>2500</v>
      </c>
    </row>
    <row r="131" spans="2:12" x14ac:dyDescent="0.2">
      <c r="B131" t="s">
        <v>113</v>
      </c>
      <c r="D131">
        <v>52508000</v>
      </c>
      <c r="L131" s="7">
        <v>8281.42</v>
      </c>
    </row>
    <row r="132" spans="2:12" x14ac:dyDescent="0.2">
      <c r="B132" s="5">
        <v>37047</v>
      </c>
      <c r="C132">
        <v>413</v>
      </c>
      <c r="D132">
        <v>52508500</v>
      </c>
      <c r="F132" t="s">
        <v>191</v>
      </c>
      <c r="H132">
        <v>100029510</v>
      </c>
      <c r="I132" t="s">
        <v>132</v>
      </c>
      <c r="J132">
        <v>6000011568</v>
      </c>
      <c r="K132" t="s">
        <v>133</v>
      </c>
      <c r="L132" s="6">
        <v>175</v>
      </c>
    </row>
    <row r="133" spans="2:12" x14ac:dyDescent="0.2">
      <c r="B133" t="s">
        <v>113</v>
      </c>
      <c r="D133">
        <v>52508500</v>
      </c>
      <c r="L133" s="7">
        <v>175</v>
      </c>
    </row>
    <row r="134" spans="2:12" x14ac:dyDescent="0.2">
      <c r="B134" s="5">
        <v>37068</v>
      </c>
      <c r="C134">
        <v>413</v>
      </c>
      <c r="D134">
        <v>53500500</v>
      </c>
      <c r="F134" t="s">
        <v>192</v>
      </c>
      <c r="H134">
        <v>100032332</v>
      </c>
      <c r="I134" t="s">
        <v>193</v>
      </c>
      <c r="J134">
        <v>5000060175</v>
      </c>
      <c r="K134" t="s">
        <v>194</v>
      </c>
      <c r="L134" s="6">
        <v>119.49</v>
      </c>
    </row>
    <row r="135" spans="2:12" x14ac:dyDescent="0.2">
      <c r="B135" s="5">
        <v>37068</v>
      </c>
      <c r="C135">
        <v>413</v>
      </c>
      <c r="D135">
        <v>53500500</v>
      </c>
      <c r="F135" t="s">
        <v>192</v>
      </c>
      <c r="H135">
        <v>100032350</v>
      </c>
      <c r="I135" t="s">
        <v>195</v>
      </c>
      <c r="J135">
        <v>5000060175</v>
      </c>
      <c r="K135" t="s">
        <v>194</v>
      </c>
      <c r="L135" s="6">
        <v>37.17</v>
      </c>
    </row>
    <row r="136" spans="2:12" x14ac:dyDescent="0.2">
      <c r="B136" s="5">
        <v>37061</v>
      </c>
      <c r="C136">
        <v>413</v>
      </c>
      <c r="D136">
        <v>53500500</v>
      </c>
      <c r="F136" t="s">
        <v>192</v>
      </c>
      <c r="H136">
        <v>100031598</v>
      </c>
      <c r="I136" t="s">
        <v>196</v>
      </c>
      <c r="J136">
        <v>5000060175</v>
      </c>
      <c r="K136" t="s">
        <v>194</v>
      </c>
      <c r="L136" s="6">
        <v>21.25</v>
      </c>
    </row>
    <row r="137" spans="2:12" x14ac:dyDescent="0.2">
      <c r="B137" s="5">
        <v>37050</v>
      </c>
      <c r="C137">
        <v>413</v>
      </c>
      <c r="D137">
        <v>53500500</v>
      </c>
      <c r="F137" t="s">
        <v>192</v>
      </c>
      <c r="H137">
        <v>100028135</v>
      </c>
      <c r="I137" t="s">
        <v>197</v>
      </c>
      <c r="J137">
        <v>5000060175</v>
      </c>
      <c r="K137" t="s">
        <v>194</v>
      </c>
      <c r="L137" s="6">
        <v>58.83</v>
      </c>
    </row>
    <row r="138" spans="2:12" x14ac:dyDescent="0.2">
      <c r="B138" s="5">
        <v>37047</v>
      </c>
      <c r="C138">
        <v>413</v>
      </c>
      <c r="D138">
        <v>53500500</v>
      </c>
      <c r="F138" t="s">
        <v>192</v>
      </c>
      <c r="H138">
        <v>100029510</v>
      </c>
      <c r="I138" t="s">
        <v>132</v>
      </c>
      <c r="J138">
        <v>6000011568</v>
      </c>
      <c r="K138" t="s">
        <v>133</v>
      </c>
      <c r="L138" s="6">
        <v>140.72999999999999</v>
      </c>
    </row>
    <row r="139" spans="2:12" x14ac:dyDescent="0.2">
      <c r="B139" s="5">
        <v>37049</v>
      </c>
      <c r="C139">
        <v>413</v>
      </c>
      <c r="D139">
        <v>53500500</v>
      </c>
      <c r="F139" t="s">
        <v>192</v>
      </c>
      <c r="H139">
        <v>100029289</v>
      </c>
      <c r="J139">
        <v>5000044587</v>
      </c>
      <c r="K139" t="s">
        <v>198</v>
      </c>
      <c r="L139" s="6">
        <v>614.62</v>
      </c>
    </row>
    <row r="140" spans="2:12" x14ac:dyDescent="0.2">
      <c r="B140" s="5">
        <v>37050</v>
      </c>
      <c r="C140">
        <v>413</v>
      </c>
      <c r="D140">
        <v>53500500</v>
      </c>
      <c r="F140" t="s">
        <v>192</v>
      </c>
      <c r="H140">
        <v>100028658</v>
      </c>
      <c r="I140" t="s">
        <v>197</v>
      </c>
      <c r="J140">
        <v>5000060175</v>
      </c>
      <c r="K140" t="s">
        <v>194</v>
      </c>
      <c r="L140" s="6">
        <v>4.1900000000000004</v>
      </c>
    </row>
    <row r="141" spans="2:12" x14ac:dyDescent="0.2">
      <c r="B141" t="s">
        <v>113</v>
      </c>
      <c r="D141">
        <v>53500500</v>
      </c>
      <c r="L141" s="7">
        <v>996.28</v>
      </c>
    </row>
    <row r="142" spans="2:12" x14ac:dyDescent="0.2">
      <c r="B142" s="5">
        <v>37061</v>
      </c>
      <c r="C142">
        <v>413</v>
      </c>
      <c r="D142">
        <v>53600000</v>
      </c>
      <c r="F142" t="s">
        <v>199</v>
      </c>
      <c r="H142">
        <v>100030293</v>
      </c>
      <c r="J142">
        <v>5000060175</v>
      </c>
      <c r="K142" t="s">
        <v>194</v>
      </c>
      <c r="L142" s="6">
        <v>120.44</v>
      </c>
    </row>
    <row r="143" spans="2:12" x14ac:dyDescent="0.2">
      <c r="B143" s="5">
        <v>37067</v>
      </c>
      <c r="C143">
        <v>413</v>
      </c>
      <c r="D143">
        <v>53600000</v>
      </c>
      <c r="F143" t="s">
        <v>199</v>
      </c>
      <c r="H143">
        <v>100032330</v>
      </c>
      <c r="J143">
        <v>5000060175</v>
      </c>
      <c r="K143" t="s">
        <v>194</v>
      </c>
      <c r="L143" s="6">
        <v>11.91</v>
      </c>
    </row>
    <row r="144" spans="2:12" x14ac:dyDescent="0.2">
      <c r="B144" s="5">
        <v>37061</v>
      </c>
      <c r="C144">
        <v>413</v>
      </c>
      <c r="D144">
        <v>53600000</v>
      </c>
      <c r="F144" t="s">
        <v>199</v>
      </c>
      <c r="H144">
        <v>100027895</v>
      </c>
      <c r="J144">
        <v>5000060175</v>
      </c>
      <c r="K144" t="s">
        <v>194</v>
      </c>
      <c r="L144" s="6">
        <v>453.57</v>
      </c>
    </row>
    <row r="145" spans="2:12" x14ac:dyDescent="0.2">
      <c r="B145" s="5">
        <v>37053</v>
      </c>
      <c r="C145">
        <v>413</v>
      </c>
      <c r="D145">
        <v>53600000</v>
      </c>
      <c r="F145" t="s">
        <v>199</v>
      </c>
      <c r="H145">
        <v>100029922</v>
      </c>
      <c r="I145" t="s">
        <v>197</v>
      </c>
      <c r="J145">
        <v>5000060175</v>
      </c>
      <c r="K145" t="s">
        <v>194</v>
      </c>
      <c r="L145" s="6">
        <v>7.3</v>
      </c>
    </row>
    <row r="146" spans="2:12" x14ac:dyDescent="0.2">
      <c r="B146" s="5">
        <v>37043</v>
      </c>
      <c r="C146">
        <v>413</v>
      </c>
      <c r="D146">
        <v>53600000</v>
      </c>
      <c r="F146" t="s">
        <v>199</v>
      </c>
      <c r="H146">
        <v>100028507</v>
      </c>
      <c r="J146">
        <v>5000003183</v>
      </c>
      <c r="K146" t="s">
        <v>200</v>
      </c>
      <c r="L146" s="6">
        <v>27.71</v>
      </c>
    </row>
    <row r="147" spans="2:12" x14ac:dyDescent="0.2">
      <c r="B147" s="5">
        <v>37050</v>
      </c>
      <c r="C147">
        <v>413</v>
      </c>
      <c r="D147">
        <v>53600000</v>
      </c>
      <c r="F147" t="s">
        <v>199</v>
      </c>
      <c r="H147">
        <v>100030028</v>
      </c>
      <c r="I147" t="s">
        <v>135</v>
      </c>
      <c r="J147">
        <v>6000010148</v>
      </c>
      <c r="K147" t="s">
        <v>125</v>
      </c>
      <c r="L147" s="6">
        <v>18.350000000000001</v>
      </c>
    </row>
    <row r="148" spans="2:12" x14ac:dyDescent="0.2">
      <c r="B148" t="s">
        <v>113</v>
      </c>
      <c r="D148">
        <v>53600000</v>
      </c>
      <c r="L148" s="7">
        <v>639.28</v>
      </c>
    </row>
    <row r="149" spans="2:12" x14ac:dyDescent="0.2">
      <c r="B149" s="5">
        <v>37048</v>
      </c>
      <c r="C149">
        <v>413</v>
      </c>
      <c r="D149">
        <v>59003000</v>
      </c>
      <c r="F149" t="s">
        <v>201</v>
      </c>
      <c r="H149">
        <v>100028899</v>
      </c>
      <c r="J149">
        <v>20023000</v>
      </c>
      <c r="K149" t="s">
        <v>118</v>
      </c>
      <c r="L149" s="6">
        <v>262.66000000000003</v>
      </c>
    </row>
    <row r="150" spans="2:12" x14ac:dyDescent="0.2">
      <c r="B150" s="5">
        <v>37048</v>
      </c>
      <c r="C150">
        <v>413</v>
      </c>
      <c r="D150">
        <v>59003000</v>
      </c>
      <c r="F150" t="s">
        <v>201</v>
      </c>
      <c r="H150">
        <v>100028899</v>
      </c>
      <c r="J150">
        <v>20023000</v>
      </c>
      <c r="K150" t="s">
        <v>118</v>
      </c>
      <c r="L150" s="6">
        <v>61.43</v>
      </c>
    </row>
    <row r="151" spans="2:12" x14ac:dyDescent="0.2">
      <c r="B151" s="5">
        <v>37072</v>
      </c>
      <c r="C151">
        <v>413</v>
      </c>
      <c r="D151">
        <v>59003000</v>
      </c>
      <c r="F151" t="s">
        <v>201</v>
      </c>
      <c r="H151">
        <v>100032282</v>
      </c>
      <c r="J151">
        <v>30016000</v>
      </c>
      <c r="K151" t="s">
        <v>110</v>
      </c>
      <c r="L151" s="6">
        <v>956.98</v>
      </c>
    </row>
    <row r="152" spans="2:12" x14ac:dyDescent="0.2">
      <c r="B152" s="5">
        <v>37072</v>
      </c>
      <c r="C152">
        <v>413</v>
      </c>
      <c r="D152">
        <v>59003000</v>
      </c>
      <c r="F152" t="s">
        <v>201</v>
      </c>
      <c r="H152">
        <v>100032282</v>
      </c>
      <c r="J152">
        <v>30016000</v>
      </c>
      <c r="K152" t="s">
        <v>110</v>
      </c>
      <c r="L152" s="6">
        <v>795.47</v>
      </c>
    </row>
    <row r="153" spans="2:12" x14ac:dyDescent="0.2">
      <c r="B153" s="5">
        <v>37057</v>
      </c>
      <c r="C153">
        <v>413</v>
      </c>
      <c r="D153">
        <v>59003000</v>
      </c>
      <c r="F153" t="s">
        <v>201</v>
      </c>
      <c r="H153">
        <v>100029966</v>
      </c>
      <c r="J153">
        <v>30016000</v>
      </c>
      <c r="K153" t="s">
        <v>110</v>
      </c>
      <c r="L153" s="6">
        <v>1162.17</v>
      </c>
    </row>
    <row r="154" spans="2:12" x14ac:dyDescent="0.2">
      <c r="B154" s="5">
        <v>37057</v>
      </c>
      <c r="C154">
        <v>413</v>
      </c>
      <c r="D154">
        <v>59003000</v>
      </c>
      <c r="F154" t="s">
        <v>201</v>
      </c>
      <c r="H154">
        <v>100029966</v>
      </c>
      <c r="J154">
        <v>30016000</v>
      </c>
      <c r="K154" t="s">
        <v>110</v>
      </c>
      <c r="L154" s="6">
        <v>957.25</v>
      </c>
    </row>
    <row r="155" spans="2:12" x14ac:dyDescent="0.2">
      <c r="B155" s="5">
        <v>37060</v>
      </c>
      <c r="C155">
        <v>413</v>
      </c>
      <c r="D155">
        <v>59003000</v>
      </c>
      <c r="F155" t="s">
        <v>201</v>
      </c>
      <c r="H155">
        <v>100031345</v>
      </c>
      <c r="J155">
        <v>52000500</v>
      </c>
      <c r="K155" t="s">
        <v>109</v>
      </c>
      <c r="L155" s="6">
        <v>157.96</v>
      </c>
    </row>
    <row r="156" spans="2:12" x14ac:dyDescent="0.2">
      <c r="B156" t="s">
        <v>113</v>
      </c>
      <c r="D156">
        <v>59003000</v>
      </c>
      <c r="L156" s="7">
        <v>4353.92</v>
      </c>
    </row>
    <row r="157" spans="2:12" x14ac:dyDescent="0.2">
      <c r="B157" s="5">
        <v>37072</v>
      </c>
      <c r="C157">
        <v>413</v>
      </c>
      <c r="D157">
        <v>80020366</v>
      </c>
      <c r="F157" t="s">
        <v>202</v>
      </c>
      <c r="I157" t="s">
        <v>203</v>
      </c>
      <c r="L157" s="6">
        <v>-27142.15</v>
      </c>
    </row>
    <row r="158" spans="2:12" x14ac:dyDescent="0.2">
      <c r="B158" s="5">
        <v>37072</v>
      </c>
      <c r="C158">
        <v>413</v>
      </c>
      <c r="D158">
        <v>80020366</v>
      </c>
      <c r="F158" t="s">
        <v>202</v>
      </c>
      <c r="I158" t="s">
        <v>203</v>
      </c>
      <c r="L158" s="6">
        <v>-9930.57</v>
      </c>
    </row>
    <row r="159" spans="2:12" x14ac:dyDescent="0.2">
      <c r="B159" s="5">
        <v>37072</v>
      </c>
      <c r="C159">
        <v>413</v>
      </c>
      <c r="D159">
        <v>80020366</v>
      </c>
      <c r="F159" t="s">
        <v>202</v>
      </c>
      <c r="I159" t="s">
        <v>203</v>
      </c>
      <c r="L159" s="6">
        <v>-1909.03</v>
      </c>
    </row>
    <row r="160" spans="2:12" x14ac:dyDescent="0.2">
      <c r="B160" s="5">
        <v>37072</v>
      </c>
      <c r="C160">
        <v>413</v>
      </c>
      <c r="D160">
        <v>80020366</v>
      </c>
      <c r="F160" t="s">
        <v>202</v>
      </c>
      <c r="I160" t="s">
        <v>204</v>
      </c>
      <c r="L160" s="6">
        <v>-11817.53</v>
      </c>
    </row>
    <row r="161" spans="2:12" x14ac:dyDescent="0.2">
      <c r="B161" s="5">
        <v>37072</v>
      </c>
      <c r="C161">
        <v>413</v>
      </c>
      <c r="D161">
        <v>80020366</v>
      </c>
      <c r="F161" t="s">
        <v>202</v>
      </c>
      <c r="I161" t="s">
        <v>203</v>
      </c>
      <c r="L161" s="6">
        <v>-3056.65</v>
      </c>
    </row>
    <row r="162" spans="2:12" x14ac:dyDescent="0.2">
      <c r="B162" s="5">
        <v>37072</v>
      </c>
      <c r="C162">
        <v>413</v>
      </c>
      <c r="D162">
        <v>80020366</v>
      </c>
      <c r="F162" t="s">
        <v>202</v>
      </c>
      <c r="I162" t="s">
        <v>203</v>
      </c>
      <c r="L162" s="6">
        <v>-7972.89</v>
      </c>
    </row>
    <row r="163" spans="2:12" x14ac:dyDescent="0.2">
      <c r="B163" s="5">
        <v>37072</v>
      </c>
      <c r="C163">
        <v>413</v>
      </c>
      <c r="D163">
        <v>80020366</v>
      </c>
      <c r="F163" t="s">
        <v>202</v>
      </c>
      <c r="I163" t="s">
        <v>203</v>
      </c>
      <c r="L163" s="6">
        <v>-2238.3000000000002</v>
      </c>
    </row>
    <row r="164" spans="2:12" x14ac:dyDescent="0.2">
      <c r="B164" s="5">
        <v>37072</v>
      </c>
      <c r="C164">
        <v>413</v>
      </c>
      <c r="D164">
        <v>80020366</v>
      </c>
      <c r="F164" t="s">
        <v>202</v>
      </c>
      <c r="I164" t="s">
        <v>204</v>
      </c>
      <c r="L164" s="6">
        <v>-3618.93</v>
      </c>
    </row>
    <row r="165" spans="2:12" x14ac:dyDescent="0.2">
      <c r="B165" s="5">
        <v>37072</v>
      </c>
      <c r="C165">
        <v>413</v>
      </c>
      <c r="D165">
        <v>80020366</v>
      </c>
      <c r="F165" t="s">
        <v>202</v>
      </c>
      <c r="I165" t="s">
        <v>203</v>
      </c>
      <c r="L165" s="6">
        <v>-21739.34</v>
      </c>
    </row>
    <row r="166" spans="2:12" x14ac:dyDescent="0.2">
      <c r="B166" t="s">
        <v>113</v>
      </c>
      <c r="D166">
        <v>80020366</v>
      </c>
      <c r="L166" s="7">
        <v>-89425.39</v>
      </c>
    </row>
    <row r="167" spans="2:12" x14ac:dyDescent="0.2">
      <c r="B167" s="5">
        <v>37072</v>
      </c>
      <c r="C167">
        <v>413</v>
      </c>
      <c r="D167">
        <v>80020401</v>
      </c>
      <c r="F167" t="s">
        <v>205</v>
      </c>
      <c r="I167" t="s">
        <v>206</v>
      </c>
      <c r="L167" s="6">
        <v>-38217.54</v>
      </c>
    </row>
    <row r="168" spans="2:12" x14ac:dyDescent="0.2">
      <c r="B168" t="s">
        <v>113</v>
      </c>
      <c r="D168">
        <v>80020401</v>
      </c>
      <c r="L168" s="7">
        <v>-38217.54</v>
      </c>
    </row>
    <row r="169" spans="2:12" x14ac:dyDescent="0.2">
      <c r="B169" s="5">
        <v>37072</v>
      </c>
      <c r="C169">
        <v>413</v>
      </c>
      <c r="D169">
        <v>81000019</v>
      </c>
      <c r="F169" t="s">
        <v>207</v>
      </c>
      <c r="H169">
        <v>360979</v>
      </c>
      <c r="L169" s="6">
        <v>31.65</v>
      </c>
    </row>
    <row r="170" spans="2:12" x14ac:dyDescent="0.2">
      <c r="B170" t="s">
        <v>113</v>
      </c>
      <c r="D170">
        <v>81000019</v>
      </c>
      <c r="L170" s="7">
        <v>31.65</v>
      </c>
    </row>
    <row r="171" spans="2:12" x14ac:dyDescent="0.2">
      <c r="B171" s="5">
        <v>37072</v>
      </c>
      <c r="C171">
        <v>413</v>
      </c>
      <c r="D171">
        <v>81000020</v>
      </c>
      <c r="F171" t="s">
        <v>208</v>
      </c>
      <c r="H171">
        <v>360979</v>
      </c>
      <c r="L171" s="6">
        <v>45.22</v>
      </c>
    </row>
    <row r="172" spans="2:12" x14ac:dyDescent="0.2">
      <c r="B172" t="s">
        <v>113</v>
      </c>
      <c r="D172">
        <v>81000020</v>
      </c>
      <c r="L172" s="7">
        <v>45.22</v>
      </c>
    </row>
    <row r="173" spans="2:12" x14ac:dyDescent="0.2">
      <c r="B173" s="5">
        <v>37072</v>
      </c>
      <c r="C173">
        <v>413</v>
      </c>
      <c r="D173">
        <v>81000022</v>
      </c>
      <c r="F173" t="s">
        <v>209</v>
      </c>
      <c r="H173">
        <v>360979</v>
      </c>
      <c r="L173" s="6">
        <v>7873.93</v>
      </c>
    </row>
    <row r="174" spans="2:12" x14ac:dyDescent="0.2">
      <c r="B174" s="5">
        <v>37072</v>
      </c>
      <c r="C174">
        <v>413</v>
      </c>
      <c r="D174">
        <v>81000022</v>
      </c>
      <c r="F174" t="s">
        <v>209</v>
      </c>
      <c r="H174">
        <v>360974</v>
      </c>
      <c r="L174" s="6">
        <v>49.54</v>
      </c>
    </row>
    <row r="175" spans="2:12" x14ac:dyDescent="0.2">
      <c r="B175" t="s">
        <v>113</v>
      </c>
      <c r="D175">
        <v>81000022</v>
      </c>
      <c r="L175" s="7">
        <v>7923.47</v>
      </c>
    </row>
    <row r="176" spans="2:12" x14ac:dyDescent="0.2">
      <c r="B176" s="5">
        <v>37072</v>
      </c>
      <c r="C176">
        <v>413</v>
      </c>
      <c r="D176">
        <v>81000023</v>
      </c>
      <c r="F176" t="s">
        <v>210</v>
      </c>
      <c r="H176">
        <v>360962</v>
      </c>
      <c r="L176" s="6">
        <v>562.54999999999995</v>
      </c>
    </row>
    <row r="177" spans="2:12" x14ac:dyDescent="0.2">
      <c r="B177" s="5">
        <v>37072</v>
      </c>
      <c r="C177">
        <v>413</v>
      </c>
      <c r="D177">
        <v>81000023</v>
      </c>
      <c r="F177" t="s">
        <v>210</v>
      </c>
      <c r="H177">
        <v>360959</v>
      </c>
      <c r="L177" s="6">
        <v>21176.79</v>
      </c>
    </row>
    <row r="178" spans="2:12" x14ac:dyDescent="0.2">
      <c r="B178" s="5">
        <v>37072</v>
      </c>
      <c r="C178">
        <v>413</v>
      </c>
      <c r="D178">
        <v>81000023</v>
      </c>
      <c r="F178" t="s">
        <v>210</v>
      </c>
      <c r="H178">
        <v>360956</v>
      </c>
      <c r="L178" s="6">
        <v>158.87</v>
      </c>
    </row>
    <row r="179" spans="2:12" x14ac:dyDescent="0.2">
      <c r="B179" s="5">
        <v>37072</v>
      </c>
      <c r="C179">
        <v>413</v>
      </c>
      <c r="D179">
        <v>81000023</v>
      </c>
      <c r="F179" t="s">
        <v>210</v>
      </c>
      <c r="H179">
        <v>360940</v>
      </c>
      <c r="L179" s="6">
        <v>3618.93</v>
      </c>
    </row>
    <row r="180" spans="2:12" x14ac:dyDescent="0.2">
      <c r="B180" s="5">
        <v>37072</v>
      </c>
      <c r="C180">
        <v>413</v>
      </c>
      <c r="D180">
        <v>81000023</v>
      </c>
      <c r="F180" t="s">
        <v>210</v>
      </c>
      <c r="H180">
        <v>360936</v>
      </c>
      <c r="L180" s="6">
        <v>405.69</v>
      </c>
    </row>
    <row r="181" spans="2:12" x14ac:dyDescent="0.2">
      <c r="B181" s="5">
        <v>37072</v>
      </c>
      <c r="C181">
        <v>413</v>
      </c>
      <c r="D181">
        <v>81000023</v>
      </c>
      <c r="F181" t="s">
        <v>210</v>
      </c>
      <c r="H181">
        <v>360979</v>
      </c>
      <c r="L181" s="6">
        <v>22.09</v>
      </c>
    </row>
    <row r="182" spans="2:12" x14ac:dyDescent="0.2">
      <c r="B182" s="5">
        <v>37072</v>
      </c>
      <c r="C182">
        <v>413</v>
      </c>
      <c r="D182">
        <v>81000023</v>
      </c>
      <c r="F182" t="s">
        <v>210</v>
      </c>
      <c r="H182">
        <v>360972</v>
      </c>
      <c r="L182" s="6">
        <v>161.62</v>
      </c>
    </row>
    <row r="183" spans="2:12" x14ac:dyDescent="0.2">
      <c r="B183" s="5">
        <v>37072</v>
      </c>
      <c r="C183">
        <v>413</v>
      </c>
      <c r="D183">
        <v>81000023</v>
      </c>
      <c r="F183" t="s">
        <v>210</v>
      </c>
      <c r="H183">
        <v>360970</v>
      </c>
      <c r="L183" s="6">
        <v>722.33</v>
      </c>
    </row>
    <row r="184" spans="2:12" x14ac:dyDescent="0.2">
      <c r="B184" s="5">
        <v>37072</v>
      </c>
      <c r="C184">
        <v>413</v>
      </c>
      <c r="D184">
        <v>81000023</v>
      </c>
      <c r="F184" t="s">
        <v>210</v>
      </c>
      <c r="H184">
        <v>360969</v>
      </c>
      <c r="L184" s="6">
        <v>498.16</v>
      </c>
    </row>
    <row r="185" spans="2:12" x14ac:dyDescent="0.2">
      <c r="B185" s="5">
        <v>37072</v>
      </c>
      <c r="C185">
        <v>413</v>
      </c>
      <c r="D185">
        <v>81000023</v>
      </c>
      <c r="F185" t="s">
        <v>210</v>
      </c>
      <c r="H185">
        <v>360965</v>
      </c>
      <c r="L185" s="6">
        <v>6687</v>
      </c>
    </row>
    <row r="186" spans="2:12" x14ac:dyDescent="0.2">
      <c r="B186" s="5">
        <v>37072</v>
      </c>
      <c r="C186">
        <v>413</v>
      </c>
      <c r="D186">
        <v>81000023</v>
      </c>
      <c r="F186" t="s">
        <v>210</v>
      </c>
      <c r="H186">
        <v>360932</v>
      </c>
      <c r="L186" s="6">
        <v>306.19</v>
      </c>
    </row>
    <row r="187" spans="2:12" x14ac:dyDescent="0.2">
      <c r="B187" s="5">
        <v>37072</v>
      </c>
      <c r="C187">
        <v>413</v>
      </c>
      <c r="D187">
        <v>81000023</v>
      </c>
      <c r="F187" t="s">
        <v>210</v>
      </c>
      <c r="H187">
        <v>360700</v>
      </c>
      <c r="L187" s="6">
        <v>1909.03</v>
      </c>
    </row>
    <row r="188" spans="2:12" x14ac:dyDescent="0.2">
      <c r="B188" s="5">
        <v>37072</v>
      </c>
      <c r="C188">
        <v>413</v>
      </c>
      <c r="D188">
        <v>81000023</v>
      </c>
      <c r="F188" t="s">
        <v>210</v>
      </c>
      <c r="H188">
        <v>360693</v>
      </c>
      <c r="L188" s="6">
        <v>441.34</v>
      </c>
    </row>
    <row r="189" spans="2:12" x14ac:dyDescent="0.2">
      <c r="B189" s="5">
        <v>37072</v>
      </c>
      <c r="C189">
        <v>413</v>
      </c>
      <c r="D189">
        <v>81000023</v>
      </c>
      <c r="F189" t="s">
        <v>210</v>
      </c>
      <c r="H189">
        <v>360690</v>
      </c>
      <c r="L189" s="6">
        <v>778.04</v>
      </c>
    </row>
    <row r="190" spans="2:12" x14ac:dyDescent="0.2">
      <c r="B190" s="5">
        <v>37072</v>
      </c>
      <c r="C190">
        <v>413</v>
      </c>
      <c r="D190">
        <v>81000023</v>
      </c>
      <c r="F190" t="s">
        <v>210</v>
      </c>
      <c r="H190">
        <v>360686</v>
      </c>
      <c r="L190" s="6">
        <v>1711.46</v>
      </c>
    </row>
    <row r="191" spans="2:12" x14ac:dyDescent="0.2">
      <c r="B191" s="5">
        <v>37072</v>
      </c>
      <c r="C191">
        <v>413</v>
      </c>
      <c r="D191">
        <v>81000023</v>
      </c>
      <c r="F191" t="s">
        <v>210</v>
      </c>
      <c r="H191">
        <v>360684</v>
      </c>
      <c r="L191" s="6">
        <v>3741.6</v>
      </c>
    </row>
    <row r="192" spans="2:12" x14ac:dyDescent="0.2">
      <c r="B192" s="5">
        <v>37072</v>
      </c>
      <c r="C192">
        <v>413</v>
      </c>
      <c r="D192">
        <v>81000023</v>
      </c>
      <c r="F192" t="s">
        <v>210</v>
      </c>
      <c r="H192">
        <v>360929</v>
      </c>
      <c r="L192" s="6">
        <v>951.04</v>
      </c>
    </row>
    <row r="193" spans="2:13" x14ac:dyDescent="0.2">
      <c r="B193" s="5">
        <v>37072</v>
      </c>
      <c r="C193">
        <v>413</v>
      </c>
      <c r="D193">
        <v>81000023</v>
      </c>
      <c r="F193" t="s">
        <v>210</v>
      </c>
      <c r="H193">
        <v>360926</v>
      </c>
      <c r="L193" s="6">
        <v>24707.59</v>
      </c>
    </row>
    <row r="194" spans="2:13" x14ac:dyDescent="0.2">
      <c r="B194" s="5">
        <v>37072</v>
      </c>
      <c r="C194">
        <v>413</v>
      </c>
      <c r="D194">
        <v>81000023</v>
      </c>
      <c r="F194" t="s">
        <v>210</v>
      </c>
      <c r="H194">
        <v>360923</v>
      </c>
      <c r="L194" s="6">
        <v>455</v>
      </c>
    </row>
    <row r="195" spans="2:13" x14ac:dyDescent="0.2">
      <c r="B195" s="5">
        <v>37072</v>
      </c>
      <c r="C195">
        <v>413</v>
      </c>
      <c r="D195">
        <v>81000023</v>
      </c>
      <c r="F195" t="s">
        <v>210</v>
      </c>
      <c r="H195">
        <v>360922</v>
      </c>
      <c r="L195" s="6">
        <v>2095.5</v>
      </c>
    </row>
    <row r="196" spans="2:13" x14ac:dyDescent="0.2">
      <c r="B196" s="5">
        <v>37072</v>
      </c>
      <c r="C196">
        <v>413</v>
      </c>
      <c r="D196">
        <v>81000023</v>
      </c>
      <c r="F196" t="s">
        <v>210</v>
      </c>
      <c r="H196">
        <v>360919</v>
      </c>
      <c r="L196" s="6">
        <v>11817.53</v>
      </c>
    </row>
    <row r="197" spans="2:13" x14ac:dyDescent="0.2">
      <c r="B197" t="s">
        <v>113</v>
      </c>
      <c r="D197">
        <v>81000023</v>
      </c>
      <c r="L197" s="7">
        <v>82928.350000000006</v>
      </c>
    </row>
    <row r="198" spans="2:13" x14ac:dyDescent="0.2">
      <c r="B198" s="5">
        <v>37072</v>
      </c>
      <c r="C198">
        <v>413</v>
      </c>
      <c r="D198">
        <v>81000031</v>
      </c>
      <c r="F198" t="s">
        <v>211</v>
      </c>
      <c r="H198">
        <v>360913</v>
      </c>
      <c r="L198" s="6">
        <v>9000</v>
      </c>
    </row>
    <row r="199" spans="2:13" x14ac:dyDescent="0.2">
      <c r="B199" t="s">
        <v>113</v>
      </c>
      <c r="D199">
        <v>81000031</v>
      </c>
      <c r="L199" s="7">
        <v>9000</v>
      </c>
    </row>
    <row r="200" spans="2:13" x14ac:dyDescent="0.2">
      <c r="B200" t="s">
        <v>212</v>
      </c>
      <c r="L200" s="6"/>
      <c r="M200" s="8"/>
    </row>
    <row r="201" spans="2:13" x14ac:dyDescent="0.2">
      <c r="L201" s="6"/>
    </row>
    <row r="202" spans="2:13" x14ac:dyDescent="0.2">
      <c r="B202" t="s">
        <v>213</v>
      </c>
      <c r="L202" s="7">
        <v>187035.47</v>
      </c>
    </row>
    <row r="203" spans="2:13" x14ac:dyDescent="0.2">
      <c r="L203" s="6"/>
    </row>
    <row r="204" spans="2:13" x14ac:dyDescent="0.2">
      <c r="L204" s="6"/>
      <c r="M204" s="8"/>
    </row>
    <row r="205" spans="2:13" x14ac:dyDescent="0.2">
      <c r="L205" s="6"/>
    </row>
    <row r="206" spans="2:13" x14ac:dyDescent="0.2">
      <c r="L206" s="6"/>
    </row>
    <row r="207" spans="2:13" x14ac:dyDescent="0.2">
      <c r="L207" s="6"/>
    </row>
    <row r="208" spans="2:13" x14ac:dyDescent="0.2">
      <c r="L208" s="6"/>
    </row>
    <row r="209" spans="12:12" x14ac:dyDescent="0.2">
      <c r="L209" s="6"/>
    </row>
    <row r="210" spans="12:12" x14ac:dyDescent="0.2">
      <c r="L210" s="6"/>
    </row>
    <row r="211" spans="12:12" x14ac:dyDescent="0.2">
      <c r="L211" s="6"/>
    </row>
    <row r="212" spans="12:12" x14ac:dyDescent="0.2">
      <c r="L212" s="6"/>
    </row>
    <row r="213" spans="12:12" x14ac:dyDescent="0.2">
      <c r="L213" s="6"/>
    </row>
    <row r="214" spans="12:12" x14ac:dyDescent="0.2">
      <c r="L214" s="6"/>
    </row>
    <row r="215" spans="12:12" x14ac:dyDescent="0.2">
      <c r="L215" s="6"/>
    </row>
    <row r="216" spans="12:12" x14ac:dyDescent="0.2">
      <c r="L216" s="6"/>
    </row>
    <row r="217" spans="12:12" x14ac:dyDescent="0.2">
      <c r="L217" s="6"/>
    </row>
    <row r="218" spans="12:12" x14ac:dyDescent="0.2">
      <c r="L218" s="6"/>
    </row>
    <row r="219" spans="12:12" x14ac:dyDescent="0.2">
      <c r="L219" s="6"/>
    </row>
    <row r="220" spans="12:12" x14ac:dyDescent="0.2">
      <c r="L220" s="6"/>
    </row>
    <row r="221" spans="12:12" x14ac:dyDescent="0.2">
      <c r="L221" s="6"/>
    </row>
    <row r="222" spans="12:12" x14ac:dyDescent="0.2">
      <c r="L222" s="6"/>
    </row>
    <row r="223" spans="12:12" x14ac:dyDescent="0.2">
      <c r="L223" s="6"/>
    </row>
    <row r="224" spans="12:12" x14ac:dyDescent="0.2">
      <c r="L224" s="6"/>
    </row>
    <row r="225" spans="12:12" x14ac:dyDescent="0.2">
      <c r="L225" s="6"/>
    </row>
    <row r="226" spans="12:12" x14ac:dyDescent="0.2">
      <c r="L226" s="6"/>
    </row>
    <row r="227" spans="12:12" x14ac:dyDescent="0.2">
      <c r="L227" s="6"/>
    </row>
    <row r="228" spans="12:12" x14ac:dyDescent="0.2">
      <c r="L228" s="6"/>
    </row>
    <row r="229" spans="12:12" x14ac:dyDescent="0.2">
      <c r="L229" s="6"/>
    </row>
    <row r="230" spans="12:12" x14ac:dyDescent="0.2">
      <c r="L230" s="6"/>
    </row>
    <row r="231" spans="12:12" x14ac:dyDescent="0.2">
      <c r="L231" s="6"/>
    </row>
    <row r="232" spans="12:12" x14ac:dyDescent="0.2">
      <c r="L232" s="6"/>
    </row>
    <row r="233" spans="12:12" x14ac:dyDescent="0.2">
      <c r="L233" s="6"/>
    </row>
    <row r="234" spans="12:12" x14ac:dyDescent="0.2">
      <c r="L234" s="6"/>
    </row>
    <row r="235" spans="12:12" x14ac:dyDescent="0.2">
      <c r="L235" s="6"/>
    </row>
    <row r="236" spans="12:12" x14ac:dyDescent="0.2">
      <c r="L236" s="6"/>
    </row>
    <row r="237" spans="12:12" x14ac:dyDescent="0.2">
      <c r="L237" s="6"/>
    </row>
    <row r="238" spans="12:12" x14ac:dyDescent="0.2">
      <c r="L238" s="6"/>
    </row>
    <row r="239" spans="12:12" x14ac:dyDescent="0.2">
      <c r="L239" s="6"/>
    </row>
    <row r="240" spans="12:12" x14ac:dyDescent="0.2">
      <c r="L240" s="6"/>
    </row>
    <row r="241" spans="12:12" x14ac:dyDescent="0.2">
      <c r="L241" s="6"/>
    </row>
    <row r="242" spans="12:12" x14ac:dyDescent="0.2">
      <c r="L242" s="6"/>
    </row>
    <row r="243" spans="12:12" x14ac:dyDescent="0.2">
      <c r="L243" s="6"/>
    </row>
    <row r="244" spans="12:12" x14ac:dyDescent="0.2">
      <c r="L244" s="6"/>
    </row>
    <row r="245" spans="12:12" x14ac:dyDescent="0.2">
      <c r="L245" s="6"/>
    </row>
    <row r="246" spans="12:12" x14ac:dyDescent="0.2">
      <c r="L246" s="6"/>
    </row>
    <row r="247" spans="12:12" x14ac:dyDescent="0.2">
      <c r="L247" s="6"/>
    </row>
    <row r="248" spans="12:12" x14ac:dyDescent="0.2">
      <c r="L248" s="6"/>
    </row>
    <row r="249" spans="12:12" x14ac:dyDescent="0.2">
      <c r="L249" s="6"/>
    </row>
    <row r="250" spans="12:12" x14ac:dyDescent="0.2">
      <c r="L250" s="6"/>
    </row>
    <row r="251" spans="12:12" x14ac:dyDescent="0.2">
      <c r="L251" s="6"/>
    </row>
    <row r="252" spans="12:12" x14ac:dyDescent="0.2">
      <c r="L252" s="6"/>
    </row>
    <row r="253" spans="12:12" x14ac:dyDescent="0.2">
      <c r="L253" s="6"/>
    </row>
    <row r="254" spans="12:12" x14ac:dyDescent="0.2">
      <c r="L254" s="6"/>
    </row>
    <row r="255" spans="12:12" x14ac:dyDescent="0.2">
      <c r="L255" s="6"/>
    </row>
    <row r="256" spans="12:12" x14ac:dyDescent="0.2">
      <c r="L256" s="6"/>
    </row>
    <row r="257" spans="12:12" x14ac:dyDescent="0.2">
      <c r="L257" s="6"/>
    </row>
    <row r="258" spans="12:12" x14ac:dyDescent="0.2">
      <c r="L258" s="6"/>
    </row>
    <row r="259" spans="12:12" x14ac:dyDescent="0.2">
      <c r="L259" s="6"/>
    </row>
    <row r="260" spans="12:12" x14ac:dyDescent="0.2">
      <c r="L260" s="6"/>
    </row>
    <row r="261" spans="12:12" x14ac:dyDescent="0.2">
      <c r="L261" s="6"/>
    </row>
    <row r="262" spans="12:12" x14ac:dyDescent="0.2">
      <c r="L262" s="6"/>
    </row>
    <row r="263" spans="12:12" x14ac:dyDescent="0.2">
      <c r="L263" s="6"/>
    </row>
    <row r="264" spans="12:12" x14ac:dyDescent="0.2">
      <c r="L264" s="6"/>
    </row>
    <row r="265" spans="12:12" x14ac:dyDescent="0.2">
      <c r="L265" s="6"/>
    </row>
    <row r="266" spans="12:12" x14ac:dyDescent="0.2">
      <c r="L266" s="6"/>
    </row>
    <row r="267" spans="12:12" x14ac:dyDescent="0.2">
      <c r="L267" s="6"/>
    </row>
    <row r="268" spans="12:12" x14ac:dyDescent="0.2">
      <c r="L268" s="6"/>
    </row>
    <row r="269" spans="12:12" x14ac:dyDescent="0.2">
      <c r="L269" s="6"/>
    </row>
    <row r="270" spans="12:12" x14ac:dyDescent="0.2">
      <c r="L270" s="6"/>
    </row>
    <row r="271" spans="12:12" x14ac:dyDescent="0.2">
      <c r="L271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opLeftCell="F7" workbookViewId="0">
      <selection activeCell="A45" sqref="A45:A46"/>
    </sheetView>
  </sheetViews>
  <sheetFormatPr defaultRowHeight="12.75" x14ac:dyDescent="0.2"/>
  <cols>
    <col min="1" max="1" width="5.140625" customWidth="1"/>
    <col min="2" max="2" width="10.7109375" customWidth="1"/>
    <col min="3" max="3" width="7.5703125" customWidth="1"/>
    <col min="4" max="4" width="11" customWidth="1"/>
    <col min="5" max="5" width="5.28515625" customWidth="1"/>
    <col min="7" max="7" width="14.140625" customWidth="1"/>
    <col min="8" max="8" width="12" customWidth="1"/>
    <col min="9" max="9" width="42.7109375" customWidth="1"/>
    <col min="10" max="10" width="12.5703125" customWidth="1"/>
    <col min="11" max="11" width="32.140625" customWidth="1"/>
    <col min="12" max="12" width="12.5703125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105659</v>
      </c>
      <c r="E2" t="s">
        <v>430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108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711.39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44967.360000000001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2474.4</v>
      </c>
    </row>
    <row r="11" spans="1:12" x14ac:dyDescent="0.2">
      <c r="B11" s="5">
        <v>37060</v>
      </c>
      <c r="C11">
        <v>413</v>
      </c>
      <c r="D11">
        <v>52000500</v>
      </c>
      <c r="F11" t="s">
        <v>109</v>
      </c>
      <c r="H11">
        <v>100031339</v>
      </c>
      <c r="J11">
        <v>20022500</v>
      </c>
      <c r="K11" t="s">
        <v>111</v>
      </c>
      <c r="L11" s="6">
        <v>5000</v>
      </c>
    </row>
    <row r="12" spans="1:12" x14ac:dyDescent="0.2">
      <c r="B12" s="5">
        <v>37057</v>
      </c>
      <c r="C12">
        <v>413</v>
      </c>
      <c r="D12">
        <v>52000500</v>
      </c>
      <c r="F12" t="s">
        <v>109</v>
      </c>
      <c r="H12">
        <v>100029966</v>
      </c>
      <c r="J12">
        <v>30016000</v>
      </c>
      <c r="K12" t="s">
        <v>110</v>
      </c>
      <c r="L12" s="6">
        <v>61895.45</v>
      </c>
    </row>
    <row r="13" spans="1:12" x14ac:dyDescent="0.2">
      <c r="B13" s="5">
        <v>37057</v>
      </c>
      <c r="C13">
        <v>413</v>
      </c>
      <c r="D13">
        <v>52000500</v>
      </c>
      <c r="F13" t="s">
        <v>109</v>
      </c>
      <c r="H13">
        <v>100029966</v>
      </c>
      <c r="J13">
        <v>30016000</v>
      </c>
      <c r="K13" t="s">
        <v>110</v>
      </c>
      <c r="L13" s="6">
        <v>2924.8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H14">
        <v>100032282</v>
      </c>
      <c r="J14">
        <v>30016000</v>
      </c>
      <c r="K14" t="s">
        <v>110</v>
      </c>
      <c r="L14" s="6">
        <v>1872.3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100032282</v>
      </c>
      <c r="J15">
        <v>30016000</v>
      </c>
      <c r="K15" t="s">
        <v>110</v>
      </c>
      <c r="L15" s="6">
        <v>12667.5</v>
      </c>
    </row>
    <row r="16" spans="1:12" x14ac:dyDescent="0.2">
      <c r="B16" s="5">
        <v>37072</v>
      </c>
      <c r="C16">
        <v>413</v>
      </c>
      <c r="D16">
        <v>52000500</v>
      </c>
      <c r="F16" t="s">
        <v>109</v>
      </c>
      <c r="H16">
        <v>100032282</v>
      </c>
      <c r="J16">
        <v>30016000</v>
      </c>
      <c r="K16" t="s">
        <v>110</v>
      </c>
      <c r="L16" s="6">
        <v>6922.56</v>
      </c>
    </row>
    <row r="17" spans="2:12" x14ac:dyDescent="0.2">
      <c r="B17" s="5">
        <v>37072</v>
      </c>
      <c r="C17">
        <v>413</v>
      </c>
      <c r="D17">
        <v>52000500</v>
      </c>
      <c r="F17" t="s">
        <v>109</v>
      </c>
      <c r="H17">
        <v>100032282</v>
      </c>
      <c r="J17">
        <v>30016000</v>
      </c>
      <c r="K17" t="s">
        <v>110</v>
      </c>
      <c r="L17" s="6">
        <v>219</v>
      </c>
    </row>
    <row r="18" spans="2:12" x14ac:dyDescent="0.2">
      <c r="B18" s="5">
        <v>37072</v>
      </c>
      <c r="C18">
        <v>413</v>
      </c>
      <c r="D18">
        <v>52000500</v>
      </c>
      <c r="F18" t="s">
        <v>109</v>
      </c>
      <c r="H18">
        <v>100032282</v>
      </c>
      <c r="J18">
        <v>30016000</v>
      </c>
      <c r="K18" t="s">
        <v>110</v>
      </c>
      <c r="L18" s="6">
        <v>10956.8</v>
      </c>
    </row>
    <row r="19" spans="2:12" x14ac:dyDescent="0.2">
      <c r="B19" s="5">
        <v>37072</v>
      </c>
      <c r="C19">
        <v>413</v>
      </c>
      <c r="D19">
        <v>52000500</v>
      </c>
      <c r="F19" t="s">
        <v>109</v>
      </c>
      <c r="H19">
        <v>100032282</v>
      </c>
      <c r="J19">
        <v>30016000</v>
      </c>
      <c r="K19" t="s">
        <v>110</v>
      </c>
      <c r="L19" s="6">
        <v>375.33</v>
      </c>
    </row>
    <row r="20" spans="2:12" x14ac:dyDescent="0.2">
      <c r="B20" s="5">
        <v>37072</v>
      </c>
      <c r="C20">
        <v>413</v>
      </c>
      <c r="D20">
        <v>52000500</v>
      </c>
      <c r="F20" t="s">
        <v>109</v>
      </c>
      <c r="H20">
        <v>100032282</v>
      </c>
      <c r="J20">
        <v>30016000</v>
      </c>
      <c r="K20" t="s">
        <v>110</v>
      </c>
      <c r="L20" s="6">
        <v>220.86</v>
      </c>
    </row>
    <row r="21" spans="2:12" x14ac:dyDescent="0.2">
      <c r="B21" s="5">
        <v>37057</v>
      </c>
      <c r="C21">
        <v>413</v>
      </c>
      <c r="D21">
        <v>52000500</v>
      </c>
      <c r="F21" t="s">
        <v>109</v>
      </c>
      <c r="H21">
        <v>100029966</v>
      </c>
      <c r="J21">
        <v>30016000</v>
      </c>
      <c r="K21" t="s">
        <v>110</v>
      </c>
      <c r="L21" s="6">
        <v>881.51</v>
      </c>
    </row>
    <row r="22" spans="2:12" x14ac:dyDescent="0.2">
      <c r="B22" s="5">
        <v>37057</v>
      </c>
      <c r="C22">
        <v>413</v>
      </c>
      <c r="D22">
        <v>52000500</v>
      </c>
      <c r="F22" t="s">
        <v>109</v>
      </c>
      <c r="H22">
        <v>100029966</v>
      </c>
      <c r="J22">
        <v>30016000</v>
      </c>
      <c r="K22" t="s">
        <v>110</v>
      </c>
      <c r="L22" s="6">
        <v>1787.43</v>
      </c>
    </row>
    <row r="23" spans="2:12" x14ac:dyDescent="0.2">
      <c r="B23" s="5">
        <v>37072</v>
      </c>
      <c r="C23">
        <v>413</v>
      </c>
      <c r="D23">
        <v>52000500</v>
      </c>
      <c r="F23" t="s">
        <v>109</v>
      </c>
      <c r="H23">
        <v>100032282</v>
      </c>
      <c r="J23">
        <v>25142000</v>
      </c>
      <c r="K23" t="s">
        <v>112</v>
      </c>
      <c r="L23" s="6">
        <v>-13425.29</v>
      </c>
    </row>
    <row r="24" spans="2:12" x14ac:dyDescent="0.2">
      <c r="B24" s="5">
        <v>37057</v>
      </c>
      <c r="C24">
        <v>413</v>
      </c>
      <c r="D24">
        <v>52000500</v>
      </c>
      <c r="F24" t="s">
        <v>109</v>
      </c>
      <c r="H24">
        <v>100064491</v>
      </c>
      <c r="J24">
        <v>52000500</v>
      </c>
      <c r="K24" t="s">
        <v>109</v>
      </c>
      <c r="L24" s="6">
        <v>-4620.93</v>
      </c>
    </row>
    <row r="25" spans="2:12" x14ac:dyDescent="0.2">
      <c r="B25" s="5">
        <v>37057</v>
      </c>
      <c r="C25">
        <v>413</v>
      </c>
      <c r="D25">
        <v>52000500</v>
      </c>
      <c r="F25" t="s">
        <v>109</v>
      </c>
      <c r="H25">
        <v>100029966</v>
      </c>
      <c r="J25">
        <v>25142000</v>
      </c>
      <c r="K25" t="s">
        <v>112</v>
      </c>
      <c r="L25" s="6">
        <v>-5040.1400000000003</v>
      </c>
    </row>
    <row r="26" spans="2:12" x14ac:dyDescent="0.2">
      <c r="B26" s="5">
        <v>37057</v>
      </c>
      <c r="C26">
        <v>413</v>
      </c>
      <c r="D26">
        <v>52000500</v>
      </c>
      <c r="F26" t="s">
        <v>109</v>
      </c>
      <c r="H26">
        <v>100029966</v>
      </c>
      <c r="J26">
        <v>25142000</v>
      </c>
      <c r="K26" t="s">
        <v>112</v>
      </c>
      <c r="L26" s="6">
        <v>-148.94999999999999</v>
      </c>
    </row>
    <row r="27" spans="2:12" x14ac:dyDescent="0.2">
      <c r="B27" s="5">
        <v>37057</v>
      </c>
      <c r="C27">
        <v>413</v>
      </c>
      <c r="D27">
        <v>52000500</v>
      </c>
      <c r="F27" t="s">
        <v>109</v>
      </c>
      <c r="H27">
        <v>100029966</v>
      </c>
      <c r="J27">
        <v>30016000</v>
      </c>
      <c r="K27" t="s">
        <v>110</v>
      </c>
      <c r="L27" s="6">
        <v>20000</v>
      </c>
    </row>
    <row r="28" spans="2:12" x14ac:dyDescent="0.2">
      <c r="B28" s="5">
        <v>37057</v>
      </c>
      <c r="C28">
        <v>413</v>
      </c>
      <c r="D28">
        <v>52000500</v>
      </c>
      <c r="F28" t="s">
        <v>109</v>
      </c>
      <c r="H28">
        <v>100029966</v>
      </c>
      <c r="J28">
        <v>30016000</v>
      </c>
      <c r="K28" t="s">
        <v>110</v>
      </c>
      <c r="L28" s="6">
        <v>342.71</v>
      </c>
    </row>
    <row r="29" spans="2:12" x14ac:dyDescent="0.2">
      <c r="B29" s="5">
        <v>37057</v>
      </c>
      <c r="C29">
        <v>413</v>
      </c>
      <c r="D29">
        <v>52000500</v>
      </c>
      <c r="F29" t="s">
        <v>109</v>
      </c>
      <c r="H29">
        <v>100029966</v>
      </c>
      <c r="J29">
        <v>30016000</v>
      </c>
      <c r="K29" t="s">
        <v>110</v>
      </c>
      <c r="L29" s="6">
        <v>5639.89</v>
      </c>
    </row>
    <row r="30" spans="2:12" x14ac:dyDescent="0.2">
      <c r="B30" s="5">
        <v>37057</v>
      </c>
      <c r="C30">
        <v>413</v>
      </c>
      <c r="D30">
        <v>52000500</v>
      </c>
      <c r="F30" t="s">
        <v>109</v>
      </c>
      <c r="H30">
        <v>100029966</v>
      </c>
      <c r="J30">
        <v>30016000</v>
      </c>
      <c r="K30" t="s">
        <v>110</v>
      </c>
      <c r="L30" s="6">
        <v>300.25</v>
      </c>
    </row>
    <row r="31" spans="2:12" x14ac:dyDescent="0.2">
      <c r="B31" s="5">
        <v>37057</v>
      </c>
      <c r="C31">
        <v>413</v>
      </c>
      <c r="D31">
        <v>52000500</v>
      </c>
      <c r="F31" t="s">
        <v>109</v>
      </c>
      <c r="H31">
        <v>100029966</v>
      </c>
      <c r="J31">
        <v>30016000</v>
      </c>
      <c r="K31" t="s">
        <v>110</v>
      </c>
      <c r="L31" s="6">
        <v>110000</v>
      </c>
    </row>
    <row r="32" spans="2:12" x14ac:dyDescent="0.2">
      <c r="B32" s="5">
        <v>37057</v>
      </c>
      <c r="C32">
        <v>413</v>
      </c>
      <c r="D32">
        <v>52000500</v>
      </c>
      <c r="F32" t="s">
        <v>109</v>
      </c>
      <c r="H32">
        <v>100029966</v>
      </c>
      <c r="J32">
        <v>30016000</v>
      </c>
      <c r="K32" t="s">
        <v>110</v>
      </c>
      <c r="L32" s="6">
        <v>16035</v>
      </c>
    </row>
    <row r="33" spans="2:12" x14ac:dyDescent="0.2">
      <c r="B33" s="5">
        <v>37057</v>
      </c>
      <c r="C33">
        <v>413</v>
      </c>
      <c r="D33">
        <v>52000500</v>
      </c>
      <c r="F33" t="s">
        <v>109</v>
      </c>
      <c r="H33">
        <v>100029966</v>
      </c>
      <c r="J33">
        <v>30016000</v>
      </c>
      <c r="K33" t="s">
        <v>110</v>
      </c>
      <c r="L33" s="6">
        <v>148.94999999999999</v>
      </c>
    </row>
    <row r="34" spans="2:12" x14ac:dyDescent="0.2">
      <c r="B34" t="s">
        <v>113</v>
      </c>
      <c r="D34">
        <v>52000500</v>
      </c>
      <c r="L34" s="7">
        <v>283108.18</v>
      </c>
    </row>
    <row r="35" spans="2:12" x14ac:dyDescent="0.2">
      <c r="B35" s="5">
        <v>37057</v>
      </c>
      <c r="C35">
        <v>413</v>
      </c>
      <c r="D35">
        <v>52001000</v>
      </c>
      <c r="F35" t="s">
        <v>114</v>
      </c>
      <c r="H35">
        <v>100029966</v>
      </c>
      <c r="J35">
        <v>30016000</v>
      </c>
      <c r="K35" t="s">
        <v>110</v>
      </c>
      <c r="L35" s="6">
        <v>1985.17</v>
      </c>
    </row>
    <row r="36" spans="2:12" x14ac:dyDescent="0.2">
      <c r="B36" s="5">
        <v>37057</v>
      </c>
      <c r="C36">
        <v>413</v>
      </c>
      <c r="D36">
        <v>52001000</v>
      </c>
      <c r="F36" t="s">
        <v>114</v>
      </c>
      <c r="H36">
        <v>100029966</v>
      </c>
      <c r="J36">
        <v>30016000</v>
      </c>
      <c r="K36" t="s">
        <v>110</v>
      </c>
      <c r="L36" s="6">
        <v>6924.9</v>
      </c>
    </row>
    <row r="37" spans="2:12" x14ac:dyDescent="0.2">
      <c r="B37" s="5">
        <v>37072</v>
      </c>
      <c r="C37">
        <v>413</v>
      </c>
      <c r="D37">
        <v>52001000</v>
      </c>
      <c r="F37" t="s">
        <v>114</v>
      </c>
      <c r="H37">
        <v>100032282</v>
      </c>
      <c r="J37">
        <v>30016000</v>
      </c>
      <c r="K37" t="s">
        <v>110</v>
      </c>
      <c r="L37" s="6">
        <v>2904.32</v>
      </c>
    </row>
    <row r="38" spans="2:12" x14ac:dyDescent="0.2">
      <c r="B38" s="5">
        <v>37072</v>
      </c>
      <c r="C38">
        <v>413</v>
      </c>
      <c r="D38">
        <v>52001000</v>
      </c>
      <c r="F38" t="s">
        <v>114</v>
      </c>
      <c r="H38">
        <v>100032282</v>
      </c>
      <c r="J38">
        <v>30016000</v>
      </c>
      <c r="K38" t="s">
        <v>110</v>
      </c>
      <c r="L38" s="6">
        <v>1558.29</v>
      </c>
    </row>
    <row r="39" spans="2:12" x14ac:dyDescent="0.2">
      <c r="B39" s="5">
        <v>37072</v>
      </c>
      <c r="C39">
        <v>413</v>
      </c>
      <c r="D39">
        <v>52001000</v>
      </c>
      <c r="F39" t="s">
        <v>114</v>
      </c>
      <c r="H39">
        <v>100032282</v>
      </c>
      <c r="J39">
        <v>30016000</v>
      </c>
      <c r="K39" t="s">
        <v>110</v>
      </c>
      <c r="L39" s="6">
        <v>4985.99</v>
      </c>
    </row>
    <row r="40" spans="2:12" x14ac:dyDescent="0.2">
      <c r="B40" s="5">
        <v>37057</v>
      </c>
      <c r="C40">
        <v>413</v>
      </c>
      <c r="D40">
        <v>52001000</v>
      </c>
      <c r="F40" t="s">
        <v>114</v>
      </c>
      <c r="H40">
        <v>100029966</v>
      </c>
      <c r="J40">
        <v>30016000</v>
      </c>
      <c r="K40" t="s">
        <v>110</v>
      </c>
      <c r="L40" s="6">
        <v>3068.61</v>
      </c>
    </row>
    <row r="41" spans="2:12" x14ac:dyDescent="0.2">
      <c r="B41" s="5">
        <v>37057</v>
      </c>
      <c r="C41">
        <v>413</v>
      </c>
      <c r="D41">
        <v>52001000</v>
      </c>
      <c r="F41" t="s">
        <v>114</v>
      </c>
      <c r="H41">
        <v>100064491</v>
      </c>
      <c r="J41">
        <v>52000500</v>
      </c>
      <c r="K41" t="s">
        <v>109</v>
      </c>
      <c r="L41" s="6">
        <v>-522.73</v>
      </c>
    </row>
    <row r="42" spans="2:12" x14ac:dyDescent="0.2">
      <c r="B42" s="5">
        <v>37057</v>
      </c>
      <c r="C42">
        <v>413</v>
      </c>
      <c r="D42">
        <v>52001000</v>
      </c>
      <c r="F42" t="s">
        <v>114</v>
      </c>
      <c r="H42">
        <v>100064491</v>
      </c>
      <c r="J42">
        <v>52000500</v>
      </c>
      <c r="K42" t="s">
        <v>109</v>
      </c>
      <c r="L42" s="6">
        <v>-492.87</v>
      </c>
    </row>
    <row r="43" spans="2:12" x14ac:dyDescent="0.2">
      <c r="B43" s="5">
        <v>37057</v>
      </c>
      <c r="C43">
        <v>413</v>
      </c>
      <c r="D43">
        <v>52001000</v>
      </c>
      <c r="F43" t="s">
        <v>114</v>
      </c>
      <c r="H43">
        <v>100029966</v>
      </c>
      <c r="J43">
        <v>30016000</v>
      </c>
      <c r="K43" t="s">
        <v>110</v>
      </c>
      <c r="L43" s="6">
        <v>182.67</v>
      </c>
    </row>
    <row r="44" spans="2:12" x14ac:dyDescent="0.2">
      <c r="B44" s="5">
        <v>37057</v>
      </c>
      <c r="C44">
        <v>413</v>
      </c>
      <c r="D44">
        <v>52001000</v>
      </c>
      <c r="F44" t="s">
        <v>114</v>
      </c>
      <c r="H44">
        <v>100029966</v>
      </c>
      <c r="J44">
        <v>30016000</v>
      </c>
      <c r="K44" t="s">
        <v>110</v>
      </c>
      <c r="L44" s="6">
        <v>44.69</v>
      </c>
    </row>
    <row r="45" spans="2:12" x14ac:dyDescent="0.2">
      <c r="B45" s="5">
        <v>37057</v>
      </c>
      <c r="C45">
        <v>413</v>
      </c>
      <c r="D45">
        <v>52001000</v>
      </c>
      <c r="F45" t="s">
        <v>114</v>
      </c>
      <c r="H45">
        <v>100029966</v>
      </c>
      <c r="J45">
        <v>30016000</v>
      </c>
      <c r="K45" t="s">
        <v>110</v>
      </c>
      <c r="L45" s="6">
        <v>155.33000000000001</v>
      </c>
    </row>
    <row r="46" spans="2:12" x14ac:dyDescent="0.2">
      <c r="B46" t="s">
        <v>113</v>
      </c>
      <c r="D46">
        <v>52001000</v>
      </c>
      <c r="L46" s="7">
        <v>20794.37</v>
      </c>
    </row>
    <row r="47" spans="2:12" x14ac:dyDescent="0.2">
      <c r="B47" s="5">
        <v>37072</v>
      </c>
      <c r="C47">
        <v>413</v>
      </c>
      <c r="D47">
        <v>52001500</v>
      </c>
      <c r="F47" t="s">
        <v>115</v>
      </c>
      <c r="H47">
        <v>100032282</v>
      </c>
      <c r="J47">
        <v>30016000</v>
      </c>
      <c r="K47" t="s">
        <v>110</v>
      </c>
      <c r="L47" s="6">
        <v>50</v>
      </c>
    </row>
    <row r="48" spans="2:12" x14ac:dyDescent="0.2">
      <c r="B48" s="5">
        <v>37057</v>
      </c>
      <c r="C48">
        <v>413</v>
      </c>
      <c r="D48">
        <v>52001500</v>
      </c>
      <c r="F48" t="s">
        <v>115</v>
      </c>
      <c r="H48">
        <v>100029966</v>
      </c>
      <c r="J48">
        <v>30016000</v>
      </c>
      <c r="K48" t="s">
        <v>110</v>
      </c>
      <c r="L48" s="6">
        <v>50</v>
      </c>
    </row>
    <row r="49" spans="2:12" x14ac:dyDescent="0.2">
      <c r="B49" t="s">
        <v>113</v>
      </c>
      <c r="D49">
        <v>52001500</v>
      </c>
      <c r="L49" s="7">
        <v>100</v>
      </c>
    </row>
    <row r="50" spans="2:12" x14ac:dyDescent="0.2">
      <c r="B50" s="5">
        <v>37071</v>
      </c>
      <c r="C50">
        <v>413</v>
      </c>
      <c r="D50">
        <v>52002000</v>
      </c>
      <c r="F50" t="s">
        <v>282</v>
      </c>
      <c r="H50">
        <v>100039194</v>
      </c>
      <c r="I50" t="s">
        <v>431</v>
      </c>
      <c r="J50">
        <v>52508000</v>
      </c>
      <c r="K50" t="s">
        <v>366</v>
      </c>
      <c r="L50" s="6">
        <v>100</v>
      </c>
    </row>
    <row r="51" spans="2:12" x14ac:dyDescent="0.2">
      <c r="B51" t="s">
        <v>113</v>
      </c>
      <c r="D51">
        <v>52002000</v>
      </c>
      <c r="L51" s="7">
        <v>100</v>
      </c>
    </row>
    <row r="52" spans="2:12" x14ac:dyDescent="0.2">
      <c r="B52" s="5">
        <v>37067</v>
      </c>
      <c r="C52">
        <v>413</v>
      </c>
      <c r="D52">
        <v>52003000</v>
      </c>
      <c r="F52" t="s">
        <v>116</v>
      </c>
      <c r="H52">
        <v>100032662</v>
      </c>
      <c r="I52" t="s">
        <v>432</v>
      </c>
      <c r="J52">
        <v>6000011324</v>
      </c>
      <c r="K52" t="s">
        <v>433</v>
      </c>
      <c r="L52" s="6">
        <v>60</v>
      </c>
    </row>
    <row r="53" spans="2:12" x14ac:dyDescent="0.2">
      <c r="B53" s="5">
        <v>37062</v>
      </c>
      <c r="C53">
        <v>413</v>
      </c>
      <c r="D53">
        <v>52003000</v>
      </c>
      <c r="F53" t="s">
        <v>116</v>
      </c>
      <c r="H53">
        <v>100031970</v>
      </c>
      <c r="I53" t="s">
        <v>434</v>
      </c>
      <c r="J53">
        <v>6000010651</v>
      </c>
      <c r="K53" t="s">
        <v>435</v>
      </c>
      <c r="L53" s="6">
        <v>31.68</v>
      </c>
    </row>
    <row r="54" spans="2:12" x14ac:dyDescent="0.2">
      <c r="B54" s="5">
        <v>37062</v>
      </c>
      <c r="C54">
        <v>413</v>
      </c>
      <c r="D54">
        <v>52003000</v>
      </c>
      <c r="F54" t="s">
        <v>116</v>
      </c>
      <c r="H54">
        <v>100031970</v>
      </c>
      <c r="I54" t="s">
        <v>434</v>
      </c>
      <c r="J54">
        <v>6000010651</v>
      </c>
      <c r="K54" t="s">
        <v>435</v>
      </c>
      <c r="L54" s="6">
        <v>100.62</v>
      </c>
    </row>
    <row r="55" spans="2:12" x14ac:dyDescent="0.2">
      <c r="B55" s="5">
        <v>37062</v>
      </c>
      <c r="C55">
        <v>413</v>
      </c>
      <c r="D55">
        <v>52003000</v>
      </c>
      <c r="F55" t="s">
        <v>116</v>
      </c>
      <c r="H55">
        <v>100031973</v>
      </c>
      <c r="I55" t="s">
        <v>436</v>
      </c>
      <c r="J55">
        <v>6000010768</v>
      </c>
      <c r="K55" t="s">
        <v>437</v>
      </c>
      <c r="L55" s="6">
        <v>74.290000000000006</v>
      </c>
    </row>
    <row r="56" spans="2:12" x14ac:dyDescent="0.2">
      <c r="B56" s="5">
        <v>37067</v>
      </c>
      <c r="C56">
        <v>413</v>
      </c>
      <c r="D56">
        <v>52003000</v>
      </c>
      <c r="F56" t="s">
        <v>116</v>
      </c>
      <c r="H56">
        <v>100036400</v>
      </c>
      <c r="I56" t="s">
        <v>432</v>
      </c>
      <c r="J56">
        <v>6000011324</v>
      </c>
      <c r="K56" t="s">
        <v>433</v>
      </c>
      <c r="L56" s="6">
        <v>30</v>
      </c>
    </row>
    <row r="57" spans="2:12" x14ac:dyDescent="0.2">
      <c r="B57" s="5">
        <v>37068</v>
      </c>
      <c r="C57">
        <v>413</v>
      </c>
      <c r="D57">
        <v>52003000</v>
      </c>
      <c r="F57" t="s">
        <v>116</v>
      </c>
      <c r="H57">
        <v>100032891</v>
      </c>
      <c r="I57" t="s">
        <v>432</v>
      </c>
      <c r="J57">
        <v>6000011324</v>
      </c>
      <c r="K57" t="s">
        <v>433</v>
      </c>
      <c r="L57" s="6">
        <v>-60</v>
      </c>
    </row>
    <row r="58" spans="2:12" x14ac:dyDescent="0.2">
      <c r="B58" s="5">
        <v>37047</v>
      </c>
      <c r="C58">
        <v>413</v>
      </c>
      <c r="D58">
        <v>52003000</v>
      </c>
      <c r="F58" t="s">
        <v>116</v>
      </c>
      <c r="H58">
        <v>100029716</v>
      </c>
      <c r="I58" t="s">
        <v>438</v>
      </c>
      <c r="J58">
        <v>6000012415</v>
      </c>
      <c r="K58" t="s">
        <v>439</v>
      </c>
      <c r="L58" s="6">
        <v>429.88</v>
      </c>
    </row>
    <row r="59" spans="2:12" x14ac:dyDescent="0.2">
      <c r="B59" s="5">
        <v>37049</v>
      </c>
      <c r="C59">
        <v>413</v>
      </c>
      <c r="D59">
        <v>52003000</v>
      </c>
      <c r="F59" t="s">
        <v>116</v>
      </c>
      <c r="H59">
        <v>100029762</v>
      </c>
      <c r="I59" t="s">
        <v>440</v>
      </c>
      <c r="J59">
        <v>6000011438</v>
      </c>
      <c r="K59" t="s">
        <v>441</v>
      </c>
      <c r="L59" s="6">
        <v>320.81</v>
      </c>
    </row>
    <row r="60" spans="2:12" x14ac:dyDescent="0.2">
      <c r="B60" s="5">
        <v>37047</v>
      </c>
      <c r="C60">
        <v>413</v>
      </c>
      <c r="D60">
        <v>52003000</v>
      </c>
      <c r="F60" t="s">
        <v>116</v>
      </c>
      <c r="H60">
        <v>100029108</v>
      </c>
      <c r="I60" t="s">
        <v>442</v>
      </c>
      <c r="J60">
        <v>6000011438</v>
      </c>
      <c r="K60" t="s">
        <v>441</v>
      </c>
      <c r="L60" s="6">
        <v>33.06</v>
      </c>
    </row>
    <row r="61" spans="2:12" x14ac:dyDescent="0.2">
      <c r="B61" s="5">
        <v>37061</v>
      </c>
      <c r="C61">
        <v>413</v>
      </c>
      <c r="D61">
        <v>52003000</v>
      </c>
      <c r="F61" t="s">
        <v>116</v>
      </c>
      <c r="H61">
        <v>100031742</v>
      </c>
      <c r="I61" t="s">
        <v>443</v>
      </c>
      <c r="J61">
        <v>6000011538</v>
      </c>
      <c r="K61" t="s">
        <v>444</v>
      </c>
      <c r="L61" s="6">
        <v>22</v>
      </c>
    </row>
    <row r="62" spans="2:12" x14ac:dyDescent="0.2">
      <c r="B62" t="s">
        <v>113</v>
      </c>
      <c r="D62">
        <v>52003000</v>
      </c>
      <c r="L62" s="7">
        <v>1042.3399999999999</v>
      </c>
    </row>
    <row r="63" spans="2:12" x14ac:dyDescent="0.2">
      <c r="B63" s="5">
        <v>37067</v>
      </c>
      <c r="C63">
        <v>413</v>
      </c>
      <c r="D63">
        <v>52003500</v>
      </c>
      <c r="F63" t="s">
        <v>119</v>
      </c>
      <c r="H63">
        <v>100032658</v>
      </c>
      <c r="I63" t="s">
        <v>445</v>
      </c>
      <c r="J63">
        <v>6000010638</v>
      </c>
      <c r="K63" t="s">
        <v>446</v>
      </c>
      <c r="L63" s="6">
        <v>138.72</v>
      </c>
    </row>
    <row r="64" spans="2:12" x14ac:dyDescent="0.2">
      <c r="B64" s="5">
        <v>37062</v>
      </c>
      <c r="C64">
        <v>413</v>
      </c>
      <c r="D64">
        <v>52003500</v>
      </c>
      <c r="F64" t="s">
        <v>119</v>
      </c>
      <c r="H64">
        <v>100031973</v>
      </c>
      <c r="I64" t="s">
        <v>436</v>
      </c>
      <c r="J64">
        <v>6000010768</v>
      </c>
      <c r="K64" t="s">
        <v>437</v>
      </c>
      <c r="L64" s="6">
        <v>12.45</v>
      </c>
    </row>
    <row r="65" spans="2:12" x14ac:dyDescent="0.2">
      <c r="B65" s="5">
        <v>37067</v>
      </c>
      <c r="C65">
        <v>413</v>
      </c>
      <c r="D65">
        <v>52003500</v>
      </c>
      <c r="F65" t="s">
        <v>119</v>
      </c>
      <c r="H65">
        <v>100036396</v>
      </c>
      <c r="I65" t="s">
        <v>445</v>
      </c>
      <c r="J65">
        <v>6000010638</v>
      </c>
      <c r="K65" t="s">
        <v>446</v>
      </c>
      <c r="L65" s="6">
        <v>69.36</v>
      </c>
    </row>
    <row r="66" spans="2:12" x14ac:dyDescent="0.2">
      <c r="B66" s="5">
        <v>37072</v>
      </c>
      <c r="C66">
        <v>413</v>
      </c>
      <c r="D66">
        <v>52003500</v>
      </c>
      <c r="F66" t="s">
        <v>119</v>
      </c>
      <c r="H66">
        <v>100039091</v>
      </c>
      <c r="I66" t="s">
        <v>447</v>
      </c>
      <c r="J66">
        <v>30011500</v>
      </c>
      <c r="K66" t="s">
        <v>448</v>
      </c>
      <c r="L66" s="6">
        <v>14.71</v>
      </c>
    </row>
    <row r="67" spans="2:12" x14ac:dyDescent="0.2">
      <c r="B67" s="5">
        <v>37049</v>
      </c>
      <c r="C67">
        <v>413</v>
      </c>
      <c r="D67">
        <v>52003500</v>
      </c>
      <c r="F67" t="s">
        <v>119</v>
      </c>
      <c r="H67">
        <v>100029762</v>
      </c>
      <c r="I67" t="s">
        <v>440</v>
      </c>
      <c r="J67">
        <v>6000011438</v>
      </c>
      <c r="K67" t="s">
        <v>441</v>
      </c>
      <c r="L67" s="6">
        <v>119.29</v>
      </c>
    </row>
    <row r="68" spans="2:12" x14ac:dyDescent="0.2">
      <c r="B68" s="5">
        <v>37068</v>
      </c>
      <c r="C68">
        <v>413</v>
      </c>
      <c r="D68">
        <v>52003500</v>
      </c>
      <c r="F68" t="s">
        <v>119</v>
      </c>
      <c r="H68">
        <v>100032887</v>
      </c>
      <c r="I68" t="s">
        <v>445</v>
      </c>
      <c r="J68">
        <v>6000010638</v>
      </c>
      <c r="K68" t="s">
        <v>446</v>
      </c>
      <c r="L68" s="6">
        <v>-138.72</v>
      </c>
    </row>
    <row r="69" spans="2:12" x14ac:dyDescent="0.2">
      <c r="B69" t="s">
        <v>113</v>
      </c>
      <c r="D69">
        <v>52003500</v>
      </c>
      <c r="L69" s="7">
        <v>215.81</v>
      </c>
    </row>
    <row r="70" spans="2:12" x14ac:dyDescent="0.2">
      <c r="B70" s="5">
        <v>37061</v>
      </c>
      <c r="C70">
        <v>413</v>
      </c>
      <c r="D70">
        <v>52004000</v>
      </c>
      <c r="F70" t="s">
        <v>126</v>
      </c>
      <c r="H70">
        <v>100031742</v>
      </c>
      <c r="I70" t="s">
        <v>443</v>
      </c>
      <c r="J70">
        <v>6000011538</v>
      </c>
      <c r="K70" t="s">
        <v>444</v>
      </c>
      <c r="L70" s="6">
        <v>200</v>
      </c>
    </row>
    <row r="71" spans="2:12" x14ac:dyDescent="0.2">
      <c r="B71" s="5">
        <v>37047</v>
      </c>
      <c r="C71">
        <v>413</v>
      </c>
      <c r="D71">
        <v>52004000</v>
      </c>
      <c r="F71" t="s">
        <v>126</v>
      </c>
      <c r="H71">
        <v>100029108</v>
      </c>
      <c r="I71" t="s">
        <v>442</v>
      </c>
      <c r="J71">
        <v>6000011438</v>
      </c>
      <c r="K71" t="s">
        <v>441</v>
      </c>
      <c r="L71" s="6">
        <v>70.98</v>
      </c>
    </row>
    <row r="72" spans="2:12" x14ac:dyDescent="0.2">
      <c r="B72" s="5">
        <v>37072</v>
      </c>
      <c r="C72">
        <v>413</v>
      </c>
      <c r="D72">
        <v>52004000</v>
      </c>
      <c r="F72" t="s">
        <v>126</v>
      </c>
      <c r="H72">
        <v>100039091</v>
      </c>
      <c r="I72" t="s">
        <v>447</v>
      </c>
      <c r="J72">
        <v>30011500</v>
      </c>
      <c r="K72" t="s">
        <v>448</v>
      </c>
      <c r="L72" s="6">
        <v>265</v>
      </c>
    </row>
    <row r="73" spans="2:12" x14ac:dyDescent="0.2">
      <c r="B73" t="s">
        <v>113</v>
      </c>
      <c r="D73">
        <v>52004000</v>
      </c>
      <c r="L73" s="7">
        <v>535.98</v>
      </c>
    </row>
    <row r="74" spans="2:12" x14ac:dyDescent="0.2">
      <c r="B74" s="5">
        <v>37047</v>
      </c>
      <c r="C74">
        <v>413</v>
      </c>
      <c r="D74">
        <v>52004500</v>
      </c>
      <c r="F74" t="s">
        <v>134</v>
      </c>
      <c r="H74">
        <v>100029108</v>
      </c>
      <c r="I74" t="s">
        <v>442</v>
      </c>
      <c r="J74">
        <v>6000011438</v>
      </c>
      <c r="K74" t="s">
        <v>441</v>
      </c>
      <c r="L74" s="6">
        <v>13.21</v>
      </c>
    </row>
    <row r="75" spans="2:12" x14ac:dyDescent="0.2">
      <c r="B75" s="5">
        <v>37067</v>
      </c>
      <c r="C75">
        <v>413</v>
      </c>
      <c r="D75">
        <v>52004500</v>
      </c>
      <c r="F75" t="s">
        <v>134</v>
      </c>
      <c r="H75">
        <v>100032658</v>
      </c>
      <c r="I75" t="s">
        <v>445</v>
      </c>
      <c r="J75">
        <v>6000010638</v>
      </c>
      <c r="K75" t="s">
        <v>446</v>
      </c>
      <c r="L75" s="6">
        <v>1130.94</v>
      </c>
    </row>
    <row r="76" spans="2:12" x14ac:dyDescent="0.2">
      <c r="B76" s="5">
        <v>37062</v>
      </c>
      <c r="C76">
        <v>413</v>
      </c>
      <c r="D76">
        <v>52004500</v>
      </c>
      <c r="F76" t="s">
        <v>134</v>
      </c>
      <c r="H76">
        <v>100031973</v>
      </c>
      <c r="I76" t="s">
        <v>436</v>
      </c>
      <c r="J76">
        <v>6000010768</v>
      </c>
      <c r="K76" t="s">
        <v>437</v>
      </c>
      <c r="L76" s="6">
        <v>556.29</v>
      </c>
    </row>
    <row r="77" spans="2:12" x14ac:dyDescent="0.2">
      <c r="B77" s="5">
        <v>37067</v>
      </c>
      <c r="C77">
        <v>413</v>
      </c>
      <c r="D77">
        <v>52004500</v>
      </c>
      <c r="F77" t="s">
        <v>134</v>
      </c>
      <c r="H77">
        <v>100036396</v>
      </c>
      <c r="I77" t="s">
        <v>445</v>
      </c>
      <c r="J77">
        <v>6000010638</v>
      </c>
      <c r="K77" t="s">
        <v>446</v>
      </c>
      <c r="L77" s="6">
        <v>565.47</v>
      </c>
    </row>
    <row r="78" spans="2:12" x14ac:dyDescent="0.2">
      <c r="B78" s="5">
        <v>37069</v>
      </c>
      <c r="C78">
        <v>413</v>
      </c>
      <c r="D78">
        <v>52004500</v>
      </c>
      <c r="F78" t="s">
        <v>134</v>
      </c>
      <c r="H78">
        <v>100073499</v>
      </c>
      <c r="J78">
        <v>20022500</v>
      </c>
      <c r="K78" t="s">
        <v>111</v>
      </c>
      <c r="L78" s="6">
        <v>108.5</v>
      </c>
    </row>
    <row r="79" spans="2:12" x14ac:dyDescent="0.2">
      <c r="B79" s="5">
        <v>37068</v>
      </c>
      <c r="C79">
        <v>413</v>
      </c>
      <c r="D79">
        <v>52004500</v>
      </c>
      <c r="F79" t="s">
        <v>134</v>
      </c>
      <c r="H79">
        <v>100032887</v>
      </c>
      <c r="I79" t="s">
        <v>445</v>
      </c>
      <c r="J79">
        <v>6000010638</v>
      </c>
      <c r="K79" t="s">
        <v>446</v>
      </c>
      <c r="L79" s="6">
        <v>-1130.94</v>
      </c>
    </row>
    <row r="80" spans="2:12" x14ac:dyDescent="0.2">
      <c r="B80" s="5">
        <v>37049</v>
      </c>
      <c r="C80">
        <v>413</v>
      </c>
      <c r="D80">
        <v>52004500</v>
      </c>
      <c r="F80" t="s">
        <v>134</v>
      </c>
      <c r="H80">
        <v>100029762</v>
      </c>
      <c r="I80" t="s">
        <v>440</v>
      </c>
      <c r="J80">
        <v>6000011438</v>
      </c>
      <c r="K80" t="s">
        <v>441</v>
      </c>
      <c r="L80" s="6">
        <v>1252.54</v>
      </c>
    </row>
    <row r="81" spans="2:12" x14ac:dyDescent="0.2">
      <c r="B81" s="5">
        <v>37060</v>
      </c>
      <c r="C81">
        <v>413</v>
      </c>
      <c r="D81">
        <v>52004500</v>
      </c>
      <c r="F81" t="s">
        <v>134</v>
      </c>
      <c r="H81">
        <v>100031369</v>
      </c>
      <c r="I81" t="s">
        <v>449</v>
      </c>
      <c r="J81">
        <v>6000007146</v>
      </c>
      <c r="K81" t="s">
        <v>450</v>
      </c>
      <c r="L81" s="6">
        <v>10</v>
      </c>
    </row>
    <row r="82" spans="2:12" x14ac:dyDescent="0.2">
      <c r="B82" s="5">
        <v>37072</v>
      </c>
      <c r="C82">
        <v>413</v>
      </c>
      <c r="D82">
        <v>52004500</v>
      </c>
      <c r="F82" t="s">
        <v>134</v>
      </c>
      <c r="H82">
        <v>100039091</v>
      </c>
      <c r="I82" t="s">
        <v>447</v>
      </c>
      <c r="J82">
        <v>30011500</v>
      </c>
      <c r="K82" t="s">
        <v>448</v>
      </c>
      <c r="L82" s="6">
        <v>588.32000000000005</v>
      </c>
    </row>
    <row r="83" spans="2:12" x14ac:dyDescent="0.2">
      <c r="B83" t="s">
        <v>113</v>
      </c>
      <c r="D83">
        <v>52004500</v>
      </c>
      <c r="L83" s="7">
        <v>3094.33</v>
      </c>
    </row>
    <row r="84" spans="2:12" x14ac:dyDescent="0.2">
      <c r="B84" s="5">
        <v>37071</v>
      </c>
      <c r="C84">
        <v>413</v>
      </c>
      <c r="D84">
        <v>52502000</v>
      </c>
      <c r="F84" t="s">
        <v>138</v>
      </c>
      <c r="H84">
        <v>100054443</v>
      </c>
      <c r="I84" t="s">
        <v>140</v>
      </c>
      <c r="J84">
        <v>20023000</v>
      </c>
      <c r="K84" t="s">
        <v>118</v>
      </c>
      <c r="L84" s="6">
        <v>19.95</v>
      </c>
    </row>
    <row r="85" spans="2:12" x14ac:dyDescent="0.2">
      <c r="B85" s="5">
        <v>37071</v>
      </c>
      <c r="C85">
        <v>413</v>
      </c>
      <c r="D85">
        <v>52502000</v>
      </c>
      <c r="F85" t="s">
        <v>138</v>
      </c>
      <c r="H85">
        <v>100055322</v>
      </c>
      <c r="I85" t="s">
        <v>139</v>
      </c>
      <c r="J85">
        <v>20023000</v>
      </c>
      <c r="K85" t="s">
        <v>118</v>
      </c>
      <c r="L85" s="6">
        <v>56.24</v>
      </c>
    </row>
    <row r="86" spans="2:12" x14ac:dyDescent="0.2">
      <c r="B86" s="5">
        <v>37071</v>
      </c>
      <c r="C86">
        <v>413</v>
      </c>
      <c r="D86">
        <v>52502000</v>
      </c>
      <c r="F86" t="s">
        <v>138</v>
      </c>
      <c r="H86">
        <v>100055323</v>
      </c>
      <c r="I86" t="s">
        <v>139</v>
      </c>
      <c r="J86">
        <v>20023000</v>
      </c>
      <c r="K86" t="s">
        <v>118</v>
      </c>
      <c r="L86" s="6">
        <v>58.8</v>
      </c>
    </row>
    <row r="87" spans="2:12" x14ac:dyDescent="0.2">
      <c r="B87" s="5">
        <v>37071</v>
      </c>
      <c r="C87">
        <v>413</v>
      </c>
      <c r="D87">
        <v>52502000</v>
      </c>
      <c r="F87" t="s">
        <v>138</v>
      </c>
      <c r="H87">
        <v>100056320</v>
      </c>
      <c r="I87" t="s">
        <v>142</v>
      </c>
      <c r="J87">
        <v>20023000</v>
      </c>
      <c r="K87" t="s">
        <v>118</v>
      </c>
      <c r="L87" s="6">
        <v>2077.2600000000002</v>
      </c>
    </row>
    <row r="88" spans="2:12" x14ac:dyDescent="0.2">
      <c r="B88" s="5">
        <v>37071</v>
      </c>
      <c r="C88">
        <v>413</v>
      </c>
      <c r="D88">
        <v>52502000</v>
      </c>
      <c r="F88" t="s">
        <v>138</v>
      </c>
      <c r="H88">
        <v>100056958</v>
      </c>
      <c r="I88" t="s">
        <v>141</v>
      </c>
      <c r="J88">
        <v>20023000</v>
      </c>
      <c r="K88" t="s">
        <v>118</v>
      </c>
      <c r="L88" s="6">
        <v>828.54</v>
      </c>
    </row>
    <row r="89" spans="2:12" x14ac:dyDescent="0.2">
      <c r="B89" s="5">
        <v>37071</v>
      </c>
      <c r="C89">
        <v>413</v>
      </c>
      <c r="D89">
        <v>52502000</v>
      </c>
      <c r="F89" t="s">
        <v>138</v>
      </c>
      <c r="H89">
        <v>100053189</v>
      </c>
      <c r="I89" t="s">
        <v>145</v>
      </c>
      <c r="J89">
        <v>20023000</v>
      </c>
      <c r="K89" t="s">
        <v>118</v>
      </c>
      <c r="L89" s="6">
        <v>2961.72</v>
      </c>
    </row>
    <row r="90" spans="2:12" x14ac:dyDescent="0.2">
      <c r="B90" s="5">
        <v>37071</v>
      </c>
      <c r="C90">
        <v>413</v>
      </c>
      <c r="D90">
        <v>52502000</v>
      </c>
      <c r="F90" t="s">
        <v>138</v>
      </c>
      <c r="H90">
        <v>100053311</v>
      </c>
      <c r="I90" t="s">
        <v>139</v>
      </c>
      <c r="J90">
        <v>20023000</v>
      </c>
      <c r="K90" t="s">
        <v>118</v>
      </c>
      <c r="L90" s="6">
        <v>59.58</v>
      </c>
    </row>
    <row r="91" spans="2:12" x14ac:dyDescent="0.2">
      <c r="B91" s="5">
        <v>37071</v>
      </c>
      <c r="C91">
        <v>413</v>
      </c>
      <c r="D91">
        <v>52502000</v>
      </c>
      <c r="F91" t="s">
        <v>138</v>
      </c>
      <c r="H91">
        <v>100053493</v>
      </c>
      <c r="I91" t="s">
        <v>141</v>
      </c>
      <c r="J91">
        <v>20023000</v>
      </c>
      <c r="K91" t="s">
        <v>118</v>
      </c>
      <c r="L91" s="6">
        <v>1319.5</v>
      </c>
    </row>
    <row r="92" spans="2:12" x14ac:dyDescent="0.2">
      <c r="B92" s="5">
        <v>37071</v>
      </c>
      <c r="C92">
        <v>413</v>
      </c>
      <c r="D92">
        <v>52502000</v>
      </c>
      <c r="F92" t="s">
        <v>138</v>
      </c>
      <c r="H92">
        <v>100053901</v>
      </c>
      <c r="I92" t="s">
        <v>139</v>
      </c>
      <c r="J92">
        <v>20023000</v>
      </c>
      <c r="K92" t="s">
        <v>118</v>
      </c>
      <c r="L92" s="6">
        <v>148.44</v>
      </c>
    </row>
    <row r="93" spans="2:12" x14ac:dyDescent="0.2">
      <c r="B93" s="5">
        <v>37071</v>
      </c>
      <c r="C93">
        <v>413</v>
      </c>
      <c r="D93">
        <v>52502000</v>
      </c>
      <c r="F93" t="s">
        <v>138</v>
      </c>
      <c r="H93">
        <v>100054189</v>
      </c>
      <c r="I93" t="s">
        <v>141</v>
      </c>
      <c r="J93">
        <v>20023000</v>
      </c>
      <c r="K93" t="s">
        <v>118</v>
      </c>
      <c r="L93" s="6">
        <v>1721.63</v>
      </c>
    </row>
    <row r="94" spans="2:12" x14ac:dyDescent="0.2">
      <c r="B94" t="s">
        <v>113</v>
      </c>
      <c r="D94">
        <v>52502000</v>
      </c>
      <c r="L94" s="7">
        <v>9251.66</v>
      </c>
    </row>
    <row r="95" spans="2:12" x14ac:dyDescent="0.2">
      <c r="B95" s="5">
        <v>37043</v>
      </c>
      <c r="C95">
        <v>413</v>
      </c>
      <c r="D95">
        <v>52502500</v>
      </c>
      <c r="F95" t="s">
        <v>146</v>
      </c>
      <c r="H95">
        <v>100022015</v>
      </c>
      <c r="I95" t="s">
        <v>147</v>
      </c>
      <c r="J95">
        <v>20023000</v>
      </c>
      <c r="K95" t="s">
        <v>118</v>
      </c>
      <c r="L95" s="6">
        <v>15182.07</v>
      </c>
    </row>
    <row r="96" spans="2:12" x14ac:dyDescent="0.2">
      <c r="B96" t="s">
        <v>113</v>
      </c>
      <c r="D96">
        <v>52502500</v>
      </c>
      <c r="L96" s="7">
        <v>15182.07</v>
      </c>
    </row>
    <row r="97" spans="2:12" x14ac:dyDescent="0.2">
      <c r="B97" s="5">
        <v>37061</v>
      </c>
      <c r="C97">
        <v>413</v>
      </c>
      <c r="D97">
        <v>52503500</v>
      </c>
      <c r="F97" t="s">
        <v>148</v>
      </c>
      <c r="H97">
        <v>100031661</v>
      </c>
      <c r="I97" t="s">
        <v>451</v>
      </c>
      <c r="J97">
        <v>6000012415</v>
      </c>
      <c r="K97" t="s">
        <v>439</v>
      </c>
      <c r="L97" s="6">
        <v>90</v>
      </c>
    </row>
    <row r="98" spans="2:12" x14ac:dyDescent="0.2">
      <c r="B98" s="5">
        <v>37072</v>
      </c>
      <c r="C98">
        <v>413</v>
      </c>
      <c r="D98">
        <v>52503500</v>
      </c>
      <c r="F98" t="s">
        <v>148</v>
      </c>
      <c r="H98">
        <v>100039091</v>
      </c>
      <c r="I98" t="s">
        <v>447</v>
      </c>
      <c r="J98">
        <v>30011500</v>
      </c>
      <c r="K98" t="s">
        <v>448</v>
      </c>
      <c r="L98" s="6">
        <v>71.73</v>
      </c>
    </row>
    <row r="99" spans="2:12" x14ac:dyDescent="0.2">
      <c r="B99" s="5">
        <v>37049</v>
      </c>
      <c r="C99">
        <v>413</v>
      </c>
      <c r="D99">
        <v>52503500</v>
      </c>
      <c r="F99" t="s">
        <v>148</v>
      </c>
      <c r="H99">
        <v>100029001</v>
      </c>
      <c r="J99">
        <v>5000062837</v>
      </c>
      <c r="K99" t="s">
        <v>154</v>
      </c>
      <c r="L99" s="6">
        <v>32</v>
      </c>
    </row>
    <row r="100" spans="2:12" x14ac:dyDescent="0.2">
      <c r="B100" s="5">
        <v>37049</v>
      </c>
      <c r="C100">
        <v>413</v>
      </c>
      <c r="D100">
        <v>52503500</v>
      </c>
      <c r="F100" t="s">
        <v>148</v>
      </c>
      <c r="H100">
        <v>100029762</v>
      </c>
      <c r="I100" t="s">
        <v>440</v>
      </c>
      <c r="J100">
        <v>6000011438</v>
      </c>
      <c r="K100" t="s">
        <v>441</v>
      </c>
      <c r="L100" s="6">
        <v>51.61</v>
      </c>
    </row>
    <row r="101" spans="2:12" x14ac:dyDescent="0.2">
      <c r="B101" s="5">
        <v>37046</v>
      </c>
      <c r="C101">
        <v>413</v>
      </c>
      <c r="D101">
        <v>52503500</v>
      </c>
      <c r="F101" t="s">
        <v>148</v>
      </c>
      <c r="H101">
        <v>100028858</v>
      </c>
      <c r="I101" t="s">
        <v>452</v>
      </c>
      <c r="J101">
        <v>6000012421</v>
      </c>
      <c r="K101" t="s">
        <v>453</v>
      </c>
      <c r="L101" s="6">
        <v>149.1</v>
      </c>
    </row>
    <row r="102" spans="2:12" x14ac:dyDescent="0.2">
      <c r="B102" s="5">
        <v>37046</v>
      </c>
      <c r="C102">
        <v>413</v>
      </c>
      <c r="D102">
        <v>52503500</v>
      </c>
      <c r="F102" t="s">
        <v>148</v>
      </c>
      <c r="H102">
        <v>100028818</v>
      </c>
      <c r="I102" t="s">
        <v>454</v>
      </c>
      <c r="J102">
        <v>6000010651</v>
      </c>
      <c r="K102" t="s">
        <v>435</v>
      </c>
      <c r="L102" s="6">
        <v>321.91000000000003</v>
      </c>
    </row>
    <row r="103" spans="2:12" x14ac:dyDescent="0.2">
      <c r="B103" t="s">
        <v>113</v>
      </c>
      <c r="D103">
        <v>52503500</v>
      </c>
      <c r="L103" s="7">
        <v>716.35</v>
      </c>
    </row>
    <row r="104" spans="2:12" x14ac:dyDescent="0.2">
      <c r="B104" s="5">
        <v>37047</v>
      </c>
      <c r="C104">
        <v>413</v>
      </c>
      <c r="D104">
        <v>52505500</v>
      </c>
      <c r="F104" t="s">
        <v>241</v>
      </c>
      <c r="H104">
        <v>100029108</v>
      </c>
      <c r="I104" t="s">
        <v>442</v>
      </c>
      <c r="J104">
        <v>6000011438</v>
      </c>
      <c r="K104" t="s">
        <v>441</v>
      </c>
      <c r="L104" s="6">
        <v>200</v>
      </c>
    </row>
    <row r="105" spans="2:12" x14ac:dyDescent="0.2">
      <c r="B105" t="s">
        <v>113</v>
      </c>
      <c r="D105">
        <v>52505500</v>
      </c>
      <c r="L105" s="7">
        <v>200</v>
      </c>
    </row>
    <row r="106" spans="2:12" x14ac:dyDescent="0.2">
      <c r="B106" s="5">
        <v>37050</v>
      </c>
      <c r="C106">
        <v>413</v>
      </c>
      <c r="D106">
        <v>52507000</v>
      </c>
      <c r="F106" t="s">
        <v>243</v>
      </c>
      <c r="H106">
        <v>100029074</v>
      </c>
      <c r="J106">
        <v>5000011171</v>
      </c>
      <c r="K106" t="s">
        <v>455</v>
      </c>
      <c r="L106" s="6">
        <v>19.489999999999998</v>
      </c>
    </row>
    <row r="107" spans="2:12" x14ac:dyDescent="0.2">
      <c r="B107" s="5">
        <v>37067</v>
      </c>
      <c r="C107">
        <v>413</v>
      </c>
      <c r="D107">
        <v>52507000</v>
      </c>
      <c r="F107" t="s">
        <v>243</v>
      </c>
      <c r="H107">
        <v>100032755</v>
      </c>
      <c r="J107">
        <v>5000053908</v>
      </c>
      <c r="K107" t="s">
        <v>456</v>
      </c>
      <c r="L107" s="6">
        <v>15</v>
      </c>
    </row>
    <row r="108" spans="2:12" x14ac:dyDescent="0.2">
      <c r="B108" t="s">
        <v>113</v>
      </c>
      <c r="D108">
        <v>52507000</v>
      </c>
      <c r="L108" s="7">
        <v>34.49</v>
      </c>
    </row>
    <row r="109" spans="2:12" x14ac:dyDescent="0.2">
      <c r="B109" s="5">
        <v>37071</v>
      </c>
      <c r="C109">
        <v>413</v>
      </c>
      <c r="D109">
        <v>52507500</v>
      </c>
      <c r="F109" t="s">
        <v>160</v>
      </c>
      <c r="H109">
        <v>100079974</v>
      </c>
      <c r="I109" t="s">
        <v>457</v>
      </c>
      <c r="J109">
        <v>20022500</v>
      </c>
      <c r="K109" t="s">
        <v>111</v>
      </c>
      <c r="L109" s="6">
        <v>23</v>
      </c>
    </row>
    <row r="110" spans="2:12" x14ac:dyDescent="0.2">
      <c r="B110" s="5">
        <v>37053</v>
      </c>
      <c r="C110">
        <v>413</v>
      </c>
      <c r="D110">
        <v>52507500</v>
      </c>
      <c r="F110" t="s">
        <v>160</v>
      </c>
      <c r="H110">
        <v>100030528</v>
      </c>
      <c r="I110" t="s">
        <v>165</v>
      </c>
      <c r="J110">
        <v>5000067023</v>
      </c>
      <c r="K110" t="s">
        <v>164</v>
      </c>
      <c r="L110" s="6">
        <v>18.73</v>
      </c>
    </row>
    <row r="111" spans="2:12" x14ac:dyDescent="0.2">
      <c r="B111" s="5">
        <v>37047</v>
      </c>
      <c r="C111">
        <v>413</v>
      </c>
      <c r="D111">
        <v>52507500</v>
      </c>
      <c r="F111" t="s">
        <v>160</v>
      </c>
      <c r="H111">
        <v>100029374</v>
      </c>
      <c r="J111">
        <v>5500008271</v>
      </c>
      <c r="K111" t="s">
        <v>458</v>
      </c>
      <c r="L111" s="6">
        <v>58.99</v>
      </c>
    </row>
    <row r="112" spans="2:12" x14ac:dyDescent="0.2">
      <c r="B112" s="5">
        <v>37057</v>
      </c>
      <c r="C112">
        <v>413</v>
      </c>
      <c r="D112">
        <v>52507500</v>
      </c>
      <c r="F112" t="s">
        <v>160</v>
      </c>
      <c r="H112">
        <v>100031483</v>
      </c>
      <c r="I112" t="s">
        <v>459</v>
      </c>
      <c r="J112">
        <v>5000067023</v>
      </c>
      <c r="K112" t="s">
        <v>164</v>
      </c>
      <c r="L112" s="6">
        <v>170.94</v>
      </c>
    </row>
    <row r="113" spans="2:12" x14ac:dyDescent="0.2">
      <c r="B113" s="5">
        <v>37057</v>
      </c>
      <c r="C113">
        <v>413</v>
      </c>
      <c r="D113">
        <v>52507500</v>
      </c>
      <c r="F113" t="s">
        <v>160</v>
      </c>
      <c r="H113">
        <v>100031483</v>
      </c>
      <c r="I113" t="s">
        <v>460</v>
      </c>
      <c r="J113">
        <v>5000067023</v>
      </c>
      <c r="K113" t="s">
        <v>164</v>
      </c>
      <c r="L113" s="6">
        <v>165.76</v>
      </c>
    </row>
    <row r="114" spans="2:12" x14ac:dyDescent="0.2">
      <c r="B114" s="5">
        <v>37057</v>
      </c>
      <c r="C114">
        <v>413</v>
      </c>
      <c r="D114">
        <v>52507500</v>
      </c>
      <c r="F114" t="s">
        <v>160</v>
      </c>
      <c r="H114">
        <v>100033182</v>
      </c>
      <c r="I114" t="s">
        <v>168</v>
      </c>
      <c r="J114">
        <v>5000067023</v>
      </c>
      <c r="K114" t="s">
        <v>164</v>
      </c>
      <c r="L114" s="6">
        <v>8.41</v>
      </c>
    </row>
    <row r="115" spans="2:12" x14ac:dyDescent="0.2">
      <c r="B115" s="5">
        <v>37061</v>
      </c>
      <c r="C115">
        <v>413</v>
      </c>
      <c r="D115">
        <v>52507500</v>
      </c>
      <c r="F115" t="s">
        <v>160</v>
      </c>
      <c r="H115">
        <v>100031678</v>
      </c>
      <c r="I115" t="s">
        <v>461</v>
      </c>
      <c r="J115">
        <v>52507500</v>
      </c>
      <c r="K115" t="s">
        <v>462</v>
      </c>
      <c r="L115" s="6">
        <v>125</v>
      </c>
    </row>
    <row r="116" spans="2:12" x14ac:dyDescent="0.2">
      <c r="B116" s="5">
        <v>37043</v>
      </c>
      <c r="C116">
        <v>413</v>
      </c>
      <c r="D116">
        <v>52507500</v>
      </c>
      <c r="F116" t="s">
        <v>160</v>
      </c>
      <c r="H116">
        <v>100030795</v>
      </c>
      <c r="I116" t="s">
        <v>163</v>
      </c>
      <c r="J116">
        <v>5000067023</v>
      </c>
      <c r="K116" t="s">
        <v>164</v>
      </c>
      <c r="L116" s="6">
        <v>16.84</v>
      </c>
    </row>
    <row r="117" spans="2:12" x14ac:dyDescent="0.2">
      <c r="B117" s="5">
        <v>37050</v>
      </c>
      <c r="C117">
        <v>413</v>
      </c>
      <c r="D117">
        <v>52507500</v>
      </c>
      <c r="F117" t="s">
        <v>160</v>
      </c>
      <c r="H117">
        <v>100065329</v>
      </c>
      <c r="I117" t="s">
        <v>463</v>
      </c>
      <c r="J117">
        <v>20022500</v>
      </c>
      <c r="K117" t="s">
        <v>111</v>
      </c>
      <c r="L117" s="6">
        <v>75</v>
      </c>
    </row>
    <row r="118" spans="2:12" x14ac:dyDescent="0.2">
      <c r="B118" s="5">
        <v>37071</v>
      </c>
      <c r="C118">
        <v>413</v>
      </c>
      <c r="D118">
        <v>52507500</v>
      </c>
      <c r="F118" t="s">
        <v>160</v>
      </c>
      <c r="H118">
        <v>100079975</v>
      </c>
      <c r="I118" t="s">
        <v>464</v>
      </c>
      <c r="J118">
        <v>20022500</v>
      </c>
      <c r="K118" t="s">
        <v>111</v>
      </c>
      <c r="L118" s="6">
        <v>55</v>
      </c>
    </row>
    <row r="119" spans="2:12" x14ac:dyDescent="0.2">
      <c r="B119" s="5">
        <v>37055</v>
      </c>
      <c r="C119">
        <v>413</v>
      </c>
      <c r="D119">
        <v>52507500</v>
      </c>
      <c r="F119" t="s">
        <v>160</v>
      </c>
      <c r="H119">
        <v>100030854</v>
      </c>
      <c r="I119" t="s">
        <v>465</v>
      </c>
      <c r="J119">
        <v>5000067023</v>
      </c>
      <c r="K119" t="s">
        <v>164</v>
      </c>
      <c r="L119" s="6">
        <v>108.78</v>
      </c>
    </row>
    <row r="120" spans="2:12" x14ac:dyDescent="0.2">
      <c r="B120" s="5">
        <v>37055</v>
      </c>
      <c r="C120">
        <v>413</v>
      </c>
      <c r="D120">
        <v>52507500</v>
      </c>
      <c r="F120" t="s">
        <v>160</v>
      </c>
      <c r="H120">
        <v>100030854</v>
      </c>
      <c r="I120" t="s">
        <v>466</v>
      </c>
      <c r="J120">
        <v>5000067023</v>
      </c>
      <c r="K120" t="s">
        <v>164</v>
      </c>
      <c r="L120" s="6">
        <v>202.02</v>
      </c>
    </row>
    <row r="121" spans="2:12" x14ac:dyDescent="0.2">
      <c r="B121" s="5">
        <v>37050</v>
      </c>
      <c r="C121">
        <v>413</v>
      </c>
      <c r="D121">
        <v>52507500</v>
      </c>
      <c r="F121" t="s">
        <v>160</v>
      </c>
      <c r="H121">
        <v>100065356</v>
      </c>
      <c r="I121" t="s">
        <v>463</v>
      </c>
      <c r="J121">
        <v>20022500</v>
      </c>
      <c r="K121" t="s">
        <v>111</v>
      </c>
      <c r="L121" s="6">
        <v>75</v>
      </c>
    </row>
    <row r="122" spans="2:12" x14ac:dyDescent="0.2">
      <c r="B122" s="5">
        <v>37050</v>
      </c>
      <c r="C122">
        <v>413</v>
      </c>
      <c r="D122">
        <v>52507500</v>
      </c>
      <c r="F122" t="s">
        <v>160</v>
      </c>
      <c r="H122">
        <v>100065354</v>
      </c>
      <c r="J122">
        <v>20022500</v>
      </c>
      <c r="K122" t="s">
        <v>111</v>
      </c>
      <c r="L122" s="6">
        <v>75</v>
      </c>
    </row>
    <row r="123" spans="2:12" x14ac:dyDescent="0.2">
      <c r="B123" s="5">
        <v>37050</v>
      </c>
      <c r="C123">
        <v>413</v>
      </c>
      <c r="D123">
        <v>52507500</v>
      </c>
      <c r="F123" t="s">
        <v>160</v>
      </c>
      <c r="H123">
        <v>100065353</v>
      </c>
      <c r="I123" t="s">
        <v>463</v>
      </c>
      <c r="J123">
        <v>20022500</v>
      </c>
      <c r="K123" t="s">
        <v>111</v>
      </c>
      <c r="L123" s="6">
        <v>75</v>
      </c>
    </row>
    <row r="124" spans="2:12" x14ac:dyDescent="0.2">
      <c r="B124" s="5">
        <v>37043</v>
      </c>
      <c r="C124">
        <v>413</v>
      </c>
      <c r="D124">
        <v>52507500</v>
      </c>
      <c r="F124" t="s">
        <v>160</v>
      </c>
      <c r="H124">
        <v>100028932</v>
      </c>
      <c r="I124" t="s">
        <v>467</v>
      </c>
      <c r="J124">
        <v>5000067023</v>
      </c>
      <c r="K124" t="s">
        <v>164</v>
      </c>
      <c r="L124" s="6">
        <v>673.6</v>
      </c>
    </row>
    <row r="125" spans="2:12" x14ac:dyDescent="0.2">
      <c r="B125" s="5">
        <v>37050</v>
      </c>
      <c r="C125">
        <v>413</v>
      </c>
      <c r="D125">
        <v>52507500</v>
      </c>
      <c r="F125" t="s">
        <v>160</v>
      </c>
      <c r="H125">
        <v>100065383</v>
      </c>
      <c r="I125" t="s">
        <v>463</v>
      </c>
      <c r="J125">
        <v>20022500</v>
      </c>
      <c r="K125" t="s">
        <v>111</v>
      </c>
      <c r="L125" s="6">
        <v>75</v>
      </c>
    </row>
    <row r="126" spans="2:12" x14ac:dyDescent="0.2">
      <c r="B126" s="5">
        <v>37049</v>
      </c>
      <c r="C126">
        <v>413</v>
      </c>
      <c r="D126">
        <v>52507500</v>
      </c>
      <c r="F126" t="s">
        <v>160</v>
      </c>
      <c r="H126">
        <v>100029805</v>
      </c>
      <c r="J126">
        <v>5000074847</v>
      </c>
      <c r="K126" t="s">
        <v>468</v>
      </c>
      <c r="L126" s="6">
        <v>65.709999999999994</v>
      </c>
    </row>
    <row r="127" spans="2:12" x14ac:dyDescent="0.2">
      <c r="B127" s="5">
        <v>37055</v>
      </c>
      <c r="C127">
        <v>413</v>
      </c>
      <c r="D127">
        <v>52507500</v>
      </c>
      <c r="F127" t="s">
        <v>160</v>
      </c>
      <c r="H127">
        <v>100030854</v>
      </c>
      <c r="I127" t="s">
        <v>469</v>
      </c>
      <c r="J127">
        <v>5000067023</v>
      </c>
      <c r="K127" t="s">
        <v>164</v>
      </c>
      <c r="L127" s="6">
        <v>108.78</v>
      </c>
    </row>
    <row r="128" spans="2:12" x14ac:dyDescent="0.2">
      <c r="B128" s="5">
        <v>37055</v>
      </c>
      <c r="C128">
        <v>413</v>
      </c>
      <c r="D128">
        <v>52507500</v>
      </c>
      <c r="F128" t="s">
        <v>160</v>
      </c>
      <c r="H128">
        <v>100030854</v>
      </c>
      <c r="I128" t="s">
        <v>470</v>
      </c>
      <c r="J128">
        <v>5000067023</v>
      </c>
      <c r="K128" t="s">
        <v>164</v>
      </c>
      <c r="L128" s="6">
        <v>782.6</v>
      </c>
    </row>
    <row r="129" spans="2:12" x14ac:dyDescent="0.2">
      <c r="B129" t="s">
        <v>113</v>
      </c>
      <c r="D129">
        <v>52507500</v>
      </c>
      <c r="L129" s="7">
        <v>2959.16</v>
      </c>
    </row>
    <row r="130" spans="2:12" x14ac:dyDescent="0.2">
      <c r="B130" s="5">
        <v>37072</v>
      </c>
      <c r="C130">
        <v>413</v>
      </c>
      <c r="D130">
        <v>52508500</v>
      </c>
      <c r="F130" t="s">
        <v>191</v>
      </c>
      <c r="H130">
        <v>100039090</v>
      </c>
      <c r="I130" t="s">
        <v>471</v>
      </c>
      <c r="J130">
        <v>52508500</v>
      </c>
      <c r="K130" t="s">
        <v>472</v>
      </c>
      <c r="L130" s="6">
        <v>50</v>
      </c>
    </row>
    <row r="131" spans="2:12" x14ac:dyDescent="0.2">
      <c r="B131" t="s">
        <v>113</v>
      </c>
      <c r="D131">
        <v>52508500</v>
      </c>
      <c r="L131" s="7">
        <v>50</v>
      </c>
    </row>
    <row r="132" spans="2:12" x14ac:dyDescent="0.2">
      <c r="B132" s="5">
        <v>37067</v>
      </c>
      <c r="C132">
        <v>413</v>
      </c>
      <c r="D132">
        <v>53600000</v>
      </c>
      <c r="F132" t="s">
        <v>199</v>
      </c>
      <c r="H132">
        <v>100032347</v>
      </c>
      <c r="J132">
        <v>5000060175</v>
      </c>
      <c r="K132" t="s">
        <v>194</v>
      </c>
      <c r="L132" s="6">
        <v>33.61</v>
      </c>
    </row>
    <row r="133" spans="2:12" x14ac:dyDescent="0.2">
      <c r="B133" s="5">
        <v>37067</v>
      </c>
      <c r="C133">
        <v>413</v>
      </c>
      <c r="D133">
        <v>53600000</v>
      </c>
      <c r="F133" t="s">
        <v>199</v>
      </c>
      <c r="H133">
        <v>100031591</v>
      </c>
      <c r="I133" t="s">
        <v>473</v>
      </c>
      <c r="J133">
        <v>5000060175</v>
      </c>
      <c r="K133" t="s">
        <v>194</v>
      </c>
      <c r="L133" s="6">
        <v>76.349999999999994</v>
      </c>
    </row>
    <row r="134" spans="2:12" x14ac:dyDescent="0.2">
      <c r="B134" s="5">
        <v>37050</v>
      </c>
      <c r="C134">
        <v>413</v>
      </c>
      <c r="D134">
        <v>53600000</v>
      </c>
      <c r="F134" t="s">
        <v>199</v>
      </c>
      <c r="H134">
        <v>100030218</v>
      </c>
      <c r="J134">
        <v>5000003183</v>
      </c>
      <c r="K134" t="s">
        <v>200</v>
      </c>
      <c r="L134" s="6">
        <v>14.51</v>
      </c>
    </row>
    <row r="135" spans="2:12" x14ac:dyDescent="0.2">
      <c r="B135" s="5">
        <v>37056</v>
      </c>
      <c r="C135">
        <v>413</v>
      </c>
      <c r="D135">
        <v>53600000</v>
      </c>
      <c r="F135" t="s">
        <v>199</v>
      </c>
      <c r="H135">
        <v>100030930</v>
      </c>
      <c r="I135" t="s">
        <v>474</v>
      </c>
      <c r="J135">
        <v>5000028963</v>
      </c>
      <c r="K135" t="s">
        <v>263</v>
      </c>
      <c r="L135" s="6">
        <v>70.37</v>
      </c>
    </row>
    <row r="136" spans="2:12" x14ac:dyDescent="0.2">
      <c r="B136" s="5">
        <v>37050</v>
      </c>
      <c r="C136">
        <v>413</v>
      </c>
      <c r="D136">
        <v>53600000</v>
      </c>
      <c r="F136" t="s">
        <v>199</v>
      </c>
      <c r="H136">
        <v>100028130</v>
      </c>
      <c r="J136">
        <v>5000060175</v>
      </c>
      <c r="K136" t="s">
        <v>194</v>
      </c>
      <c r="L136" s="6">
        <v>7.92</v>
      </c>
    </row>
    <row r="137" spans="2:12" x14ac:dyDescent="0.2">
      <c r="B137" s="5">
        <v>37050</v>
      </c>
      <c r="C137">
        <v>413</v>
      </c>
      <c r="D137">
        <v>53600000</v>
      </c>
      <c r="F137" t="s">
        <v>199</v>
      </c>
      <c r="H137">
        <v>100027855</v>
      </c>
      <c r="J137">
        <v>5000060175</v>
      </c>
      <c r="K137" t="s">
        <v>194</v>
      </c>
      <c r="L137" s="6">
        <v>215.96</v>
      </c>
    </row>
    <row r="138" spans="2:12" x14ac:dyDescent="0.2">
      <c r="B138" s="5">
        <v>37050</v>
      </c>
      <c r="C138">
        <v>413</v>
      </c>
      <c r="D138">
        <v>53600000</v>
      </c>
      <c r="F138" t="s">
        <v>199</v>
      </c>
      <c r="H138">
        <v>100030169</v>
      </c>
      <c r="J138">
        <v>5000060175</v>
      </c>
      <c r="K138" t="s">
        <v>194</v>
      </c>
      <c r="L138" s="6">
        <v>36.32</v>
      </c>
    </row>
    <row r="139" spans="2:12" x14ac:dyDescent="0.2">
      <c r="B139" t="s">
        <v>113</v>
      </c>
      <c r="D139">
        <v>53600000</v>
      </c>
      <c r="L139" s="7">
        <v>455.04</v>
      </c>
    </row>
    <row r="140" spans="2:12" x14ac:dyDescent="0.2">
      <c r="B140" s="5">
        <v>37057</v>
      </c>
      <c r="C140">
        <v>413</v>
      </c>
      <c r="D140">
        <v>59003000</v>
      </c>
      <c r="F140" t="s">
        <v>201</v>
      </c>
      <c r="H140">
        <v>100029966</v>
      </c>
      <c r="J140">
        <v>30016000</v>
      </c>
      <c r="K140" t="s">
        <v>110</v>
      </c>
      <c r="L140" s="6">
        <v>3059.91</v>
      </c>
    </row>
    <row r="141" spans="2:12" x14ac:dyDescent="0.2">
      <c r="B141" s="5">
        <v>37060</v>
      </c>
      <c r="C141">
        <v>413</v>
      </c>
      <c r="D141">
        <v>59003000</v>
      </c>
      <c r="F141" t="s">
        <v>201</v>
      </c>
      <c r="H141">
        <v>100031339</v>
      </c>
      <c r="J141">
        <v>20022500</v>
      </c>
      <c r="K141" t="s">
        <v>111</v>
      </c>
      <c r="L141" s="6">
        <v>72.5</v>
      </c>
    </row>
    <row r="142" spans="2:12" x14ac:dyDescent="0.2">
      <c r="B142" s="5">
        <v>37072</v>
      </c>
      <c r="C142">
        <v>413</v>
      </c>
      <c r="D142">
        <v>59003000</v>
      </c>
      <c r="F142" t="s">
        <v>201</v>
      </c>
      <c r="H142">
        <v>100032282</v>
      </c>
      <c r="J142">
        <v>30016000</v>
      </c>
      <c r="K142" t="s">
        <v>110</v>
      </c>
      <c r="L142" s="6">
        <v>2381.6</v>
      </c>
    </row>
    <row r="143" spans="2:12" x14ac:dyDescent="0.2">
      <c r="B143" s="5">
        <v>37072</v>
      </c>
      <c r="C143">
        <v>413</v>
      </c>
      <c r="D143">
        <v>59003000</v>
      </c>
      <c r="F143" t="s">
        <v>201</v>
      </c>
      <c r="H143">
        <v>100032282</v>
      </c>
      <c r="J143">
        <v>30016000</v>
      </c>
      <c r="K143" t="s">
        <v>110</v>
      </c>
      <c r="L143" s="6">
        <v>949.29</v>
      </c>
    </row>
    <row r="144" spans="2:12" x14ac:dyDescent="0.2">
      <c r="B144" s="5">
        <v>37072</v>
      </c>
      <c r="C144">
        <v>413</v>
      </c>
      <c r="D144">
        <v>59003000</v>
      </c>
      <c r="F144" t="s">
        <v>201</v>
      </c>
      <c r="H144">
        <v>100032282</v>
      </c>
      <c r="J144">
        <v>30016000</v>
      </c>
      <c r="K144" t="s">
        <v>110</v>
      </c>
      <c r="L144" s="6">
        <v>197.52</v>
      </c>
    </row>
    <row r="145" spans="2:12" x14ac:dyDescent="0.2">
      <c r="B145" s="5">
        <v>37072</v>
      </c>
      <c r="C145">
        <v>413</v>
      </c>
      <c r="D145">
        <v>59003000</v>
      </c>
      <c r="F145" t="s">
        <v>201</v>
      </c>
      <c r="H145">
        <v>100032282</v>
      </c>
      <c r="J145">
        <v>30016000</v>
      </c>
      <c r="K145" t="s">
        <v>110</v>
      </c>
      <c r="L145" s="6">
        <v>46.19</v>
      </c>
    </row>
    <row r="146" spans="2:12" x14ac:dyDescent="0.2">
      <c r="B146" s="5">
        <v>37057</v>
      </c>
      <c r="C146">
        <v>413</v>
      </c>
      <c r="D146">
        <v>59003000</v>
      </c>
      <c r="F146" t="s">
        <v>201</v>
      </c>
      <c r="H146">
        <v>100029966</v>
      </c>
      <c r="J146">
        <v>30016000</v>
      </c>
      <c r="K146" t="s">
        <v>110</v>
      </c>
      <c r="L146" s="6">
        <v>3681.96</v>
      </c>
    </row>
    <row r="147" spans="2:12" x14ac:dyDescent="0.2">
      <c r="B147" s="5">
        <v>37057</v>
      </c>
      <c r="C147">
        <v>413</v>
      </c>
      <c r="D147">
        <v>59003000</v>
      </c>
      <c r="F147" t="s">
        <v>201</v>
      </c>
      <c r="H147">
        <v>100064491</v>
      </c>
      <c r="J147">
        <v>52000500</v>
      </c>
      <c r="K147" t="s">
        <v>109</v>
      </c>
      <c r="L147" s="6">
        <v>-386.91</v>
      </c>
    </row>
    <row r="148" spans="2:12" x14ac:dyDescent="0.2">
      <c r="B148" s="5">
        <v>37057</v>
      </c>
      <c r="C148">
        <v>413</v>
      </c>
      <c r="D148">
        <v>59003000</v>
      </c>
      <c r="F148" t="s">
        <v>201</v>
      </c>
      <c r="H148">
        <v>100064491</v>
      </c>
      <c r="J148">
        <v>52000500</v>
      </c>
      <c r="K148" t="s">
        <v>109</v>
      </c>
      <c r="L148" s="6">
        <v>-90.49</v>
      </c>
    </row>
    <row r="149" spans="2:12" x14ac:dyDescent="0.2">
      <c r="B149" s="5">
        <v>37043</v>
      </c>
      <c r="C149">
        <v>413</v>
      </c>
      <c r="D149">
        <v>59003000</v>
      </c>
      <c r="F149" t="s">
        <v>201</v>
      </c>
      <c r="H149">
        <v>100028151</v>
      </c>
      <c r="J149">
        <v>20022500</v>
      </c>
      <c r="K149" t="s">
        <v>111</v>
      </c>
      <c r="L149" s="6">
        <v>14.5</v>
      </c>
    </row>
    <row r="150" spans="2:12" x14ac:dyDescent="0.2">
      <c r="B150" s="5">
        <v>37043</v>
      </c>
      <c r="C150">
        <v>413</v>
      </c>
      <c r="D150">
        <v>59003000</v>
      </c>
      <c r="F150" t="s">
        <v>201</v>
      </c>
      <c r="H150">
        <v>100028151</v>
      </c>
      <c r="J150">
        <v>20022500</v>
      </c>
      <c r="K150" t="s">
        <v>111</v>
      </c>
      <c r="L150" s="6">
        <v>62</v>
      </c>
    </row>
    <row r="151" spans="2:12" x14ac:dyDescent="0.2">
      <c r="B151" s="5">
        <v>37057</v>
      </c>
      <c r="C151">
        <v>413</v>
      </c>
      <c r="D151">
        <v>59003000</v>
      </c>
      <c r="F151" t="s">
        <v>201</v>
      </c>
      <c r="H151">
        <v>100029966</v>
      </c>
      <c r="J151">
        <v>30016000</v>
      </c>
      <c r="K151" t="s">
        <v>110</v>
      </c>
      <c r="L151" s="6">
        <v>160.88999999999999</v>
      </c>
    </row>
    <row r="152" spans="2:12" x14ac:dyDescent="0.2">
      <c r="B152" s="5">
        <v>37057</v>
      </c>
      <c r="C152">
        <v>413</v>
      </c>
      <c r="D152">
        <v>59003000</v>
      </c>
      <c r="F152" t="s">
        <v>201</v>
      </c>
      <c r="H152">
        <v>100029966</v>
      </c>
      <c r="J152">
        <v>30016000</v>
      </c>
      <c r="K152" t="s">
        <v>110</v>
      </c>
      <c r="L152" s="6">
        <v>37.630000000000003</v>
      </c>
    </row>
    <row r="153" spans="2:12" x14ac:dyDescent="0.2">
      <c r="B153" t="s">
        <v>113</v>
      </c>
      <c r="D153">
        <v>59003000</v>
      </c>
      <c r="L153" s="7">
        <v>10186.59</v>
      </c>
    </row>
    <row r="154" spans="2:12" x14ac:dyDescent="0.2">
      <c r="B154" s="5">
        <v>37072</v>
      </c>
      <c r="C154">
        <v>413</v>
      </c>
      <c r="D154">
        <v>59003100</v>
      </c>
      <c r="F154" t="s">
        <v>269</v>
      </c>
      <c r="H154">
        <v>100032282</v>
      </c>
      <c r="J154">
        <v>30016000</v>
      </c>
      <c r="K154" t="s">
        <v>110</v>
      </c>
      <c r="L154" s="6">
        <v>43.46</v>
      </c>
    </row>
    <row r="155" spans="2:12" x14ac:dyDescent="0.2">
      <c r="B155" s="5">
        <v>37057</v>
      </c>
      <c r="C155">
        <v>413</v>
      </c>
      <c r="D155">
        <v>59003100</v>
      </c>
      <c r="F155" t="s">
        <v>269</v>
      </c>
      <c r="H155">
        <v>100029966</v>
      </c>
      <c r="J155">
        <v>30016000</v>
      </c>
      <c r="K155" t="s">
        <v>110</v>
      </c>
      <c r="L155" s="6">
        <v>50.11</v>
      </c>
    </row>
    <row r="156" spans="2:12" x14ac:dyDescent="0.2">
      <c r="B156" t="s">
        <v>113</v>
      </c>
      <c r="D156">
        <v>59003100</v>
      </c>
      <c r="L156" s="7">
        <v>93.57</v>
      </c>
    </row>
    <row r="157" spans="2:12" x14ac:dyDescent="0.2">
      <c r="B157" s="5">
        <v>37072</v>
      </c>
      <c r="C157">
        <v>413</v>
      </c>
      <c r="D157">
        <v>59003200</v>
      </c>
      <c r="F157" t="s">
        <v>270</v>
      </c>
      <c r="H157">
        <v>100032282</v>
      </c>
      <c r="J157">
        <v>30016000</v>
      </c>
      <c r="K157" t="s">
        <v>110</v>
      </c>
      <c r="L157" s="6">
        <v>36.14</v>
      </c>
    </row>
    <row r="158" spans="2:12" x14ac:dyDescent="0.2">
      <c r="B158" s="5">
        <v>37057</v>
      </c>
      <c r="C158">
        <v>413</v>
      </c>
      <c r="D158">
        <v>59003200</v>
      </c>
      <c r="F158" t="s">
        <v>270</v>
      </c>
      <c r="H158">
        <v>100029966</v>
      </c>
      <c r="J158">
        <v>30016000</v>
      </c>
      <c r="K158" t="s">
        <v>110</v>
      </c>
      <c r="L158" s="6">
        <v>37.14</v>
      </c>
    </row>
    <row r="159" spans="2:12" x14ac:dyDescent="0.2">
      <c r="B159" s="5">
        <v>37058</v>
      </c>
      <c r="C159">
        <v>413</v>
      </c>
      <c r="D159">
        <v>59003200</v>
      </c>
      <c r="F159" t="s">
        <v>270</v>
      </c>
      <c r="H159">
        <v>100031343</v>
      </c>
      <c r="J159">
        <v>20029200</v>
      </c>
      <c r="K159" t="s">
        <v>326</v>
      </c>
      <c r="L159" s="6">
        <v>-3.6</v>
      </c>
    </row>
    <row r="160" spans="2:12" x14ac:dyDescent="0.2">
      <c r="B160" s="5">
        <v>37057</v>
      </c>
      <c r="C160">
        <v>413</v>
      </c>
      <c r="D160">
        <v>59003200</v>
      </c>
      <c r="F160" t="s">
        <v>270</v>
      </c>
      <c r="H160">
        <v>100064491</v>
      </c>
      <c r="J160">
        <v>52000500</v>
      </c>
      <c r="K160" t="s">
        <v>109</v>
      </c>
      <c r="L160" s="6">
        <v>-3.6</v>
      </c>
    </row>
    <row r="161" spans="2:12" x14ac:dyDescent="0.2">
      <c r="B161" t="s">
        <v>113</v>
      </c>
      <c r="D161">
        <v>59003200</v>
      </c>
      <c r="L161" s="7">
        <v>66.08</v>
      </c>
    </row>
    <row r="162" spans="2:12" x14ac:dyDescent="0.2">
      <c r="B162" s="5">
        <v>37072</v>
      </c>
      <c r="C162">
        <v>413</v>
      </c>
      <c r="D162">
        <v>59099900</v>
      </c>
      <c r="F162" t="s">
        <v>271</v>
      </c>
      <c r="H162">
        <v>100032282</v>
      </c>
      <c r="J162">
        <v>30016000</v>
      </c>
      <c r="K162" t="s">
        <v>110</v>
      </c>
      <c r="L162" s="6">
        <v>6.7</v>
      </c>
    </row>
    <row r="163" spans="2:12" x14ac:dyDescent="0.2">
      <c r="B163" s="5">
        <v>37057</v>
      </c>
      <c r="C163">
        <v>413</v>
      </c>
      <c r="D163">
        <v>59099900</v>
      </c>
      <c r="F163" t="s">
        <v>271</v>
      </c>
      <c r="H163">
        <v>100029966</v>
      </c>
      <c r="J163">
        <v>30016000</v>
      </c>
      <c r="K163" t="s">
        <v>110</v>
      </c>
      <c r="L163" s="6">
        <v>6.6</v>
      </c>
    </row>
    <row r="164" spans="2:12" x14ac:dyDescent="0.2">
      <c r="B164" t="s">
        <v>113</v>
      </c>
      <c r="D164">
        <v>59099900</v>
      </c>
      <c r="L164" s="9">
        <v>13.3</v>
      </c>
    </row>
    <row r="165" spans="2:12" x14ac:dyDescent="0.2">
      <c r="B165" s="5">
        <v>37072</v>
      </c>
      <c r="C165">
        <v>413</v>
      </c>
      <c r="D165">
        <v>80020366</v>
      </c>
      <c r="F165" t="s">
        <v>202</v>
      </c>
      <c r="I165" t="s">
        <v>475</v>
      </c>
      <c r="L165" s="6">
        <v>-97084.24</v>
      </c>
    </row>
    <row r="166" spans="2:12" x14ac:dyDescent="0.2">
      <c r="B166" s="5">
        <v>37072</v>
      </c>
      <c r="C166">
        <v>413</v>
      </c>
      <c r="D166">
        <v>80020366</v>
      </c>
      <c r="F166" t="s">
        <v>202</v>
      </c>
      <c r="I166" t="s">
        <v>476</v>
      </c>
      <c r="L166" s="6">
        <v>-262210.78000000003</v>
      </c>
    </row>
    <row r="167" spans="2:12" x14ac:dyDescent="0.2">
      <c r="B167" s="5">
        <v>37072</v>
      </c>
      <c r="C167">
        <v>413</v>
      </c>
      <c r="D167">
        <v>80020366</v>
      </c>
      <c r="F167" t="s">
        <v>202</v>
      </c>
      <c r="I167" t="s">
        <v>476</v>
      </c>
      <c r="L167" s="6">
        <v>-22930.3</v>
      </c>
    </row>
    <row r="168" spans="2:12" x14ac:dyDescent="0.2">
      <c r="B168" t="s">
        <v>113</v>
      </c>
      <c r="D168">
        <v>80020366</v>
      </c>
      <c r="L168" s="7">
        <v>-382225.32</v>
      </c>
    </row>
    <row r="169" spans="2:12" x14ac:dyDescent="0.2">
      <c r="B169" s="5">
        <v>37072</v>
      </c>
      <c r="C169">
        <v>413</v>
      </c>
      <c r="D169">
        <v>80020401</v>
      </c>
      <c r="F169" t="s">
        <v>205</v>
      </c>
      <c r="I169" t="s">
        <v>477</v>
      </c>
      <c r="L169" s="6">
        <v>-2830.93</v>
      </c>
    </row>
    <row r="170" spans="2:12" x14ac:dyDescent="0.2">
      <c r="B170" t="s">
        <v>113</v>
      </c>
      <c r="D170">
        <v>80020401</v>
      </c>
      <c r="L170" s="7">
        <v>-2830.93</v>
      </c>
    </row>
    <row r="171" spans="2:12" x14ac:dyDescent="0.2">
      <c r="B171" s="5">
        <v>37072</v>
      </c>
      <c r="C171">
        <v>413</v>
      </c>
      <c r="D171">
        <v>81000019</v>
      </c>
      <c r="F171" t="s">
        <v>207</v>
      </c>
      <c r="H171">
        <v>361163</v>
      </c>
      <c r="L171" s="6">
        <v>90</v>
      </c>
    </row>
    <row r="172" spans="2:12" x14ac:dyDescent="0.2">
      <c r="B172" t="s">
        <v>113</v>
      </c>
      <c r="D172">
        <v>81000019</v>
      </c>
      <c r="L172" s="7">
        <v>90</v>
      </c>
    </row>
    <row r="173" spans="2:12" x14ac:dyDescent="0.2">
      <c r="B173" s="5">
        <v>37072</v>
      </c>
      <c r="C173">
        <v>413</v>
      </c>
      <c r="D173">
        <v>81000020</v>
      </c>
      <c r="F173" t="s">
        <v>208</v>
      </c>
      <c r="H173">
        <v>361163</v>
      </c>
      <c r="L173" s="6">
        <v>31.71</v>
      </c>
    </row>
    <row r="174" spans="2:12" x14ac:dyDescent="0.2">
      <c r="B174" t="s">
        <v>113</v>
      </c>
      <c r="D174">
        <v>81000020</v>
      </c>
      <c r="L174" s="7">
        <v>31.71</v>
      </c>
    </row>
    <row r="175" spans="2:12" x14ac:dyDescent="0.2">
      <c r="B175" s="5">
        <v>37072</v>
      </c>
      <c r="C175">
        <v>413</v>
      </c>
      <c r="D175">
        <v>81000021</v>
      </c>
      <c r="F175" t="s">
        <v>276</v>
      </c>
      <c r="H175">
        <v>361161</v>
      </c>
      <c r="L175" s="6">
        <v>1933</v>
      </c>
    </row>
    <row r="176" spans="2:12" x14ac:dyDescent="0.2">
      <c r="B176" t="s">
        <v>113</v>
      </c>
      <c r="D176">
        <v>81000021</v>
      </c>
      <c r="L176" s="7">
        <v>1933</v>
      </c>
    </row>
    <row r="177" spans="2:12" x14ac:dyDescent="0.2">
      <c r="B177" s="5">
        <v>37072</v>
      </c>
      <c r="C177">
        <v>413</v>
      </c>
      <c r="D177">
        <v>81000022</v>
      </c>
      <c r="F177" t="s">
        <v>209</v>
      </c>
      <c r="H177">
        <v>361163</v>
      </c>
      <c r="L177" s="6">
        <v>2064.62</v>
      </c>
    </row>
    <row r="178" spans="2:12" x14ac:dyDescent="0.2">
      <c r="B178" t="s">
        <v>113</v>
      </c>
      <c r="D178">
        <v>81000022</v>
      </c>
      <c r="L178" s="7">
        <v>2064.62</v>
      </c>
    </row>
    <row r="179" spans="2:12" x14ac:dyDescent="0.2">
      <c r="B179" s="5">
        <v>37072</v>
      </c>
      <c r="C179">
        <v>413</v>
      </c>
      <c r="D179">
        <v>81000023</v>
      </c>
      <c r="F179" t="s">
        <v>210</v>
      </c>
      <c r="H179">
        <v>361452</v>
      </c>
      <c r="L179" s="6">
        <v>467.5</v>
      </c>
    </row>
    <row r="180" spans="2:12" x14ac:dyDescent="0.2">
      <c r="B180" s="5">
        <v>37072</v>
      </c>
      <c r="C180">
        <v>413</v>
      </c>
      <c r="D180">
        <v>81000023</v>
      </c>
      <c r="F180" t="s">
        <v>210</v>
      </c>
      <c r="H180">
        <v>361453</v>
      </c>
      <c r="L180" s="6">
        <v>73769.899999999994</v>
      </c>
    </row>
    <row r="181" spans="2:12" x14ac:dyDescent="0.2">
      <c r="B181" s="5">
        <v>37072</v>
      </c>
      <c r="C181">
        <v>413</v>
      </c>
      <c r="D181">
        <v>81000023</v>
      </c>
      <c r="F181" t="s">
        <v>210</v>
      </c>
      <c r="H181">
        <v>361454</v>
      </c>
      <c r="L181" s="6">
        <v>103030.17</v>
      </c>
    </row>
    <row r="182" spans="2:12" x14ac:dyDescent="0.2">
      <c r="B182" s="5">
        <v>37072</v>
      </c>
      <c r="C182">
        <v>413</v>
      </c>
      <c r="D182">
        <v>81000023</v>
      </c>
      <c r="F182" t="s">
        <v>210</v>
      </c>
      <c r="H182">
        <v>361169</v>
      </c>
      <c r="L182" s="6">
        <v>1798.72</v>
      </c>
    </row>
    <row r="183" spans="2:12" x14ac:dyDescent="0.2">
      <c r="B183" s="5">
        <v>37072</v>
      </c>
      <c r="C183">
        <v>413</v>
      </c>
      <c r="D183">
        <v>81000023</v>
      </c>
      <c r="F183" t="s">
        <v>210</v>
      </c>
      <c r="H183">
        <v>361163</v>
      </c>
      <c r="L183" s="6">
        <v>20386.740000000002</v>
      </c>
    </row>
    <row r="184" spans="2:12" x14ac:dyDescent="0.2">
      <c r="B184" s="5">
        <v>37072</v>
      </c>
      <c r="C184">
        <v>413</v>
      </c>
      <c r="D184">
        <v>81000023</v>
      </c>
      <c r="F184" t="s">
        <v>210</v>
      </c>
      <c r="H184">
        <v>361165</v>
      </c>
      <c r="L184" s="6">
        <v>97084.24</v>
      </c>
    </row>
    <row r="185" spans="2:12" x14ac:dyDescent="0.2">
      <c r="B185" s="5">
        <v>37072</v>
      </c>
      <c r="C185">
        <v>413</v>
      </c>
      <c r="D185">
        <v>81000023</v>
      </c>
      <c r="F185" t="s">
        <v>210</v>
      </c>
      <c r="H185">
        <v>361448</v>
      </c>
      <c r="L185" s="6">
        <v>45323.78</v>
      </c>
    </row>
    <row r="186" spans="2:12" x14ac:dyDescent="0.2">
      <c r="B186" s="5">
        <v>37072</v>
      </c>
      <c r="C186">
        <v>413</v>
      </c>
      <c r="D186">
        <v>81000023</v>
      </c>
      <c r="F186" t="s">
        <v>210</v>
      </c>
      <c r="H186">
        <v>361451</v>
      </c>
      <c r="L186" s="6">
        <v>19654.939999999999</v>
      </c>
    </row>
    <row r="187" spans="2:12" x14ac:dyDescent="0.2">
      <c r="B187" t="s">
        <v>113</v>
      </c>
      <c r="D187">
        <v>81000023</v>
      </c>
      <c r="L187" s="7">
        <v>361515.99</v>
      </c>
    </row>
    <row r="188" spans="2:12" x14ac:dyDescent="0.2">
      <c r="B188" s="5">
        <v>37072</v>
      </c>
      <c r="C188">
        <v>413</v>
      </c>
      <c r="D188">
        <v>81000028</v>
      </c>
      <c r="F188" t="s">
        <v>277</v>
      </c>
      <c r="H188">
        <v>361169</v>
      </c>
      <c r="L188" s="6">
        <v>296.64999999999998</v>
      </c>
    </row>
    <row r="189" spans="2:12" x14ac:dyDescent="0.2">
      <c r="B189" t="s">
        <v>113</v>
      </c>
      <c r="D189">
        <v>81000028</v>
      </c>
      <c r="L189" s="7">
        <v>296.64999999999998</v>
      </c>
    </row>
    <row r="190" spans="2:12" x14ac:dyDescent="0.2">
      <c r="B190" s="5">
        <v>37072</v>
      </c>
      <c r="C190">
        <v>413</v>
      </c>
      <c r="D190">
        <v>81000034</v>
      </c>
      <c r="F190" t="s">
        <v>278</v>
      </c>
      <c r="H190">
        <v>361162</v>
      </c>
      <c r="L190" s="6">
        <v>80.45</v>
      </c>
    </row>
    <row r="191" spans="2:12" x14ac:dyDescent="0.2">
      <c r="B191" t="s">
        <v>113</v>
      </c>
      <c r="D191">
        <v>81000034</v>
      </c>
      <c r="L191" s="7">
        <v>80.45</v>
      </c>
    </row>
    <row r="192" spans="2:12" x14ac:dyDescent="0.2">
      <c r="B192" s="5">
        <v>37072</v>
      </c>
      <c r="C192">
        <v>413</v>
      </c>
      <c r="D192">
        <v>81000040</v>
      </c>
      <c r="F192" t="s">
        <v>279</v>
      </c>
      <c r="H192">
        <v>361158</v>
      </c>
      <c r="L192" s="6">
        <v>383.71</v>
      </c>
    </row>
    <row r="193" spans="2:12" x14ac:dyDescent="0.2">
      <c r="B193" s="5">
        <v>37072</v>
      </c>
      <c r="C193">
        <v>413</v>
      </c>
      <c r="D193">
        <v>81000040</v>
      </c>
      <c r="F193" t="s">
        <v>279</v>
      </c>
      <c r="H193">
        <v>361163</v>
      </c>
      <c r="L193" s="6">
        <v>357.23</v>
      </c>
    </row>
    <row r="194" spans="2:12" x14ac:dyDescent="0.2">
      <c r="B194" t="s">
        <v>113</v>
      </c>
      <c r="D194">
        <v>81000040</v>
      </c>
      <c r="L194" s="7">
        <v>740.94</v>
      </c>
    </row>
    <row r="195" spans="2:12" x14ac:dyDescent="0.2">
      <c r="B195" t="s">
        <v>212</v>
      </c>
      <c r="L195" s="6"/>
    </row>
    <row r="196" spans="2:12" x14ac:dyDescent="0.2">
      <c r="L196" s="6"/>
    </row>
    <row r="197" spans="2:12" x14ac:dyDescent="0.2">
      <c r="B197" t="s">
        <v>213</v>
      </c>
      <c r="L197" s="7">
        <v>329896.43</v>
      </c>
    </row>
    <row r="198" spans="2:12" x14ac:dyDescent="0.2">
      <c r="L198" s="6"/>
    </row>
    <row r="199" spans="2:12" x14ac:dyDescent="0.2">
      <c r="L199" s="6"/>
    </row>
    <row r="200" spans="2:12" x14ac:dyDescent="0.2">
      <c r="L200" s="6"/>
    </row>
    <row r="201" spans="2:12" x14ac:dyDescent="0.2">
      <c r="L201" s="6"/>
    </row>
    <row r="202" spans="2:12" x14ac:dyDescent="0.2">
      <c r="L202" s="6"/>
    </row>
    <row r="203" spans="2:12" x14ac:dyDescent="0.2">
      <c r="L203" s="6"/>
    </row>
    <row r="204" spans="2:12" x14ac:dyDescent="0.2">
      <c r="L204" s="6"/>
    </row>
    <row r="205" spans="2:12" x14ac:dyDescent="0.2">
      <c r="L205" s="6"/>
    </row>
    <row r="206" spans="2:12" x14ac:dyDescent="0.2">
      <c r="L206" s="6"/>
    </row>
    <row r="207" spans="2:12" x14ac:dyDescent="0.2">
      <c r="L207" s="6"/>
    </row>
    <row r="208" spans="2:12" x14ac:dyDescent="0.2">
      <c r="L208" s="6"/>
    </row>
    <row r="209" spans="12:12" x14ac:dyDescent="0.2">
      <c r="L209" s="6"/>
    </row>
    <row r="210" spans="12:12" x14ac:dyDescent="0.2">
      <c r="L210" s="6"/>
    </row>
    <row r="211" spans="12:12" x14ac:dyDescent="0.2">
      <c r="L211" s="6"/>
    </row>
    <row r="212" spans="12:12" x14ac:dyDescent="0.2">
      <c r="L212" s="6"/>
    </row>
    <row r="213" spans="12:12" x14ac:dyDescent="0.2">
      <c r="L213" s="6"/>
    </row>
    <row r="214" spans="12:12" x14ac:dyDescent="0.2">
      <c r="L214" s="6"/>
    </row>
    <row r="215" spans="12:12" x14ac:dyDescent="0.2">
      <c r="L215" s="6"/>
    </row>
    <row r="216" spans="12:12" x14ac:dyDescent="0.2">
      <c r="L216" s="6"/>
    </row>
    <row r="217" spans="12:12" x14ac:dyDescent="0.2">
      <c r="L217" s="6"/>
    </row>
    <row r="218" spans="12:12" x14ac:dyDescent="0.2">
      <c r="L218" s="6"/>
    </row>
    <row r="219" spans="12:12" x14ac:dyDescent="0.2">
      <c r="L219" s="6"/>
    </row>
    <row r="220" spans="12:12" x14ac:dyDescent="0.2">
      <c r="L220" s="6"/>
    </row>
    <row r="221" spans="12:12" x14ac:dyDescent="0.2">
      <c r="L221" s="6"/>
    </row>
    <row r="222" spans="12:12" x14ac:dyDescent="0.2">
      <c r="L222" s="6"/>
    </row>
    <row r="223" spans="12:12" x14ac:dyDescent="0.2">
      <c r="L223" s="6"/>
    </row>
    <row r="224" spans="12:12" x14ac:dyDescent="0.2">
      <c r="L224" s="6"/>
    </row>
    <row r="225" spans="12:12" x14ac:dyDescent="0.2">
      <c r="L225" s="6"/>
    </row>
    <row r="226" spans="12:12" x14ac:dyDescent="0.2">
      <c r="L226" s="6"/>
    </row>
    <row r="227" spans="12:12" x14ac:dyDescent="0.2">
      <c r="L227" s="6"/>
    </row>
    <row r="228" spans="12:12" x14ac:dyDescent="0.2">
      <c r="L228" s="6"/>
    </row>
    <row r="229" spans="12:12" x14ac:dyDescent="0.2">
      <c r="L229" s="6"/>
    </row>
    <row r="230" spans="12:12" x14ac:dyDescent="0.2">
      <c r="L230" s="6"/>
    </row>
    <row r="231" spans="12:12" x14ac:dyDescent="0.2">
      <c r="L231" s="6"/>
    </row>
    <row r="232" spans="12:12" x14ac:dyDescent="0.2">
      <c r="L232" s="6"/>
    </row>
    <row r="233" spans="12:12" x14ac:dyDescent="0.2">
      <c r="L233" s="6"/>
    </row>
    <row r="234" spans="12:12" x14ac:dyDescent="0.2">
      <c r="L234" s="6"/>
    </row>
    <row r="235" spans="12:12" x14ac:dyDescent="0.2">
      <c r="L235" s="6"/>
    </row>
    <row r="236" spans="12:12" x14ac:dyDescent="0.2">
      <c r="L236" s="6"/>
    </row>
    <row r="237" spans="12:12" x14ac:dyDescent="0.2">
      <c r="L237" s="6"/>
    </row>
    <row r="238" spans="12:12" x14ac:dyDescent="0.2">
      <c r="L238" s="6"/>
    </row>
    <row r="239" spans="12:12" x14ac:dyDescent="0.2">
      <c r="L239" s="6"/>
    </row>
    <row r="240" spans="12:12" x14ac:dyDescent="0.2">
      <c r="L240" s="6"/>
    </row>
    <row r="241" spans="12:12" x14ac:dyDescent="0.2">
      <c r="L241" s="6"/>
    </row>
    <row r="242" spans="12:12" x14ac:dyDescent="0.2">
      <c r="L242" s="6"/>
    </row>
    <row r="243" spans="12:12" x14ac:dyDescent="0.2">
      <c r="L243" s="6"/>
    </row>
    <row r="244" spans="12:12" x14ac:dyDescent="0.2">
      <c r="L244" s="6"/>
    </row>
    <row r="245" spans="12:12" x14ac:dyDescent="0.2">
      <c r="L245" s="6"/>
    </row>
    <row r="246" spans="12:12" x14ac:dyDescent="0.2">
      <c r="L246" s="6"/>
    </row>
    <row r="247" spans="12:12" x14ac:dyDescent="0.2">
      <c r="L247" s="6"/>
    </row>
    <row r="248" spans="12:12" x14ac:dyDescent="0.2">
      <c r="L248" s="6"/>
    </row>
    <row r="249" spans="12:12" x14ac:dyDescent="0.2">
      <c r="L249" s="6"/>
    </row>
    <row r="250" spans="12:12" x14ac:dyDescent="0.2">
      <c r="L250" s="6"/>
    </row>
    <row r="251" spans="12:12" x14ac:dyDescent="0.2">
      <c r="L251" s="6"/>
    </row>
    <row r="252" spans="12:12" x14ac:dyDescent="0.2">
      <c r="L252" s="6"/>
    </row>
    <row r="253" spans="12:12" x14ac:dyDescent="0.2">
      <c r="L253" s="6"/>
    </row>
    <row r="254" spans="12:12" x14ac:dyDescent="0.2">
      <c r="L254" s="6"/>
    </row>
    <row r="255" spans="12:12" x14ac:dyDescent="0.2">
      <c r="L255" s="6"/>
    </row>
    <row r="256" spans="12:12" x14ac:dyDescent="0.2">
      <c r="L256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45" sqref="A45:A46"/>
    </sheetView>
  </sheetViews>
  <sheetFormatPr defaultRowHeight="12.75" x14ac:dyDescent="0.2"/>
  <cols>
    <col min="1" max="1" width="26.5703125" customWidth="1"/>
    <col min="2" max="2" width="5.85546875" customWidth="1"/>
    <col min="3" max="3" width="21.5703125" customWidth="1"/>
    <col min="4" max="4" width="22.140625" customWidth="1"/>
    <col min="5" max="5" width="12.14062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633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73</v>
      </c>
      <c r="B7" s="3">
        <v>413</v>
      </c>
      <c r="C7" s="3" t="s">
        <v>611</v>
      </c>
      <c r="D7" s="3" t="s">
        <v>615</v>
      </c>
      <c r="E7">
        <v>1</v>
      </c>
    </row>
    <row r="8" spans="1:5" x14ac:dyDescent="0.2">
      <c r="A8" t="s">
        <v>74</v>
      </c>
      <c r="B8" s="3">
        <v>413</v>
      </c>
      <c r="C8" s="3" t="s">
        <v>611</v>
      </c>
      <c r="D8" s="3" t="s">
        <v>615</v>
      </c>
      <c r="E8">
        <v>1</v>
      </c>
    </row>
    <row r="9" spans="1:5" x14ac:dyDescent="0.2">
      <c r="D9" s="65" t="s">
        <v>623</v>
      </c>
      <c r="E9">
        <f>SUM(E7:E8)</f>
        <v>2</v>
      </c>
    </row>
    <row r="11" spans="1:5" x14ac:dyDescent="0.2">
      <c r="A11" t="s">
        <v>80</v>
      </c>
      <c r="B11" s="3">
        <v>413</v>
      </c>
      <c r="C11" s="3" t="s">
        <v>611</v>
      </c>
      <c r="D11" s="3" t="s">
        <v>613</v>
      </c>
      <c r="E11">
        <v>1</v>
      </c>
    </row>
    <row r="12" spans="1:5" x14ac:dyDescent="0.2">
      <c r="D12" s="65" t="s">
        <v>623</v>
      </c>
      <c r="E12">
        <f>SUM(E11)</f>
        <v>1</v>
      </c>
    </row>
    <row r="14" spans="1:5" x14ac:dyDescent="0.2">
      <c r="A14" t="s">
        <v>70</v>
      </c>
      <c r="B14" s="3">
        <v>413</v>
      </c>
      <c r="C14" s="3" t="s">
        <v>611</v>
      </c>
      <c r="D14" s="3" t="s">
        <v>612</v>
      </c>
      <c r="E14">
        <v>1</v>
      </c>
    </row>
    <row r="15" spans="1:5" x14ac:dyDescent="0.2">
      <c r="A15" t="s">
        <v>76</v>
      </c>
      <c r="B15" s="3">
        <v>413</v>
      </c>
      <c r="C15" s="3" t="s">
        <v>611</v>
      </c>
      <c r="D15" s="3" t="s">
        <v>361</v>
      </c>
      <c r="E15">
        <v>1</v>
      </c>
    </row>
    <row r="16" spans="1:5" x14ac:dyDescent="0.2">
      <c r="A16" t="s">
        <v>79</v>
      </c>
      <c r="B16" s="3">
        <v>413</v>
      </c>
      <c r="C16" s="3" t="s">
        <v>611</v>
      </c>
      <c r="D16" s="3" t="s">
        <v>612</v>
      </c>
      <c r="E16">
        <v>1</v>
      </c>
    </row>
    <row r="17" spans="1:5" x14ac:dyDescent="0.2">
      <c r="D17" s="65" t="s">
        <v>623</v>
      </c>
      <c r="E17">
        <f>SUM(E14:E16)</f>
        <v>3</v>
      </c>
    </row>
    <row r="19" spans="1:5" x14ac:dyDescent="0.2">
      <c r="A19" t="s">
        <v>69</v>
      </c>
      <c r="B19" s="3">
        <v>413</v>
      </c>
      <c r="C19" s="3" t="s">
        <v>611</v>
      </c>
      <c r="D19" s="3" t="s">
        <v>614</v>
      </c>
      <c r="E19">
        <v>1</v>
      </c>
    </row>
    <row r="20" spans="1:5" x14ac:dyDescent="0.2">
      <c r="A20" t="s">
        <v>71</v>
      </c>
      <c r="B20" s="3">
        <v>413</v>
      </c>
      <c r="C20" s="3" t="s">
        <v>611</v>
      </c>
      <c r="D20" s="3" t="s">
        <v>614</v>
      </c>
      <c r="E20">
        <v>1</v>
      </c>
    </row>
    <row r="21" spans="1:5" x14ac:dyDescent="0.2">
      <c r="A21" t="s">
        <v>72</v>
      </c>
      <c r="B21" s="3">
        <v>413</v>
      </c>
      <c r="C21" s="3" t="s">
        <v>611</v>
      </c>
      <c r="D21" s="3" t="s">
        <v>614</v>
      </c>
      <c r="E21">
        <v>1</v>
      </c>
    </row>
    <row r="22" spans="1:5" x14ac:dyDescent="0.2">
      <c r="A22" t="s">
        <v>75</v>
      </c>
      <c r="B22" s="3">
        <v>413</v>
      </c>
      <c r="C22" s="3" t="s">
        <v>611</v>
      </c>
      <c r="D22" s="3" t="s">
        <v>614</v>
      </c>
      <c r="E22">
        <v>1</v>
      </c>
    </row>
    <row r="23" spans="1:5" x14ac:dyDescent="0.2">
      <c r="A23" t="s">
        <v>77</v>
      </c>
      <c r="B23" s="3">
        <v>413</v>
      </c>
      <c r="C23" s="3" t="s">
        <v>611</v>
      </c>
      <c r="D23" s="3" t="s">
        <v>614</v>
      </c>
      <c r="E23">
        <v>1</v>
      </c>
    </row>
    <row r="24" spans="1:5" x14ac:dyDescent="0.2">
      <c r="A24" t="s">
        <v>78</v>
      </c>
      <c r="B24" s="3">
        <v>413</v>
      </c>
      <c r="C24" s="3" t="s">
        <v>611</v>
      </c>
      <c r="D24" s="3" t="s">
        <v>614</v>
      </c>
      <c r="E24">
        <v>1</v>
      </c>
    </row>
    <row r="25" spans="1:5" x14ac:dyDescent="0.2">
      <c r="D25" s="65" t="s">
        <v>623</v>
      </c>
      <c r="E25">
        <f>SUM(E19:E24)</f>
        <v>6</v>
      </c>
    </row>
    <row r="27" spans="1:5" x14ac:dyDescent="0.2">
      <c r="D27" s="69" t="s">
        <v>634</v>
      </c>
      <c r="E27">
        <f>+E9+E12+E17+E25</f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opLeftCell="A13" workbookViewId="0">
      <selection activeCell="A45" sqref="A45:A4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4.57031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478</v>
      </c>
    </row>
    <row r="2" spans="1:43" hidden="1" x14ac:dyDescent="0.2">
      <c r="A2" s="10" t="s">
        <v>517</v>
      </c>
      <c r="B2" s="10" t="s">
        <v>577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597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Labor &amp; Employment Law - Michelle Cash (105660)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18166.68</v>
      </c>
      <c r="D11" s="30">
        <v>12647</v>
      </c>
      <c r="F11" s="30">
        <v>-5519.68</v>
      </c>
      <c r="G11" s="30">
        <v>1</v>
      </c>
      <c r="H11" s="31">
        <v>107558.39999999999</v>
      </c>
      <c r="J11" s="30">
        <v>75882</v>
      </c>
      <c r="L11" s="30">
        <v>-31676.400000000001</v>
      </c>
      <c r="N11" s="29" t="s">
        <v>109</v>
      </c>
      <c r="O11" s="30">
        <v>17225.02</v>
      </c>
      <c r="Q11" s="30">
        <v>17333.34</v>
      </c>
      <c r="S11" s="30">
        <v>19333.34</v>
      </c>
      <c r="U11" s="30">
        <v>17333.34</v>
      </c>
      <c r="W11" s="30">
        <v>18166.68</v>
      </c>
      <c r="Y11" s="30">
        <v>18166.68</v>
      </c>
      <c r="AA11" s="30">
        <v>12647</v>
      </c>
      <c r="AC11" s="30">
        <v>12647</v>
      </c>
      <c r="AE11" s="30">
        <v>12647</v>
      </c>
      <c r="AG11" s="30">
        <v>12647</v>
      </c>
      <c r="AI11" s="30">
        <v>12647</v>
      </c>
      <c r="AK11" s="30">
        <v>12647</v>
      </c>
      <c r="AM11" s="32">
        <v>183440.4</v>
      </c>
      <c r="AO11" s="33">
        <v>151764</v>
      </c>
      <c r="AQ11" s="33">
        <v>-31676.400000000001</v>
      </c>
    </row>
    <row r="12" spans="1:43" s="30" customFormat="1" ht="12" customHeight="1" x14ac:dyDescent="0.2">
      <c r="A12" s="29" t="s">
        <v>544</v>
      </c>
      <c r="B12" s="30">
        <v>2633.06</v>
      </c>
      <c r="D12" s="30">
        <v>1570</v>
      </c>
      <c r="F12" s="30">
        <v>-1063.06</v>
      </c>
      <c r="G12" s="30">
        <v>1</v>
      </c>
      <c r="H12" s="31">
        <v>15401.49</v>
      </c>
      <c r="J12" s="30">
        <v>9420</v>
      </c>
      <c r="L12" s="30">
        <v>-5981.49</v>
      </c>
      <c r="N12" s="29" t="s">
        <v>544</v>
      </c>
      <c r="O12" s="30">
        <v>2128.2199999999998</v>
      </c>
      <c r="Q12" s="30">
        <v>2162.44</v>
      </c>
      <c r="S12" s="30">
        <v>3320.2</v>
      </c>
      <c r="U12" s="30">
        <v>2470</v>
      </c>
      <c r="W12" s="30">
        <v>2687.57</v>
      </c>
      <c r="Y12" s="30">
        <v>2633.06</v>
      </c>
      <c r="AA12" s="30">
        <v>1570</v>
      </c>
      <c r="AC12" s="30">
        <v>1570</v>
      </c>
      <c r="AE12" s="30">
        <v>1570</v>
      </c>
      <c r="AG12" s="30">
        <v>1570</v>
      </c>
      <c r="AI12" s="30">
        <v>1570</v>
      </c>
      <c r="AK12" s="30">
        <v>1570</v>
      </c>
      <c r="AM12" s="32">
        <v>24821.49</v>
      </c>
      <c r="AO12" s="33">
        <v>18840</v>
      </c>
      <c r="AQ12" s="33">
        <v>-5981.49</v>
      </c>
    </row>
    <row r="13" spans="1:43" s="30" customFormat="1" ht="12" customHeight="1" x14ac:dyDescent="0.2">
      <c r="A13" s="29" t="s">
        <v>545</v>
      </c>
      <c r="B13" s="30">
        <v>567.77</v>
      </c>
      <c r="D13" s="30">
        <v>697</v>
      </c>
      <c r="F13" s="30">
        <v>129.22999999999999</v>
      </c>
      <c r="H13" s="31">
        <v>4312.24</v>
      </c>
      <c r="J13" s="30">
        <v>4182</v>
      </c>
      <c r="L13" s="30">
        <v>-130.24</v>
      </c>
      <c r="N13" s="29" t="s">
        <v>545</v>
      </c>
      <c r="O13" s="30">
        <v>1486.08</v>
      </c>
      <c r="Q13" s="30">
        <v>6029.98</v>
      </c>
      <c r="S13" s="30">
        <v>-4884.25</v>
      </c>
      <c r="U13" s="30">
        <v>555.69000000000005</v>
      </c>
      <c r="W13" s="30">
        <v>556.97</v>
      </c>
      <c r="Y13" s="30">
        <v>567.77</v>
      </c>
      <c r="AA13" s="30">
        <v>697</v>
      </c>
      <c r="AC13" s="30">
        <v>697</v>
      </c>
      <c r="AE13" s="30">
        <v>697</v>
      </c>
      <c r="AG13" s="30">
        <v>697</v>
      </c>
      <c r="AI13" s="30">
        <v>697</v>
      </c>
      <c r="AK13" s="30">
        <v>697</v>
      </c>
      <c r="AM13" s="32">
        <v>8494.24</v>
      </c>
      <c r="AO13" s="33">
        <v>8364</v>
      </c>
      <c r="AQ13" s="33">
        <v>-130.24</v>
      </c>
    </row>
    <row r="14" spans="1:43" s="30" customFormat="1" ht="12" customHeight="1" x14ac:dyDescent="0.2">
      <c r="A14" s="29" t="s">
        <v>546</v>
      </c>
      <c r="B14" s="30">
        <v>84.66</v>
      </c>
      <c r="D14" s="30">
        <v>250</v>
      </c>
      <c r="F14" s="30">
        <v>165.34</v>
      </c>
      <c r="H14" s="31">
        <v>1044.5899999999999</v>
      </c>
      <c r="J14" s="30">
        <v>1500</v>
      </c>
      <c r="L14" s="30">
        <v>455.41</v>
      </c>
      <c r="N14" s="29" t="s">
        <v>546</v>
      </c>
      <c r="O14" s="30">
        <v>785.31</v>
      </c>
      <c r="Q14" s="30">
        <v>-21.25</v>
      </c>
      <c r="S14" s="30">
        <v>195.87</v>
      </c>
      <c r="U14" s="30">
        <v>0</v>
      </c>
      <c r="W14" s="30">
        <v>0</v>
      </c>
      <c r="Y14" s="30">
        <v>84.66</v>
      </c>
      <c r="AA14" s="30">
        <v>250</v>
      </c>
      <c r="AC14" s="30">
        <v>250</v>
      </c>
      <c r="AE14" s="30">
        <v>250</v>
      </c>
      <c r="AG14" s="30">
        <v>250</v>
      </c>
      <c r="AI14" s="30">
        <v>250</v>
      </c>
      <c r="AK14" s="30">
        <v>250</v>
      </c>
      <c r="AM14" s="32">
        <v>2544.59</v>
      </c>
      <c r="AO14" s="33">
        <v>3000</v>
      </c>
      <c r="AQ14" s="33">
        <v>455.41</v>
      </c>
    </row>
    <row r="15" spans="1:43" s="30" customFormat="1" ht="12" customHeight="1" x14ac:dyDescent="0.2">
      <c r="A15" s="29" t="s">
        <v>547</v>
      </c>
      <c r="B15" s="30">
        <v>250.09</v>
      </c>
      <c r="D15" s="30">
        <v>233</v>
      </c>
      <c r="F15" s="30">
        <v>-17.09</v>
      </c>
      <c r="H15" s="31">
        <v>816.14</v>
      </c>
      <c r="J15" s="30">
        <v>1398</v>
      </c>
      <c r="L15" s="30">
        <v>581.86</v>
      </c>
      <c r="N15" s="29" t="s">
        <v>547</v>
      </c>
      <c r="O15" s="30">
        <v>290.05</v>
      </c>
      <c r="Q15" s="30">
        <v>102.2</v>
      </c>
      <c r="S15" s="30">
        <v>57.39</v>
      </c>
      <c r="U15" s="30">
        <v>116.41</v>
      </c>
      <c r="W15" s="30">
        <v>0</v>
      </c>
      <c r="Y15" s="30">
        <v>250.09</v>
      </c>
      <c r="AA15" s="30">
        <v>233</v>
      </c>
      <c r="AC15" s="30">
        <v>233</v>
      </c>
      <c r="AE15" s="30">
        <v>233</v>
      </c>
      <c r="AG15" s="30">
        <v>233</v>
      </c>
      <c r="AI15" s="30">
        <v>233</v>
      </c>
      <c r="AK15" s="30">
        <v>233</v>
      </c>
      <c r="AM15" s="32">
        <v>2214.14</v>
      </c>
      <c r="AO15" s="33">
        <v>2796</v>
      </c>
      <c r="AQ15" s="33">
        <v>581.86</v>
      </c>
    </row>
    <row r="16" spans="1:43" s="30" customFormat="1" ht="12" customHeight="1" x14ac:dyDescent="0.2">
      <c r="A16" s="29" t="s">
        <v>548</v>
      </c>
      <c r="B16" s="30">
        <v>3441.2</v>
      </c>
      <c r="D16" s="30">
        <v>0</v>
      </c>
      <c r="F16" s="30">
        <v>-3441.2</v>
      </c>
      <c r="G16" s="30">
        <v>2</v>
      </c>
      <c r="H16" s="31">
        <v>19738.25</v>
      </c>
      <c r="J16" s="30">
        <v>0</v>
      </c>
      <c r="L16" s="30">
        <v>-19738.25</v>
      </c>
      <c r="N16" s="29" t="s">
        <v>548</v>
      </c>
      <c r="O16" s="30">
        <v>-12563.01</v>
      </c>
      <c r="Q16" s="30">
        <v>18343.419999999998</v>
      </c>
      <c r="S16" s="30">
        <v>10053.74</v>
      </c>
      <c r="U16" s="30">
        <v>0</v>
      </c>
      <c r="W16" s="30">
        <v>462.9</v>
      </c>
      <c r="Y16" s="30">
        <v>3441.2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19738.25</v>
      </c>
      <c r="AO16" s="33">
        <v>0</v>
      </c>
      <c r="AQ16" s="33">
        <v>-19738.25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533.02</v>
      </c>
      <c r="D18" s="30">
        <v>0</v>
      </c>
      <c r="F18" s="30">
        <v>-533.02</v>
      </c>
      <c r="G18" s="30">
        <v>3</v>
      </c>
      <c r="H18" s="31">
        <v>5170.43</v>
      </c>
      <c r="J18" s="30">
        <v>0</v>
      </c>
      <c r="L18" s="30">
        <v>-5170.43</v>
      </c>
      <c r="N18" s="29" t="s">
        <v>550</v>
      </c>
      <c r="O18" s="30">
        <v>295</v>
      </c>
      <c r="Q18" s="30">
        <v>2522.86</v>
      </c>
      <c r="S18" s="30">
        <v>1819.55</v>
      </c>
      <c r="U18" s="30">
        <v>0</v>
      </c>
      <c r="W18" s="30">
        <v>0</v>
      </c>
      <c r="Y18" s="30">
        <v>533.02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5170.43</v>
      </c>
      <c r="AO18" s="33">
        <v>0</v>
      </c>
      <c r="AQ18" s="33">
        <v>-5170.43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0</v>
      </c>
      <c r="D21" s="30">
        <v>0</v>
      </c>
      <c r="F21" s="30">
        <v>0</v>
      </c>
      <c r="H21" s="31">
        <v>2578.31</v>
      </c>
      <c r="J21" s="30">
        <v>0</v>
      </c>
      <c r="L21" s="30">
        <v>-2578.31</v>
      </c>
      <c r="N21" s="29" t="s">
        <v>553</v>
      </c>
      <c r="O21" s="30">
        <v>84.53</v>
      </c>
      <c r="Q21" s="30">
        <v>-84.53</v>
      </c>
      <c r="S21" s="30">
        <v>0</v>
      </c>
      <c r="U21" s="30">
        <v>0</v>
      </c>
      <c r="W21" s="30">
        <v>2578.31</v>
      </c>
      <c r="Y21" s="30">
        <v>0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2578.31</v>
      </c>
      <c r="AO21" s="33">
        <v>0</v>
      </c>
      <c r="AQ21" s="33">
        <v>-2578.31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0</v>
      </c>
      <c r="D24" s="30">
        <v>0</v>
      </c>
      <c r="F24" s="30">
        <v>0</v>
      </c>
      <c r="H24" s="31">
        <v>1452</v>
      </c>
      <c r="J24" s="30">
        <v>0</v>
      </c>
      <c r="L24" s="30">
        <v>-1452</v>
      </c>
      <c r="N24" s="29" t="s">
        <v>556</v>
      </c>
      <c r="O24" s="30">
        <v>1452</v>
      </c>
      <c r="Q24" s="30">
        <v>0</v>
      </c>
      <c r="S24" s="30">
        <v>0</v>
      </c>
      <c r="U24" s="30">
        <v>0</v>
      </c>
      <c r="W24" s="30">
        <v>0</v>
      </c>
      <c r="Y24" s="30">
        <v>0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1452</v>
      </c>
      <c r="AO24" s="33">
        <v>0</v>
      </c>
      <c r="AQ24" s="33">
        <v>-1452</v>
      </c>
    </row>
    <row r="25" spans="1:43" s="30" customFormat="1" ht="12" customHeight="1" x14ac:dyDescent="0.2">
      <c r="A25" s="29" t="s">
        <v>557</v>
      </c>
      <c r="B25" s="30">
        <v>0</v>
      </c>
      <c r="D25" s="30">
        <v>6</v>
      </c>
      <c r="F25" s="30">
        <v>6</v>
      </c>
      <c r="H25" s="31">
        <v>0</v>
      </c>
      <c r="J25" s="30">
        <v>36</v>
      </c>
      <c r="L25" s="30">
        <v>36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6</v>
      </c>
      <c r="AC25" s="30">
        <v>6</v>
      </c>
      <c r="AE25" s="30">
        <v>6</v>
      </c>
      <c r="AG25" s="30">
        <v>6</v>
      </c>
      <c r="AI25" s="30">
        <v>6</v>
      </c>
      <c r="AK25" s="30">
        <v>6</v>
      </c>
      <c r="AM25" s="32">
        <v>36</v>
      </c>
      <c r="AO25" s="33">
        <v>72</v>
      </c>
      <c r="AQ25" s="33">
        <v>36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0</v>
      </c>
      <c r="D27" s="30">
        <v>0</v>
      </c>
      <c r="F27" s="30">
        <v>0</v>
      </c>
      <c r="H27" s="31">
        <v>18</v>
      </c>
      <c r="J27" s="30">
        <v>0</v>
      </c>
      <c r="L27" s="30">
        <v>-18</v>
      </c>
      <c r="N27" s="29" t="s">
        <v>559</v>
      </c>
      <c r="O27" s="30">
        <v>14.56</v>
      </c>
      <c r="Q27" s="30">
        <v>3.44</v>
      </c>
      <c r="S27" s="30">
        <v>0</v>
      </c>
      <c r="U27" s="30">
        <v>0</v>
      </c>
      <c r="W27" s="30">
        <v>0</v>
      </c>
      <c r="Y27" s="30">
        <v>0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18</v>
      </c>
      <c r="AO27" s="33">
        <v>0</v>
      </c>
      <c r="AQ27" s="33">
        <v>-18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242.31</v>
      </c>
      <c r="D29" s="30">
        <v>137</v>
      </c>
      <c r="F29" s="30">
        <v>-105.31</v>
      </c>
      <c r="G29" s="30">
        <v>4</v>
      </c>
      <c r="H29" s="31">
        <v>1289.19</v>
      </c>
      <c r="J29" s="30">
        <v>822</v>
      </c>
      <c r="L29" s="30">
        <v>-467.19</v>
      </c>
      <c r="N29" s="29" t="s">
        <v>561</v>
      </c>
      <c r="O29" s="30">
        <v>0</v>
      </c>
      <c r="Q29" s="30">
        <v>701.31</v>
      </c>
      <c r="S29" s="30">
        <v>235.57</v>
      </c>
      <c r="U29" s="30">
        <v>55</v>
      </c>
      <c r="W29" s="30">
        <v>55</v>
      </c>
      <c r="Y29" s="30">
        <v>242.31</v>
      </c>
      <c r="AA29" s="30">
        <v>137</v>
      </c>
      <c r="AC29" s="30">
        <v>137</v>
      </c>
      <c r="AE29" s="30">
        <v>137</v>
      </c>
      <c r="AG29" s="30">
        <v>137</v>
      </c>
      <c r="AI29" s="30">
        <v>137</v>
      </c>
      <c r="AK29" s="30">
        <v>137</v>
      </c>
      <c r="AM29" s="32">
        <v>2111.19</v>
      </c>
      <c r="AO29" s="33">
        <v>1644</v>
      </c>
      <c r="AQ29" s="33">
        <v>-467.19</v>
      </c>
    </row>
    <row r="30" spans="1:43" s="30" customFormat="1" ht="12" customHeight="1" x14ac:dyDescent="0.2">
      <c r="A30" s="29" t="s">
        <v>562</v>
      </c>
      <c r="B30" s="34">
        <v>1612.94</v>
      </c>
      <c r="D30" s="34">
        <v>1915</v>
      </c>
      <c r="F30" s="34">
        <v>302.06</v>
      </c>
      <c r="H30" s="35">
        <v>12869.32</v>
      </c>
      <c r="J30" s="34">
        <v>11490</v>
      </c>
      <c r="L30" s="34">
        <v>-1379.32</v>
      </c>
      <c r="N30" s="29" t="s">
        <v>562</v>
      </c>
      <c r="O30" s="34">
        <v>977.72</v>
      </c>
      <c r="Q30" s="34">
        <v>3627.67</v>
      </c>
      <c r="S30" s="34">
        <v>2157.54</v>
      </c>
      <c r="U30" s="34">
        <v>2757.79</v>
      </c>
      <c r="W30" s="34">
        <v>1735.66</v>
      </c>
      <c r="Y30" s="34">
        <v>1612.94</v>
      </c>
      <c r="AA30" s="34">
        <v>1915</v>
      </c>
      <c r="AC30" s="34">
        <v>1915</v>
      </c>
      <c r="AE30" s="34">
        <v>1915</v>
      </c>
      <c r="AG30" s="34">
        <v>1915</v>
      </c>
      <c r="AI30" s="34">
        <v>1915</v>
      </c>
      <c r="AK30" s="34">
        <v>1915</v>
      </c>
      <c r="AM30" s="36">
        <v>24359.32</v>
      </c>
      <c r="AO30" s="37">
        <v>22980</v>
      </c>
      <c r="AQ30" s="37">
        <v>-1379.32</v>
      </c>
    </row>
    <row r="31" spans="1:43" s="30" customFormat="1" ht="12" customHeight="1" x14ac:dyDescent="0.2">
      <c r="A31" s="38" t="s">
        <v>563</v>
      </c>
      <c r="B31" s="30">
        <v>27531.73</v>
      </c>
      <c r="D31" s="30">
        <v>17455</v>
      </c>
      <c r="F31" s="30">
        <v>-10076.73</v>
      </c>
      <c r="H31" s="39">
        <v>172248.36</v>
      </c>
      <c r="J31" s="30">
        <v>104730</v>
      </c>
      <c r="L31" s="30">
        <v>-67518.36</v>
      </c>
      <c r="N31" s="38" t="s">
        <v>563</v>
      </c>
      <c r="O31" s="30">
        <v>12175.48</v>
      </c>
      <c r="P31" s="40"/>
      <c r="Q31" s="30">
        <v>50720.88</v>
      </c>
      <c r="R31" s="40"/>
      <c r="S31" s="30">
        <v>32288.95</v>
      </c>
      <c r="T31" s="40"/>
      <c r="U31" s="30">
        <v>23288.23</v>
      </c>
      <c r="V31" s="40"/>
      <c r="W31" s="30">
        <v>26243.09</v>
      </c>
      <c r="X31" s="40"/>
      <c r="Y31" s="30">
        <v>27531.73</v>
      </c>
      <c r="Z31" s="40"/>
      <c r="AA31" s="30">
        <v>17455</v>
      </c>
      <c r="AB31" s="40"/>
      <c r="AC31" s="30">
        <v>17455</v>
      </c>
      <c r="AD31" s="40"/>
      <c r="AE31" s="30">
        <v>17455</v>
      </c>
      <c r="AF31" s="40"/>
      <c r="AG31" s="30">
        <v>17455</v>
      </c>
      <c r="AH31" s="40"/>
      <c r="AI31" s="30">
        <v>17455</v>
      </c>
      <c r="AJ31" s="40"/>
      <c r="AK31" s="30">
        <v>17455</v>
      </c>
      <c r="AL31" s="40"/>
      <c r="AM31" s="32">
        <v>276978.36</v>
      </c>
      <c r="AO31" s="33">
        <v>209460</v>
      </c>
      <c r="AQ31" s="33">
        <v>-67518.36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-817.42</v>
      </c>
      <c r="D33" s="41">
        <v>0</v>
      </c>
      <c r="F33" s="41">
        <v>817.42</v>
      </c>
      <c r="H33" s="31">
        <v>-13347.29</v>
      </c>
      <c r="J33" s="41">
        <v>0</v>
      </c>
      <c r="L33" s="41">
        <v>13347.29</v>
      </c>
      <c r="N33" s="29" t="s">
        <v>564</v>
      </c>
      <c r="O33" s="41">
        <v>12278.15</v>
      </c>
      <c r="P33" s="41"/>
      <c r="Q33" s="41">
        <v>-12332.02</v>
      </c>
      <c r="R33" s="41"/>
      <c r="S33" s="41">
        <v>-12013.1</v>
      </c>
      <c r="T33" s="41"/>
      <c r="U33" s="41">
        <v>0</v>
      </c>
      <c r="V33" s="41"/>
      <c r="W33" s="41">
        <v>-462.9</v>
      </c>
      <c r="X33" s="41"/>
      <c r="Y33" s="41">
        <v>-817.42</v>
      </c>
      <c r="Z33" s="41"/>
      <c r="AA33" s="41">
        <v>0</v>
      </c>
      <c r="AB33" s="41"/>
      <c r="AC33" s="41">
        <v>0</v>
      </c>
      <c r="AD33" s="41"/>
      <c r="AE33" s="41">
        <v>0</v>
      </c>
      <c r="AF33" s="41"/>
      <c r="AG33" s="41">
        <v>0</v>
      </c>
      <c r="AH33" s="41"/>
      <c r="AI33" s="41">
        <v>0</v>
      </c>
      <c r="AJ33" s="41"/>
      <c r="AK33" s="41">
        <v>0</v>
      </c>
      <c r="AL33" s="41"/>
      <c r="AM33" s="42">
        <v>-13347.29</v>
      </c>
      <c r="AO33" s="43">
        <v>0</v>
      </c>
      <c r="AQ33" s="33">
        <v>13347.29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26714.31</v>
      </c>
      <c r="C36" s="40"/>
      <c r="D36" s="40">
        <v>17455</v>
      </c>
      <c r="E36" s="40"/>
      <c r="F36" s="40">
        <v>-9259.3100000000068</v>
      </c>
      <c r="G36" s="40"/>
      <c r="H36" s="40">
        <v>158901.07</v>
      </c>
      <c r="I36" s="40"/>
      <c r="J36" s="40">
        <v>104730</v>
      </c>
      <c r="K36" s="40"/>
      <c r="L36" s="40">
        <v>-54171.07</v>
      </c>
      <c r="N36" s="45" t="s">
        <v>566</v>
      </c>
      <c r="O36" s="40">
        <v>24453.63</v>
      </c>
      <c r="P36" s="40"/>
      <c r="Q36" s="40">
        <v>38388.86</v>
      </c>
      <c r="R36" s="40"/>
      <c r="S36" s="40">
        <v>20275.849999999999</v>
      </c>
      <c r="T36" s="40"/>
      <c r="U36" s="40">
        <v>23288.23</v>
      </c>
      <c r="V36" s="40"/>
      <c r="W36" s="40">
        <v>25780.19</v>
      </c>
      <c r="X36" s="40"/>
      <c r="Y36" s="40">
        <v>26714.31</v>
      </c>
      <c r="Z36" s="40"/>
      <c r="AA36" s="40">
        <v>17455</v>
      </c>
      <c r="AB36" s="40"/>
      <c r="AC36" s="40">
        <v>17455</v>
      </c>
      <c r="AD36" s="40"/>
      <c r="AE36" s="40">
        <v>17455</v>
      </c>
      <c r="AF36" s="40"/>
      <c r="AG36" s="40">
        <v>17455</v>
      </c>
      <c r="AH36" s="40"/>
      <c r="AI36" s="40">
        <v>17455</v>
      </c>
      <c r="AJ36" s="40"/>
      <c r="AK36" s="40">
        <v>17455</v>
      </c>
      <c r="AL36" s="40"/>
      <c r="AM36" s="32">
        <v>263631.07</v>
      </c>
      <c r="AO36" s="33">
        <v>209460</v>
      </c>
      <c r="AQ36" s="33">
        <v>-54171.07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2</v>
      </c>
      <c r="D38" s="30">
        <v>1</v>
      </c>
      <c r="F38" s="30">
        <v>-1</v>
      </c>
      <c r="H38" s="30">
        <v>2</v>
      </c>
      <c r="J38" s="30">
        <v>1</v>
      </c>
      <c r="L38" s="30">
        <v>-1</v>
      </c>
      <c r="N38" s="46" t="s">
        <v>567</v>
      </c>
      <c r="O38" s="30">
        <v>2</v>
      </c>
      <c r="Q38" s="30">
        <v>2</v>
      </c>
      <c r="S38" s="30">
        <v>2</v>
      </c>
      <c r="U38" s="30">
        <v>2</v>
      </c>
      <c r="W38" s="30">
        <v>2</v>
      </c>
      <c r="Y38" s="30">
        <v>2</v>
      </c>
      <c r="AA38" s="30">
        <v>1</v>
      </c>
      <c r="AC38" s="30">
        <v>1</v>
      </c>
      <c r="AE38" s="30">
        <v>1</v>
      </c>
      <c r="AG38" s="30">
        <v>1</v>
      </c>
      <c r="AI38" s="30">
        <v>1</v>
      </c>
      <c r="AK38" s="30">
        <v>1</v>
      </c>
      <c r="AM38" s="32">
        <f>SUM(O38:AK38)/12</f>
        <v>1.5</v>
      </c>
      <c r="AO38" s="33">
        <v>1</v>
      </c>
      <c r="AQ38" s="33">
        <v>-0.5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598</v>
      </c>
    </row>
    <row r="44" spans="1:43" x14ac:dyDescent="0.2">
      <c r="A44" s="10" t="s">
        <v>661</v>
      </c>
    </row>
    <row r="45" spans="1:43" x14ac:dyDescent="0.2">
      <c r="A45" s="10" t="s">
        <v>660</v>
      </c>
    </row>
    <row r="46" spans="1:43" x14ac:dyDescent="0.2">
      <c r="A46" s="10" t="s">
        <v>662</v>
      </c>
    </row>
    <row r="47" spans="1:43" x14ac:dyDescent="0.2">
      <c r="A47" s="10" t="s">
        <v>656</v>
      </c>
    </row>
    <row r="48" spans="1:43" x14ac:dyDescent="0.2">
      <c r="A48" s="10" t="s">
        <v>663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2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G1" workbookViewId="0">
      <selection activeCell="A45" sqref="A45:A46"/>
    </sheetView>
  </sheetViews>
  <sheetFormatPr defaultRowHeight="12.75" x14ac:dyDescent="0.2"/>
  <cols>
    <col min="1" max="1" width="5.42578125" customWidth="1"/>
    <col min="2" max="2" width="10.85546875" customWidth="1"/>
    <col min="3" max="3" width="7.85546875" customWidth="1"/>
    <col min="4" max="4" width="11.140625" customWidth="1"/>
    <col min="5" max="5" width="3.42578125" customWidth="1"/>
    <col min="7" max="7" width="23.140625" customWidth="1"/>
    <col min="8" max="8" width="13.140625" customWidth="1"/>
    <col min="9" max="9" width="45.42578125" customWidth="1"/>
    <col min="10" max="10" width="13.42578125" customWidth="1"/>
    <col min="11" max="11" width="29.140625" customWidth="1"/>
    <col min="12" max="12" width="12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105660</v>
      </c>
      <c r="E2" t="s">
        <v>478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107</v>
      </c>
      <c r="L6" t="s">
        <v>281</v>
      </c>
    </row>
    <row r="8" spans="1:12" x14ac:dyDescent="0.2">
      <c r="B8" s="5">
        <v>37072</v>
      </c>
      <c r="C8">
        <v>413</v>
      </c>
      <c r="D8">
        <v>52000500</v>
      </c>
      <c r="F8" t="s">
        <v>109</v>
      </c>
      <c r="H8">
        <v>100032282</v>
      </c>
      <c r="J8">
        <v>30016000</v>
      </c>
      <c r="K8" t="s">
        <v>110</v>
      </c>
      <c r="L8" s="6">
        <v>6666.67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3030.3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2416.67</v>
      </c>
    </row>
    <row r="11" spans="1:12" x14ac:dyDescent="0.2">
      <c r="B11" s="5">
        <v>37072</v>
      </c>
      <c r="C11">
        <v>413</v>
      </c>
      <c r="D11">
        <v>52000500</v>
      </c>
      <c r="F11" t="s">
        <v>109</v>
      </c>
      <c r="H11">
        <v>100032282</v>
      </c>
      <c r="J11">
        <v>30016000</v>
      </c>
      <c r="K11" t="s">
        <v>110</v>
      </c>
      <c r="L11" s="6">
        <v>219.7</v>
      </c>
    </row>
    <row r="12" spans="1:12" x14ac:dyDescent="0.2">
      <c r="B12" s="5">
        <v>37072</v>
      </c>
      <c r="C12">
        <v>413</v>
      </c>
      <c r="D12">
        <v>52000500</v>
      </c>
      <c r="F12" t="s">
        <v>109</v>
      </c>
      <c r="H12">
        <v>100032282</v>
      </c>
      <c r="J12">
        <v>25142000</v>
      </c>
      <c r="K12" t="s">
        <v>112</v>
      </c>
      <c r="L12" s="6">
        <v>-219.7</v>
      </c>
    </row>
    <row r="13" spans="1:12" x14ac:dyDescent="0.2">
      <c r="B13" s="5">
        <v>37072</v>
      </c>
      <c r="C13">
        <v>413</v>
      </c>
      <c r="D13">
        <v>52000500</v>
      </c>
      <c r="F13" t="s">
        <v>109</v>
      </c>
      <c r="H13">
        <v>100032282</v>
      </c>
      <c r="J13">
        <v>25142000</v>
      </c>
      <c r="K13" t="s">
        <v>112</v>
      </c>
      <c r="L13" s="6">
        <v>-3030.3</v>
      </c>
    </row>
    <row r="14" spans="1:12" x14ac:dyDescent="0.2">
      <c r="B14" s="5">
        <v>37057</v>
      </c>
      <c r="C14">
        <v>413</v>
      </c>
      <c r="D14">
        <v>52000500</v>
      </c>
      <c r="F14" t="s">
        <v>109</v>
      </c>
      <c r="H14">
        <v>100029966</v>
      </c>
      <c r="J14">
        <v>30016000</v>
      </c>
      <c r="K14" t="s">
        <v>110</v>
      </c>
      <c r="L14" s="6">
        <v>2416.67</v>
      </c>
    </row>
    <row r="15" spans="1:12" x14ac:dyDescent="0.2">
      <c r="B15" s="5">
        <v>37057</v>
      </c>
      <c r="C15">
        <v>413</v>
      </c>
      <c r="D15">
        <v>52000500</v>
      </c>
      <c r="F15" t="s">
        <v>109</v>
      </c>
      <c r="H15">
        <v>100029966</v>
      </c>
      <c r="J15">
        <v>30016000</v>
      </c>
      <c r="K15" t="s">
        <v>110</v>
      </c>
      <c r="L15" s="6">
        <v>6666.67</v>
      </c>
    </row>
    <row r="16" spans="1:12" x14ac:dyDescent="0.2">
      <c r="B16" t="s">
        <v>113</v>
      </c>
      <c r="D16">
        <v>52000500</v>
      </c>
      <c r="L16" s="7">
        <v>18166.68</v>
      </c>
    </row>
    <row r="17" spans="2:12" x14ac:dyDescent="0.2">
      <c r="B17" s="5">
        <v>37072</v>
      </c>
      <c r="C17">
        <v>413</v>
      </c>
      <c r="D17">
        <v>52001000</v>
      </c>
      <c r="F17" t="s">
        <v>114</v>
      </c>
      <c r="H17">
        <v>100032282</v>
      </c>
      <c r="J17">
        <v>30016000</v>
      </c>
      <c r="K17" t="s">
        <v>110</v>
      </c>
      <c r="L17" s="6">
        <v>164.29</v>
      </c>
    </row>
    <row r="18" spans="2:12" x14ac:dyDescent="0.2">
      <c r="B18" s="5">
        <v>37072</v>
      </c>
      <c r="C18">
        <v>413</v>
      </c>
      <c r="D18">
        <v>52001000</v>
      </c>
      <c r="F18" t="s">
        <v>114</v>
      </c>
      <c r="H18">
        <v>100032282</v>
      </c>
      <c r="J18">
        <v>30016000</v>
      </c>
      <c r="K18" t="s">
        <v>110</v>
      </c>
      <c r="L18" s="6">
        <v>208.8</v>
      </c>
    </row>
    <row r="19" spans="2:12" x14ac:dyDescent="0.2">
      <c r="B19" s="5">
        <v>37072</v>
      </c>
      <c r="C19">
        <v>413</v>
      </c>
      <c r="D19">
        <v>52001000</v>
      </c>
      <c r="F19" t="s">
        <v>114</v>
      </c>
      <c r="H19">
        <v>100032282</v>
      </c>
      <c r="J19">
        <v>30016000</v>
      </c>
      <c r="K19" t="s">
        <v>110</v>
      </c>
      <c r="L19" s="6">
        <v>576</v>
      </c>
    </row>
    <row r="20" spans="2:12" x14ac:dyDescent="0.2">
      <c r="B20" s="5">
        <v>37072</v>
      </c>
      <c r="C20">
        <v>413</v>
      </c>
      <c r="D20">
        <v>52001000</v>
      </c>
      <c r="F20" t="s">
        <v>114</v>
      </c>
      <c r="H20">
        <v>100032282</v>
      </c>
      <c r="J20">
        <v>30016000</v>
      </c>
      <c r="K20" t="s">
        <v>110</v>
      </c>
      <c r="L20" s="6">
        <v>182.67</v>
      </c>
    </row>
    <row r="21" spans="2:12" x14ac:dyDescent="0.2">
      <c r="B21" s="5">
        <v>37072</v>
      </c>
      <c r="C21">
        <v>413</v>
      </c>
      <c r="D21">
        <v>52001000</v>
      </c>
      <c r="F21" t="s">
        <v>114</v>
      </c>
      <c r="H21">
        <v>100032282</v>
      </c>
      <c r="J21">
        <v>30016000</v>
      </c>
      <c r="K21" t="s">
        <v>110</v>
      </c>
      <c r="L21" s="6">
        <v>182.5</v>
      </c>
    </row>
    <row r="22" spans="2:12" x14ac:dyDescent="0.2">
      <c r="B22" s="5">
        <v>37057</v>
      </c>
      <c r="C22">
        <v>413</v>
      </c>
      <c r="D22">
        <v>52001000</v>
      </c>
      <c r="F22" t="s">
        <v>114</v>
      </c>
      <c r="H22">
        <v>100029966</v>
      </c>
      <c r="J22">
        <v>30016000</v>
      </c>
      <c r="K22" t="s">
        <v>110</v>
      </c>
      <c r="L22" s="6">
        <v>579.33000000000004</v>
      </c>
    </row>
    <row r="23" spans="2:12" x14ac:dyDescent="0.2">
      <c r="B23" s="5">
        <v>37057</v>
      </c>
      <c r="C23">
        <v>413</v>
      </c>
      <c r="D23">
        <v>52001000</v>
      </c>
      <c r="F23" t="s">
        <v>114</v>
      </c>
      <c r="H23">
        <v>100029966</v>
      </c>
      <c r="J23">
        <v>30016000</v>
      </c>
      <c r="K23" t="s">
        <v>110</v>
      </c>
      <c r="L23" s="6">
        <v>164.29</v>
      </c>
    </row>
    <row r="24" spans="2:12" x14ac:dyDescent="0.2">
      <c r="B24" s="5">
        <v>37057</v>
      </c>
      <c r="C24">
        <v>413</v>
      </c>
      <c r="D24">
        <v>52001000</v>
      </c>
      <c r="F24" t="s">
        <v>114</v>
      </c>
      <c r="H24">
        <v>100029966</v>
      </c>
      <c r="J24">
        <v>30016000</v>
      </c>
      <c r="K24" t="s">
        <v>110</v>
      </c>
      <c r="L24" s="6">
        <v>210.01</v>
      </c>
    </row>
    <row r="25" spans="2:12" x14ac:dyDescent="0.2">
      <c r="B25" s="5">
        <v>37057</v>
      </c>
      <c r="C25">
        <v>413</v>
      </c>
      <c r="D25">
        <v>52001000</v>
      </c>
      <c r="F25" t="s">
        <v>114</v>
      </c>
      <c r="H25">
        <v>100029966</v>
      </c>
      <c r="J25">
        <v>30016000</v>
      </c>
      <c r="K25" t="s">
        <v>110</v>
      </c>
      <c r="L25" s="6">
        <v>182.67</v>
      </c>
    </row>
    <row r="26" spans="2:12" x14ac:dyDescent="0.2">
      <c r="B26" s="5">
        <v>37057</v>
      </c>
      <c r="C26">
        <v>413</v>
      </c>
      <c r="D26">
        <v>52001000</v>
      </c>
      <c r="F26" t="s">
        <v>114</v>
      </c>
      <c r="H26">
        <v>100029966</v>
      </c>
      <c r="J26">
        <v>30016000</v>
      </c>
      <c r="K26" t="s">
        <v>110</v>
      </c>
      <c r="L26" s="6">
        <v>182.5</v>
      </c>
    </row>
    <row r="27" spans="2:12" x14ac:dyDescent="0.2">
      <c r="B27" t="s">
        <v>113</v>
      </c>
      <c r="D27">
        <v>52001000</v>
      </c>
      <c r="L27" s="7">
        <v>2633.06</v>
      </c>
    </row>
    <row r="28" spans="2:12" x14ac:dyDescent="0.2">
      <c r="B28" s="5">
        <v>37047</v>
      </c>
      <c r="C28">
        <v>413</v>
      </c>
      <c r="D28">
        <v>52003000</v>
      </c>
      <c r="F28" t="s">
        <v>116</v>
      </c>
      <c r="H28">
        <v>100029087</v>
      </c>
      <c r="I28" t="s">
        <v>479</v>
      </c>
      <c r="J28">
        <v>6000009643</v>
      </c>
      <c r="K28" t="s">
        <v>480</v>
      </c>
      <c r="L28" s="6">
        <v>44.89</v>
      </c>
    </row>
    <row r="29" spans="2:12" x14ac:dyDescent="0.2">
      <c r="B29" s="5">
        <v>37047</v>
      </c>
      <c r="C29">
        <v>413</v>
      </c>
      <c r="D29">
        <v>52003000</v>
      </c>
      <c r="F29" t="s">
        <v>116</v>
      </c>
      <c r="H29">
        <v>100029087</v>
      </c>
      <c r="I29" t="s">
        <v>479</v>
      </c>
      <c r="J29">
        <v>6000009643</v>
      </c>
      <c r="K29" t="s">
        <v>480</v>
      </c>
      <c r="L29" s="6">
        <v>39.770000000000003</v>
      </c>
    </row>
    <row r="30" spans="2:12" x14ac:dyDescent="0.2">
      <c r="B30" t="s">
        <v>113</v>
      </c>
      <c r="D30">
        <v>52003000</v>
      </c>
      <c r="L30" s="7">
        <v>84.66</v>
      </c>
    </row>
    <row r="31" spans="2:12" x14ac:dyDescent="0.2">
      <c r="B31" s="5">
        <v>37047</v>
      </c>
      <c r="C31">
        <v>413</v>
      </c>
      <c r="D31">
        <v>52003500</v>
      </c>
      <c r="F31" t="s">
        <v>119</v>
      </c>
      <c r="H31">
        <v>100029087</v>
      </c>
      <c r="I31" t="s">
        <v>479</v>
      </c>
      <c r="J31">
        <v>6000009643</v>
      </c>
      <c r="K31" t="s">
        <v>480</v>
      </c>
      <c r="L31" s="6">
        <v>20</v>
      </c>
    </row>
    <row r="32" spans="2:12" x14ac:dyDescent="0.2">
      <c r="B32" t="s">
        <v>113</v>
      </c>
      <c r="D32">
        <v>52003500</v>
      </c>
      <c r="L32" s="7">
        <v>20</v>
      </c>
    </row>
    <row r="33" spans="2:12" x14ac:dyDescent="0.2">
      <c r="B33" s="5">
        <v>37047</v>
      </c>
      <c r="C33">
        <v>413</v>
      </c>
      <c r="D33">
        <v>52004500</v>
      </c>
      <c r="F33" t="s">
        <v>134</v>
      </c>
      <c r="H33">
        <v>100029087</v>
      </c>
      <c r="I33" t="s">
        <v>479</v>
      </c>
      <c r="J33">
        <v>6000009643</v>
      </c>
      <c r="K33" t="s">
        <v>480</v>
      </c>
      <c r="L33" s="6">
        <v>507.02</v>
      </c>
    </row>
    <row r="34" spans="2:12" x14ac:dyDescent="0.2">
      <c r="B34" s="5">
        <v>37047</v>
      </c>
      <c r="C34">
        <v>413</v>
      </c>
      <c r="D34">
        <v>52004500</v>
      </c>
      <c r="F34" t="s">
        <v>134</v>
      </c>
      <c r="H34">
        <v>100029087</v>
      </c>
      <c r="I34" t="s">
        <v>479</v>
      </c>
      <c r="J34">
        <v>6000009643</v>
      </c>
      <c r="K34" t="s">
        <v>480</v>
      </c>
      <c r="L34" s="6">
        <v>6</v>
      </c>
    </row>
    <row r="35" spans="2:12" x14ac:dyDescent="0.2">
      <c r="B35" t="s">
        <v>113</v>
      </c>
      <c r="D35">
        <v>52004500</v>
      </c>
      <c r="L35" s="7">
        <v>513.02</v>
      </c>
    </row>
    <row r="36" spans="2:12" x14ac:dyDescent="0.2">
      <c r="B36" s="5">
        <v>37071</v>
      </c>
      <c r="C36">
        <v>413</v>
      </c>
      <c r="D36">
        <v>52502000</v>
      </c>
      <c r="F36" t="s">
        <v>138</v>
      </c>
      <c r="H36">
        <v>100056959</v>
      </c>
      <c r="I36" t="s">
        <v>141</v>
      </c>
      <c r="J36">
        <v>20023000</v>
      </c>
      <c r="K36" t="s">
        <v>118</v>
      </c>
      <c r="L36" s="6">
        <v>76.459999999999994</v>
      </c>
    </row>
    <row r="37" spans="2:12" x14ac:dyDescent="0.2">
      <c r="B37" s="5">
        <v>37071</v>
      </c>
      <c r="C37">
        <v>413</v>
      </c>
      <c r="D37">
        <v>52502000</v>
      </c>
      <c r="F37" t="s">
        <v>138</v>
      </c>
      <c r="H37">
        <v>100056321</v>
      </c>
      <c r="I37" t="s">
        <v>142</v>
      </c>
      <c r="J37">
        <v>20023000</v>
      </c>
      <c r="K37" t="s">
        <v>118</v>
      </c>
      <c r="L37" s="6">
        <v>55</v>
      </c>
    </row>
    <row r="38" spans="2:12" x14ac:dyDescent="0.2">
      <c r="B38" s="5">
        <v>37071</v>
      </c>
      <c r="C38">
        <v>413</v>
      </c>
      <c r="D38">
        <v>52502000</v>
      </c>
      <c r="F38" t="s">
        <v>138</v>
      </c>
      <c r="H38">
        <v>100055324</v>
      </c>
      <c r="I38" t="s">
        <v>139</v>
      </c>
      <c r="J38">
        <v>20023000</v>
      </c>
      <c r="K38" t="s">
        <v>118</v>
      </c>
      <c r="L38" s="6">
        <v>5.43</v>
      </c>
    </row>
    <row r="39" spans="2:12" x14ac:dyDescent="0.2">
      <c r="B39" s="5">
        <v>37071</v>
      </c>
      <c r="C39">
        <v>413</v>
      </c>
      <c r="D39">
        <v>52502000</v>
      </c>
      <c r="F39" t="s">
        <v>138</v>
      </c>
      <c r="H39">
        <v>100054190</v>
      </c>
      <c r="I39" t="s">
        <v>141</v>
      </c>
      <c r="J39">
        <v>20023000</v>
      </c>
      <c r="K39" t="s">
        <v>118</v>
      </c>
      <c r="L39" s="6">
        <v>57.05</v>
      </c>
    </row>
    <row r="40" spans="2:12" x14ac:dyDescent="0.2">
      <c r="B40" s="5">
        <v>37071</v>
      </c>
      <c r="C40">
        <v>413</v>
      </c>
      <c r="D40">
        <v>52502000</v>
      </c>
      <c r="F40" t="s">
        <v>138</v>
      </c>
      <c r="H40">
        <v>100053312</v>
      </c>
      <c r="I40" t="s">
        <v>139</v>
      </c>
      <c r="J40">
        <v>20023000</v>
      </c>
      <c r="K40" t="s">
        <v>118</v>
      </c>
      <c r="L40" s="6">
        <v>1.81</v>
      </c>
    </row>
    <row r="41" spans="2:12" x14ac:dyDescent="0.2">
      <c r="B41" s="5">
        <v>37071</v>
      </c>
      <c r="C41">
        <v>413</v>
      </c>
      <c r="D41">
        <v>52502000</v>
      </c>
      <c r="F41" t="s">
        <v>138</v>
      </c>
      <c r="H41">
        <v>100053494</v>
      </c>
      <c r="I41" t="s">
        <v>141</v>
      </c>
      <c r="J41">
        <v>20023000</v>
      </c>
      <c r="K41" t="s">
        <v>118</v>
      </c>
      <c r="L41" s="6">
        <v>44.04</v>
      </c>
    </row>
    <row r="42" spans="2:12" x14ac:dyDescent="0.2">
      <c r="B42" s="5">
        <v>37071</v>
      </c>
      <c r="C42">
        <v>413</v>
      </c>
      <c r="D42">
        <v>52502000</v>
      </c>
      <c r="F42" t="s">
        <v>138</v>
      </c>
      <c r="H42">
        <v>100053902</v>
      </c>
      <c r="I42" t="s">
        <v>139</v>
      </c>
      <c r="J42">
        <v>20023000</v>
      </c>
      <c r="K42" t="s">
        <v>118</v>
      </c>
      <c r="L42" s="6">
        <v>2.52</v>
      </c>
    </row>
    <row r="43" spans="2:12" x14ac:dyDescent="0.2">
      <c r="B43" t="s">
        <v>113</v>
      </c>
      <c r="D43">
        <v>52502000</v>
      </c>
      <c r="L43" s="7">
        <v>242.31</v>
      </c>
    </row>
    <row r="44" spans="2:12" x14ac:dyDescent="0.2">
      <c r="B44" s="5">
        <v>37043</v>
      </c>
      <c r="C44">
        <v>413</v>
      </c>
      <c r="D44">
        <v>52502500</v>
      </c>
      <c r="F44" t="s">
        <v>146</v>
      </c>
      <c r="H44">
        <v>100022016</v>
      </c>
      <c r="I44" t="s">
        <v>147</v>
      </c>
      <c r="J44">
        <v>20023000</v>
      </c>
      <c r="K44" t="s">
        <v>118</v>
      </c>
      <c r="L44" s="6">
        <v>1612.94</v>
      </c>
    </row>
    <row r="45" spans="2:12" x14ac:dyDescent="0.2">
      <c r="B45" t="s">
        <v>113</v>
      </c>
      <c r="D45">
        <v>52502500</v>
      </c>
      <c r="L45" s="7">
        <v>1612.94</v>
      </c>
    </row>
    <row r="46" spans="2:12" x14ac:dyDescent="0.2">
      <c r="B46" s="5">
        <v>37055</v>
      </c>
      <c r="C46">
        <v>413</v>
      </c>
      <c r="D46">
        <v>52507500</v>
      </c>
      <c r="F46" t="s">
        <v>160</v>
      </c>
      <c r="H46">
        <v>100030854</v>
      </c>
      <c r="I46" t="s">
        <v>481</v>
      </c>
      <c r="J46">
        <v>5000067023</v>
      </c>
      <c r="K46" t="s">
        <v>164</v>
      </c>
      <c r="L46" s="6">
        <v>93.28</v>
      </c>
    </row>
    <row r="47" spans="2:12" x14ac:dyDescent="0.2">
      <c r="B47" t="s">
        <v>113</v>
      </c>
      <c r="D47">
        <v>52507500</v>
      </c>
      <c r="L47" s="7">
        <v>93.28</v>
      </c>
    </row>
    <row r="48" spans="2:12" x14ac:dyDescent="0.2">
      <c r="B48" s="5">
        <v>37068</v>
      </c>
      <c r="C48">
        <v>413</v>
      </c>
      <c r="D48">
        <v>52508000</v>
      </c>
      <c r="F48" t="s">
        <v>183</v>
      </c>
      <c r="H48">
        <v>100032399</v>
      </c>
      <c r="J48">
        <v>5000064874</v>
      </c>
      <c r="K48" t="s">
        <v>482</v>
      </c>
      <c r="L48" s="6">
        <v>2530.5</v>
      </c>
    </row>
    <row r="49" spans="2:12" x14ac:dyDescent="0.2">
      <c r="B49" t="s">
        <v>113</v>
      </c>
      <c r="D49">
        <v>52508000</v>
      </c>
      <c r="L49" s="7">
        <v>2530.5</v>
      </c>
    </row>
    <row r="50" spans="2:12" x14ac:dyDescent="0.2">
      <c r="B50" s="5">
        <v>37071</v>
      </c>
      <c r="C50">
        <v>413</v>
      </c>
      <c r="D50">
        <v>53600000</v>
      </c>
      <c r="F50" t="s">
        <v>199</v>
      </c>
      <c r="H50">
        <v>100033333</v>
      </c>
      <c r="J50">
        <v>5000003183</v>
      </c>
      <c r="K50" t="s">
        <v>200</v>
      </c>
      <c r="L50" s="6">
        <v>9.09</v>
      </c>
    </row>
    <row r="51" spans="2:12" x14ac:dyDescent="0.2">
      <c r="B51" s="5">
        <v>37071</v>
      </c>
      <c r="C51">
        <v>413</v>
      </c>
      <c r="D51">
        <v>53600000</v>
      </c>
      <c r="F51" t="s">
        <v>199</v>
      </c>
      <c r="H51">
        <v>100033289</v>
      </c>
      <c r="J51">
        <v>5000003183</v>
      </c>
      <c r="K51" t="s">
        <v>200</v>
      </c>
      <c r="L51" s="6">
        <v>120.5</v>
      </c>
    </row>
    <row r="52" spans="2:12" x14ac:dyDescent="0.2">
      <c r="B52" s="5">
        <v>37071</v>
      </c>
      <c r="C52">
        <v>413</v>
      </c>
      <c r="D52">
        <v>53600000</v>
      </c>
      <c r="F52" t="s">
        <v>199</v>
      </c>
      <c r="H52">
        <v>100033288</v>
      </c>
      <c r="J52">
        <v>5000003183</v>
      </c>
      <c r="K52" t="s">
        <v>200</v>
      </c>
      <c r="L52" s="6">
        <v>120.5</v>
      </c>
    </row>
    <row r="53" spans="2:12" x14ac:dyDescent="0.2">
      <c r="B53" t="s">
        <v>113</v>
      </c>
      <c r="D53">
        <v>53600000</v>
      </c>
      <c r="L53" s="7">
        <v>250.09</v>
      </c>
    </row>
    <row r="54" spans="2:12" x14ac:dyDescent="0.2">
      <c r="B54" s="5">
        <v>37072</v>
      </c>
      <c r="C54">
        <v>413</v>
      </c>
      <c r="D54">
        <v>59003000</v>
      </c>
      <c r="F54" t="s">
        <v>201</v>
      </c>
      <c r="H54">
        <v>100032282</v>
      </c>
      <c r="J54">
        <v>30016000</v>
      </c>
      <c r="K54" t="s">
        <v>110</v>
      </c>
      <c r="L54" s="6">
        <v>96.2</v>
      </c>
    </row>
    <row r="55" spans="2:12" x14ac:dyDescent="0.2">
      <c r="B55" s="5">
        <v>37072</v>
      </c>
      <c r="C55">
        <v>413</v>
      </c>
      <c r="D55">
        <v>59003000</v>
      </c>
      <c r="F55" t="s">
        <v>201</v>
      </c>
      <c r="H55">
        <v>100032282</v>
      </c>
      <c r="J55">
        <v>30016000</v>
      </c>
      <c r="K55" t="s">
        <v>110</v>
      </c>
      <c r="L55" s="6">
        <v>35.57</v>
      </c>
    </row>
    <row r="56" spans="2:12" x14ac:dyDescent="0.2">
      <c r="B56" s="5">
        <v>37072</v>
      </c>
      <c r="C56">
        <v>413</v>
      </c>
      <c r="D56">
        <v>59003000</v>
      </c>
      <c r="F56" t="s">
        <v>201</v>
      </c>
      <c r="H56">
        <v>100032282</v>
      </c>
      <c r="J56">
        <v>30016000</v>
      </c>
      <c r="K56" t="s">
        <v>110</v>
      </c>
      <c r="L56" s="6">
        <v>152.11000000000001</v>
      </c>
    </row>
    <row r="57" spans="2:12" x14ac:dyDescent="0.2">
      <c r="B57" s="5">
        <v>37057</v>
      </c>
      <c r="C57">
        <v>413</v>
      </c>
      <c r="D57">
        <v>59003000</v>
      </c>
      <c r="F57" t="s">
        <v>201</v>
      </c>
      <c r="H57">
        <v>100029966</v>
      </c>
      <c r="J57">
        <v>30016000</v>
      </c>
      <c r="K57" t="s">
        <v>110</v>
      </c>
      <c r="L57" s="6">
        <v>152.11000000000001</v>
      </c>
    </row>
    <row r="58" spans="2:12" x14ac:dyDescent="0.2">
      <c r="B58" s="5">
        <v>37057</v>
      </c>
      <c r="C58">
        <v>413</v>
      </c>
      <c r="D58">
        <v>59003000</v>
      </c>
      <c r="F58" t="s">
        <v>201</v>
      </c>
      <c r="H58">
        <v>100029966</v>
      </c>
      <c r="J58">
        <v>30016000</v>
      </c>
      <c r="K58" t="s">
        <v>110</v>
      </c>
      <c r="L58" s="6">
        <v>35.58</v>
      </c>
    </row>
    <row r="59" spans="2:12" x14ac:dyDescent="0.2">
      <c r="B59" s="5">
        <v>37057</v>
      </c>
      <c r="C59">
        <v>413</v>
      </c>
      <c r="D59">
        <v>59003000</v>
      </c>
      <c r="F59" t="s">
        <v>201</v>
      </c>
      <c r="H59">
        <v>100029966</v>
      </c>
      <c r="J59">
        <v>30016000</v>
      </c>
      <c r="K59" t="s">
        <v>110</v>
      </c>
      <c r="L59" s="6">
        <v>96.2</v>
      </c>
    </row>
    <row r="60" spans="2:12" x14ac:dyDescent="0.2">
      <c r="B60" t="s">
        <v>113</v>
      </c>
      <c r="D60">
        <v>59003000</v>
      </c>
      <c r="L60" s="7">
        <v>567.77</v>
      </c>
    </row>
    <row r="61" spans="2:12" x14ac:dyDescent="0.2">
      <c r="B61" s="5">
        <v>37072</v>
      </c>
      <c r="C61">
        <v>413</v>
      </c>
      <c r="D61">
        <v>80020366</v>
      </c>
      <c r="F61" t="s">
        <v>202</v>
      </c>
      <c r="I61" t="s">
        <v>483</v>
      </c>
      <c r="L61" s="6">
        <v>-817.42</v>
      </c>
    </row>
    <row r="62" spans="2:12" x14ac:dyDescent="0.2">
      <c r="B62" t="s">
        <v>113</v>
      </c>
      <c r="D62">
        <v>80020366</v>
      </c>
      <c r="L62" s="7">
        <v>-817.42</v>
      </c>
    </row>
    <row r="63" spans="2:12" x14ac:dyDescent="0.2">
      <c r="B63" s="5">
        <v>37072</v>
      </c>
      <c r="C63">
        <v>413</v>
      </c>
      <c r="D63">
        <v>81000023</v>
      </c>
      <c r="F63" t="s">
        <v>210</v>
      </c>
      <c r="H63">
        <v>361172</v>
      </c>
      <c r="L63" s="6">
        <v>817.42</v>
      </c>
    </row>
    <row r="64" spans="2:12" x14ac:dyDescent="0.2">
      <c r="B64" t="s">
        <v>113</v>
      </c>
      <c r="D64">
        <v>81000023</v>
      </c>
      <c r="L64" s="7">
        <v>817.42</v>
      </c>
    </row>
    <row r="65" spans="2:12" x14ac:dyDescent="0.2">
      <c r="B65" t="s">
        <v>212</v>
      </c>
      <c r="L65" s="6"/>
    </row>
    <row r="66" spans="2:12" x14ac:dyDescent="0.2">
      <c r="L66" s="6"/>
    </row>
    <row r="67" spans="2:12" x14ac:dyDescent="0.2">
      <c r="B67" t="s">
        <v>213</v>
      </c>
      <c r="L67" s="7">
        <v>26714.31</v>
      </c>
    </row>
    <row r="68" spans="2:12" x14ac:dyDescent="0.2">
      <c r="L68" s="6"/>
    </row>
    <row r="69" spans="2:12" x14ac:dyDescent="0.2">
      <c r="L69" s="6"/>
    </row>
    <row r="70" spans="2:12" x14ac:dyDescent="0.2">
      <c r="L70" s="6"/>
    </row>
    <row r="71" spans="2:12" x14ac:dyDescent="0.2">
      <c r="L71" s="6"/>
    </row>
    <row r="72" spans="2:12" x14ac:dyDescent="0.2">
      <c r="L72" s="6"/>
    </row>
    <row r="73" spans="2:12" x14ac:dyDescent="0.2">
      <c r="L73" s="6"/>
    </row>
    <row r="74" spans="2:12" x14ac:dyDescent="0.2">
      <c r="L74" s="6"/>
    </row>
    <row r="75" spans="2:12" x14ac:dyDescent="0.2">
      <c r="L75" s="6"/>
    </row>
    <row r="76" spans="2:12" x14ac:dyDescent="0.2">
      <c r="L76" s="6"/>
    </row>
    <row r="77" spans="2:12" x14ac:dyDescent="0.2">
      <c r="L77" s="6"/>
    </row>
    <row r="78" spans="2:12" x14ac:dyDescent="0.2">
      <c r="L78" s="6"/>
    </row>
    <row r="79" spans="2:12" x14ac:dyDescent="0.2">
      <c r="L79" s="6"/>
    </row>
    <row r="80" spans="2:12" x14ac:dyDescent="0.2">
      <c r="L80" s="6"/>
    </row>
    <row r="81" spans="12:12" x14ac:dyDescent="0.2">
      <c r="L81" s="6"/>
    </row>
    <row r="82" spans="12:12" x14ac:dyDescent="0.2">
      <c r="L82" s="6"/>
    </row>
    <row r="83" spans="12:12" x14ac:dyDescent="0.2">
      <c r="L83" s="6"/>
    </row>
    <row r="84" spans="12:12" x14ac:dyDescent="0.2">
      <c r="L84" s="6"/>
    </row>
    <row r="85" spans="12:12" x14ac:dyDescent="0.2">
      <c r="L85" s="6"/>
    </row>
    <row r="86" spans="12:12" x14ac:dyDescent="0.2">
      <c r="L86" s="6"/>
    </row>
    <row r="87" spans="12:12" x14ac:dyDescent="0.2">
      <c r="L87" s="6"/>
    </row>
    <row r="88" spans="12:12" x14ac:dyDescent="0.2">
      <c r="L88" s="6"/>
    </row>
    <row r="89" spans="12:12" x14ac:dyDescent="0.2">
      <c r="L89" s="6"/>
    </row>
    <row r="90" spans="12:12" x14ac:dyDescent="0.2">
      <c r="L90" s="6"/>
    </row>
    <row r="91" spans="12:12" x14ac:dyDescent="0.2">
      <c r="L91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45" sqref="A45:A46"/>
    </sheetView>
  </sheetViews>
  <sheetFormatPr defaultRowHeight="12.75" x14ac:dyDescent="0.2"/>
  <cols>
    <col min="1" max="1" width="19" customWidth="1"/>
    <col min="2" max="2" width="6" customWidth="1"/>
    <col min="3" max="3" width="21.5703125" customWidth="1"/>
    <col min="4" max="4" width="21" customWidth="1"/>
    <col min="5" max="5" width="12.2851562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635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81</v>
      </c>
      <c r="B7" s="3">
        <v>413</v>
      </c>
      <c r="C7" s="3" t="s">
        <v>611</v>
      </c>
      <c r="D7" s="3" t="s">
        <v>613</v>
      </c>
      <c r="E7">
        <v>1</v>
      </c>
    </row>
    <row r="8" spans="1:5" x14ac:dyDescent="0.2">
      <c r="B8" s="3"/>
      <c r="C8" s="3"/>
      <c r="D8" s="65" t="s">
        <v>623</v>
      </c>
      <c r="E8">
        <v>1</v>
      </c>
    </row>
    <row r="9" spans="1:5" x14ac:dyDescent="0.2">
      <c r="B9" s="3"/>
      <c r="C9" s="3"/>
    </row>
    <row r="10" spans="1:5" x14ac:dyDescent="0.2">
      <c r="A10" t="s">
        <v>82</v>
      </c>
      <c r="B10" s="3">
        <v>413</v>
      </c>
      <c r="C10" s="3" t="s">
        <v>611</v>
      </c>
      <c r="D10" s="3" t="s">
        <v>614</v>
      </c>
      <c r="E10">
        <v>1</v>
      </c>
    </row>
    <row r="11" spans="1:5" x14ac:dyDescent="0.2">
      <c r="D11" s="70" t="s">
        <v>616</v>
      </c>
      <c r="E11">
        <v>1</v>
      </c>
    </row>
    <row r="13" spans="1:5" x14ac:dyDescent="0.2">
      <c r="D13" s="2" t="s">
        <v>636</v>
      </c>
      <c r="E13">
        <f>+E8+E11</f>
        <v>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opLeftCell="A3" workbookViewId="0">
      <selection activeCell="A45" sqref="A45:A4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4.4257812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484</v>
      </c>
    </row>
    <row r="2" spans="1:43" hidden="1" x14ac:dyDescent="0.2">
      <c r="A2" s="10" t="s">
        <v>517</v>
      </c>
      <c r="B2" s="10" t="s">
        <v>578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602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Power Trading - Elizabeth Sager (107061)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280695.15000000002</v>
      </c>
      <c r="D11" s="30">
        <v>75229</v>
      </c>
      <c r="F11" s="30">
        <v>-205466.15</v>
      </c>
      <c r="G11" s="30">
        <v>1</v>
      </c>
      <c r="H11" s="31">
        <v>824233.45</v>
      </c>
      <c r="J11" s="30">
        <v>451374</v>
      </c>
      <c r="L11" s="30">
        <v>-372859.45</v>
      </c>
      <c r="N11" s="29" t="s">
        <v>109</v>
      </c>
      <c r="O11" s="30">
        <v>72537.48</v>
      </c>
      <c r="Q11" s="30">
        <v>93508.26</v>
      </c>
      <c r="S11" s="30">
        <v>111112.06</v>
      </c>
      <c r="U11" s="30">
        <v>105689.82</v>
      </c>
      <c r="W11" s="30">
        <v>160690.68</v>
      </c>
      <c r="Y11" s="30">
        <v>280695.15000000002</v>
      </c>
      <c r="AA11" s="30">
        <v>75229</v>
      </c>
      <c r="AC11" s="30">
        <v>75229</v>
      </c>
      <c r="AE11" s="30">
        <v>75229</v>
      </c>
      <c r="AG11" s="30">
        <v>75229</v>
      </c>
      <c r="AI11" s="30">
        <v>75229</v>
      </c>
      <c r="AK11" s="30">
        <v>75229</v>
      </c>
      <c r="AM11" s="32">
        <v>1275607.45</v>
      </c>
      <c r="AO11" s="33">
        <v>902748</v>
      </c>
      <c r="AQ11" s="33">
        <v>-372859.45</v>
      </c>
    </row>
    <row r="12" spans="1:43" s="30" customFormat="1" ht="12" customHeight="1" x14ac:dyDescent="0.2">
      <c r="A12" s="29" t="s">
        <v>544</v>
      </c>
      <c r="B12" s="30">
        <v>15609.68</v>
      </c>
      <c r="D12" s="30">
        <v>10959</v>
      </c>
      <c r="F12" s="30">
        <v>-4650.68</v>
      </c>
      <c r="G12" s="30">
        <v>1</v>
      </c>
      <c r="H12" s="31">
        <v>85014.92</v>
      </c>
      <c r="J12" s="30">
        <v>65754</v>
      </c>
      <c r="L12" s="30">
        <v>-19260.919999999998</v>
      </c>
      <c r="N12" s="29" t="s">
        <v>544</v>
      </c>
      <c r="O12" s="30">
        <v>10880.6</v>
      </c>
      <c r="Q12" s="30">
        <v>12910.13</v>
      </c>
      <c r="S12" s="30">
        <v>18900.169999999998</v>
      </c>
      <c r="U12" s="30">
        <v>14704.56</v>
      </c>
      <c r="W12" s="30">
        <v>12009.78</v>
      </c>
      <c r="Y12" s="30">
        <v>15609.68</v>
      </c>
      <c r="AA12" s="30">
        <v>10959</v>
      </c>
      <c r="AC12" s="30">
        <v>10959</v>
      </c>
      <c r="AE12" s="30">
        <v>10959</v>
      </c>
      <c r="AG12" s="30">
        <v>10959</v>
      </c>
      <c r="AI12" s="30">
        <v>10959</v>
      </c>
      <c r="AK12" s="30">
        <v>10959</v>
      </c>
      <c r="AM12" s="32">
        <v>150768.92000000001</v>
      </c>
      <c r="AO12" s="33">
        <v>131508</v>
      </c>
      <c r="AQ12" s="33">
        <v>-19260.919999999998</v>
      </c>
    </row>
    <row r="13" spans="1:43" s="30" customFormat="1" ht="12" customHeight="1" x14ac:dyDescent="0.2">
      <c r="A13" s="29" t="s">
        <v>545</v>
      </c>
      <c r="B13" s="30">
        <v>12261.98</v>
      </c>
      <c r="D13" s="30">
        <v>5950</v>
      </c>
      <c r="F13" s="30">
        <v>-6311.98</v>
      </c>
      <c r="G13" s="30">
        <v>1</v>
      </c>
      <c r="H13" s="31">
        <v>54004.32</v>
      </c>
      <c r="J13" s="30">
        <v>35700</v>
      </c>
      <c r="L13" s="30">
        <v>-18304.32</v>
      </c>
      <c r="N13" s="29" t="s">
        <v>545</v>
      </c>
      <c r="O13" s="30">
        <v>16046.32</v>
      </c>
      <c r="Q13" s="30">
        <v>22834.07</v>
      </c>
      <c r="S13" s="30">
        <v>-7194.73</v>
      </c>
      <c r="U13" s="30">
        <v>6021.47</v>
      </c>
      <c r="W13" s="30">
        <v>4035.21</v>
      </c>
      <c r="Y13" s="30">
        <v>12261.98</v>
      </c>
      <c r="AA13" s="30">
        <v>5950</v>
      </c>
      <c r="AC13" s="30">
        <v>5950</v>
      </c>
      <c r="AE13" s="30">
        <v>5950</v>
      </c>
      <c r="AG13" s="30">
        <v>5950</v>
      </c>
      <c r="AI13" s="30">
        <v>5950</v>
      </c>
      <c r="AK13" s="30">
        <v>5950</v>
      </c>
      <c r="AM13" s="32">
        <v>89704.320000000007</v>
      </c>
      <c r="AO13" s="33">
        <v>71400</v>
      </c>
      <c r="AQ13" s="33">
        <v>-18304.32</v>
      </c>
    </row>
    <row r="14" spans="1:43" s="30" customFormat="1" ht="12" customHeight="1" x14ac:dyDescent="0.2">
      <c r="A14" s="29" t="s">
        <v>546</v>
      </c>
      <c r="B14" s="30">
        <v>3218.38</v>
      </c>
      <c r="D14" s="30">
        <v>5645</v>
      </c>
      <c r="F14" s="30">
        <v>2426.62</v>
      </c>
      <c r="H14" s="31">
        <v>19051.650000000001</v>
      </c>
      <c r="J14" s="30">
        <v>33870</v>
      </c>
      <c r="L14" s="30">
        <v>14818.35</v>
      </c>
      <c r="N14" s="29" t="s">
        <v>546</v>
      </c>
      <c r="O14" s="30">
        <v>57.81</v>
      </c>
      <c r="Q14" s="30">
        <v>1723.24</v>
      </c>
      <c r="S14" s="30">
        <v>3428.28</v>
      </c>
      <c r="U14" s="30">
        <v>7205.47</v>
      </c>
      <c r="W14" s="30">
        <v>3418.47</v>
      </c>
      <c r="Y14" s="30">
        <v>3218.38</v>
      </c>
      <c r="AA14" s="30">
        <v>5645</v>
      </c>
      <c r="AC14" s="30">
        <v>5645</v>
      </c>
      <c r="AE14" s="30">
        <v>5645</v>
      </c>
      <c r="AG14" s="30">
        <v>5645</v>
      </c>
      <c r="AI14" s="30">
        <v>5645</v>
      </c>
      <c r="AK14" s="30">
        <v>5645</v>
      </c>
      <c r="AM14" s="32">
        <v>52921.65</v>
      </c>
      <c r="AO14" s="33">
        <v>67740</v>
      </c>
      <c r="AQ14" s="33">
        <v>14818.35</v>
      </c>
    </row>
    <row r="15" spans="1:43" s="30" customFormat="1" ht="12" customHeight="1" x14ac:dyDescent="0.2">
      <c r="A15" s="29" t="s">
        <v>547</v>
      </c>
      <c r="B15" s="30">
        <v>733.77</v>
      </c>
      <c r="D15" s="30">
        <v>1250</v>
      </c>
      <c r="F15" s="30">
        <v>516.23</v>
      </c>
      <c r="H15" s="31">
        <v>3113.95</v>
      </c>
      <c r="J15" s="30">
        <v>7500</v>
      </c>
      <c r="L15" s="30">
        <v>4386.05</v>
      </c>
      <c r="N15" s="29" t="s">
        <v>547</v>
      </c>
      <c r="O15" s="30">
        <v>265.18</v>
      </c>
      <c r="Q15" s="30">
        <v>484.44</v>
      </c>
      <c r="S15" s="30">
        <v>625.5</v>
      </c>
      <c r="U15" s="30">
        <v>612.09</v>
      </c>
      <c r="W15" s="30">
        <v>392.97</v>
      </c>
      <c r="Y15" s="30">
        <v>733.77</v>
      </c>
      <c r="AA15" s="30">
        <v>1250</v>
      </c>
      <c r="AC15" s="30">
        <v>1250</v>
      </c>
      <c r="AE15" s="30">
        <v>1250</v>
      </c>
      <c r="AG15" s="30">
        <v>1250</v>
      </c>
      <c r="AI15" s="30">
        <v>1250</v>
      </c>
      <c r="AK15" s="30">
        <v>1250</v>
      </c>
      <c r="AM15" s="32">
        <v>10613.95</v>
      </c>
      <c r="AO15" s="33">
        <v>15000</v>
      </c>
      <c r="AQ15" s="33">
        <v>4386.05</v>
      </c>
    </row>
    <row r="16" spans="1:43" s="30" customFormat="1" ht="12" customHeight="1" x14ac:dyDescent="0.2">
      <c r="A16" s="29" t="s">
        <v>548</v>
      </c>
      <c r="B16" s="30">
        <v>251486.33</v>
      </c>
      <c r="D16" s="30">
        <v>0</v>
      </c>
      <c r="F16" s="30">
        <v>-251486.33</v>
      </c>
      <c r="G16" s="30">
        <v>2</v>
      </c>
      <c r="H16" s="31">
        <v>1131268.1000000001</v>
      </c>
      <c r="J16" s="30">
        <v>0</v>
      </c>
      <c r="L16" s="30">
        <v>-1131268.1000000001</v>
      </c>
      <c r="N16" s="29" t="s">
        <v>548</v>
      </c>
      <c r="O16" s="30">
        <v>0</v>
      </c>
      <c r="Q16" s="30">
        <v>31.06</v>
      </c>
      <c r="S16" s="30">
        <v>304444.40000000002</v>
      </c>
      <c r="U16" s="30">
        <v>571395.34</v>
      </c>
      <c r="W16" s="30">
        <v>3910.97</v>
      </c>
      <c r="Y16" s="30">
        <v>251486.33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1131268.1000000001</v>
      </c>
      <c r="AO16" s="33">
        <v>0</v>
      </c>
      <c r="AQ16" s="33">
        <v>-1131268.1000000001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6404.01</v>
      </c>
      <c r="D18" s="30">
        <v>0</v>
      </c>
      <c r="F18" s="30">
        <v>-6404.01</v>
      </c>
      <c r="G18" s="30">
        <v>3</v>
      </c>
      <c r="H18" s="31">
        <v>35460.9</v>
      </c>
      <c r="J18" s="30">
        <v>0</v>
      </c>
      <c r="L18" s="30">
        <v>-35460.9</v>
      </c>
      <c r="N18" s="29" t="s">
        <v>550</v>
      </c>
      <c r="O18" s="30">
        <v>4190.63</v>
      </c>
      <c r="Q18" s="30">
        <v>3179.33</v>
      </c>
      <c r="S18" s="30">
        <v>3877.45</v>
      </c>
      <c r="U18" s="30">
        <v>7999.8</v>
      </c>
      <c r="W18" s="30">
        <v>9809.68</v>
      </c>
      <c r="Y18" s="30">
        <v>6404.01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35460.9</v>
      </c>
      <c r="AO18" s="33">
        <v>0</v>
      </c>
      <c r="AQ18" s="33">
        <v>-35460.9</v>
      </c>
    </row>
    <row r="19" spans="1:43" s="30" customFormat="1" ht="12" customHeight="1" x14ac:dyDescent="0.2">
      <c r="A19" s="29" t="s">
        <v>551</v>
      </c>
      <c r="B19" s="30">
        <v>35.44</v>
      </c>
      <c r="D19" s="30">
        <v>0</v>
      </c>
      <c r="F19" s="30">
        <v>-35.44</v>
      </c>
      <c r="H19" s="31">
        <v>35.44</v>
      </c>
      <c r="J19" s="30">
        <v>0</v>
      </c>
      <c r="L19" s="30">
        <v>-35.44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35.44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35.44</v>
      </c>
      <c r="AO19" s="33">
        <v>0</v>
      </c>
      <c r="AQ19" s="33">
        <v>-35.44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218.34</v>
      </c>
      <c r="D21" s="30">
        <v>0</v>
      </c>
      <c r="F21" s="30">
        <v>-218.34</v>
      </c>
      <c r="H21" s="31">
        <v>1061.33</v>
      </c>
      <c r="J21" s="30">
        <v>0</v>
      </c>
      <c r="L21" s="30">
        <v>-1061.33</v>
      </c>
      <c r="N21" s="29" t="s">
        <v>553</v>
      </c>
      <c r="O21" s="30">
        <v>0</v>
      </c>
      <c r="Q21" s="30">
        <v>66.84</v>
      </c>
      <c r="S21" s="30">
        <v>775.29</v>
      </c>
      <c r="U21" s="30">
        <v>0</v>
      </c>
      <c r="W21" s="30">
        <v>0.86</v>
      </c>
      <c r="Y21" s="30">
        <v>218.34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1061.33</v>
      </c>
      <c r="AO21" s="33">
        <v>0</v>
      </c>
      <c r="AQ21" s="33">
        <v>-1061.33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4041.52</v>
      </c>
      <c r="D24" s="30">
        <v>0</v>
      </c>
      <c r="F24" s="30">
        <v>-4041.52</v>
      </c>
      <c r="G24" s="30">
        <v>4</v>
      </c>
      <c r="H24" s="31">
        <v>4461.21</v>
      </c>
      <c r="J24" s="30">
        <v>0</v>
      </c>
      <c r="L24" s="30">
        <v>-4461.21</v>
      </c>
      <c r="N24" s="29" t="s">
        <v>556</v>
      </c>
      <c r="O24" s="30">
        <v>0</v>
      </c>
      <c r="Q24" s="30">
        <v>0</v>
      </c>
      <c r="S24" s="30">
        <v>419.69</v>
      </c>
      <c r="U24" s="30">
        <v>0</v>
      </c>
      <c r="W24" s="30">
        <v>0</v>
      </c>
      <c r="Y24" s="30">
        <v>4041.52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4461.21</v>
      </c>
      <c r="AO24" s="33">
        <v>0</v>
      </c>
      <c r="AQ24" s="33">
        <v>-4461.21</v>
      </c>
    </row>
    <row r="25" spans="1:43" s="30" customFormat="1" ht="12" customHeight="1" x14ac:dyDescent="0.2">
      <c r="A25" s="29" t="s">
        <v>557</v>
      </c>
      <c r="B25" s="30">
        <v>0</v>
      </c>
      <c r="D25" s="30">
        <v>64</v>
      </c>
      <c r="F25" s="30">
        <v>64</v>
      </c>
      <c r="H25" s="31">
        <v>0</v>
      </c>
      <c r="J25" s="30">
        <v>384</v>
      </c>
      <c r="L25" s="30">
        <v>384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64</v>
      </c>
      <c r="AC25" s="30">
        <v>64</v>
      </c>
      <c r="AE25" s="30">
        <v>64</v>
      </c>
      <c r="AG25" s="30">
        <v>64</v>
      </c>
      <c r="AI25" s="30">
        <v>64</v>
      </c>
      <c r="AK25" s="30">
        <v>64</v>
      </c>
      <c r="AM25" s="32">
        <v>384</v>
      </c>
      <c r="AO25" s="33">
        <v>768</v>
      </c>
      <c r="AQ25" s="33">
        <v>384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458.5</v>
      </c>
      <c r="D27" s="30">
        <v>0</v>
      </c>
      <c r="F27" s="30">
        <v>-458.5</v>
      </c>
      <c r="H27" s="31">
        <v>548.5</v>
      </c>
      <c r="J27" s="30">
        <v>0</v>
      </c>
      <c r="L27" s="30">
        <v>-548.5</v>
      </c>
      <c r="N27" s="29" t="s">
        <v>559</v>
      </c>
      <c r="O27" s="30">
        <v>73.930000000000007</v>
      </c>
      <c r="Q27" s="30">
        <v>15.54</v>
      </c>
      <c r="S27" s="30">
        <v>0.53</v>
      </c>
      <c r="U27" s="30">
        <v>0</v>
      </c>
      <c r="W27" s="30">
        <v>0</v>
      </c>
      <c r="Y27" s="30">
        <v>458.5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548.5</v>
      </c>
      <c r="AO27" s="33">
        <v>0</v>
      </c>
      <c r="AQ27" s="33">
        <v>-548.5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2814.2</v>
      </c>
      <c r="D29" s="30">
        <v>1374</v>
      </c>
      <c r="F29" s="30">
        <v>-1440.2</v>
      </c>
      <c r="G29" s="30">
        <v>5</v>
      </c>
      <c r="H29" s="31">
        <v>5142.03</v>
      </c>
      <c r="J29" s="30">
        <v>8244</v>
      </c>
      <c r="L29" s="30">
        <v>3101.97</v>
      </c>
      <c r="N29" s="29" t="s">
        <v>561</v>
      </c>
      <c r="O29" s="30">
        <v>0</v>
      </c>
      <c r="Q29" s="30">
        <v>335.32</v>
      </c>
      <c r="S29" s="30">
        <v>659.49</v>
      </c>
      <c r="U29" s="30">
        <v>1003.02</v>
      </c>
      <c r="W29" s="30">
        <v>330</v>
      </c>
      <c r="Y29" s="30">
        <v>2814.2</v>
      </c>
      <c r="AA29" s="30">
        <v>1374</v>
      </c>
      <c r="AC29" s="30">
        <v>1374</v>
      </c>
      <c r="AE29" s="30">
        <v>1374</v>
      </c>
      <c r="AG29" s="30">
        <v>1374</v>
      </c>
      <c r="AI29" s="30">
        <v>1374</v>
      </c>
      <c r="AK29" s="30">
        <v>1374</v>
      </c>
      <c r="AM29" s="32">
        <v>13386.03</v>
      </c>
      <c r="AO29" s="33">
        <v>16488</v>
      </c>
      <c r="AQ29" s="33">
        <v>3101.97</v>
      </c>
    </row>
    <row r="30" spans="1:43" s="30" customFormat="1" ht="12" customHeight="1" x14ac:dyDescent="0.2">
      <c r="A30" s="29" t="s">
        <v>562</v>
      </c>
      <c r="B30" s="34">
        <v>6563.58</v>
      </c>
      <c r="D30" s="34">
        <v>7882</v>
      </c>
      <c r="F30" s="34">
        <v>1318.42</v>
      </c>
      <c r="H30" s="35">
        <v>14772.42</v>
      </c>
      <c r="J30" s="34">
        <v>47292</v>
      </c>
      <c r="L30" s="34">
        <v>32519.58</v>
      </c>
      <c r="N30" s="29" t="s">
        <v>562</v>
      </c>
      <c r="O30" s="34">
        <v>54.1</v>
      </c>
      <c r="Q30" s="34">
        <v>462.93</v>
      </c>
      <c r="S30" s="34">
        <v>825.54</v>
      </c>
      <c r="U30" s="34">
        <v>709.86</v>
      </c>
      <c r="W30" s="34">
        <v>6156.41</v>
      </c>
      <c r="Y30" s="34">
        <v>6563.58</v>
      </c>
      <c r="AA30" s="34">
        <v>7882</v>
      </c>
      <c r="AC30" s="34">
        <v>7882</v>
      </c>
      <c r="AE30" s="34">
        <v>7882</v>
      </c>
      <c r="AG30" s="34">
        <v>7882</v>
      </c>
      <c r="AI30" s="34">
        <v>7882</v>
      </c>
      <c r="AK30" s="34">
        <v>7882</v>
      </c>
      <c r="AM30" s="36">
        <v>62064.42</v>
      </c>
      <c r="AO30" s="37">
        <v>94584</v>
      </c>
      <c r="AQ30" s="37">
        <v>32519.58</v>
      </c>
    </row>
    <row r="31" spans="1:43" s="30" customFormat="1" ht="12" customHeight="1" x14ac:dyDescent="0.2">
      <c r="A31" s="38" t="s">
        <v>563</v>
      </c>
      <c r="B31" s="30">
        <v>584540.88</v>
      </c>
      <c r="D31" s="30">
        <v>108353</v>
      </c>
      <c r="F31" s="30">
        <v>-476187.88</v>
      </c>
      <c r="H31" s="39">
        <v>2178168.2200000002</v>
      </c>
      <c r="J31" s="30">
        <v>650118</v>
      </c>
      <c r="L31" s="30">
        <v>-1528050.22</v>
      </c>
      <c r="N31" s="38" t="s">
        <v>563</v>
      </c>
      <c r="O31" s="30">
        <v>104106.05</v>
      </c>
      <c r="P31" s="40"/>
      <c r="Q31" s="30">
        <v>135551.16</v>
      </c>
      <c r="R31" s="40"/>
      <c r="S31" s="30">
        <v>437873.67</v>
      </c>
      <c r="T31" s="40"/>
      <c r="U31" s="30">
        <v>715341.43</v>
      </c>
      <c r="V31" s="40"/>
      <c r="W31" s="30">
        <v>200755.03</v>
      </c>
      <c r="X31" s="40"/>
      <c r="Y31" s="30">
        <v>584540.88</v>
      </c>
      <c r="Z31" s="40"/>
      <c r="AA31" s="30">
        <v>108353</v>
      </c>
      <c r="AB31" s="40"/>
      <c r="AC31" s="30">
        <v>108353</v>
      </c>
      <c r="AD31" s="40"/>
      <c r="AE31" s="30">
        <v>108353</v>
      </c>
      <c r="AF31" s="40"/>
      <c r="AG31" s="30">
        <v>108353</v>
      </c>
      <c r="AH31" s="40"/>
      <c r="AI31" s="30">
        <v>108353</v>
      </c>
      <c r="AJ31" s="40"/>
      <c r="AK31" s="30">
        <v>108353</v>
      </c>
      <c r="AL31" s="40"/>
      <c r="AM31" s="32">
        <v>2828286.22</v>
      </c>
      <c r="AO31" s="33">
        <v>1300236</v>
      </c>
      <c r="AQ31" s="33">
        <v>-1528050.22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-195836.16</v>
      </c>
      <c r="D33" s="41">
        <v>0</v>
      </c>
      <c r="F33" s="41">
        <v>195836.16</v>
      </c>
      <c r="H33" s="31">
        <v>-1081883.3999999999</v>
      </c>
      <c r="J33" s="41">
        <v>0</v>
      </c>
      <c r="L33" s="41">
        <v>1081883.3999999999</v>
      </c>
      <c r="N33" s="29" t="s">
        <v>564</v>
      </c>
      <c r="O33" s="41">
        <v>-4248.4399999999996</v>
      </c>
      <c r="P33" s="41"/>
      <c r="Q33" s="41">
        <v>0</v>
      </c>
      <c r="R33" s="41"/>
      <c r="S33" s="41">
        <v>-307580.19</v>
      </c>
      <c r="T33" s="41"/>
      <c r="U33" s="41">
        <v>-573568.61</v>
      </c>
      <c r="V33" s="41"/>
      <c r="W33" s="41">
        <v>-650</v>
      </c>
      <c r="X33" s="41"/>
      <c r="Y33" s="41">
        <v>-195836.16</v>
      </c>
      <c r="Z33" s="41"/>
      <c r="AA33" s="41">
        <v>0</v>
      </c>
      <c r="AB33" s="41"/>
      <c r="AC33" s="41">
        <v>0</v>
      </c>
      <c r="AD33" s="41"/>
      <c r="AE33" s="41">
        <v>0</v>
      </c>
      <c r="AF33" s="41"/>
      <c r="AG33" s="41">
        <v>0</v>
      </c>
      <c r="AH33" s="41"/>
      <c r="AI33" s="41">
        <v>0</v>
      </c>
      <c r="AJ33" s="41"/>
      <c r="AK33" s="41">
        <v>0</v>
      </c>
      <c r="AL33" s="41"/>
      <c r="AM33" s="42">
        <v>-1081883.3999999999</v>
      </c>
      <c r="AO33" s="43">
        <v>0</v>
      </c>
      <c r="AQ33" s="33">
        <v>1081883.3999999999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388704.72</v>
      </c>
      <c r="C36" s="40"/>
      <c r="D36" s="40">
        <v>108353</v>
      </c>
      <c r="E36" s="40"/>
      <c r="F36" s="40">
        <v>-280351.71999999997</v>
      </c>
      <c r="G36" s="40"/>
      <c r="H36" s="40">
        <v>1096284.82</v>
      </c>
      <c r="I36" s="40"/>
      <c r="J36" s="40">
        <v>650118</v>
      </c>
      <c r="K36" s="40"/>
      <c r="L36" s="40">
        <v>-446166.81999999937</v>
      </c>
      <c r="N36" s="45" t="s">
        <v>566</v>
      </c>
      <c r="O36" s="40">
        <v>99857.61</v>
      </c>
      <c r="P36" s="40"/>
      <c r="Q36" s="40">
        <v>135551.16</v>
      </c>
      <c r="R36" s="40"/>
      <c r="S36" s="40">
        <v>130293.48</v>
      </c>
      <c r="T36" s="40"/>
      <c r="U36" s="40">
        <v>141772.82</v>
      </c>
      <c r="V36" s="40"/>
      <c r="W36" s="40">
        <v>200105.03</v>
      </c>
      <c r="X36" s="40"/>
      <c r="Y36" s="40">
        <v>388704.72</v>
      </c>
      <c r="Z36" s="40"/>
      <c r="AA36" s="40">
        <v>108353</v>
      </c>
      <c r="AB36" s="40"/>
      <c r="AC36" s="40">
        <v>108353</v>
      </c>
      <c r="AD36" s="40"/>
      <c r="AE36" s="40">
        <v>108353</v>
      </c>
      <c r="AF36" s="40"/>
      <c r="AG36" s="40">
        <v>108353</v>
      </c>
      <c r="AH36" s="40"/>
      <c r="AI36" s="40">
        <v>108353</v>
      </c>
      <c r="AJ36" s="40"/>
      <c r="AK36" s="40">
        <v>108353</v>
      </c>
      <c r="AL36" s="40"/>
      <c r="AM36" s="32">
        <v>1746402.82</v>
      </c>
      <c r="AO36" s="33">
        <v>1300236</v>
      </c>
      <c r="AQ36" s="33">
        <v>-446166.81999999913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12</v>
      </c>
      <c r="D38" s="30">
        <v>10</v>
      </c>
      <c r="F38" s="30">
        <v>-2</v>
      </c>
      <c r="H38" s="30">
        <v>10</v>
      </c>
      <c r="J38" s="30">
        <v>10</v>
      </c>
      <c r="L38" s="30">
        <f>+J38-H38</f>
        <v>0</v>
      </c>
      <c r="N38" s="46" t="s">
        <v>567</v>
      </c>
      <c r="O38" s="30">
        <v>10</v>
      </c>
      <c r="Q38" s="30">
        <v>10</v>
      </c>
      <c r="S38" s="30">
        <v>10</v>
      </c>
      <c r="U38" s="30">
        <v>10</v>
      </c>
      <c r="W38" s="30">
        <v>9</v>
      </c>
      <c r="Y38" s="30">
        <v>12</v>
      </c>
      <c r="AA38" s="30">
        <v>10</v>
      </c>
      <c r="AC38" s="30">
        <v>10</v>
      </c>
      <c r="AE38" s="30">
        <v>10</v>
      </c>
      <c r="AG38" s="30">
        <v>10</v>
      </c>
      <c r="AI38" s="30">
        <v>10</v>
      </c>
      <c r="AK38" s="30">
        <v>10</v>
      </c>
      <c r="AM38" s="32">
        <f>SUM(O38:AK38)/12</f>
        <v>10.083333333333334</v>
      </c>
      <c r="AO38" s="33">
        <v>10</v>
      </c>
      <c r="AQ38" s="33">
        <f>+AO38-AM38</f>
        <v>-8.3333333333333925E-2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664</v>
      </c>
    </row>
    <row r="44" spans="1:43" x14ac:dyDescent="0.2">
      <c r="A44" s="10" t="s">
        <v>690</v>
      </c>
    </row>
    <row r="45" spans="1:43" x14ac:dyDescent="0.2">
      <c r="A45" s="10" t="s">
        <v>665</v>
      </c>
    </row>
    <row r="46" spans="1:43" x14ac:dyDescent="0.2">
      <c r="A46" s="10" t="s">
        <v>656</v>
      </c>
    </row>
    <row r="47" spans="1:43" x14ac:dyDescent="0.2">
      <c r="A47" s="10" t="s">
        <v>666</v>
      </c>
    </row>
    <row r="48" spans="1:43" x14ac:dyDescent="0.2">
      <c r="A48" s="10" t="s">
        <v>667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1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topLeftCell="G1" workbookViewId="0">
      <selection activeCell="A45" sqref="A45:A46"/>
    </sheetView>
  </sheetViews>
  <sheetFormatPr defaultRowHeight="12.75" x14ac:dyDescent="0.2"/>
  <cols>
    <col min="1" max="1" width="5.140625" customWidth="1"/>
    <col min="2" max="2" width="10.28515625" customWidth="1"/>
    <col min="3" max="3" width="7.42578125" customWidth="1"/>
    <col min="4" max="4" width="11.5703125" customWidth="1"/>
    <col min="5" max="5" width="5" customWidth="1"/>
    <col min="7" max="7" width="12.28515625" customWidth="1"/>
    <col min="8" max="8" width="14.28515625" customWidth="1"/>
    <col min="9" max="9" width="47.85546875" customWidth="1"/>
    <col min="10" max="10" width="12.28515625" customWidth="1"/>
    <col min="11" max="11" width="40" customWidth="1"/>
    <col min="12" max="12" width="12.42578125" customWidth="1"/>
  </cols>
  <sheetData>
    <row r="1" spans="1:12" x14ac:dyDescent="0.2">
      <c r="A1" t="s">
        <v>92</v>
      </c>
      <c r="C1" t="s">
        <v>93</v>
      </c>
      <c r="E1" t="s">
        <v>94</v>
      </c>
    </row>
    <row r="2" spans="1:12" x14ac:dyDescent="0.2">
      <c r="A2" t="s">
        <v>95</v>
      </c>
      <c r="C2" s="4">
        <v>107061</v>
      </c>
      <c r="E2" t="s">
        <v>484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108</v>
      </c>
    </row>
    <row r="8" spans="1:12" x14ac:dyDescent="0.2">
      <c r="B8" s="5">
        <v>37057</v>
      </c>
      <c r="C8">
        <v>413</v>
      </c>
      <c r="D8">
        <v>52000500</v>
      </c>
      <c r="F8" t="s">
        <v>109</v>
      </c>
      <c r="H8">
        <v>100029966</v>
      </c>
      <c r="J8">
        <v>30016000</v>
      </c>
      <c r="K8" t="s">
        <v>110</v>
      </c>
      <c r="L8" s="6">
        <v>2000</v>
      </c>
    </row>
    <row r="9" spans="1:12" x14ac:dyDescent="0.2">
      <c r="B9" s="5">
        <v>37058</v>
      </c>
      <c r="C9">
        <v>413</v>
      </c>
      <c r="D9">
        <v>52000500</v>
      </c>
      <c r="F9" t="s">
        <v>109</v>
      </c>
      <c r="H9">
        <v>100031343</v>
      </c>
      <c r="J9">
        <v>20029200</v>
      </c>
      <c r="K9" t="s">
        <v>326</v>
      </c>
      <c r="L9" s="6">
        <v>6922.56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260.5</v>
      </c>
    </row>
    <row r="11" spans="1:12" x14ac:dyDescent="0.2">
      <c r="B11" s="5">
        <v>37072</v>
      </c>
      <c r="C11">
        <v>413</v>
      </c>
      <c r="D11">
        <v>52000500</v>
      </c>
      <c r="F11" t="s">
        <v>109</v>
      </c>
      <c r="H11">
        <v>100032282</v>
      </c>
      <c r="J11">
        <v>30016000</v>
      </c>
      <c r="K11" t="s">
        <v>110</v>
      </c>
      <c r="L11" s="6">
        <v>60000</v>
      </c>
    </row>
    <row r="12" spans="1:12" x14ac:dyDescent="0.2">
      <c r="B12" s="5">
        <v>37072</v>
      </c>
      <c r="C12">
        <v>413</v>
      </c>
      <c r="D12">
        <v>52000500</v>
      </c>
      <c r="F12" t="s">
        <v>109</v>
      </c>
      <c r="H12">
        <v>100032282</v>
      </c>
      <c r="J12">
        <v>30016000</v>
      </c>
      <c r="K12" t="s">
        <v>110</v>
      </c>
      <c r="L12" s="6">
        <v>50000</v>
      </c>
    </row>
    <row r="13" spans="1:12" x14ac:dyDescent="0.2">
      <c r="B13" s="5">
        <v>37072</v>
      </c>
      <c r="C13">
        <v>413</v>
      </c>
      <c r="D13">
        <v>52000500</v>
      </c>
      <c r="F13" t="s">
        <v>109</v>
      </c>
      <c r="H13">
        <v>100032282</v>
      </c>
      <c r="J13">
        <v>30016000</v>
      </c>
      <c r="K13" t="s">
        <v>110</v>
      </c>
      <c r="L13" s="6">
        <v>16706.25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H14">
        <v>100032282</v>
      </c>
      <c r="J14">
        <v>30016000</v>
      </c>
      <c r="K14" t="s">
        <v>110</v>
      </c>
      <c r="L14" s="6">
        <v>116.05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100032282</v>
      </c>
      <c r="J15">
        <v>30016000</v>
      </c>
      <c r="K15" t="s">
        <v>110</v>
      </c>
      <c r="L15" s="6">
        <v>121.17</v>
      </c>
    </row>
    <row r="16" spans="1:12" x14ac:dyDescent="0.2">
      <c r="B16" s="5">
        <v>37072</v>
      </c>
      <c r="C16">
        <v>413</v>
      </c>
      <c r="D16">
        <v>52000500</v>
      </c>
      <c r="F16" t="s">
        <v>109</v>
      </c>
      <c r="H16">
        <v>100032282</v>
      </c>
      <c r="J16">
        <v>30016000</v>
      </c>
      <c r="K16" t="s">
        <v>110</v>
      </c>
      <c r="L16" s="6">
        <v>47261.52</v>
      </c>
    </row>
    <row r="17" spans="2:12" x14ac:dyDescent="0.2">
      <c r="B17" s="5">
        <v>37057</v>
      </c>
      <c r="C17">
        <v>413</v>
      </c>
      <c r="D17">
        <v>52000500</v>
      </c>
      <c r="F17" t="s">
        <v>109</v>
      </c>
      <c r="H17">
        <v>100029966</v>
      </c>
      <c r="J17">
        <v>30016000</v>
      </c>
      <c r="K17" t="s">
        <v>110</v>
      </c>
      <c r="L17" s="6">
        <v>525</v>
      </c>
    </row>
    <row r="18" spans="2:12" x14ac:dyDescent="0.2">
      <c r="B18" s="5">
        <v>37057</v>
      </c>
      <c r="C18">
        <v>413</v>
      </c>
      <c r="D18">
        <v>52000500</v>
      </c>
      <c r="F18" t="s">
        <v>109</v>
      </c>
      <c r="H18">
        <v>100029966</v>
      </c>
      <c r="J18">
        <v>25142000</v>
      </c>
      <c r="K18" t="s">
        <v>112</v>
      </c>
      <c r="L18" s="6">
        <v>-1512.98</v>
      </c>
    </row>
    <row r="19" spans="2:12" x14ac:dyDescent="0.2">
      <c r="B19" s="5">
        <v>37072</v>
      </c>
      <c r="C19">
        <v>413</v>
      </c>
      <c r="D19">
        <v>52000500</v>
      </c>
      <c r="F19" t="s">
        <v>109</v>
      </c>
      <c r="H19">
        <v>100032282</v>
      </c>
      <c r="J19">
        <v>25142000</v>
      </c>
      <c r="K19" t="s">
        <v>112</v>
      </c>
      <c r="L19" s="6">
        <v>-116.05</v>
      </c>
    </row>
    <row r="20" spans="2:12" x14ac:dyDescent="0.2">
      <c r="B20" s="5">
        <v>37057</v>
      </c>
      <c r="C20">
        <v>413</v>
      </c>
      <c r="D20">
        <v>52000500</v>
      </c>
      <c r="F20" t="s">
        <v>109</v>
      </c>
      <c r="H20">
        <v>100029966</v>
      </c>
      <c r="J20">
        <v>30016000</v>
      </c>
      <c r="K20" t="s">
        <v>110</v>
      </c>
      <c r="L20" s="6">
        <v>41750.15</v>
      </c>
    </row>
    <row r="21" spans="2:12" x14ac:dyDescent="0.2">
      <c r="B21" s="5">
        <v>37057</v>
      </c>
      <c r="C21">
        <v>413</v>
      </c>
      <c r="D21">
        <v>52000500</v>
      </c>
      <c r="F21" t="s">
        <v>109</v>
      </c>
      <c r="H21">
        <v>100029966</v>
      </c>
      <c r="J21">
        <v>30016000</v>
      </c>
      <c r="K21" t="s">
        <v>110</v>
      </c>
      <c r="L21" s="6">
        <v>260.5</v>
      </c>
    </row>
    <row r="22" spans="2:12" x14ac:dyDescent="0.2">
      <c r="B22" s="5">
        <v>37057</v>
      </c>
      <c r="C22">
        <v>413</v>
      </c>
      <c r="D22">
        <v>52000500</v>
      </c>
      <c r="F22" t="s">
        <v>109</v>
      </c>
      <c r="H22">
        <v>100029966</v>
      </c>
      <c r="J22">
        <v>30016000</v>
      </c>
      <c r="K22" t="s">
        <v>110</v>
      </c>
      <c r="L22" s="6">
        <v>40000</v>
      </c>
    </row>
    <row r="23" spans="2:12" x14ac:dyDescent="0.2">
      <c r="B23" s="5">
        <v>37057</v>
      </c>
      <c r="C23">
        <v>413</v>
      </c>
      <c r="D23">
        <v>52000500</v>
      </c>
      <c r="F23" t="s">
        <v>109</v>
      </c>
      <c r="H23">
        <v>100029966</v>
      </c>
      <c r="J23">
        <v>30016000</v>
      </c>
      <c r="K23" t="s">
        <v>110</v>
      </c>
      <c r="L23" s="6">
        <v>1193.8399999999999</v>
      </c>
    </row>
    <row r="24" spans="2:12" x14ac:dyDescent="0.2">
      <c r="B24" s="5">
        <v>37057</v>
      </c>
      <c r="C24">
        <v>413</v>
      </c>
      <c r="D24">
        <v>52000500</v>
      </c>
      <c r="F24" t="s">
        <v>109</v>
      </c>
      <c r="H24">
        <v>100029966</v>
      </c>
      <c r="J24">
        <v>30016000</v>
      </c>
      <c r="K24" t="s">
        <v>110</v>
      </c>
      <c r="L24" s="6">
        <v>106.38</v>
      </c>
    </row>
    <row r="25" spans="2:12" x14ac:dyDescent="0.2">
      <c r="B25" s="5">
        <v>37057</v>
      </c>
      <c r="C25">
        <v>413</v>
      </c>
      <c r="D25">
        <v>52000500</v>
      </c>
      <c r="F25" t="s">
        <v>109</v>
      </c>
      <c r="H25">
        <v>100029966</v>
      </c>
      <c r="J25">
        <v>30016000</v>
      </c>
      <c r="K25" t="s">
        <v>110</v>
      </c>
      <c r="L25" s="6">
        <v>212.76</v>
      </c>
    </row>
    <row r="26" spans="2:12" x14ac:dyDescent="0.2">
      <c r="B26" s="5">
        <v>37057</v>
      </c>
      <c r="C26">
        <v>413</v>
      </c>
      <c r="D26">
        <v>52000500</v>
      </c>
      <c r="F26" t="s">
        <v>109</v>
      </c>
      <c r="H26">
        <v>100029966</v>
      </c>
      <c r="J26">
        <v>30016000</v>
      </c>
      <c r="K26" t="s">
        <v>110</v>
      </c>
      <c r="L26" s="6">
        <v>14887.5</v>
      </c>
    </row>
    <row r="27" spans="2:12" x14ac:dyDescent="0.2">
      <c r="B27" t="s">
        <v>113</v>
      </c>
      <c r="D27">
        <v>52000500</v>
      </c>
      <c r="L27" s="7">
        <v>280695.15000000002</v>
      </c>
    </row>
    <row r="28" spans="2:12" x14ac:dyDescent="0.2">
      <c r="B28" s="5">
        <v>37072</v>
      </c>
      <c r="C28">
        <v>413</v>
      </c>
      <c r="D28">
        <v>52001000</v>
      </c>
      <c r="F28" t="s">
        <v>114</v>
      </c>
      <c r="H28">
        <v>100032282</v>
      </c>
      <c r="J28">
        <v>30016000</v>
      </c>
      <c r="K28" t="s">
        <v>110</v>
      </c>
      <c r="L28" s="6">
        <v>1765.64</v>
      </c>
    </row>
    <row r="29" spans="2:12" x14ac:dyDescent="0.2">
      <c r="B29" s="5">
        <v>37072</v>
      </c>
      <c r="C29">
        <v>413</v>
      </c>
      <c r="D29">
        <v>52001000</v>
      </c>
      <c r="F29" t="s">
        <v>114</v>
      </c>
      <c r="H29">
        <v>100032282</v>
      </c>
      <c r="J29">
        <v>30016000</v>
      </c>
      <c r="K29" t="s">
        <v>110</v>
      </c>
      <c r="L29" s="6">
        <v>1072.04</v>
      </c>
    </row>
    <row r="30" spans="2:12" x14ac:dyDescent="0.2">
      <c r="B30" s="5">
        <v>37072</v>
      </c>
      <c r="C30">
        <v>413</v>
      </c>
      <c r="D30">
        <v>52001000</v>
      </c>
      <c r="F30" t="s">
        <v>114</v>
      </c>
      <c r="H30">
        <v>100032282</v>
      </c>
      <c r="J30">
        <v>30016000</v>
      </c>
      <c r="K30" t="s">
        <v>110</v>
      </c>
      <c r="L30" s="6">
        <v>5535.16</v>
      </c>
    </row>
    <row r="31" spans="2:12" x14ac:dyDescent="0.2">
      <c r="B31" s="5">
        <v>37057</v>
      </c>
      <c r="C31">
        <v>413</v>
      </c>
      <c r="D31">
        <v>52001000</v>
      </c>
      <c r="F31" t="s">
        <v>114</v>
      </c>
      <c r="H31">
        <v>100029966</v>
      </c>
      <c r="J31">
        <v>30016000</v>
      </c>
      <c r="K31" t="s">
        <v>110</v>
      </c>
      <c r="L31" s="6">
        <v>4771.92</v>
      </c>
    </row>
    <row r="32" spans="2:12" x14ac:dyDescent="0.2">
      <c r="B32" s="5">
        <v>37057</v>
      </c>
      <c r="C32">
        <v>413</v>
      </c>
      <c r="D32">
        <v>52001000</v>
      </c>
      <c r="F32" t="s">
        <v>114</v>
      </c>
      <c r="H32">
        <v>100029966</v>
      </c>
      <c r="J32">
        <v>30016000</v>
      </c>
      <c r="K32" t="s">
        <v>110</v>
      </c>
      <c r="L32" s="6">
        <v>1138.98</v>
      </c>
    </row>
    <row r="33" spans="2:12" x14ac:dyDescent="0.2">
      <c r="B33" s="5">
        <v>37057</v>
      </c>
      <c r="C33">
        <v>413</v>
      </c>
      <c r="D33">
        <v>52001000</v>
      </c>
      <c r="F33" t="s">
        <v>114</v>
      </c>
      <c r="H33">
        <v>100029966</v>
      </c>
      <c r="J33">
        <v>30016000</v>
      </c>
      <c r="K33" t="s">
        <v>110</v>
      </c>
      <c r="L33" s="6">
        <v>1325.94</v>
      </c>
    </row>
    <row r="34" spans="2:12" x14ac:dyDescent="0.2">
      <c r="B34" t="s">
        <v>113</v>
      </c>
      <c r="D34">
        <v>52001000</v>
      </c>
      <c r="L34" s="7">
        <v>15609.68</v>
      </c>
    </row>
    <row r="35" spans="2:12" x14ac:dyDescent="0.2">
      <c r="B35" s="5">
        <v>37071</v>
      </c>
      <c r="C35">
        <v>413</v>
      </c>
      <c r="D35">
        <v>52002000</v>
      </c>
      <c r="F35" t="s">
        <v>282</v>
      </c>
      <c r="H35">
        <v>100039194</v>
      </c>
      <c r="I35" t="s">
        <v>485</v>
      </c>
      <c r="J35">
        <v>52508000</v>
      </c>
      <c r="K35" t="s">
        <v>366</v>
      </c>
      <c r="L35" s="6">
        <v>135</v>
      </c>
    </row>
    <row r="36" spans="2:12" x14ac:dyDescent="0.2">
      <c r="B36" t="s">
        <v>113</v>
      </c>
      <c r="D36">
        <v>52002000</v>
      </c>
      <c r="L36" s="7">
        <v>135</v>
      </c>
    </row>
    <row r="37" spans="2:12" x14ac:dyDescent="0.2">
      <c r="B37" s="5">
        <v>37062</v>
      </c>
      <c r="C37">
        <v>413</v>
      </c>
      <c r="D37">
        <v>52003000</v>
      </c>
      <c r="F37" t="s">
        <v>116</v>
      </c>
      <c r="H37">
        <v>100031960</v>
      </c>
      <c r="I37" t="s">
        <v>486</v>
      </c>
      <c r="J37">
        <v>6000007395</v>
      </c>
      <c r="K37" t="s">
        <v>487</v>
      </c>
      <c r="L37" s="6">
        <v>285</v>
      </c>
    </row>
    <row r="38" spans="2:12" x14ac:dyDescent="0.2">
      <c r="B38" s="5">
        <v>37061</v>
      </c>
      <c r="C38">
        <v>413</v>
      </c>
      <c r="D38">
        <v>52003000</v>
      </c>
      <c r="F38" t="s">
        <v>116</v>
      </c>
      <c r="H38">
        <v>100031706</v>
      </c>
      <c r="I38" t="s">
        <v>488</v>
      </c>
      <c r="J38">
        <v>5000040442</v>
      </c>
      <c r="K38" t="s">
        <v>489</v>
      </c>
      <c r="L38" s="6">
        <v>75.069999999999993</v>
      </c>
    </row>
    <row r="39" spans="2:12" x14ac:dyDescent="0.2">
      <c r="B39" s="5">
        <v>37061</v>
      </c>
      <c r="C39">
        <v>413</v>
      </c>
      <c r="D39">
        <v>52003000</v>
      </c>
      <c r="F39" t="s">
        <v>116</v>
      </c>
      <c r="H39">
        <v>100031710</v>
      </c>
      <c r="I39" t="s">
        <v>490</v>
      </c>
      <c r="J39">
        <v>5000040442</v>
      </c>
      <c r="K39" t="s">
        <v>489</v>
      </c>
      <c r="L39" s="6">
        <v>72.19</v>
      </c>
    </row>
    <row r="40" spans="2:12" x14ac:dyDescent="0.2">
      <c r="B40" s="5">
        <v>37071</v>
      </c>
      <c r="C40">
        <v>413</v>
      </c>
      <c r="D40">
        <v>52003000</v>
      </c>
      <c r="F40" t="s">
        <v>116</v>
      </c>
      <c r="H40">
        <v>100034694</v>
      </c>
      <c r="I40" t="s">
        <v>491</v>
      </c>
      <c r="J40">
        <v>6000012428</v>
      </c>
      <c r="K40" t="s">
        <v>492</v>
      </c>
      <c r="L40" s="6">
        <v>51.41</v>
      </c>
    </row>
    <row r="41" spans="2:12" x14ac:dyDescent="0.2">
      <c r="B41" s="5">
        <v>37071</v>
      </c>
      <c r="C41">
        <v>413</v>
      </c>
      <c r="D41">
        <v>52003000</v>
      </c>
      <c r="F41" t="s">
        <v>116</v>
      </c>
      <c r="H41">
        <v>100034694</v>
      </c>
      <c r="I41" t="s">
        <v>491</v>
      </c>
      <c r="J41">
        <v>6000012428</v>
      </c>
      <c r="K41" t="s">
        <v>492</v>
      </c>
      <c r="L41" s="6">
        <v>24.15</v>
      </c>
    </row>
    <row r="42" spans="2:12" x14ac:dyDescent="0.2">
      <c r="B42" s="5">
        <v>37061</v>
      </c>
      <c r="C42">
        <v>413</v>
      </c>
      <c r="D42">
        <v>52003000</v>
      </c>
      <c r="F42" t="s">
        <v>116</v>
      </c>
      <c r="H42">
        <v>100031743</v>
      </c>
      <c r="I42" t="s">
        <v>493</v>
      </c>
      <c r="J42">
        <v>6000011577</v>
      </c>
      <c r="K42" t="s">
        <v>494</v>
      </c>
      <c r="L42" s="6">
        <v>132.07</v>
      </c>
    </row>
    <row r="43" spans="2:12" x14ac:dyDescent="0.2">
      <c r="B43" s="5">
        <v>37070</v>
      </c>
      <c r="C43">
        <v>413</v>
      </c>
      <c r="D43">
        <v>52003000</v>
      </c>
      <c r="F43" t="s">
        <v>116</v>
      </c>
      <c r="H43">
        <v>100041199</v>
      </c>
      <c r="I43" t="s">
        <v>495</v>
      </c>
      <c r="J43">
        <v>6000012265</v>
      </c>
      <c r="K43" t="s">
        <v>496</v>
      </c>
      <c r="L43" s="6">
        <v>88.43</v>
      </c>
    </row>
    <row r="44" spans="2:12" x14ac:dyDescent="0.2">
      <c r="B44" t="s">
        <v>113</v>
      </c>
      <c r="D44">
        <v>52003000</v>
      </c>
      <c r="L44" s="7">
        <v>728.32</v>
      </c>
    </row>
    <row r="45" spans="2:12" x14ac:dyDescent="0.2">
      <c r="B45" s="5">
        <v>37062</v>
      </c>
      <c r="C45">
        <v>413</v>
      </c>
      <c r="D45">
        <v>52003500</v>
      </c>
      <c r="F45" t="s">
        <v>119</v>
      </c>
      <c r="H45">
        <v>100031970</v>
      </c>
      <c r="I45" t="s">
        <v>434</v>
      </c>
      <c r="J45">
        <v>6000010651</v>
      </c>
      <c r="K45" t="s">
        <v>435</v>
      </c>
      <c r="L45" s="6">
        <v>76.13</v>
      </c>
    </row>
    <row r="46" spans="2:12" x14ac:dyDescent="0.2">
      <c r="B46" s="5">
        <v>37071</v>
      </c>
      <c r="C46">
        <v>413</v>
      </c>
      <c r="D46">
        <v>52003500</v>
      </c>
      <c r="F46" t="s">
        <v>119</v>
      </c>
      <c r="H46">
        <v>100034694</v>
      </c>
      <c r="I46" t="s">
        <v>491</v>
      </c>
      <c r="J46">
        <v>6000012428</v>
      </c>
      <c r="K46" t="s">
        <v>492</v>
      </c>
      <c r="L46" s="6">
        <v>42.67</v>
      </c>
    </row>
    <row r="47" spans="2:12" x14ac:dyDescent="0.2">
      <c r="B47" s="5">
        <v>37071</v>
      </c>
      <c r="C47">
        <v>413</v>
      </c>
      <c r="D47">
        <v>52003500</v>
      </c>
      <c r="F47" t="s">
        <v>119</v>
      </c>
      <c r="H47">
        <v>100034694</v>
      </c>
      <c r="I47" t="s">
        <v>491</v>
      </c>
      <c r="J47">
        <v>6000012428</v>
      </c>
      <c r="K47" t="s">
        <v>492</v>
      </c>
      <c r="L47" s="6">
        <v>3.96</v>
      </c>
    </row>
    <row r="48" spans="2:12" x14ac:dyDescent="0.2">
      <c r="B48" t="s">
        <v>113</v>
      </c>
      <c r="D48">
        <v>52003500</v>
      </c>
      <c r="L48" s="7">
        <v>122.76</v>
      </c>
    </row>
    <row r="49" spans="2:12" x14ac:dyDescent="0.2">
      <c r="B49" s="5">
        <v>37062</v>
      </c>
      <c r="C49">
        <v>413</v>
      </c>
      <c r="D49">
        <v>52004000</v>
      </c>
      <c r="F49" t="s">
        <v>126</v>
      </c>
      <c r="H49">
        <v>100031960</v>
      </c>
      <c r="I49" t="s">
        <v>486</v>
      </c>
      <c r="J49">
        <v>6000007395</v>
      </c>
      <c r="K49" t="s">
        <v>487</v>
      </c>
      <c r="L49" s="6">
        <v>435</v>
      </c>
    </row>
    <row r="50" spans="2:12" x14ac:dyDescent="0.2">
      <c r="B50" s="5">
        <v>37061</v>
      </c>
      <c r="C50">
        <v>413</v>
      </c>
      <c r="D50">
        <v>52004000</v>
      </c>
      <c r="F50" t="s">
        <v>126</v>
      </c>
      <c r="H50">
        <v>100031743</v>
      </c>
      <c r="I50" t="s">
        <v>493</v>
      </c>
      <c r="J50">
        <v>6000011577</v>
      </c>
      <c r="K50" t="s">
        <v>494</v>
      </c>
      <c r="L50" s="6">
        <v>190</v>
      </c>
    </row>
    <row r="51" spans="2:12" x14ac:dyDescent="0.2">
      <c r="B51" s="5">
        <v>37046</v>
      </c>
      <c r="C51">
        <v>413</v>
      </c>
      <c r="D51">
        <v>52004000</v>
      </c>
      <c r="F51" t="s">
        <v>126</v>
      </c>
      <c r="H51">
        <v>100028857</v>
      </c>
      <c r="I51" t="s">
        <v>497</v>
      </c>
      <c r="J51">
        <v>6000012418</v>
      </c>
      <c r="K51" t="s">
        <v>498</v>
      </c>
      <c r="L51" s="6">
        <v>605</v>
      </c>
    </row>
    <row r="52" spans="2:12" x14ac:dyDescent="0.2">
      <c r="B52" s="5">
        <v>37046</v>
      </c>
      <c r="C52">
        <v>413</v>
      </c>
      <c r="D52">
        <v>52004000</v>
      </c>
      <c r="F52" t="s">
        <v>126</v>
      </c>
      <c r="H52">
        <v>100028818</v>
      </c>
      <c r="I52" t="s">
        <v>454</v>
      </c>
      <c r="J52">
        <v>6000010651</v>
      </c>
      <c r="K52" t="s">
        <v>435</v>
      </c>
      <c r="L52" s="6">
        <v>625</v>
      </c>
    </row>
    <row r="53" spans="2:12" x14ac:dyDescent="0.2">
      <c r="B53" t="s">
        <v>113</v>
      </c>
      <c r="D53">
        <v>52004000</v>
      </c>
      <c r="L53" s="7">
        <v>1855</v>
      </c>
    </row>
    <row r="54" spans="2:12" x14ac:dyDescent="0.2">
      <c r="B54" s="5">
        <v>37062</v>
      </c>
      <c r="C54">
        <v>413</v>
      </c>
      <c r="D54">
        <v>52004500</v>
      </c>
      <c r="F54" t="s">
        <v>134</v>
      </c>
      <c r="H54">
        <v>100031974</v>
      </c>
      <c r="I54" t="s">
        <v>499</v>
      </c>
      <c r="J54">
        <v>6000011024</v>
      </c>
      <c r="K54" t="s">
        <v>500</v>
      </c>
      <c r="L54" s="6">
        <v>34.4</v>
      </c>
    </row>
    <row r="55" spans="2:12" x14ac:dyDescent="0.2">
      <c r="B55" s="5">
        <v>37062</v>
      </c>
      <c r="C55">
        <v>413</v>
      </c>
      <c r="D55">
        <v>52004500</v>
      </c>
      <c r="F55" t="s">
        <v>134</v>
      </c>
      <c r="H55">
        <v>100031970</v>
      </c>
      <c r="I55" t="s">
        <v>434</v>
      </c>
      <c r="J55">
        <v>6000010651</v>
      </c>
      <c r="K55" t="s">
        <v>435</v>
      </c>
      <c r="L55" s="6">
        <v>555.49</v>
      </c>
    </row>
    <row r="56" spans="2:12" x14ac:dyDescent="0.2">
      <c r="B56" s="5">
        <v>37071</v>
      </c>
      <c r="C56">
        <v>413</v>
      </c>
      <c r="D56">
        <v>52004500</v>
      </c>
      <c r="F56" t="s">
        <v>134</v>
      </c>
      <c r="H56">
        <v>100034694</v>
      </c>
      <c r="I56" t="s">
        <v>491</v>
      </c>
      <c r="J56">
        <v>6000012428</v>
      </c>
      <c r="K56" t="s">
        <v>492</v>
      </c>
      <c r="L56" s="6">
        <v>3899.21</v>
      </c>
    </row>
    <row r="57" spans="2:12" x14ac:dyDescent="0.2">
      <c r="B57" s="5">
        <v>37071</v>
      </c>
      <c r="C57">
        <v>413</v>
      </c>
      <c r="D57">
        <v>52004500</v>
      </c>
      <c r="F57" t="s">
        <v>134</v>
      </c>
      <c r="H57">
        <v>100034694</v>
      </c>
      <c r="I57" t="s">
        <v>491</v>
      </c>
      <c r="J57">
        <v>6000012428</v>
      </c>
      <c r="K57" t="s">
        <v>492</v>
      </c>
      <c r="L57" s="6">
        <v>1719.24</v>
      </c>
    </row>
    <row r="58" spans="2:12" x14ac:dyDescent="0.2">
      <c r="B58" s="5">
        <v>37071</v>
      </c>
      <c r="C58">
        <v>413</v>
      </c>
      <c r="D58">
        <v>52004500</v>
      </c>
      <c r="F58" t="s">
        <v>134</v>
      </c>
      <c r="H58">
        <v>100034694</v>
      </c>
      <c r="I58" t="s">
        <v>491</v>
      </c>
      <c r="J58">
        <v>6000012428</v>
      </c>
      <c r="K58" t="s">
        <v>492</v>
      </c>
      <c r="L58" s="6">
        <v>72.91</v>
      </c>
    </row>
    <row r="59" spans="2:12" x14ac:dyDescent="0.2">
      <c r="B59" t="s">
        <v>113</v>
      </c>
      <c r="D59">
        <v>52004500</v>
      </c>
      <c r="L59" s="7">
        <v>6281.25</v>
      </c>
    </row>
    <row r="60" spans="2:12" x14ac:dyDescent="0.2">
      <c r="B60" s="5">
        <v>37071</v>
      </c>
      <c r="C60">
        <v>413</v>
      </c>
      <c r="D60">
        <v>52502000</v>
      </c>
      <c r="F60" t="s">
        <v>138</v>
      </c>
      <c r="H60">
        <v>100054448</v>
      </c>
      <c r="I60" t="s">
        <v>140</v>
      </c>
      <c r="J60">
        <v>20023000</v>
      </c>
      <c r="K60" t="s">
        <v>118</v>
      </c>
      <c r="L60" s="6">
        <v>47.5</v>
      </c>
    </row>
    <row r="61" spans="2:12" x14ac:dyDescent="0.2">
      <c r="B61" s="5">
        <v>37071</v>
      </c>
      <c r="C61">
        <v>413</v>
      </c>
      <c r="D61">
        <v>52502000</v>
      </c>
      <c r="F61" t="s">
        <v>138</v>
      </c>
      <c r="H61">
        <v>100055396</v>
      </c>
      <c r="I61" t="s">
        <v>139</v>
      </c>
      <c r="J61">
        <v>20023000</v>
      </c>
      <c r="K61" t="s">
        <v>118</v>
      </c>
      <c r="L61" s="6">
        <v>22.85</v>
      </c>
    </row>
    <row r="62" spans="2:12" x14ac:dyDescent="0.2">
      <c r="B62" s="5">
        <v>37071</v>
      </c>
      <c r="C62">
        <v>413</v>
      </c>
      <c r="D62">
        <v>52502000</v>
      </c>
      <c r="F62" t="s">
        <v>138</v>
      </c>
      <c r="H62">
        <v>100056355</v>
      </c>
      <c r="I62" t="s">
        <v>142</v>
      </c>
      <c r="J62">
        <v>20023000</v>
      </c>
      <c r="K62" t="s">
        <v>118</v>
      </c>
      <c r="L62" s="6">
        <v>330</v>
      </c>
    </row>
    <row r="63" spans="2:12" x14ac:dyDescent="0.2">
      <c r="B63" s="5">
        <v>37071</v>
      </c>
      <c r="C63">
        <v>413</v>
      </c>
      <c r="D63">
        <v>52502000</v>
      </c>
      <c r="F63" t="s">
        <v>138</v>
      </c>
      <c r="H63">
        <v>100056996</v>
      </c>
      <c r="I63" t="s">
        <v>141</v>
      </c>
      <c r="J63">
        <v>20023000</v>
      </c>
      <c r="K63" t="s">
        <v>118</v>
      </c>
      <c r="L63" s="6">
        <v>321.88</v>
      </c>
    </row>
    <row r="64" spans="2:12" x14ac:dyDescent="0.2">
      <c r="B64" s="5">
        <v>37071</v>
      </c>
      <c r="C64">
        <v>413</v>
      </c>
      <c r="D64">
        <v>52502000</v>
      </c>
      <c r="F64" t="s">
        <v>138</v>
      </c>
      <c r="H64">
        <v>100053352</v>
      </c>
      <c r="I64" t="s">
        <v>139</v>
      </c>
      <c r="J64">
        <v>20023000</v>
      </c>
      <c r="K64" t="s">
        <v>118</v>
      </c>
      <c r="L64" s="6">
        <v>44.41</v>
      </c>
    </row>
    <row r="65" spans="2:12" x14ac:dyDescent="0.2">
      <c r="B65" s="5">
        <v>37071</v>
      </c>
      <c r="C65">
        <v>413</v>
      </c>
      <c r="D65">
        <v>52502000</v>
      </c>
      <c r="F65" t="s">
        <v>138</v>
      </c>
      <c r="H65">
        <v>100053532</v>
      </c>
      <c r="I65" t="s">
        <v>141</v>
      </c>
      <c r="J65">
        <v>20023000</v>
      </c>
      <c r="K65" t="s">
        <v>118</v>
      </c>
      <c r="L65" s="6">
        <v>1146.2</v>
      </c>
    </row>
    <row r="66" spans="2:12" x14ac:dyDescent="0.2">
      <c r="B66" s="5">
        <v>37071</v>
      </c>
      <c r="C66">
        <v>413</v>
      </c>
      <c r="D66">
        <v>52502000</v>
      </c>
      <c r="F66" t="s">
        <v>138</v>
      </c>
      <c r="H66">
        <v>100053942</v>
      </c>
      <c r="I66" t="s">
        <v>139</v>
      </c>
      <c r="J66">
        <v>20023000</v>
      </c>
      <c r="K66" t="s">
        <v>118</v>
      </c>
      <c r="L66" s="6">
        <v>76.25</v>
      </c>
    </row>
    <row r="67" spans="2:12" x14ac:dyDescent="0.2">
      <c r="B67" s="5">
        <v>37071</v>
      </c>
      <c r="C67">
        <v>413</v>
      </c>
      <c r="D67">
        <v>52502000</v>
      </c>
      <c r="F67" t="s">
        <v>138</v>
      </c>
      <c r="H67">
        <v>100054227</v>
      </c>
      <c r="I67" t="s">
        <v>141</v>
      </c>
      <c r="J67">
        <v>20023000</v>
      </c>
      <c r="K67" t="s">
        <v>118</v>
      </c>
      <c r="L67" s="6">
        <v>825.11</v>
      </c>
    </row>
    <row r="68" spans="2:12" x14ac:dyDescent="0.2">
      <c r="B68" t="s">
        <v>113</v>
      </c>
      <c r="D68">
        <v>52502000</v>
      </c>
      <c r="L68" s="7">
        <v>2814.2</v>
      </c>
    </row>
    <row r="69" spans="2:12" x14ac:dyDescent="0.2">
      <c r="B69" s="5">
        <v>37043</v>
      </c>
      <c r="C69">
        <v>413</v>
      </c>
      <c r="D69">
        <v>52502500</v>
      </c>
      <c r="F69" t="s">
        <v>146</v>
      </c>
      <c r="H69">
        <v>100022085</v>
      </c>
      <c r="I69" t="s">
        <v>147</v>
      </c>
      <c r="J69">
        <v>20023000</v>
      </c>
      <c r="K69" t="s">
        <v>118</v>
      </c>
      <c r="L69" s="6">
        <v>6563.58</v>
      </c>
    </row>
    <row r="70" spans="2:12" x14ac:dyDescent="0.2">
      <c r="B70" t="s">
        <v>113</v>
      </c>
      <c r="D70">
        <v>52502500</v>
      </c>
      <c r="L70" s="7">
        <v>6563.58</v>
      </c>
    </row>
    <row r="71" spans="2:12" x14ac:dyDescent="0.2">
      <c r="B71" s="5">
        <v>37069</v>
      </c>
      <c r="C71">
        <v>413</v>
      </c>
      <c r="D71">
        <v>52503500</v>
      </c>
      <c r="F71" t="s">
        <v>148</v>
      </c>
      <c r="H71">
        <v>100038184</v>
      </c>
      <c r="I71" t="s">
        <v>501</v>
      </c>
      <c r="J71">
        <v>5000002291</v>
      </c>
      <c r="K71" t="s">
        <v>231</v>
      </c>
      <c r="L71" s="6">
        <v>273.33999999999997</v>
      </c>
    </row>
    <row r="72" spans="2:12" x14ac:dyDescent="0.2">
      <c r="B72" s="5">
        <v>37062</v>
      </c>
      <c r="C72">
        <v>413</v>
      </c>
      <c r="D72">
        <v>52503500</v>
      </c>
      <c r="F72" t="s">
        <v>148</v>
      </c>
      <c r="H72">
        <v>100031974</v>
      </c>
      <c r="I72" t="s">
        <v>499</v>
      </c>
      <c r="J72">
        <v>6000011024</v>
      </c>
      <c r="K72" t="s">
        <v>500</v>
      </c>
      <c r="L72" s="6">
        <v>25.74</v>
      </c>
    </row>
    <row r="73" spans="2:12" x14ac:dyDescent="0.2">
      <c r="B73" s="5">
        <v>37062</v>
      </c>
      <c r="C73">
        <v>413</v>
      </c>
      <c r="D73">
        <v>52503500</v>
      </c>
      <c r="F73" t="s">
        <v>148</v>
      </c>
      <c r="H73">
        <v>100031970</v>
      </c>
      <c r="I73" t="s">
        <v>434</v>
      </c>
      <c r="J73">
        <v>6000010651</v>
      </c>
      <c r="K73" t="s">
        <v>435</v>
      </c>
      <c r="L73" s="6">
        <v>48.69</v>
      </c>
    </row>
    <row r="74" spans="2:12" x14ac:dyDescent="0.2">
      <c r="B74" s="5">
        <v>37070</v>
      </c>
      <c r="C74">
        <v>413</v>
      </c>
      <c r="D74">
        <v>52503500</v>
      </c>
      <c r="F74" t="s">
        <v>148</v>
      </c>
      <c r="H74">
        <v>100041199</v>
      </c>
      <c r="I74" t="s">
        <v>495</v>
      </c>
      <c r="J74">
        <v>6000012265</v>
      </c>
      <c r="K74" t="s">
        <v>496</v>
      </c>
      <c r="L74" s="6">
        <v>66.03</v>
      </c>
    </row>
    <row r="75" spans="2:12" x14ac:dyDescent="0.2">
      <c r="B75" s="5">
        <v>37071</v>
      </c>
      <c r="C75">
        <v>413</v>
      </c>
      <c r="D75">
        <v>52503500</v>
      </c>
      <c r="F75" t="s">
        <v>148</v>
      </c>
      <c r="H75">
        <v>100034694</v>
      </c>
      <c r="I75" t="s">
        <v>491</v>
      </c>
      <c r="J75">
        <v>6000012428</v>
      </c>
      <c r="K75" t="s">
        <v>492</v>
      </c>
      <c r="L75" s="6">
        <v>56.74</v>
      </c>
    </row>
    <row r="76" spans="2:12" x14ac:dyDescent="0.2">
      <c r="B76" s="5">
        <v>37071</v>
      </c>
      <c r="C76">
        <v>413</v>
      </c>
      <c r="D76">
        <v>52503500</v>
      </c>
      <c r="F76" t="s">
        <v>148</v>
      </c>
      <c r="H76">
        <v>100034694</v>
      </c>
      <c r="I76" t="s">
        <v>491</v>
      </c>
      <c r="J76">
        <v>6000012428</v>
      </c>
      <c r="K76" t="s">
        <v>492</v>
      </c>
      <c r="L76" s="6">
        <v>29.52</v>
      </c>
    </row>
    <row r="77" spans="2:12" x14ac:dyDescent="0.2">
      <c r="B77" t="s">
        <v>113</v>
      </c>
      <c r="D77">
        <v>52503500</v>
      </c>
      <c r="L77" s="7">
        <v>500.06</v>
      </c>
    </row>
    <row r="78" spans="2:12" x14ac:dyDescent="0.2">
      <c r="B78" s="5">
        <v>37063</v>
      </c>
      <c r="C78">
        <v>413</v>
      </c>
      <c r="D78">
        <v>52504500</v>
      </c>
      <c r="F78" t="s">
        <v>240</v>
      </c>
      <c r="H78">
        <v>49020009</v>
      </c>
      <c r="J78">
        <v>20023000</v>
      </c>
      <c r="K78" t="s">
        <v>118</v>
      </c>
      <c r="L78" s="6">
        <v>3524.67</v>
      </c>
    </row>
    <row r="79" spans="2:12" x14ac:dyDescent="0.2">
      <c r="B79" s="5">
        <v>37062</v>
      </c>
      <c r="C79">
        <v>413</v>
      </c>
      <c r="D79">
        <v>52504500</v>
      </c>
      <c r="F79" t="s">
        <v>240</v>
      </c>
      <c r="H79">
        <v>49020001</v>
      </c>
      <c r="J79">
        <v>20023000</v>
      </c>
      <c r="K79" t="s">
        <v>118</v>
      </c>
      <c r="L79" s="6">
        <v>273</v>
      </c>
    </row>
    <row r="80" spans="2:12" x14ac:dyDescent="0.2">
      <c r="B80" s="5">
        <v>37062</v>
      </c>
      <c r="C80">
        <v>413</v>
      </c>
      <c r="D80">
        <v>52504500</v>
      </c>
      <c r="F80" t="s">
        <v>240</v>
      </c>
      <c r="H80">
        <v>49019989</v>
      </c>
      <c r="J80">
        <v>20023000</v>
      </c>
      <c r="K80" t="s">
        <v>118</v>
      </c>
      <c r="L80" s="6">
        <v>118</v>
      </c>
    </row>
    <row r="81" spans="2:12" x14ac:dyDescent="0.2">
      <c r="B81" s="5">
        <v>37062</v>
      </c>
      <c r="C81">
        <v>413</v>
      </c>
      <c r="D81">
        <v>52504500</v>
      </c>
      <c r="F81" t="s">
        <v>240</v>
      </c>
      <c r="H81">
        <v>49019933</v>
      </c>
      <c r="J81">
        <v>20023000</v>
      </c>
      <c r="K81" t="s">
        <v>118</v>
      </c>
      <c r="L81" s="6">
        <v>125.85</v>
      </c>
    </row>
    <row r="82" spans="2:12" x14ac:dyDescent="0.2">
      <c r="B82" t="s">
        <v>113</v>
      </c>
      <c r="D82">
        <v>52504500</v>
      </c>
      <c r="L82" s="7">
        <v>4041.52</v>
      </c>
    </row>
    <row r="83" spans="2:12" x14ac:dyDescent="0.2">
      <c r="B83" s="5">
        <v>37055</v>
      </c>
      <c r="C83">
        <v>413</v>
      </c>
      <c r="D83">
        <v>52507000</v>
      </c>
      <c r="F83" t="s">
        <v>243</v>
      </c>
      <c r="H83">
        <v>100030903</v>
      </c>
      <c r="J83">
        <v>5000009202</v>
      </c>
      <c r="K83" t="s">
        <v>502</v>
      </c>
      <c r="L83" s="6">
        <v>528.73</v>
      </c>
    </row>
    <row r="84" spans="2:12" x14ac:dyDescent="0.2">
      <c r="B84" s="5">
        <v>37067</v>
      </c>
      <c r="C84">
        <v>413</v>
      </c>
      <c r="D84">
        <v>52507000</v>
      </c>
      <c r="F84" t="s">
        <v>243</v>
      </c>
      <c r="H84">
        <v>100027206</v>
      </c>
      <c r="J84">
        <v>5000009202</v>
      </c>
      <c r="K84" t="s">
        <v>502</v>
      </c>
      <c r="L84" s="6">
        <v>15</v>
      </c>
    </row>
    <row r="85" spans="2:12" x14ac:dyDescent="0.2">
      <c r="B85" t="s">
        <v>113</v>
      </c>
      <c r="D85">
        <v>52507000</v>
      </c>
      <c r="L85" s="7">
        <v>543.73</v>
      </c>
    </row>
    <row r="86" spans="2:12" x14ac:dyDescent="0.2">
      <c r="B86" s="5">
        <v>37043</v>
      </c>
      <c r="C86">
        <v>413</v>
      </c>
      <c r="D86">
        <v>52507500</v>
      </c>
      <c r="F86" t="s">
        <v>160</v>
      </c>
      <c r="H86">
        <v>100030795</v>
      </c>
      <c r="I86" t="s">
        <v>163</v>
      </c>
      <c r="J86">
        <v>5000067023</v>
      </c>
      <c r="K86" t="s">
        <v>164</v>
      </c>
      <c r="L86" s="6">
        <v>9.6300000000000008</v>
      </c>
    </row>
    <row r="87" spans="2:12" x14ac:dyDescent="0.2">
      <c r="B87" s="5">
        <v>37061</v>
      </c>
      <c r="C87">
        <v>413</v>
      </c>
      <c r="D87">
        <v>52507500</v>
      </c>
      <c r="F87" t="s">
        <v>160</v>
      </c>
      <c r="H87">
        <v>100031678</v>
      </c>
      <c r="I87" t="s">
        <v>503</v>
      </c>
      <c r="J87">
        <v>52507500</v>
      </c>
      <c r="K87" t="s">
        <v>162</v>
      </c>
      <c r="L87" s="6">
        <v>251</v>
      </c>
    </row>
    <row r="88" spans="2:12" x14ac:dyDescent="0.2">
      <c r="B88" s="5">
        <v>37057</v>
      </c>
      <c r="C88">
        <v>413</v>
      </c>
      <c r="D88">
        <v>52507500</v>
      </c>
      <c r="F88" t="s">
        <v>160</v>
      </c>
      <c r="H88">
        <v>100033182</v>
      </c>
      <c r="I88" t="s">
        <v>168</v>
      </c>
      <c r="J88">
        <v>5000067023</v>
      </c>
      <c r="K88" t="s">
        <v>164</v>
      </c>
      <c r="L88" s="6">
        <v>4.1399999999999997</v>
      </c>
    </row>
    <row r="89" spans="2:12" x14ac:dyDescent="0.2">
      <c r="B89" s="5">
        <v>37069</v>
      </c>
      <c r="C89">
        <v>413</v>
      </c>
      <c r="D89">
        <v>52507500</v>
      </c>
      <c r="F89" t="s">
        <v>160</v>
      </c>
      <c r="H89">
        <v>100035387</v>
      </c>
      <c r="J89">
        <v>5000076020</v>
      </c>
      <c r="K89" t="s">
        <v>504</v>
      </c>
      <c r="L89" s="6">
        <v>53000</v>
      </c>
    </row>
    <row r="90" spans="2:12" x14ac:dyDescent="0.2">
      <c r="B90" s="5">
        <v>37043</v>
      </c>
      <c r="C90">
        <v>413</v>
      </c>
      <c r="D90">
        <v>52507500</v>
      </c>
      <c r="F90" t="s">
        <v>160</v>
      </c>
      <c r="H90">
        <v>100028932</v>
      </c>
      <c r="I90" t="s">
        <v>505</v>
      </c>
      <c r="J90">
        <v>5000067023</v>
      </c>
      <c r="K90" t="s">
        <v>164</v>
      </c>
      <c r="L90" s="6">
        <v>385.35</v>
      </c>
    </row>
    <row r="91" spans="2:12" x14ac:dyDescent="0.2">
      <c r="B91" s="5">
        <v>37057</v>
      </c>
      <c r="C91">
        <v>413</v>
      </c>
      <c r="D91">
        <v>52507500</v>
      </c>
      <c r="F91" t="s">
        <v>160</v>
      </c>
      <c r="H91">
        <v>100031483</v>
      </c>
      <c r="I91" t="s">
        <v>506</v>
      </c>
      <c r="J91">
        <v>5000067023</v>
      </c>
      <c r="K91" t="s">
        <v>164</v>
      </c>
      <c r="L91" s="6">
        <v>165.76</v>
      </c>
    </row>
    <row r="92" spans="2:12" x14ac:dyDescent="0.2">
      <c r="B92" s="5">
        <v>37050</v>
      </c>
      <c r="C92">
        <v>413</v>
      </c>
      <c r="D92">
        <v>52507500</v>
      </c>
      <c r="F92" t="s">
        <v>160</v>
      </c>
      <c r="H92">
        <v>100030527</v>
      </c>
      <c r="I92" t="s">
        <v>507</v>
      </c>
      <c r="J92">
        <v>5000067023</v>
      </c>
      <c r="K92" t="s">
        <v>164</v>
      </c>
      <c r="L92" s="6">
        <v>704.64</v>
      </c>
    </row>
    <row r="93" spans="2:12" x14ac:dyDescent="0.2">
      <c r="B93" s="5">
        <v>37053</v>
      </c>
      <c r="C93">
        <v>413</v>
      </c>
      <c r="D93">
        <v>52507500</v>
      </c>
      <c r="F93" t="s">
        <v>160</v>
      </c>
      <c r="H93">
        <v>100030528</v>
      </c>
      <c r="I93" t="s">
        <v>165</v>
      </c>
      <c r="J93">
        <v>5000067023</v>
      </c>
      <c r="K93" t="s">
        <v>164</v>
      </c>
      <c r="L93" s="6">
        <v>40.46</v>
      </c>
    </row>
    <row r="94" spans="2:12" x14ac:dyDescent="0.2">
      <c r="B94" t="s">
        <v>113</v>
      </c>
      <c r="D94">
        <v>52507500</v>
      </c>
      <c r="L94" s="7">
        <v>54560.98</v>
      </c>
    </row>
    <row r="95" spans="2:12" x14ac:dyDescent="0.2">
      <c r="B95" s="5">
        <v>37063</v>
      </c>
      <c r="C95">
        <v>413</v>
      </c>
      <c r="D95">
        <v>52508000</v>
      </c>
      <c r="F95" t="s">
        <v>183</v>
      </c>
      <c r="H95">
        <v>100032167</v>
      </c>
      <c r="I95" t="s">
        <v>508</v>
      </c>
      <c r="J95">
        <v>5000013197</v>
      </c>
      <c r="K95" t="s">
        <v>509</v>
      </c>
      <c r="L95" s="6">
        <v>545.46</v>
      </c>
    </row>
    <row r="96" spans="2:12" x14ac:dyDescent="0.2">
      <c r="B96" t="s">
        <v>113</v>
      </c>
      <c r="D96">
        <v>52508000</v>
      </c>
      <c r="L96" s="7">
        <v>545.46</v>
      </c>
    </row>
    <row r="97" spans="2:12" x14ac:dyDescent="0.2">
      <c r="B97" s="5">
        <v>37069</v>
      </c>
      <c r="C97">
        <v>413</v>
      </c>
      <c r="D97">
        <v>52508100</v>
      </c>
      <c r="F97" t="s">
        <v>254</v>
      </c>
      <c r="H97">
        <v>100032492</v>
      </c>
      <c r="I97" t="s">
        <v>510</v>
      </c>
      <c r="J97">
        <v>5000006001</v>
      </c>
      <c r="K97" t="s">
        <v>255</v>
      </c>
      <c r="L97" s="6">
        <v>6.91</v>
      </c>
    </row>
    <row r="98" spans="2:12" x14ac:dyDescent="0.2">
      <c r="B98" s="5">
        <v>37061</v>
      </c>
      <c r="C98">
        <v>413</v>
      </c>
      <c r="D98">
        <v>52508100</v>
      </c>
      <c r="F98" t="s">
        <v>254</v>
      </c>
      <c r="H98">
        <v>100031734</v>
      </c>
      <c r="I98" t="s">
        <v>257</v>
      </c>
      <c r="J98">
        <v>5000006001</v>
      </c>
      <c r="K98" t="s">
        <v>255</v>
      </c>
      <c r="L98" s="6">
        <v>20.079999999999998</v>
      </c>
    </row>
    <row r="99" spans="2:12" x14ac:dyDescent="0.2">
      <c r="B99" s="5">
        <v>37061</v>
      </c>
      <c r="C99">
        <v>413</v>
      </c>
      <c r="D99">
        <v>52508100</v>
      </c>
      <c r="F99" t="s">
        <v>254</v>
      </c>
      <c r="H99">
        <v>100026072</v>
      </c>
      <c r="J99">
        <v>5000006001</v>
      </c>
      <c r="K99" t="s">
        <v>255</v>
      </c>
      <c r="L99" s="6">
        <v>12.52</v>
      </c>
    </row>
    <row r="100" spans="2:12" x14ac:dyDescent="0.2">
      <c r="B100" s="5">
        <v>37060</v>
      </c>
      <c r="C100">
        <v>413</v>
      </c>
      <c r="D100">
        <v>52508100</v>
      </c>
      <c r="F100" t="s">
        <v>254</v>
      </c>
      <c r="H100">
        <v>100031348</v>
      </c>
      <c r="I100" t="s">
        <v>261</v>
      </c>
      <c r="J100">
        <v>5000006001</v>
      </c>
      <c r="K100" t="s">
        <v>255</v>
      </c>
      <c r="L100" s="6">
        <v>19.7</v>
      </c>
    </row>
    <row r="101" spans="2:12" x14ac:dyDescent="0.2">
      <c r="B101" s="5">
        <v>37049</v>
      </c>
      <c r="C101">
        <v>413</v>
      </c>
      <c r="D101">
        <v>52508100</v>
      </c>
      <c r="F101" t="s">
        <v>254</v>
      </c>
      <c r="H101">
        <v>100029809</v>
      </c>
      <c r="I101" t="s">
        <v>260</v>
      </c>
      <c r="J101">
        <v>5000006001</v>
      </c>
      <c r="K101" t="s">
        <v>255</v>
      </c>
      <c r="L101" s="6">
        <v>15.39</v>
      </c>
    </row>
    <row r="102" spans="2:12" x14ac:dyDescent="0.2">
      <c r="B102" s="5">
        <v>37055</v>
      </c>
      <c r="C102">
        <v>413</v>
      </c>
      <c r="D102">
        <v>52508100</v>
      </c>
      <c r="F102" t="s">
        <v>254</v>
      </c>
      <c r="H102">
        <v>100025916</v>
      </c>
      <c r="J102">
        <v>5000006001</v>
      </c>
      <c r="K102" t="s">
        <v>255</v>
      </c>
      <c r="L102" s="6">
        <v>13.41</v>
      </c>
    </row>
    <row r="103" spans="2:12" x14ac:dyDescent="0.2">
      <c r="B103" t="s">
        <v>113</v>
      </c>
      <c r="D103">
        <v>52508100</v>
      </c>
      <c r="L103" s="7">
        <v>88.01</v>
      </c>
    </row>
    <row r="104" spans="2:12" x14ac:dyDescent="0.2">
      <c r="B104" s="5">
        <v>37071</v>
      </c>
      <c r="C104">
        <v>413</v>
      </c>
      <c r="D104">
        <v>53500500</v>
      </c>
      <c r="F104" t="s">
        <v>192</v>
      </c>
      <c r="H104">
        <v>100032166</v>
      </c>
      <c r="J104">
        <v>5000031953</v>
      </c>
      <c r="K104" t="s">
        <v>511</v>
      </c>
      <c r="L104" s="6">
        <v>130.33000000000001</v>
      </c>
    </row>
    <row r="105" spans="2:12" x14ac:dyDescent="0.2">
      <c r="B105" t="s">
        <v>113</v>
      </c>
      <c r="D105">
        <v>53500500</v>
      </c>
      <c r="L105" s="7">
        <v>130.33000000000001</v>
      </c>
    </row>
    <row r="106" spans="2:12" x14ac:dyDescent="0.2">
      <c r="B106" s="5">
        <v>37070</v>
      </c>
      <c r="C106">
        <v>413</v>
      </c>
      <c r="D106">
        <v>53600000</v>
      </c>
      <c r="F106" t="s">
        <v>199</v>
      </c>
      <c r="H106">
        <v>100041199</v>
      </c>
      <c r="I106" t="s">
        <v>495</v>
      </c>
      <c r="J106">
        <v>6000012265</v>
      </c>
      <c r="K106" t="s">
        <v>496</v>
      </c>
      <c r="L106" s="6">
        <v>25</v>
      </c>
    </row>
    <row r="107" spans="2:12" x14ac:dyDescent="0.2">
      <c r="B107" s="5">
        <v>37070</v>
      </c>
      <c r="C107">
        <v>413</v>
      </c>
      <c r="D107">
        <v>53600000</v>
      </c>
      <c r="F107" t="s">
        <v>199</v>
      </c>
      <c r="H107">
        <v>100041199</v>
      </c>
      <c r="I107" t="s">
        <v>495</v>
      </c>
      <c r="J107">
        <v>6000012265</v>
      </c>
      <c r="K107" t="s">
        <v>496</v>
      </c>
      <c r="L107" s="6">
        <v>89.3</v>
      </c>
    </row>
    <row r="108" spans="2:12" x14ac:dyDescent="0.2">
      <c r="B108" s="5">
        <v>37070</v>
      </c>
      <c r="C108">
        <v>413</v>
      </c>
      <c r="D108">
        <v>53600000</v>
      </c>
      <c r="F108" t="s">
        <v>199</v>
      </c>
      <c r="H108">
        <v>100040075</v>
      </c>
      <c r="I108" t="s">
        <v>512</v>
      </c>
      <c r="J108">
        <v>6000003586</v>
      </c>
      <c r="K108" t="s">
        <v>513</v>
      </c>
      <c r="L108" s="6">
        <v>150</v>
      </c>
    </row>
    <row r="109" spans="2:12" x14ac:dyDescent="0.2">
      <c r="B109" s="5">
        <v>37064</v>
      </c>
      <c r="C109">
        <v>413</v>
      </c>
      <c r="D109">
        <v>53600000</v>
      </c>
      <c r="F109" t="s">
        <v>199</v>
      </c>
      <c r="H109">
        <v>100032445</v>
      </c>
      <c r="J109">
        <v>5000003183</v>
      </c>
      <c r="K109" t="s">
        <v>200</v>
      </c>
      <c r="L109" s="6">
        <v>10.91</v>
      </c>
    </row>
    <row r="110" spans="2:12" x14ac:dyDescent="0.2">
      <c r="B110" s="5">
        <v>37064</v>
      </c>
      <c r="C110">
        <v>413</v>
      </c>
      <c r="D110">
        <v>53600000</v>
      </c>
      <c r="F110" t="s">
        <v>199</v>
      </c>
      <c r="H110">
        <v>100032430</v>
      </c>
      <c r="J110">
        <v>5000003183</v>
      </c>
      <c r="K110" t="s">
        <v>200</v>
      </c>
      <c r="L110" s="6">
        <v>446.86</v>
      </c>
    </row>
    <row r="111" spans="2:12" x14ac:dyDescent="0.2">
      <c r="B111" s="5">
        <v>37064</v>
      </c>
      <c r="C111">
        <v>413</v>
      </c>
      <c r="D111">
        <v>53600000</v>
      </c>
      <c r="F111" t="s">
        <v>199</v>
      </c>
      <c r="H111">
        <v>100055858</v>
      </c>
      <c r="J111">
        <v>20022500</v>
      </c>
      <c r="K111" t="s">
        <v>111</v>
      </c>
      <c r="L111" s="6">
        <v>11.7</v>
      </c>
    </row>
    <row r="112" spans="2:12" x14ac:dyDescent="0.2">
      <c r="B112" t="s">
        <v>113</v>
      </c>
      <c r="D112">
        <v>53600000</v>
      </c>
      <c r="L112" s="7">
        <v>733.77</v>
      </c>
    </row>
    <row r="113" spans="2:12" x14ac:dyDescent="0.2">
      <c r="B113" s="5">
        <v>37067</v>
      </c>
      <c r="C113">
        <v>413</v>
      </c>
      <c r="D113">
        <v>53800000</v>
      </c>
      <c r="F113" t="s">
        <v>266</v>
      </c>
      <c r="H113">
        <v>100027806</v>
      </c>
      <c r="J113">
        <v>5000070666</v>
      </c>
      <c r="K113" t="s">
        <v>267</v>
      </c>
      <c r="L113" s="6">
        <v>35.44</v>
      </c>
    </row>
    <row r="114" spans="2:12" x14ac:dyDescent="0.2">
      <c r="B114" t="s">
        <v>113</v>
      </c>
      <c r="D114">
        <v>53800000</v>
      </c>
      <c r="L114" s="7">
        <v>35.44</v>
      </c>
    </row>
    <row r="115" spans="2:12" x14ac:dyDescent="0.2">
      <c r="B115" s="5">
        <v>37049</v>
      </c>
      <c r="C115">
        <v>413</v>
      </c>
      <c r="D115">
        <v>59003000</v>
      </c>
      <c r="F115" t="s">
        <v>201</v>
      </c>
      <c r="H115">
        <v>100029378</v>
      </c>
      <c r="J115">
        <v>20023000</v>
      </c>
      <c r="K115" t="s">
        <v>118</v>
      </c>
      <c r="L115" s="6">
        <v>66.58</v>
      </c>
    </row>
    <row r="116" spans="2:12" x14ac:dyDescent="0.2">
      <c r="B116" s="5">
        <v>37049</v>
      </c>
      <c r="C116">
        <v>413</v>
      </c>
      <c r="D116">
        <v>59003000</v>
      </c>
      <c r="F116" t="s">
        <v>201</v>
      </c>
      <c r="H116">
        <v>100029377</v>
      </c>
      <c r="J116">
        <v>20023000</v>
      </c>
      <c r="K116" t="s">
        <v>118</v>
      </c>
      <c r="L116" s="6">
        <v>896.09</v>
      </c>
    </row>
    <row r="117" spans="2:12" x14ac:dyDescent="0.2">
      <c r="B117" s="5">
        <v>37049</v>
      </c>
      <c r="C117">
        <v>413</v>
      </c>
      <c r="D117">
        <v>59003000</v>
      </c>
      <c r="F117" t="s">
        <v>201</v>
      </c>
      <c r="H117">
        <v>100029376</v>
      </c>
      <c r="J117">
        <v>20023000</v>
      </c>
      <c r="K117" t="s">
        <v>118</v>
      </c>
      <c r="L117" s="6">
        <v>219.46</v>
      </c>
    </row>
    <row r="118" spans="2:12" x14ac:dyDescent="0.2">
      <c r="B118" s="5">
        <v>37072</v>
      </c>
      <c r="C118">
        <v>413</v>
      </c>
      <c r="D118">
        <v>59003000</v>
      </c>
      <c r="F118" t="s">
        <v>201</v>
      </c>
      <c r="H118">
        <v>100032282</v>
      </c>
      <c r="J118">
        <v>30016000</v>
      </c>
      <c r="K118" t="s">
        <v>110</v>
      </c>
      <c r="L118" s="6">
        <v>2430.64</v>
      </c>
    </row>
    <row r="119" spans="2:12" x14ac:dyDescent="0.2">
      <c r="B119" s="5">
        <v>37057</v>
      </c>
      <c r="C119">
        <v>413</v>
      </c>
      <c r="D119">
        <v>59003000</v>
      </c>
      <c r="F119" t="s">
        <v>201</v>
      </c>
      <c r="H119">
        <v>100029966</v>
      </c>
      <c r="J119">
        <v>30016000</v>
      </c>
      <c r="K119" t="s">
        <v>110</v>
      </c>
      <c r="L119" s="6">
        <v>1443.82</v>
      </c>
    </row>
    <row r="120" spans="2:12" x14ac:dyDescent="0.2">
      <c r="B120" s="5">
        <v>37057</v>
      </c>
      <c r="C120">
        <v>413</v>
      </c>
      <c r="D120">
        <v>59003000</v>
      </c>
      <c r="F120" t="s">
        <v>201</v>
      </c>
      <c r="H120">
        <v>100029966</v>
      </c>
      <c r="J120">
        <v>30016000</v>
      </c>
      <c r="K120" t="s">
        <v>110</v>
      </c>
      <c r="L120" s="6">
        <v>1423.7</v>
      </c>
    </row>
    <row r="121" spans="2:12" x14ac:dyDescent="0.2">
      <c r="B121" s="5">
        <v>37058</v>
      </c>
      <c r="C121">
        <v>413</v>
      </c>
      <c r="D121">
        <v>59003000</v>
      </c>
      <c r="F121" t="s">
        <v>201</v>
      </c>
      <c r="H121">
        <v>100031343</v>
      </c>
      <c r="J121">
        <v>20029200</v>
      </c>
      <c r="K121" t="s">
        <v>326</v>
      </c>
      <c r="L121" s="6">
        <v>100.37</v>
      </c>
    </row>
    <row r="122" spans="2:12" x14ac:dyDescent="0.2">
      <c r="B122" s="5">
        <v>37072</v>
      </c>
      <c r="C122">
        <v>413</v>
      </c>
      <c r="D122">
        <v>59003000</v>
      </c>
      <c r="F122" t="s">
        <v>201</v>
      </c>
      <c r="H122">
        <v>100032282</v>
      </c>
      <c r="J122">
        <v>30016000</v>
      </c>
      <c r="K122" t="s">
        <v>110</v>
      </c>
      <c r="L122" s="6">
        <v>5378.03</v>
      </c>
    </row>
    <row r="123" spans="2:12" x14ac:dyDescent="0.2">
      <c r="B123" t="s">
        <v>113</v>
      </c>
      <c r="D123">
        <v>59003000</v>
      </c>
      <c r="L123" s="7">
        <v>11958.69</v>
      </c>
    </row>
    <row r="124" spans="2:12" x14ac:dyDescent="0.2">
      <c r="B124" s="5">
        <v>37072</v>
      </c>
      <c r="C124">
        <v>413</v>
      </c>
      <c r="D124">
        <v>59003100</v>
      </c>
      <c r="F124" t="s">
        <v>269</v>
      </c>
      <c r="H124">
        <v>100032282</v>
      </c>
      <c r="J124">
        <v>30016000</v>
      </c>
      <c r="K124" t="s">
        <v>110</v>
      </c>
      <c r="L124" s="6">
        <v>47.59</v>
      </c>
    </row>
    <row r="125" spans="2:12" x14ac:dyDescent="0.2">
      <c r="B125" s="5">
        <v>37057</v>
      </c>
      <c r="C125">
        <v>413</v>
      </c>
      <c r="D125">
        <v>59003100</v>
      </c>
      <c r="F125" t="s">
        <v>269</v>
      </c>
      <c r="H125">
        <v>100029966</v>
      </c>
      <c r="J125">
        <v>30016000</v>
      </c>
      <c r="K125" t="s">
        <v>110</v>
      </c>
      <c r="L125" s="6">
        <v>112.24</v>
      </c>
    </row>
    <row r="126" spans="2:12" x14ac:dyDescent="0.2">
      <c r="B126" t="s">
        <v>113</v>
      </c>
      <c r="D126">
        <v>59003100</v>
      </c>
      <c r="L126" s="7">
        <v>159.83000000000001</v>
      </c>
    </row>
    <row r="127" spans="2:12" x14ac:dyDescent="0.2">
      <c r="B127" s="5">
        <v>37049</v>
      </c>
      <c r="C127">
        <v>413</v>
      </c>
      <c r="D127">
        <v>59003200</v>
      </c>
      <c r="F127" t="s">
        <v>270</v>
      </c>
      <c r="H127">
        <v>100029376</v>
      </c>
      <c r="J127">
        <v>20023000</v>
      </c>
      <c r="K127" t="s">
        <v>118</v>
      </c>
      <c r="L127" s="6">
        <v>3.6</v>
      </c>
    </row>
    <row r="128" spans="2:12" x14ac:dyDescent="0.2">
      <c r="B128" s="5">
        <v>37072</v>
      </c>
      <c r="C128">
        <v>413</v>
      </c>
      <c r="D128">
        <v>59003200</v>
      </c>
      <c r="F128" t="s">
        <v>270</v>
      </c>
      <c r="H128">
        <v>100032282</v>
      </c>
      <c r="J128">
        <v>30016000</v>
      </c>
      <c r="K128" t="s">
        <v>110</v>
      </c>
      <c r="L128" s="6">
        <v>55.32</v>
      </c>
    </row>
    <row r="129" spans="2:12" x14ac:dyDescent="0.2">
      <c r="B129" s="5">
        <v>37058</v>
      </c>
      <c r="C129">
        <v>413</v>
      </c>
      <c r="D129">
        <v>59003200</v>
      </c>
      <c r="F129" t="s">
        <v>270</v>
      </c>
      <c r="H129">
        <v>100031343</v>
      </c>
      <c r="J129">
        <v>20029200</v>
      </c>
      <c r="K129" t="s">
        <v>326</v>
      </c>
      <c r="L129" s="6">
        <v>7.2</v>
      </c>
    </row>
    <row r="130" spans="2:12" x14ac:dyDescent="0.2">
      <c r="B130" s="5">
        <v>37057</v>
      </c>
      <c r="C130">
        <v>413</v>
      </c>
      <c r="D130">
        <v>59003200</v>
      </c>
      <c r="F130" t="s">
        <v>270</v>
      </c>
      <c r="H130">
        <v>100029966</v>
      </c>
      <c r="J130">
        <v>30016000</v>
      </c>
      <c r="K130" t="s">
        <v>110</v>
      </c>
      <c r="L130" s="6">
        <v>77.34</v>
      </c>
    </row>
    <row r="131" spans="2:12" x14ac:dyDescent="0.2">
      <c r="B131" t="s">
        <v>113</v>
      </c>
      <c r="D131">
        <v>59003200</v>
      </c>
      <c r="L131" s="7">
        <v>143.46</v>
      </c>
    </row>
    <row r="132" spans="2:12" x14ac:dyDescent="0.2">
      <c r="B132" s="5">
        <v>37072</v>
      </c>
      <c r="C132">
        <v>413</v>
      </c>
      <c r="D132">
        <v>59099900</v>
      </c>
      <c r="F132" t="s">
        <v>271</v>
      </c>
      <c r="H132">
        <v>100032282</v>
      </c>
      <c r="J132">
        <v>30016000</v>
      </c>
      <c r="K132" t="s">
        <v>110</v>
      </c>
      <c r="L132" s="6">
        <v>2.16</v>
      </c>
    </row>
    <row r="133" spans="2:12" x14ac:dyDescent="0.2">
      <c r="B133" s="5">
        <v>37072</v>
      </c>
      <c r="C133">
        <v>413</v>
      </c>
      <c r="D133">
        <v>59099900</v>
      </c>
      <c r="F133" t="s">
        <v>271</v>
      </c>
      <c r="H133">
        <v>100032282</v>
      </c>
      <c r="J133">
        <v>30016000</v>
      </c>
      <c r="K133" t="s">
        <v>110</v>
      </c>
      <c r="L133" s="6">
        <v>10.25</v>
      </c>
    </row>
    <row r="134" spans="2:12" x14ac:dyDescent="0.2">
      <c r="B134" s="5">
        <v>37072</v>
      </c>
      <c r="C134">
        <v>413</v>
      </c>
      <c r="D134">
        <v>59099900</v>
      </c>
      <c r="F134" t="s">
        <v>271</v>
      </c>
      <c r="H134">
        <v>100032282</v>
      </c>
      <c r="J134">
        <v>30016000</v>
      </c>
      <c r="K134" t="s">
        <v>110</v>
      </c>
      <c r="L134" s="6">
        <v>431.77</v>
      </c>
    </row>
    <row r="135" spans="2:12" x14ac:dyDescent="0.2">
      <c r="B135" s="5">
        <v>37057</v>
      </c>
      <c r="C135">
        <v>413</v>
      </c>
      <c r="D135">
        <v>59099900</v>
      </c>
      <c r="F135" t="s">
        <v>271</v>
      </c>
      <c r="H135">
        <v>100029966</v>
      </c>
      <c r="J135">
        <v>30016000</v>
      </c>
      <c r="K135" t="s">
        <v>110</v>
      </c>
      <c r="L135" s="6">
        <v>14.32</v>
      </c>
    </row>
    <row r="136" spans="2:12" x14ac:dyDescent="0.2">
      <c r="B136" t="s">
        <v>113</v>
      </c>
      <c r="D136">
        <v>59099900</v>
      </c>
      <c r="L136" s="7">
        <v>458.5</v>
      </c>
    </row>
    <row r="137" spans="2:12" x14ac:dyDescent="0.2">
      <c r="B137" s="5">
        <v>37072</v>
      </c>
      <c r="C137">
        <v>413</v>
      </c>
      <c r="D137">
        <v>80020366</v>
      </c>
      <c r="F137" t="s">
        <v>202</v>
      </c>
      <c r="I137" t="s">
        <v>514</v>
      </c>
      <c r="L137" s="6">
        <v>-49891.57</v>
      </c>
    </row>
    <row r="138" spans="2:12" x14ac:dyDescent="0.2">
      <c r="B138" s="5">
        <v>37072</v>
      </c>
      <c r="C138">
        <v>413</v>
      </c>
      <c r="D138">
        <v>80020366</v>
      </c>
      <c r="F138" t="s">
        <v>202</v>
      </c>
      <c r="I138" t="s">
        <v>514</v>
      </c>
      <c r="L138" s="6">
        <v>-143236.31</v>
      </c>
    </row>
    <row r="139" spans="2:12" x14ac:dyDescent="0.2">
      <c r="B139" s="5">
        <v>37072</v>
      </c>
      <c r="C139">
        <v>413</v>
      </c>
      <c r="D139">
        <v>80020366</v>
      </c>
      <c r="F139" t="s">
        <v>202</v>
      </c>
      <c r="I139" t="s">
        <v>515</v>
      </c>
      <c r="L139" s="6">
        <v>-2708.28</v>
      </c>
    </row>
    <row r="140" spans="2:12" x14ac:dyDescent="0.2">
      <c r="B140" t="s">
        <v>113</v>
      </c>
      <c r="D140">
        <v>80020366</v>
      </c>
      <c r="L140" s="7">
        <v>-195836.16</v>
      </c>
    </row>
    <row r="141" spans="2:12" x14ac:dyDescent="0.2">
      <c r="B141" s="5">
        <v>37072</v>
      </c>
      <c r="C141">
        <v>413</v>
      </c>
      <c r="D141">
        <v>81000023</v>
      </c>
      <c r="F141" t="s">
        <v>210</v>
      </c>
      <c r="H141">
        <v>361393</v>
      </c>
      <c r="L141" s="6">
        <v>2708.28</v>
      </c>
    </row>
    <row r="142" spans="2:12" x14ac:dyDescent="0.2">
      <c r="B142" s="5">
        <v>37072</v>
      </c>
      <c r="C142">
        <v>413</v>
      </c>
      <c r="D142">
        <v>81000023</v>
      </c>
      <c r="F142" t="s">
        <v>210</v>
      </c>
      <c r="H142">
        <v>361390</v>
      </c>
      <c r="L142" s="6">
        <v>143236.31</v>
      </c>
    </row>
    <row r="143" spans="2:12" x14ac:dyDescent="0.2">
      <c r="B143" s="5">
        <v>37072</v>
      </c>
      <c r="C143">
        <v>413</v>
      </c>
      <c r="D143">
        <v>81000023</v>
      </c>
      <c r="F143" t="s">
        <v>210</v>
      </c>
      <c r="H143">
        <v>361386</v>
      </c>
      <c r="L143" s="6">
        <v>49891.57</v>
      </c>
    </row>
    <row r="144" spans="2:12" x14ac:dyDescent="0.2">
      <c r="B144" t="s">
        <v>113</v>
      </c>
      <c r="D144">
        <v>81000023</v>
      </c>
      <c r="L144" s="7">
        <v>195836.16</v>
      </c>
    </row>
    <row r="145" spans="2:12" hidden="1" x14ac:dyDescent="0.2">
      <c r="B145" s="5">
        <v>37050</v>
      </c>
      <c r="C145">
        <v>413</v>
      </c>
      <c r="D145">
        <v>82100109</v>
      </c>
      <c r="F145" t="s">
        <v>429</v>
      </c>
      <c r="H145">
        <v>3564187</v>
      </c>
      <c r="L145" s="6">
        <v>-144</v>
      </c>
    </row>
    <row r="146" spans="2:12" hidden="1" x14ac:dyDescent="0.2">
      <c r="B146" s="5">
        <v>37050</v>
      </c>
      <c r="C146">
        <v>413</v>
      </c>
      <c r="D146">
        <v>82100109</v>
      </c>
      <c r="F146" t="s">
        <v>429</v>
      </c>
      <c r="H146">
        <v>3564185</v>
      </c>
      <c r="L146" s="6">
        <v>-144</v>
      </c>
    </row>
    <row r="147" spans="2:12" hidden="1" x14ac:dyDescent="0.2">
      <c r="B147" s="5">
        <v>37050</v>
      </c>
      <c r="C147">
        <v>413</v>
      </c>
      <c r="D147">
        <v>82100109</v>
      </c>
      <c r="F147" t="s">
        <v>429</v>
      </c>
      <c r="H147">
        <v>3564184</v>
      </c>
      <c r="L147" s="6">
        <v>-144</v>
      </c>
    </row>
    <row r="148" spans="2:12" hidden="1" x14ac:dyDescent="0.2">
      <c r="B148" s="5">
        <v>37050</v>
      </c>
      <c r="C148">
        <v>413</v>
      </c>
      <c r="D148">
        <v>82100109</v>
      </c>
      <c r="F148" t="s">
        <v>429</v>
      </c>
      <c r="H148">
        <v>3564183</v>
      </c>
      <c r="L148" s="6">
        <v>-144</v>
      </c>
    </row>
    <row r="149" spans="2:12" hidden="1" x14ac:dyDescent="0.2">
      <c r="B149" s="5">
        <v>37050</v>
      </c>
      <c r="C149">
        <v>413</v>
      </c>
      <c r="D149">
        <v>82100109</v>
      </c>
      <c r="F149" t="s">
        <v>429</v>
      </c>
      <c r="H149">
        <v>3564182</v>
      </c>
      <c r="L149" s="6">
        <v>-144</v>
      </c>
    </row>
    <row r="150" spans="2:12" hidden="1" x14ac:dyDescent="0.2">
      <c r="B150" s="5">
        <v>37045</v>
      </c>
      <c r="C150">
        <v>413</v>
      </c>
      <c r="D150">
        <v>82100109</v>
      </c>
      <c r="F150" t="s">
        <v>429</v>
      </c>
      <c r="H150">
        <v>3564186</v>
      </c>
      <c r="L150" s="6">
        <v>-144</v>
      </c>
    </row>
    <row r="151" spans="2:12" hidden="1" x14ac:dyDescent="0.2">
      <c r="B151" s="5">
        <v>37072</v>
      </c>
      <c r="C151">
        <v>413</v>
      </c>
      <c r="D151">
        <v>82100109</v>
      </c>
      <c r="F151" t="s">
        <v>429</v>
      </c>
      <c r="H151">
        <v>3564186</v>
      </c>
      <c r="L151" s="6">
        <v>144</v>
      </c>
    </row>
    <row r="152" spans="2:12" hidden="1" x14ac:dyDescent="0.2">
      <c r="B152" s="5">
        <v>37072</v>
      </c>
      <c r="C152">
        <v>413</v>
      </c>
      <c r="D152">
        <v>82100109</v>
      </c>
      <c r="F152" t="s">
        <v>429</v>
      </c>
      <c r="H152">
        <v>3647853</v>
      </c>
      <c r="L152" s="6">
        <v>-180</v>
      </c>
    </row>
    <row r="153" spans="2:12" hidden="1" x14ac:dyDescent="0.2">
      <c r="B153" s="5">
        <v>37072</v>
      </c>
      <c r="C153">
        <v>413</v>
      </c>
      <c r="D153">
        <v>82100109</v>
      </c>
      <c r="F153" t="s">
        <v>429</v>
      </c>
      <c r="H153">
        <v>3647852</v>
      </c>
      <c r="L153" s="6">
        <v>-171</v>
      </c>
    </row>
    <row r="154" spans="2:12" hidden="1" x14ac:dyDescent="0.2">
      <c r="B154" s="5">
        <v>37072</v>
      </c>
      <c r="C154">
        <v>413</v>
      </c>
      <c r="D154">
        <v>82100109</v>
      </c>
      <c r="F154" t="s">
        <v>429</v>
      </c>
      <c r="H154">
        <v>3564412</v>
      </c>
      <c r="L154" s="6">
        <v>-144</v>
      </c>
    </row>
    <row r="155" spans="2:12" hidden="1" x14ac:dyDescent="0.2">
      <c r="B155" s="5">
        <v>37072</v>
      </c>
      <c r="C155">
        <v>413</v>
      </c>
      <c r="D155">
        <v>82100109</v>
      </c>
      <c r="F155" t="s">
        <v>429</v>
      </c>
      <c r="H155">
        <v>3564411</v>
      </c>
      <c r="L155" s="6">
        <v>-144</v>
      </c>
    </row>
    <row r="156" spans="2:12" hidden="1" x14ac:dyDescent="0.2">
      <c r="B156" s="5">
        <v>37072</v>
      </c>
      <c r="C156">
        <v>413</v>
      </c>
      <c r="D156">
        <v>82100109</v>
      </c>
      <c r="F156" t="s">
        <v>429</v>
      </c>
      <c r="H156">
        <v>3564409</v>
      </c>
      <c r="L156" s="6">
        <v>-144</v>
      </c>
    </row>
    <row r="157" spans="2:12" hidden="1" x14ac:dyDescent="0.2">
      <c r="B157" s="5">
        <v>37072</v>
      </c>
      <c r="C157">
        <v>413</v>
      </c>
      <c r="D157">
        <v>82100109</v>
      </c>
      <c r="F157" t="s">
        <v>429</v>
      </c>
      <c r="H157">
        <v>3564188</v>
      </c>
      <c r="L157" s="6">
        <v>-144</v>
      </c>
    </row>
    <row r="158" spans="2:12" hidden="1" x14ac:dyDescent="0.2">
      <c r="B158" s="5">
        <v>37050</v>
      </c>
      <c r="C158">
        <v>413</v>
      </c>
      <c r="D158">
        <v>82100109</v>
      </c>
      <c r="F158" t="s">
        <v>429</v>
      </c>
      <c r="H158">
        <v>3564187</v>
      </c>
      <c r="L158" s="6">
        <v>144</v>
      </c>
    </row>
    <row r="159" spans="2:12" hidden="1" x14ac:dyDescent="0.2">
      <c r="B159" s="5">
        <v>37050</v>
      </c>
      <c r="C159">
        <v>413</v>
      </c>
      <c r="D159">
        <v>82100109</v>
      </c>
      <c r="F159" t="s">
        <v>429</v>
      </c>
      <c r="H159">
        <v>3564185</v>
      </c>
      <c r="L159" s="6">
        <v>144</v>
      </c>
    </row>
    <row r="160" spans="2:12" hidden="1" x14ac:dyDescent="0.2">
      <c r="B160" s="5">
        <v>37050</v>
      </c>
      <c r="C160">
        <v>413</v>
      </c>
      <c r="D160">
        <v>82100109</v>
      </c>
      <c r="F160" t="s">
        <v>429</v>
      </c>
      <c r="H160">
        <v>3564184</v>
      </c>
      <c r="L160" s="6">
        <v>144</v>
      </c>
    </row>
    <row r="161" spans="2:12" hidden="1" x14ac:dyDescent="0.2">
      <c r="B161" s="5">
        <v>37050</v>
      </c>
      <c r="C161">
        <v>413</v>
      </c>
      <c r="D161">
        <v>82100109</v>
      </c>
      <c r="F161" t="s">
        <v>429</v>
      </c>
      <c r="H161">
        <v>3564183</v>
      </c>
      <c r="L161" s="6">
        <v>144</v>
      </c>
    </row>
    <row r="162" spans="2:12" hidden="1" x14ac:dyDescent="0.2">
      <c r="B162" s="5">
        <v>37050</v>
      </c>
      <c r="C162">
        <v>413</v>
      </c>
      <c r="D162">
        <v>82100109</v>
      </c>
      <c r="F162" t="s">
        <v>429</v>
      </c>
      <c r="H162">
        <v>3564182</v>
      </c>
      <c r="L162" s="6">
        <v>144</v>
      </c>
    </row>
    <row r="163" spans="2:12" hidden="1" x14ac:dyDescent="0.2">
      <c r="B163" s="5">
        <v>37045</v>
      </c>
      <c r="C163">
        <v>413</v>
      </c>
      <c r="D163">
        <v>82100109</v>
      </c>
      <c r="F163" t="s">
        <v>429</v>
      </c>
      <c r="H163">
        <v>3564186</v>
      </c>
      <c r="L163" s="6">
        <v>144</v>
      </c>
    </row>
    <row r="164" spans="2:12" hidden="1" x14ac:dyDescent="0.2">
      <c r="B164" s="5">
        <v>37072</v>
      </c>
      <c r="C164">
        <v>413</v>
      </c>
      <c r="D164">
        <v>82100109</v>
      </c>
      <c r="F164" t="s">
        <v>429</v>
      </c>
      <c r="H164">
        <v>3564186</v>
      </c>
      <c r="L164" s="6">
        <v>-144</v>
      </c>
    </row>
    <row r="165" spans="2:12" hidden="1" x14ac:dyDescent="0.2">
      <c r="B165" s="5">
        <v>37072</v>
      </c>
      <c r="C165">
        <v>413</v>
      </c>
      <c r="D165">
        <v>82100109</v>
      </c>
      <c r="F165" t="s">
        <v>429</v>
      </c>
      <c r="H165">
        <v>3647853</v>
      </c>
      <c r="L165" s="6">
        <v>180</v>
      </c>
    </row>
    <row r="166" spans="2:12" hidden="1" x14ac:dyDescent="0.2">
      <c r="B166" s="5">
        <v>37072</v>
      </c>
      <c r="C166">
        <v>413</v>
      </c>
      <c r="D166">
        <v>82100109</v>
      </c>
      <c r="F166" t="s">
        <v>429</v>
      </c>
      <c r="H166">
        <v>3647852</v>
      </c>
      <c r="L166" s="6">
        <v>171</v>
      </c>
    </row>
    <row r="167" spans="2:12" hidden="1" x14ac:dyDescent="0.2">
      <c r="B167" s="5">
        <v>37072</v>
      </c>
      <c r="C167">
        <v>413</v>
      </c>
      <c r="D167">
        <v>82100109</v>
      </c>
      <c r="F167" t="s">
        <v>429</v>
      </c>
      <c r="H167">
        <v>3564412</v>
      </c>
      <c r="L167" s="6">
        <v>144</v>
      </c>
    </row>
    <row r="168" spans="2:12" hidden="1" x14ac:dyDescent="0.2">
      <c r="B168" s="5">
        <v>37072</v>
      </c>
      <c r="C168">
        <v>413</v>
      </c>
      <c r="D168">
        <v>82100109</v>
      </c>
      <c r="F168" t="s">
        <v>429</v>
      </c>
      <c r="H168">
        <v>3564411</v>
      </c>
      <c r="L168" s="6">
        <v>144</v>
      </c>
    </row>
    <row r="169" spans="2:12" hidden="1" x14ac:dyDescent="0.2">
      <c r="B169" s="5">
        <v>37072</v>
      </c>
      <c r="C169">
        <v>413</v>
      </c>
      <c r="D169">
        <v>82100109</v>
      </c>
      <c r="F169" t="s">
        <v>429</v>
      </c>
      <c r="H169">
        <v>3564409</v>
      </c>
      <c r="L169" s="6">
        <v>144</v>
      </c>
    </row>
    <row r="170" spans="2:12" hidden="1" x14ac:dyDescent="0.2">
      <c r="B170" s="5">
        <v>37072</v>
      </c>
      <c r="C170">
        <v>413</v>
      </c>
      <c r="D170">
        <v>82100109</v>
      </c>
      <c r="F170" t="s">
        <v>429</v>
      </c>
      <c r="H170">
        <v>3564188</v>
      </c>
      <c r="L170" s="6">
        <v>144</v>
      </c>
    </row>
    <row r="171" spans="2:12" hidden="1" x14ac:dyDescent="0.2">
      <c r="B171" t="s">
        <v>113</v>
      </c>
      <c r="D171">
        <v>82100109</v>
      </c>
      <c r="L171" s="6">
        <v>0</v>
      </c>
    </row>
    <row r="172" spans="2:12" x14ac:dyDescent="0.2">
      <c r="B172" t="s">
        <v>212</v>
      </c>
      <c r="L172" s="6"/>
    </row>
    <row r="173" spans="2:12" x14ac:dyDescent="0.2">
      <c r="L173" s="6"/>
    </row>
    <row r="174" spans="2:12" x14ac:dyDescent="0.2">
      <c r="B174" t="s">
        <v>213</v>
      </c>
      <c r="L174" s="7">
        <v>388704.72</v>
      </c>
    </row>
    <row r="175" spans="2:12" x14ac:dyDescent="0.2">
      <c r="L175" s="6"/>
    </row>
    <row r="176" spans="2:12" x14ac:dyDescent="0.2">
      <c r="L176" s="6"/>
    </row>
    <row r="177" spans="12:12" x14ac:dyDescent="0.2">
      <c r="L177" s="6"/>
    </row>
    <row r="178" spans="12:12" x14ac:dyDescent="0.2">
      <c r="L178" s="6"/>
    </row>
    <row r="179" spans="12:12" x14ac:dyDescent="0.2">
      <c r="L179" s="6"/>
    </row>
    <row r="180" spans="12:12" x14ac:dyDescent="0.2">
      <c r="L180" s="6"/>
    </row>
    <row r="181" spans="12:12" x14ac:dyDescent="0.2">
      <c r="L181" s="6"/>
    </row>
    <row r="182" spans="12:12" x14ac:dyDescent="0.2">
      <c r="L182" s="6"/>
    </row>
    <row r="183" spans="12:12" x14ac:dyDescent="0.2">
      <c r="L183" s="6"/>
    </row>
    <row r="184" spans="12:12" x14ac:dyDescent="0.2">
      <c r="L184" s="6"/>
    </row>
    <row r="185" spans="12:12" x14ac:dyDescent="0.2">
      <c r="L185" s="6"/>
    </row>
    <row r="186" spans="12:12" x14ac:dyDescent="0.2">
      <c r="L186" s="6"/>
    </row>
    <row r="187" spans="12:12" x14ac:dyDescent="0.2">
      <c r="L187" s="6"/>
    </row>
    <row r="188" spans="12:12" x14ac:dyDescent="0.2">
      <c r="L188" s="6"/>
    </row>
    <row r="189" spans="12:12" x14ac:dyDescent="0.2">
      <c r="L189" s="6"/>
    </row>
    <row r="190" spans="12:12" x14ac:dyDescent="0.2">
      <c r="L190" s="6"/>
    </row>
    <row r="191" spans="12:12" x14ac:dyDescent="0.2">
      <c r="L191" s="6"/>
    </row>
    <row r="192" spans="12:12" x14ac:dyDescent="0.2">
      <c r="L192" s="6"/>
    </row>
    <row r="193" spans="12:12" x14ac:dyDescent="0.2">
      <c r="L193" s="6"/>
    </row>
    <row r="194" spans="12:12" x14ac:dyDescent="0.2">
      <c r="L194" s="6"/>
    </row>
    <row r="195" spans="12:12" x14ac:dyDescent="0.2">
      <c r="L195" s="6"/>
    </row>
    <row r="196" spans="12:12" x14ac:dyDescent="0.2">
      <c r="L196" s="6"/>
    </row>
    <row r="197" spans="12:12" x14ac:dyDescent="0.2">
      <c r="L197" s="6"/>
    </row>
    <row r="198" spans="12:12" x14ac:dyDescent="0.2">
      <c r="L198" s="6"/>
    </row>
    <row r="199" spans="12:12" x14ac:dyDescent="0.2">
      <c r="L199" s="6"/>
    </row>
    <row r="200" spans="12:12" x14ac:dyDescent="0.2">
      <c r="L200" s="6"/>
    </row>
    <row r="201" spans="12:12" x14ac:dyDescent="0.2">
      <c r="L201" s="6"/>
    </row>
    <row r="202" spans="12:12" x14ac:dyDescent="0.2">
      <c r="L202" s="6"/>
    </row>
    <row r="203" spans="12:12" x14ac:dyDescent="0.2">
      <c r="L203" s="6"/>
    </row>
    <row r="204" spans="12:12" x14ac:dyDescent="0.2">
      <c r="L204" s="6"/>
    </row>
    <row r="205" spans="12:12" x14ac:dyDescent="0.2">
      <c r="L205" s="6"/>
    </row>
    <row r="206" spans="12:12" x14ac:dyDescent="0.2">
      <c r="L206" s="6"/>
    </row>
    <row r="207" spans="12:12" x14ac:dyDescent="0.2">
      <c r="L207" s="6"/>
    </row>
    <row r="208" spans="12:12" x14ac:dyDescent="0.2">
      <c r="L208" s="6"/>
    </row>
    <row r="209" spans="12:12" x14ac:dyDescent="0.2">
      <c r="L209" s="6"/>
    </row>
    <row r="210" spans="12:12" x14ac:dyDescent="0.2">
      <c r="L210" s="6"/>
    </row>
    <row r="211" spans="12:12" x14ac:dyDescent="0.2">
      <c r="L211" s="6"/>
    </row>
    <row r="212" spans="12:12" x14ac:dyDescent="0.2">
      <c r="L212" s="6"/>
    </row>
    <row r="213" spans="12:12" x14ac:dyDescent="0.2">
      <c r="L213" s="6"/>
    </row>
    <row r="214" spans="12:12" x14ac:dyDescent="0.2">
      <c r="L214" s="6"/>
    </row>
    <row r="215" spans="12:12" x14ac:dyDescent="0.2">
      <c r="L215" s="6"/>
    </row>
    <row r="216" spans="12:12" x14ac:dyDescent="0.2">
      <c r="L216" s="6"/>
    </row>
    <row r="217" spans="12:12" x14ac:dyDescent="0.2">
      <c r="L217" s="6"/>
    </row>
    <row r="218" spans="12:12" x14ac:dyDescent="0.2">
      <c r="L218" s="6"/>
    </row>
    <row r="219" spans="12:12" x14ac:dyDescent="0.2">
      <c r="L219" s="6"/>
    </row>
    <row r="220" spans="12:12" x14ac:dyDescent="0.2">
      <c r="L220" s="6"/>
    </row>
    <row r="221" spans="12:12" x14ac:dyDescent="0.2">
      <c r="L221" s="6"/>
    </row>
    <row r="222" spans="12:12" x14ac:dyDescent="0.2">
      <c r="L222" s="6"/>
    </row>
    <row r="223" spans="12:12" x14ac:dyDescent="0.2">
      <c r="L223" s="6"/>
    </row>
    <row r="224" spans="12:12" x14ac:dyDescent="0.2">
      <c r="L224" s="6"/>
    </row>
    <row r="225" spans="12:12" x14ac:dyDescent="0.2">
      <c r="L225" s="6"/>
    </row>
    <row r="226" spans="12:12" x14ac:dyDescent="0.2">
      <c r="L226" s="6"/>
    </row>
    <row r="227" spans="12:12" x14ac:dyDescent="0.2">
      <c r="L227" s="6"/>
    </row>
    <row r="228" spans="12:12" x14ac:dyDescent="0.2">
      <c r="L228" s="6"/>
    </row>
    <row r="229" spans="12:12" x14ac:dyDescent="0.2">
      <c r="L229" s="6"/>
    </row>
    <row r="230" spans="12:12" x14ac:dyDescent="0.2">
      <c r="L230" s="6"/>
    </row>
    <row r="231" spans="12:12" x14ac:dyDescent="0.2">
      <c r="L231" s="6"/>
    </row>
    <row r="232" spans="12:12" x14ac:dyDescent="0.2">
      <c r="L232" s="6"/>
    </row>
    <row r="233" spans="12:12" x14ac:dyDescent="0.2">
      <c r="L233" s="6"/>
    </row>
    <row r="234" spans="12:12" x14ac:dyDescent="0.2">
      <c r="L234" s="6"/>
    </row>
    <row r="235" spans="12:12" x14ac:dyDescent="0.2">
      <c r="L235" s="6"/>
    </row>
    <row r="236" spans="12:12" x14ac:dyDescent="0.2">
      <c r="L236" s="6"/>
    </row>
    <row r="237" spans="12:12" x14ac:dyDescent="0.2">
      <c r="L237" s="6"/>
    </row>
    <row r="238" spans="12:12" x14ac:dyDescent="0.2">
      <c r="L238" s="6"/>
    </row>
    <row r="239" spans="12:12" x14ac:dyDescent="0.2">
      <c r="L239" s="6"/>
    </row>
    <row r="240" spans="12:12" x14ac:dyDescent="0.2">
      <c r="L240" s="6"/>
    </row>
    <row r="241" spans="12:12" x14ac:dyDescent="0.2">
      <c r="L241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45" sqref="A45:A46"/>
    </sheetView>
  </sheetViews>
  <sheetFormatPr defaultRowHeight="12.75" x14ac:dyDescent="0.2"/>
  <cols>
    <col min="1" max="1" width="22.28515625" customWidth="1"/>
    <col min="2" max="2" width="5.140625" customWidth="1"/>
    <col min="3" max="3" width="20.28515625" customWidth="1"/>
    <col min="4" max="4" width="25.5703125" customWidth="1"/>
    <col min="5" max="5" width="12.2851562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637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89</v>
      </c>
      <c r="B7" s="3">
        <v>413</v>
      </c>
      <c r="C7" s="3" t="s">
        <v>611</v>
      </c>
      <c r="D7" s="3" t="s">
        <v>615</v>
      </c>
      <c r="E7">
        <v>1</v>
      </c>
    </row>
    <row r="8" spans="1:5" x14ac:dyDescent="0.2">
      <c r="D8" s="65" t="s">
        <v>623</v>
      </c>
      <c r="E8">
        <v>1</v>
      </c>
    </row>
    <row r="10" spans="1:5" x14ac:dyDescent="0.2">
      <c r="A10" t="s">
        <v>599</v>
      </c>
      <c r="B10" s="3">
        <v>413</v>
      </c>
      <c r="C10" s="3" t="s">
        <v>611</v>
      </c>
      <c r="D10" s="3" t="s">
        <v>612</v>
      </c>
      <c r="E10">
        <v>1</v>
      </c>
    </row>
    <row r="11" spans="1:5" x14ac:dyDescent="0.2">
      <c r="A11" t="s">
        <v>84</v>
      </c>
      <c r="B11" s="3">
        <v>413</v>
      </c>
      <c r="C11" s="3" t="s">
        <v>611</v>
      </c>
      <c r="D11" s="3" t="s">
        <v>612</v>
      </c>
      <c r="E11">
        <v>1</v>
      </c>
    </row>
    <row r="12" spans="1:5" x14ac:dyDescent="0.2">
      <c r="A12" t="s">
        <v>85</v>
      </c>
      <c r="B12" s="3">
        <v>413</v>
      </c>
      <c r="C12" s="3" t="s">
        <v>611</v>
      </c>
      <c r="D12" s="3" t="s">
        <v>612</v>
      </c>
      <c r="E12">
        <v>1</v>
      </c>
    </row>
    <row r="13" spans="1:5" x14ac:dyDescent="0.2">
      <c r="A13" t="s">
        <v>86</v>
      </c>
      <c r="B13" s="3">
        <v>413</v>
      </c>
      <c r="C13" s="3" t="s">
        <v>611</v>
      </c>
      <c r="D13" s="3" t="s">
        <v>612</v>
      </c>
      <c r="E13">
        <v>1</v>
      </c>
    </row>
    <row r="14" spans="1:5" x14ac:dyDescent="0.2">
      <c r="A14" t="s">
        <v>87</v>
      </c>
      <c r="B14" s="3">
        <v>413</v>
      </c>
      <c r="C14" s="3" t="s">
        <v>611</v>
      </c>
      <c r="D14" s="3" t="s">
        <v>612</v>
      </c>
      <c r="E14">
        <v>1</v>
      </c>
    </row>
    <row r="15" spans="1:5" x14ac:dyDescent="0.2">
      <c r="A15" t="s">
        <v>88</v>
      </c>
      <c r="B15" s="3">
        <v>413</v>
      </c>
      <c r="C15" s="3" t="s">
        <v>611</v>
      </c>
      <c r="D15" s="3" t="s">
        <v>612</v>
      </c>
      <c r="E15">
        <v>1</v>
      </c>
    </row>
    <row r="16" spans="1:5" x14ac:dyDescent="0.2">
      <c r="A16" t="s">
        <v>91</v>
      </c>
      <c r="B16" s="3">
        <v>413</v>
      </c>
      <c r="C16" s="3" t="s">
        <v>611</v>
      </c>
      <c r="D16" s="3" t="s">
        <v>612</v>
      </c>
      <c r="E16">
        <v>1</v>
      </c>
    </row>
    <row r="17" spans="1:5" x14ac:dyDescent="0.2">
      <c r="D17" s="65" t="s">
        <v>623</v>
      </c>
      <c r="E17">
        <f>SUM(E10:E16)</f>
        <v>7</v>
      </c>
    </row>
    <row r="19" spans="1:5" x14ac:dyDescent="0.2">
      <c r="A19" t="s">
        <v>600</v>
      </c>
      <c r="B19" s="3">
        <v>413</v>
      </c>
      <c r="C19" s="3" t="s">
        <v>611</v>
      </c>
      <c r="D19" s="3" t="s">
        <v>613</v>
      </c>
      <c r="E19">
        <v>1</v>
      </c>
    </row>
    <row r="20" spans="1:5" x14ac:dyDescent="0.2">
      <c r="D20" s="65" t="s">
        <v>623</v>
      </c>
      <c r="E20">
        <v>1</v>
      </c>
    </row>
    <row r="22" spans="1:5" ht="12" customHeight="1" x14ac:dyDescent="0.2">
      <c r="A22" t="s">
        <v>83</v>
      </c>
      <c r="B22" s="3">
        <v>413</v>
      </c>
      <c r="C22" s="3" t="s">
        <v>611</v>
      </c>
      <c r="D22" s="3" t="s">
        <v>614</v>
      </c>
      <c r="E22">
        <v>1</v>
      </c>
    </row>
    <row r="23" spans="1:5" ht="12" customHeight="1" x14ac:dyDescent="0.2">
      <c r="A23" t="s">
        <v>601</v>
      </c>
      <c r="B23" s="3">
        <v>413</v>
      </c>
      <c r="C23" s="3" t="s">
        <v>611</v>
      </c>
      <c r="D23" s="3" t="s">
        <v>614</v>
      </c>
      <c r="E23">
        <v>1</v>
      </c>
    </row>
    <row r="24" spans="1:5" ht="12" customHeight="1" x14ac:dyDescent="0.2">
      <c r="A24" t="s">
        <v>48</v>
      </c>
      <c r="B24" s="3">
        <v>413</v>
      </c>
      <c r="C24" s="3" t="s">
        <v>611</v>
      </c>
      <c r="D24" s="3" t="s">
        <v>614</v>
      </c>
      <c r="E24">
        <v>1</v>
      </c>
    </row>
    <row r="25" spans="1:5" x14ac:dyDescent="0.2">
      <c r="D25" s="65" t="s">
        <v>623</v>
      </c>
      <c r="E25">
        <f>SUM(E22:E24)</f>
        <v>3</v>
      </c>
    </row>
    <row r="27" spans="1:5" x14ac:dyDescent="0.2">
      <c r="D27" s="2" t="s">
        <v>638</v>
      </c>
      <c r="E27">
        <f>+E8+E17+E20+E25</f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0"/>
  <sheetViews>
    <sheetView topLeftCell="A20" workbookViewId="0">
      <selection activeCell="A45" sqref="A45:A46"/>
    </sheetView>
  </sheetViews>
  <sheetFormatPr defaultRowHeight="12.75" x14ac:dyDescent="0.2"/>
  <cols>
    <col min="1" max="1" width="27.28515625" style="48" bestFit="1" customWidth="1"/>
    <col min="2" max="2" width="9" style="48" customWidth="1"/>
    <col min="3" max="3" width="1.85546875" style="48" customWidth="1"/>
    <col min="4" max="4" width="9" style="48" customWidth="1"/>
    <col min="5" max="5" width="1.5703125" style="48" customWidth="1"/>
    <col min="6" max="6" width="9" style="48" customWidth="1"/>
    <col min="7" max="7" width="4" style="48" customWidth="1"/>
    <col min="8" max="8" width="10.5703125" style="48" customWidth="1"/>
    <col min="9" max="9" width="1.85546875" style="48" customWidth="1"/>
    <col min="10" max="10" width="9" style="48" customWidth="1"/>
    <col min="11" max="11" width="1.42578125" style="48" customWidth="1"/>
    <col min="12" max="12" width="12.28515625" style="48" customWidth="1"/>
    <col min="13" max="13" width="1.5703125" style="48" customWidth="1"/>
    <col min="14" max="14" width="27.28515625" style="48" bestFit="1" customWidth="1"/>
    <col min="15" max="15" width="9" style="48" customWidth="1"/>
    <col min="16" max="16" width="1.5703125" style="48" customWidth="1"/>
    <col min="17" max="17" width="8.7109375" style="48" customWidth="1"/>
    <col min="18" max="18" width="1.5703125" style="48" customWidth="1"/>
    <col min="19" max="19" width="9.85546875" style="48" customWidth="1"/>
    <col min="20" max="20" width="1.5703125" style="48" customWidth="1"/>
    <col min="21" max="21" width="9.42578125" style="48" customWidth="1"/>
    <col min="22" max="22" width="1.5703125" style="48" customWidth="1"/>
    <col min="23" max="23" width="8.85546875" style="48" customWidth="1"/>
    <col min="24" max="24" width="1.5703125" style="48" customWidth="1"/>
    <col min="25" max="25" width="9.5703125" style="48" customWidth="1"/>
    <col min="26" max="26" width="1.5703125" style="48" customWidth="1"/>
    <col min="27" max="27" width="9" style="48" customWidth="1"/>
    <col min="28" max="28" width="1.5703125" style="48" customWidth="1"/>
    <col min="29" max="29" width="9" style="48" customWidth="1"/>
    <col min="30" max="30" width="1.5703125" style="48" customWidth="1"/>
    <col min="31" max="31" width="8.85546875" style="48" customWidth="1"/>
    <col min="32" max="32" width="1.5703125" style="48" customWidth="1"/>
    <col min="33" max="33" width="8.85546875" style="48" customWidth="1"/>
    <col min="34" max="34" width="1.5703125" style="48" customWidth="1"/>
    <col min="35" max="35" width="8.5703125" style="48" customWidth="1"/>
    <col min="36" max="36" width="1.5703125" style="48" customWidth="1"/>
    <col min="37" max="37" width="9.28515625" style="48" customWidth="1"/>
    <col min="38" max="38" width="1.5703125" style="48" customWidth="1"/>
    <col min="39" max="39" width="10.5703125" style="48" customWidth="1"/>
    <col min="40" max="40" width="1.5703125" style="48" customWidth="1"/>
    <col min="41" max="41" width="10.42578125" style="48" customWidth="1"/>
    <col min="42" max="42" width="1.85546875" style="48" customWidth="1"/>
    <col min="43" max="43" width="10.85546875" style="10" customWidth="1"/>
    <col min="44" max="44" width="1.7109375" style="48" customWidth="1"/>
    <col min="45" max="16384" width="9.140625" style="48"/>
  </cols>
  <sheetData>
    <row r="1" spans="1:43" ht="12" hidden="1" customHeight="1" x14ac:dyDescent="0.2">
      <c r="A1" s="48" t="s">
        <v>516</v>
      </c>
      <c r="B1" s="49" t="s">
        <v>603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P1" s="50"/>
      <c r="Q1" s="50"/>
    </row>
    <row r="2" spans="1:43" hidden="1" x14ac:dyDescent="0.2">
      <c r="A2" s="48" t="s">
        <v>517</v>
      </c>
      <c r="B2" s="49" t="s">
        <v>604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605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Legal - Consolidated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1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7" spans="1:43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43" s="10" customFormat="1" ht="12" customHeight="1" x14ac:dyDescent="0.2">
      <c r="A8" s="51"/>
      <c r="B8" s="52" t="s">
        <v>521</v>
      </c>
      <c r="C8" s="14"/>
      <c r="D8" s="52" t="s">
        <v>521</v>
      </c>
      <c r="E8" s="14"/>
      <c r="F8" s="15" t="s">
        <v>522</v>
      </c>
      <c r="G8" s="15"/>
      <c r="H8" s="52" t="s">
        <v>521</v>
      </c>
      <c r="I8" s="14"/>
      <c r="J8" s="5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s="10" customFormat="1" ht="12" customHeight="1" x14ac:dyDescent="0.2">
      <c r="A9" s="51"/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53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54" t="s">
        <v>543</v>
      </c>
      <c r="N10" s="54" t="s">
        <v>543</v>
      </c>
      <c r="AM10" s="55"/>
      <c r="AO10" s="56"/>
      <c r="AQ10" s="28"/>
    </row>
    <row r="11" spans="1:43" s="30" customFormat="1" ht="12" customHeight="1" x14ac:dyDescent="0.2">
      <c r="A11" s="57" t="s">
        <v>109</v>
      </c>
      <c r="B11" s="30">
        <f>+'105653'!B11+'105654'!B11+'105655'!B11+'105656'!B11+'105657'!B11+'105658'!B11+'105659'!B11+'105660'!B11+'107061'!B11</f>
        <v>1353119.08</v>
      </c>
      <c r="D11" s="30">
        <f>+'105653'!D11+'105654'!D11+'105655'!D11+'105656'!D11+'105657'!D11+'105658'!D11+'105659'!D11+'105660'!D11+'107061'!D11</f>
        <v>897486</v>
      </c>
      <c r="F11" s="30">
        <f>+D11-B11</f>
        <v>-455633.08000000007</v>
      </c>
      <c r="G11" s="30">
        <v>1</v>
      </c>
      <c r="H11" s="30">
        <f>+'105653'!H11+'105654'!H11+'105655'!H11+'105656'!H11+'105657'!H11+'105658'!H11+'105659'!H11+'105660'!H11+'107061'!H11</f>
        <v>6560837.5700000003</v>
      </c>
      <c r="J11" s="30">
        <f>+'105653'!J11+'105654'!J11+'105655'!J11+'105656'!J11+'105657'!J11+'105658'!J11+'105659'!J11+'105660'!J11+'107061'!J11</f>
        <v>5384916</v>
      </c>
      <c r="L11" s="30">
        <f>+J11-H11</f>
        <v>-1175921.5700000003</v>
      </c>
      <c r="N11" s="57" t="s">
        <v>109</v>
      </c>
      <c r="O11" s="30">
        <f>+'105653'!O11+'105654'!O11+'105655'!O11+'105656'!O11+'105657'!O11+'105658'!O11+'105659'!O11+'105660'!O11+'107061'!O11</f>
        <v>1014805.5199999999</v>
      </c>
      <c r="Q11" s="30">
        <f>+'105653'!Q11+'105654'!Q11+'105655'!Q11+'105656'!Q11+'105657'!Q11+'105658'!Q11+'105659'!Q11+'105660'!Q11+'107061'!Q11</f>
        <v>989454.80999999994</v>
      </c>
      <c r="S11" s="30">
        <f>+'105653'!S11+'105654'!S11+'105655'!S11+'105656'!S11+'105657'!S11+'105658'!S11+'105659'!S11+'105660'!S11+'107061'!S11</f>
        <v>1001399.5999999999</v>
      </c>
      <c r="U11" s="30">
        <f>+'105653'!U11+'105654'!U11+'105655'!U11+'105656'!U11+'105657'!U11+'105658'!U11+'105659'!U11+'105660'!U11+'107061'!U11</f>
        <v>976325.71</v>
      </c>
      <c r="W11" s="30">
        <f>+'105653'!W11+'105654'!W11+'105655'!W11+'105656'!W11+'105657'!W11+'105658'!W11+'105659'!W11+'105660'!W11+'107061'!W11</f>
        <v>1225732.8499999999</v>
      </c>
      <c r="Y11" s="30">
        <f>+'105653'!Y11+'105654'!Y11+'105655'!Y11+'105656'!Y11+'105657'!Y11+'105658'!Y11+'105659'!Y11+'105660'!Y11+'107061'!Y11</f>
        <v>1353119.08</v>
      </c>
      <c r="AA11" s="30">
        <f>+'105653'!AA11+'105654'!AA11+'105655'!AA11+'105656'!AA11+'105657'!AA11+'105658'!AA11+'105659'!AA11+'105660'!AA11+'107061'!AA11</f>
        <v>897486</v>
      </c>
      <c r="AC11" s="30">
        <f>+'105653'!AC11+'105654'!AC11+'105655'!AC11+'105656'!AC11+'105657'!AC11+'105658'!AC11+'105659'!AC11+'105660'!AC11+'107061'!AC11</f>
        <v>897486</v>
      </c>
      <c r="AE11" s="30">
        <f>+'105653'!AE11+'105654'!AE11+'105655'!AE11+'105656'!AE11+'105657'!AE11+'105658'!AE11+'105659'!AE11+'105660'!AE11+'107061'!AE11</f>
        <v>897486</v>
      </c>
      <c r="AG11" s="30">
        <f>+'105653'!AG11+'105654'!AG11+'105655'!AG11+'105656'!AG11+'105657'!AG11+'105658'!AG11+'105659'!AG11+'105660'!AG11+'107061'!AG11</f>
        <v>897486</v>
      </c>
      <c r="AI11" s="30">
        <f>+'105653'!AI11+'105654'!AI11+'105655'!AI11+'105656'!AI11+'105657'!AI11+'105658'!AI11+'105659'!AI11+'105660'!AI11+'107061'!AI11</f>
        <v>897486</v>
      </c>
      <c r="AK11" s="30">
        <f>+'105653'!AK11+'105654'!AK11+'105655'!AK11+'105656'!AK11+'105657'!AK11+'105658'!AK11+'105659'!AK11+'105660'!AK11+'107061'!AK11</f>
        <v>897486</v>
      </c>
      <c r="AM11" s="32">
        <f>SUM(O11:AK11)</f>
        <v>11945753.57</v>
      </c>
      <c r="AO11" s="33">
        <v>10769832</v>
      </c>
      <c r="AQ11" s="33">
        <f>+AO11-AM11</f>
        <v>-1175921.5700000003</v>
      </c>
    </row>
    <row r="12" spans="1:43" s="30" customFormat="1" ht="12" customHeight="1" x14ac:dyDescent="0.2">
      <c r="A12" s="57" t="s">
        <v>544</v>
      </c>
      <c r="B12" s="30">
        <f>+'105653'!B12+'105654'!B12+'105655'!B12+'105656'!B12+'105657'!B12+'105658'!B12+'105659'!B12+'105660'!B12+'107061'!B12</f>
        <v>139083.41</v>
      </c>
      <c r="D12" s="30">
        <f>+'105653'!D12+'105654'!D12+'105655'!D12+'105656'!D12+'105657'!D12+'105658'!D12+'105659'!D12+'105660'!D12+'107061'!D12</f>
        <v>119417</v>
      </c>
      <c r="F12" s="30">
        <f t="shared" ref="F12:F30" si="0">+D12-B12</f>
        <v>-19666.410000000003</v>
      </c>
      <c r="G12" s="30">
        <v>1</v>
      </c>
      <c r="H12" s="30">
        <f>+'105653'!H12+'105654'!H12+'105655'!H12+'105656'!H12+'105657'!H12+'105658'!H12+'105659'!H12+'105660'!H12+'107061'!H12</f>
        <v>860600.16</v>
      </c>
      <c r="J12" s="30">
        <f>+'105653'!J12+'105654'!J12+'105655'!J12+'105656'!J12+'105657'!J12+'105658'!J12+'105659'!J12+'105660'!J12+'107061'!J12</f>
        <v>716502</v>
      </c>
      <c r="L12" s="30">
        <f t="shared" ref="L12:L30" si="1">+J12-H12</f>
        <v>-144098.16000000003</v>
      </c>
      <c r="N12" s="57" t="s">
        <v>544</v>
      </c>
      <c r="O12" s="30">
        <f>+'105653'!O12+'105654'!O12+'105655'!O12+'105656'!O12+'105657'!O12+'105658'!O12+'105659'!O12+'105660'!O12+'107061'!O12</f>
        <v>134628.13</v>
      </c>
      <c r="Q12" s="30">
        <f>+'105653'!Q12+'105654'!Q12+'105655'!Q12+'105656'!Q12+'105657'!Q12+'105658'!Q12+'105659'!Q12+'105660'!Q12+'107061'!Q12</f>
        <v>114249.55000000002</v>
      </c>
      <c r="S12" s="30">
        <f>+'105653'!S12+'105654'!S12+'105655'!S12+'105656'!S12+'105657'!S12+'105658'!S12+'105659'!S12+'105660'!S12+'107061'!S12</f>
        <v>186113.21000000002</v>
      </c>
      <c r="U12" s="30">
        <f>+'105653'!U12+'105654'!U12+'105655'!U12+'105656'!U12+'105657'!U12+'105658'!U12+'105659'!U12+'105660'!U12+'107061'!U12</f>
        <v>139924.35</v>
      </c>
      <c r="W12" s="30">
        <f>+'105653'!W12+'105654'!W12+'105655'!W12+'105656'!W12+'105657'!W12+'105658'!W12+'105659'!W12+'105660'!W12+'107061'!W12</f>
        <v>146601.50999999998</v>
      </c>
      <c r="Y12" s="30">
        <f>+'105653'!Y12+'105654'!Y12+'105655'!Y12+'105656'!Y12+'105657'!Y12+'105658'!Y12+'105659'!Y12+'105660'!Y12+'107061'!Y12</f>
        <v>139083.41</v>
      </c>
      <c r="AA12" s="30">
        <f>+'105653'!AA12+'105654'!AA12+'105655'!AA12+'105656'!AA12+'105657'!AA12+'105658'!AA12+'105659'!AA12+'105660'!AA12+'107061'!AA12</f>
        <v>119417</v>
      </c>
      <c r="AC12" s="30">
        <f>+'105653'!AC12+'105654'!AC12+'105655'!AC12+'105656'!AC12+'105657'!AC12+'105658'!AC12+'105659'!AC12+'105660'!AC12+'107061'!AC12</f>
        <v>119417</v>
      </c>
      <c r="AE12" s="30">
        <f>+'105653'!AE12+'105654'!AE12+'105655'!AE12+'105656'!AE12+'105657'!AE12+'105658'!AE12+'105659'!AE12+'105660'!AE12+'107061'!AE12</f>
        <v>119417</v>
      </c>
      <c r="AG12" s="30">
        <f>+'105653'!AG12+'105654'!AG12+'105655'!AG12+'105656'!AG12+'105657'!AG12+'105658'!AG12+'105659'!AG12+'105660'!AG12+'107061'!AG12</f>
        <v>119417</v>
      </c>
      <c r="AI12" s="30">
        <f>+'105653'!AI12+'105654'!AI12+'105655'!AI12+'105656'!AI12+'105657'!AI12+'105658'!AI12+'105659'!AI12+'105660'!AI12+'107061'!AI12</f>
        <v>119417</v>
      </c>
      <c r="AK12" s="30">
        <f>+'105653'!AK12+'105654'!AK12+'105655'!AK12+'105656'!AK12+'105657'!AK12+'105658'!AK12+'105659'!AK12+'105660'!AK12+'107061'!AK12</f>
        <v>119417</v>
      </c>
      <c r="AM12" s="32">
        <f t="shared" ref="AM12:AM30" si="2">SUM(O12:AK12)</f>
        <v>1577102.1600000001</v>
      </c>
      <c r="AO12" s="33">
        <v>1433004</v>
      </c>
      <c r="AQ12" s="33">
        <f t="shared" ref="AQ12:AQ30" si="3">+AO12-AM12</f>
        <v>-144098.16000000015</v>
      </c>
    </row>
    <row r="13" spans="1:43" s="30" customFormat="1" ht="12" customHeight="1" x14ac:dyDescent="0.2">
      <c r="A13" s="57" t="s">
        <v>545</v>
      </c>
      <c r="B13" s="30">
        <f>+'105653'!B13+'105654'!B13+'105655'!B13+'105656'!B13+'105657'!B13+'105658'!B13+'105659'!B13+'105660'!B13+'107061'!B13</f>
        <v>51107.929999999993</v>
      </c>
      <c r="D13" s="30">
        <f>+'105653'!D13+'105654'!D13+'105655'!D13+'105656'!D13+'105657'!D13+'105658'!D13+'105659'!D13+'105660'!D13+'107061'!D13</f>
        <v>58387</v>
      </c>
      <c r="F13" s="30">
        <f t="shared" si="0"/>
        <v>7279.070000000007</v>
      </c>
      <c r="H13" s="30">
        <f>+'105653'!H13+'105654'!H13+'105655'!H13+'105656'!H13+'105657'!H13+'105658'!H13+'105659'!H13+'105660'!H13+'107061'!H13</f>
        <v>459324.25999999995</v>
      </c>
      <c r="J13" s="30">
        <f>+'105653'!J13+'105654'!J13+'105655'!J13+'105656'!J13+'105657'!J13+'105658'!J13+'105659'!J13+'105660'!J13+'107061'!J13</f>
        <v>350322</v>
      </c>
      <c r="L13" s="30">
        <f t="shared" si="1"/>
        <v>-109002.25999999995</v>
      </c>
      <c r="N13" s="57" t="s">
        <v>545</v>
      </c>
      <c r="O13" s="30">
        <f>+'105653'!O13+'105654'!O13+'105655'!O13+'105656'!O13+'105657'!O13+'105658'!O13+'105659'!O13+'105660'!O13+'107061'!O13</f>
        <v>147763.04</v>
      </c>
      <c r="Q13" s="30">
        <f>+'105653'!Q13+'105654'!Q13+'105655'!Q13+'105656'!Q13+'105657'!Q13+'105658'!Q13+'105659'!Q13+'105660'!Q13+'107061'!Q13</f>
        <v>269643.15000000002</v>
      </c>
      <c r="S13" s="30">
        <f>+'105653'!S13+'105654'!S13+'105655'!S13+'105656'!S13+'105657'!S13+'105658'!S13+'105659'!S13+'105660'!S13+'107061'!S13</f>
        <v>-132439.83000000002</v>
      </c>
      <c r="U13" s="30">
        <f>+'105653'!U13+'105654'!U13+'105655'!U13+'105656'!U13+'105657'!U13+'105658'!U13+'105659'!U13+'105660'!U13+'107061'!U13</f>
        <v>66244.89</v>
      </c>
      <c r="W13" s="30">
        <f>+'105653'!W13+'105654'!W13+'105655'!W13+'105656'!W13+'105657'!W13+'105658'!W13+'105659'!W13+'105660'!W13+'107061'!W13</f>
        <v>57005.079999999994</v>
      </c>
      <c r="Y13" s="30">
        <f>+'105653'!Y13+'105654'!Y13+'105655'!Y13+'105656'!Y13+'105657'!Y13+'105658'!Y13+'105659'!Y13+'105660'!Y13+'107061'!Y13</f>
        <v>51107.929999999993</v>
      </c>
      <c r="AA13" s="30">
        <f>+'105653'!AA13+'105654'!AA13+'105655'!AA13+'105656'!AA13+'105657'!AA13+'105658'!AA13+'105659'!AA13+'105660'!AA13+'107061'!AA13</f>
        <v>58387</v>
      </c>
      <c r="AC13" s="30">
        <f>+'105653'!AC13+'105654'!AC13+'105655'!AC13+'105656'!AC13+'105657'!AC13+'105658'!AC13+'105659'!AC13+'105660'!AC13+'107061'!AC13</f>
        <v>58387</v>
      </c>
      <c r="AE13" s="30">
        <f>+'105653'!AE13+'105654'!AE13+'105655'!AE13+'105656'!AE13+'105657'!AE13+'105658'!AE13+'105659'!AE13+'105660'!AE13+'107061'!AE13</f>
        <v>58387</v>
      </c>
      <c r="AG13" s="30">
        <f>+'105653'!AG13+'105654'!AG13+'105655'!AG13+'105656'!AG13+'105657'!AG13+'105658'!AG13+'105659'!AG13+'105660'!AG13+'107061'!AG13</f>
        <v>58387</v>
      </c>
      <c r="AI13" s="30">
        <f>+'105653'!AI13+'105654'!AI13+'105655'!AI13+'105656'!AI13+'105657'!AI13+'105658'!AI13+'105659'!AI13+'105660'!AI13+'107061'!AI13</f>
        <v>58387</v>
      </c>
      <c r="AK13" s="30">
        <f>+'105653'!AK13+'105654'!AK13+'105655'!AK13+'105656'!AK13+'105657'!AK13+'105658'!AK13+'105659'!AK13+'105660'!AK13+'107061'!AK13</f>
        <v>58387</v>
      </c>
      <c r="AM13" s="32">
        <f t="shared" si="2"/>
        <v>809646.26</v>
      </c>
      <c r="AO13" s="33">
        <v>700644</v>
      </c>
      <c r="AQ13" s="33">
        <f t="shared" si="3"/>
        <v>-109002.26000000001</v>
      </c>
    </row>
    <row r="14" spans="1:43" s="30" customFormat="1" ht="12" customHeight="1" x14ac:dyDescent="0.2">
      <c r="A14" s="57" t="s">
        <v>546</v>
      </c>
      <c r="B14" s="30">
        <f>+'105653'!B14+'105654'!B14+'105655'!B14+'105656'!B14+'105657'!B14+'105658'!B14+'105659'!B14+'105660'!B14+'107061'!B14</f>
        <v>38772.090000000004</v>
      </c>
      <c r="D14" s="30">
        <f>+'105653'!D14+'105654'!D14+'105655'!D14+'105656'!D14+'105657'!D14+'105658'!D14+'105659'!D14+'105660'!D14+'107061'!D14</f>
        <v>84182</v>
      </c>
      <c r="F14" s="30">
        <f t="shared" si="0"/>
        <v>45409.909999999996</v>
      </c>
      <c r="H14" s="30">
        <f>+'105653'!H14+'105654'!H14+'105655'!H14+'105656'!H14+'105657'!H14+'105658'!H14+'105659'!H14+'105660'!H14+'107061'!H14</f>
        <v>271674.26999999909</v>
      </c>
      <c r="J14" s="30">
        <f>+'105653'!J14+'105654'!J14+'105655'!J14+'105656'!J14+'105657'!J14+'105658'!J14+'105659'!J14+'105660'!J14+'107061'!J14</f>
        <v>505092</v>
      </c>
      <c r="L14" s="30">
        <f t="shared" si="1"/>
        <v>233417.73000000091</v>
      </c>
      <c r="N14" s="57" t="s">
        <v>546</v>
      </c>
      <c r="O14" s="30">
        <f>+'105653'!O14+'105654'!O14+'105655'!O14+'105656'!O14+'105657'!O14+'105658'!O14+'105659'!O14+'105660'!O14+'107061'!O14</f>
        <v>103771.58</v>
      </c>
      <c r="Q14" s="30">
        <f>+'105653'!Q14+'105654'!Q14+'105655'!Q14+'105656'!Q14+'105657'!Q14+'105658'!Q14+'105659'!Q14+'105660'!Q14+'107061'!Q14</f>
        <v>25472.73</v>
      </c>
      <c r="S14" s="30">
        <f>+'105653'!S14+'105654'!S14+'105655'!S14+'105656'!S14+'105657'!S14+'105658'!S14+'105659'!S14+'105660'!S14+'107061'!S14</f>
        <v>38407.840000000011</v>
      </c>
      <c r="U14" s="30">
        <f>+'105653'!U14+'105654'!U14+'105655'!U14+'105656'!U14+'105657'!U14+'105658'!U14+'105659'!U14+'105660'!U14+'107061'!U14</f>
        <v>31001.650000002981</v>
      </c>
      <c r="W14" s="30">
        <f>+'105653'!W14+'105654'!W14+'105655'!W14+'105656'!W14+'105657'!W14+'105658'!W14+'105659'!W14+'105660'!W14+'107061'!W14</f>
        <v>34248.380000000005</v>
      </c>
      <c r="Y14" s="30">
        <f>+'105653'!Y14+'105654'!Y14+'105655'!Y14+'105656'!Y14+'105657'!Y14+'105658'!Y14+'105659'!Y14+'105660'!Y14+'107061'!Y14</f>
        <v>38772.090000000004</v>
      </c>
      <c r="AA14" s="30">
        <f>+'105653'!AA14+'105654'!AA14+'105655'!AA14+'105656'!AA14+'105657'!AA14+'105658'!AA14+'105659'!AA14+'105660'!AA14+'107061'!AA14</f>
        <v>84182</v>
      </c>
      <c r="AC14" s="30">
        <f>+'105653'!AC14+'105654'!AC14+'105655'!AC14+'105656'!AC14+'105657'!AC14+'105658'!AC14+'105659'!AC14+'105660'!AC14+'107061'!AC14</f>
        <v>84182</v>
      </c>
      <c r="AE14" s="30">
        <f>+'105653'!AE14+'105654'!AE14+'105655'!AE14+'105656'!AE14+'105657'!AE14+'105658'!AE14+'105659'!AE14+'105660'!AE14+'107061'!AE14</f>
        <v>84182</v>
      </c>
      <c r="AG14" s="30">
        <f>+'105653'!AG14+'105654'!AG14+'105655'!AG14+'105656'!AG14+'105657'!AG14+'105658'!AG14+'105659'!AG14+'105660'!AG14+'107061'!AG14</f>
        <v>84182</v>
      </c>
      <c r="AI14" s="30">
        <f>+'105653'!AI14+'105654'!AI14+'105655'!AI14+'105656'!AI14+'105657'!AI14+'105658'!AI14+'105659'!AI14+'105660'!AI14+'107061'!AI14</f>
        <v>84182</v>
      </c>
      <c r="AK14" s="30">
        <f>+'105653'!AK14+'105654'!AK14+'105655'!AK14+'105656'!AK14+'105657'!AK14+'105658'!AK14+'105659'!AK14+'105660'!AK14+'107061'!AK14</f>
        <v>84182</v>
      </c>
      <c r="AM14" s="32">
        <f t="shared" si="2"/>
        <v>776766.27000000305</v>
      </c>
      <c r="AO14" s="33">
        <v>1010184</v>
      </c>
      <c r="AQ14" s="33">
        <f t="shared" si="3"/>
        <v>233417.72999999695</v>
      </c>
    </row>
    <row r="15" spans="1:43" s="30" customFormat="1" ht="12" customHeight="1" x14ac:dyDescent="0.2">
      <c r="A15" s="57" t="s">
        <v>547</v>
      </c>
      <c r="B15" s="30">
        <f>+'105653'!B15+'105654'!B15+'105655'!B15+'105656'!B15+'105657'!B15+'105658'!B15+'105659'!B15+'105660'!B15+'107061'!B15</f>
        <v>6372.8900000000012</v>
      </c>
      <c r="D15" s="30">
        <f>+'105653'!D15+'105654'!D15+'105655'!D15+'105656'!D15+'105657'!D15+'105658'!D15+'105659'!D15+'105660'!D15+'107061'!D15</f>
        <v>31873</v>
      </c>
      <c r="F15" s="30">
        <f t="shared" si="0"/>
        <v>25500.11</v>
      </c>
      <c r="H15" s="30">
        <f>+'105653'!H15+'105654'!H15+'105655'!H15+'105656'!H15+'105657'!H15+'105658'!H15+'105659'!H15+'105660'!H15+'107061'!H15</f>
        <v>51967.26999999999</v>
      </c>
      <c r="J15" s="30">
        <f>+'105653'!J15+'105654'!J15+'105655'!J15+'105656'!J15+'105657'!J15+'105658'!J15+'105659'!J15+'105660'!J15+'107061'!J15</f>
        <v>191238</v>
      </c>
      <c r="L15" s="30">
        <f t="shared" si="1"/>
        <v>139270.73000000001</v>
      </c>
      <c r="N15" s="57" t="s">
        <v>547</v>
      </c>
      <c r="O15" s="30">
        <f>+'105653'!O15+'105654'!O15+'105655'!O15+'105656'!O15+'105657'!O15+'105658'!O15+'105659'!O15+'105660'!O15+'107061'!O15</f>
        <v>7918.54</v>
      </c>
      <c r="Q15" s="30">
        <f>+'105653'!Q15+'105654'!Q15+'105655'!Q15+'105656'!Q15+'105657'!Q15+'105658'!Q15+'105659'!Q15+'105660'!Q15+'107061'!Q15</f>
        <v>9778.2100000000009</v>
      </c>
      <c r="S15" s="30">
        <f>+'105653'!S15+'105654'!S15+'105655'!S15+'105656'!S15+'105657'!S15+'105658'!S15+'105659'!S15+'105660'!S15+'107061'!S15</f>
        <v>12727.119999999999</v>
      </c>
      <c r="U15" s="30">
        <f>+'105653'!U15+'105654'!U15+'105655'!U15+'105656'!U15+'105657'!U15+'105658'!U15+'105659'!U15+'105660'!U15+'107061'!U15</f>
        <v>10733.650000000001</v>
      </c>
      <c r="W15" s="30">
        <f>+'105653'!W15+'105654'!W15+'105655'!W15+'105656'!W15+'105657'!W15+'105658'!W15+'105659'!W15+'105660'!W15+'107061'!W15</f>
        <v>4436.8599999999997</v>
      </c>
      <c r="Y15" s="30">
        <f>+'105653'!Y15+'105654'!Y15+'105655'!Y15+'105656'!Y15+'105657'!Y15+'105658'!Y15+'105659'!Y15+'105660'!Y15+'107061'!Y15</f>
        <v>6372.8900000000012</v>
      </c>
      <c r="AA15" s="30">
        <f>+'105653'!AA15+'105654'!AA15+'105655'!AA15+'105656'!AA15+'105657'!AA15+'105658'!AA15+'105659'!AA15+'105660'!AA15+'107061'!AA15</f>
        <v>31873</v>
      </c>
      <c r="AC15" s="30">
        <f>+'105653'!AC15+'105654'!AC15+'105655'!AC15+'105656'!AC15+'105657'!AC15+'105658'!AC15+'105659'!AC15+'105660'!AC15+'107061'!AC15</f>
        <v>31873</v>
      </c>
      <c r="AE15" s="30">
        <f>+'105653'!AE15+'105654'!AE15+'105655'!AE15+'105656'!AE15+'105657'!AE15+'105658'!AE15+'105659'!AE15+'105660'!AE15+'107061'!AE15</f>
        <v>31873</v>
      </c>
      <c r="AG15" s="30">
        <f>+'105653'!AG15+'105654'!AG15+'105655'!AG15+'105656'!AG15+'105657'!AG15+'105658'!AG15+'105659'!AG15+'105660'!AG15+'107061'!AG15</f>
        <v>31873</v>
      </c>
      <c r="AI15" s="30">
        <f>+'105653'!AI15+'105654'!AI15+'105655'!AI15+'105656'!AI15+'105657'!AI15+'105658'!AI15+'105659'!AI15+'105660'!AI15+'107061'!AI15</f>
        <v>31873</v>
      </c>
      <c r="AK15" s="30">
        <f>+'105653'!AK15+'105654'!AK15+'105655'!AK15+'105656'!AK15+'105657'!AK15+'105658'!AK15+'105659'!AK15+'105660'!AK15+'107061'!AK15</f>
        <v>31873</v>
      </c>
      <c r="AM15" s="32">
        <f t="shared" si="2"/>
        <v>243205.27000000002</v>
      </c>
      <c r="AO15" s="33">
        <v>382476</v>
      </c>
      <c r="AQ15" s="33">
        <f t="shared" si="3"/>
        <v>139270.72999999998</v>
      </c>
    </row>
    <row r="16" spans="1:43" s="30" customFormat="1" ht="12" customHeight="1" x14ac:dyDescent="0.2">
      <c r="A16" s="57" t="s">
        <v>548</v>
      </c>
      <c r="B16" s="30">
        <f>+'105653'!B16+'105654'!B16+'105655'!B16+'105656'!B16+'105657'!B16+'105658'!B16+'105659'!B16+'105660'!B16+'107061'!B16</f>
        <v>3600044.9300000006</v>
      </c>
      <c r="D16" s="30">
        <f>+'105653'!D16+'105654'!D16+'105655'!D16+'105656'!D16+'105657'!D16+'105658'!D16+'105659'!D16+'105660'!D16+'107061'!D16</f>
        <v>265124</v>
      </c>
      <c r="F16" s="30">
        <f t="shared" si="0"/>
        <v>-3334920.9300000006</v>
      </c>
      <c r="H16" s="30">
        <f>+'105653'!H16+'105654'!H16+'105655'!H16+'105656'!H16+'105657'!H16+'105658'!H16+'105659'!H16+'105660'!H16+'107061'!H16</f>
        <v>11323951.090000002</v>
      </c>
      <c r="J16" s="30">
        <f>+'105653'!J16+'105654'!J16+'105655'!J16+'105656'!J16+'105657'!J16+'105658'!J16+'105659'!J16+'105660'!J16+'107061'!J16</f>
        <v>1590744</v>
      </c>
      <c r="L16" s="30">
        <f t="shared" si="1"/>
        <v>-9733207.0900000017</v>
      </c>
      <c r="N16" s="57" t="s">
        <v>548</v>
      </c>
      <c r="O16" s="30">
        <f>+'105653'!O16+'105654'!O16+'105655'!O16+'105656'!O16+'105657'!O16+'105658'!O16+'105659'!O16+'105660'!O16+'107061'!O16</f>
        <v>-1019692.4300000002</v>
      </c>
      <c r="Q16" s="30">
        <f>+'105653'!Q16+'105654'!Q16+'105655'!Q16+'105656'!Q16+'105657'!Q16+'105658'!Q16+'105659'!Q16+'105660'!Q16+'107061'!Q16</f>
        <v>1403319.1500000001</v>
      </c>
      <c r="S16" s="30">
        <f>+'105653'!S16+'105654'!S16+'105655'!S16+'105656'!S16+'105657'!S16+'105658'!S16+'105659'!S16+'105660'!S16+'107061'!S16</f>
        <v>2572983.6700000004</v>
      </c>
      <c r="U16" s="30">
        <f>+'105653'!U16+'105654'!U16+'105655'!U16+'105656'!U16+'105657'!U16+'105658'!U16+'105659'!U16+'105660'!U16+'107061'!U16</f>
        <v>3296733.7499999995</v>
      </c>
      <c r="W16" s="30">
        <f>+'105653'!W16+'105654'!W16+'105655'!W16+'105656'!W16+'105657'!W16+'105658'!W16+'105659'!W16+'105660'!W16+'107061'!W16</f>
        <v>1470562.2899999996</v>
      </c>
      <c r="Y16" s="30">
        <f>+'105653'!Y16+'105654'!Y16+'105655'!Y16+'105656'!Y16+'105657'!Y16+'105658'!Y16+'105659'!Y16+'105660'!Y16+'107061'!Y16</f>
        <v>3600044.9300000006</v>
      </c>
      <c r="AA16" s="30">
        <f>+'105653'!AA16+'105654'!AA16+'105655'!AA16+'105656'!AA16+'105657'!AA16+'105658'!AA16+'105659'!AA16+'105660'!AA16+'107061'!AA16</f>
        <v>265124</v>
      </c>
      <c r="AC16" s="30">
        <f>+'105653'!AC16+'105654'!AC16+'105655'!AC16+'105656'!AC16+'105657'!AC16+'105658'!AC16+'105659'!AC16+'105660'!AC16+'107061'!AC16</f>
        <v>265124</v>
      </c>
      <c r="AE16" s="30">
        <f>+'105653'!AE16+'105654'!AE16+'105655'!AE16+'105656'!AE16+'105657'!AE16+'105658'!AE16+'105659'!AE16+'105660'!AE16+'107061'!AE16</f>
        <v>265124</v>
      </c>
      <c r="AG16" s="30">
        <f>+'105653'!AG16+'105654'!AG16+'105655'!AG16+'105656'!AG16+'105657'!AG16+'105658'!AG16+'105659'!AG16+'105660'!AG16+'107061'!AG16</f>
        <v>456954</v>
      </c>
      <c r="AI16" s="30">
        <f>+'105653'!AI16+'105654'!AI16+'105655'!AI16+'105656'!AI16+'105657'!AI16+'105658'!AI16+'105659'!AI16+'105660'!AI16+'107061'!AI16</f>
        <v>456954</v>
      </c>
      <c r="AK16" s="30">
        <f>+'105653'!AK16+'105654'!AK16+'105655'!AK16+'105656'!AK16+'105657'!AK16+'105658'!AK16+'105659'!AK16+'105660'!AK16+'107061'!AK16</f>
        <v>1188081</v>
      </c>
      <c r="AM16" s="32">
        <f t="shared" si="2"/>
        <v>14221312.359999999</v>
      </c>
      <c r="AO16" s="33">
        <v>4488105</v>
      </c>
      <c r="AQ16" s="33">
        <f t="shared" si="3"/>
        <v>-9733207.3599999994</v>
      </c>
    </row>
    <row r="17" spans="1:43" s="30" customFormat="1" ht="12" hidden="1" customHeight="1" x14ac:dyDescent="0.2">
      <c r="A17" s="57" t="s">
        <v>549</v>
      </c>
      <c r="B17" s="30">
        <f>+'105653'!B17+'105654'!B17+'105655'!B17+'105656'!B17+'105657'!B17+'105658'!B17+'105659'!B17+'105660'!B17+'107061'!B17</f>
        <v>0</v>
      </c>
      <c r="D17" s="30">
        <f>+'105653'!D17+'105654'!D17+'105655'!D17+'105656'!D17+'105657'!D17+'105658'!D17+'105659'!D17+'105660'!D17+'107061'!D17</f>
        <v>0</v>
      </c>
      <c r="F17" s="30">
        <f t="shared" si="0"/>
        <v>0</v>
      </c>
      <c r="H17" s="30">
        <f>+'105653'!H17+'105654'!H17+'105655'!H17+'105656'!H17+'105657'!H17+'105658'!H17+'105659'!H17+'105660'!H17+'107061'!H17</f>
        <v>0</v>
      </c>
      <c r="J17" s="30">
        <f>+'105653'!J17+'105654'!J17+'105655'!J17+'105656'!J17+'105657'!J17+'105658'!J17+'105659'!J17+'105660'!J17+'107061'!J17</f>
        <v>0</v>
      </c>
      <c r="L17" s="30">
        <f t="shared" si="1"/>
        <v>0</v>
      </c>
      <c r="N17" s="57" t="s">
        <v>549</v>
      </c>
      <c r="O17" s="30">
        <f>+'105653'!O17+'105654'!O17+'105655'!O17+'105656'!O17+'105657'!O17+'105658'!O17+'105659'!O17+'105660'!O17+'107061'!O17</f>
        <v>0</v>
      </c>
      <c r="Q17" s="30">
        <f>+'105653'!Q17+'105654'!Q17+'105655'!Q17+'105656'!Q17+'105657'!Q17+'105658'!Q17+'105659'!Q17+'105660'!Q17+'107061'!Q17</f>
        <v>0</v>
      </c>
      <c r="S17" s="30">
        <f>+'105653'!S17+'105654'!S17+'105655'!S17+'105656'!S17+'105657'!S17+'105658'!S17+'105659'!S17+'105660'!S17+'107061'!S17</f>
        <v>0</v>
      </c>
      <c r="U17" s="30">
        <f>+'105653'!U17+'105654'!U17+'105655'!U17+'105656'!U17+'105657'!U17+'105658'!U17+'105659'!U17+'105660'!U17+'107061'!U17</f>
        <v>0</v>
      </c>
      <c r="W17" s="30">
        <f>+'105653'!W17+'105654'!W17+'105655'!W17+'105656'!W17+'105657'!W17+'105658'!W17+'105659'!W17+'105660'!W17+'107061'!W17</f>
        <v>0</v>
      </c>
      <c r="Y17" s="30">
        <f>+'105653'!Y17+'105654'!Y17+'105655'!Y17+'105656'!Y17+'105657'!Y17+'105658'!Y17+'105659'!Y17+'105660'!Y17+'107061'!Y17</f>
        <v>0</v>
      </c>
      <c r="AA17" s="30">
        <f>+'105653'!AA17+'105654'!AA17+'105655'!AA17+'105656'!AA17+'105657'!AA17+'105658'!AA17+'105659'!AA17+'105660'!AA17+'107061'!AA17</f>
        <v>0</v>
      </c>
      <c r="AC17" s="30">
        <f>+'105653'!AC17+'105654'!AC17+'105655'!AC17+'105656'!AC17+'105657'!AC17+'105658'!AC17+'105659'!AC17+'105660'!AC17+'107061'!AC17</f>
        <v>0</v>
      </c>
      <c r="AE17" s="30">
        <f>+'105653'!AE17+'105654'!AE17+'105655'!AE17+'105656'!AE17+'105657'!AE17+'105658'!AE17+'105659'!AE17+'105660'!AE17+'107061'!AE17</f>
        <v>0</v>
      </c>
      <c r="AG17" s="30">
        <f>+'105653'!AG17+'105654'!AG17+'105655'!AG17+'105656'!AG17+'105657'!AG17+'105658'!AG17+'105659'!AG17+'105660'!AG17+'107061'!AG17</f>
        <v>0</v>
      </c>
      <c r="AI17" s="30">
        <f>+'105653'!AI17+'105654'!AI17+'105655'!AI17+'105656'!AI17+'105657'!AI17+'105658'!AI17+'105659'!AI17+'105660'!AI17+'107061'!AI17</f>
        <v>0</v>
      </c>
      <c r="AK17" s="30">
        <f>+'105653'!AK17+'105654'!AK17+'105655'!AK17+'105656'!AK17+'105657'!AK17+'105658'!AK17+'105659'!AK17+'105660'!AK17+'107061'!AK17</f>
        <v>0</v>
      </c>
      <c r="AM17" s="32">
        <f t="shared" si="2"/>
        <v>0</v>
      </c>
      <c r="AO17" s="33">
        <v>0</v>
      </c>
      <c r="AQ17" s="33">
        <f t="shared" si="3"/>
        <v>0</v>
      </c>
    </row>
    <row r="18" spans="1:43" s="30" customFormat="1" ht="12" customHeight="1" x14ac:dyDescent="0.2">
      <c r="A18" s="57" t="s">
        <v>550</v>
      </c>
      <c r="B18" s="30">
        <f>+'105653'!B18+'105654'!B18+'105655'!B18+'105656'!B18+'105657'!B18+'105658'!B18+'105659'!B18+'105660'!B18+'107061'!B18</f>
        <v>102303.56</v>
      </c>
      <c r="D18" s="30">
        <f>+'105653'!D18+'105654'!D18+'105655'!D18+'105656'!D18+'105657'!D18+'105658'!D18+'105659'!D18+'105660'!D18+'107061'!D18</f>
        <v>0</v>
      </c>
      <c r="F18" s="30">
        <f t="shared" si="0"/>
        <v>-102303.56</v>
      </c>
      <c r="G18" s="30">
        <v>2</v>
      </c>
      <c r="H18" s="30">
        <f>+'105653'!H18+'105654'!H18+'105655'!H18+'105656'!H18+'105657'!H18+'105658'!H18+'105659'!H18+'105660'!H18+'107061'!H18</f>
        <v>473861.05</v>
      </c>
      <c r="J18" s="30">
        <f>+'105653'!J18+'105654'!J18+'105655'!J18+'105656'!J18+'105657'!J18+'105658'!J18+'105659'!J18+'105660'!J18+'107061'!J18</f>
        <v>0</v>
      </c>
      <c r="L18" s="30">
        <f t="shared" si="1"/>
        <v>-473861.05</v>
      </c>
      <c r="N18" s="57" t="s">
        <v>550</v>
      </c>
      <c r="O18" s="30">
        <f>+'105653'!O18+'105654'!O18+'105655'!O18+'105656'!O18+'105657'!O18+'105658'!O18+'105659'!O18+'105660'!O18+'107061'!O18</f>
        <v>39673.149999999994</v>
      </c>
      <c r="Q18" s="30">
        <f>+'105653'!Q18+'105654'!Q18+'105655'!Q18+'105656'!Q18+'105657'!Q18+'105658'!Q18+'105659'!Q18+'105660'!Q18+'107061'!Q18</f>
        <v>77622.720000000001</v>
      </c>
      <c r="S18" s="30">
        <f>+'105653'!S18+'105654'!S18+'105655'!S18+'105656'!S18+'105657'!S18+'105658'!S18+'105659'!S18+'105660'!S18+'107061'!S18</f>
        <v>65201.369999999995</v>
      </c>
      <c r="U18" s="30">
        <f>+'105653'!U18+'105654'!U18+'105655'!U18+'105656'!U18+'105657'!U18+'105658'!U18+'105659'!U18+'105660'!U18+'107061'!U18</f>
        <v>79717.740000000005</v>
      </c>
      <c r="W18" s="30">
        <f>+'105653'!W18+'105654'!W18+'105655'!W18+'105656'!W18+'105657'!W18+'105658'!W18+'105659'!W18+'105660'!W18+'107061'!W18</f>
        <v>109342.81</v>
      </c>
      <c r="Y18" s="30">
        <f>+'105653'!Y18+'105654'!Y18+'105655'!Y18+'105656'!Y18+'105657'!Y18+'105658'!Y18+'105659'!Y18+'105660'!Y18+'107061'!Y18</f>
        <v>102303.56</v>
      </c>
      <c r="AA18" s="30">
        <f>+'105653'!AA18+'105654'!AA18+'105655'!AA18+'105656'!AA18+'105657'!AA18+'105658'!AA18+'105659'!AA18+'105660'!AA18+'107061'!AA18</f>
        <v>0</v>
      </c>
      <c r="AC18" s="30">
        <f>+'105653'!AC18+'105654'!AC18+'105655'!AC18+'105656'!AC18+'105657'!AC18+'105658'!AC18+'105659'!AC18+'105660'!AC18+'107061'!AC18</f>
        <v>0</v>
      </c>
      <c r="AE18" s="30">
        <f>+'105653'!AE18+'105654'!AE18+'105655'!AE18+'105656'!AE18+'105657'!AE18+'105658'!AE18+'105659'!AE18+'105660'!AE18+'107061'!AE18</f>
        <v>0</v>
      </c>
      <c r="AG18" s="30">
        <f>+'105653'!AG18+'105654'!AG18+'105655'!AG18+'105656'!AG18+'105657'!AG18+'105658'!AG18+'105659'!AG18+'105660'!AG18+'107061'!AG18</f>
        <v>0</v>
      </c>
      <c r="AI18" s="30">
        <f>+'105653'!AI18+'105654'!AI18+'105655'!AI18+'105656'!AI18+'105657'!AI18+'105658'!AI18+'105659'!AI18+'105660'!AI18+'107061'!AI18</f>
        <v>0</v>
      </c>
      <c r="AK18" s="30">
        <f>+'105653'!AK18+'105654'!AK18+'105655'!AK18+'105656'!AK18+'105657'!AK18+'105658'!AK18+'105659'!AK18+'105660'!AK18+'107061'!AK18</f>
        <v>0</v>
      </c>
      <c r="AM18" s="32">
        <f t="shared" si="2"/>
        <v>473861.35</v>
      </c>
      <c r="AO18" s="33">
        <v>0</v>
      </c>
      <c r="AQ18" s="33">
        <f t="shared" si="3"/>
        <v>-473861.35</v>
      </c>
    </row>
    <row r="19" spans="1:43" s="30" customFormat="1" ht="12" customHeight="1" x14ac:dyDescent="0.2">
      <c r="A19" s="57" t="s">
        <v>551</v>
      </c>
      <c r="B19" s="30">
        <f>+'105653'!B19+'105654'!B19+'105655'!B19+'105656'!B19+'105657'!B19+'105658'!B19+'105659'!B19+'105660'!B19+'107061'!B19</f>
        <v>958.27</v>
      </c>
      <c r="D19" s="30">
        <f>+'105653'!D19+'105654'!D19+'105655'!D19+'105656'!D19+'105657'!D19+'105658'!D19+'105659'!D19+'105660'!D19+'107061'!D19</f>
        <v>0</v>
      </c>
      <c r="F19" s="30">
        <f t="shared" si="0"/>
        <v>-958.27</v>
      </c>
      <c r="H19" s="30">
        <f>+'105653'!H19+'105654'!H19+'105655'!H19+'105656'!H19+'105657'!H19+'105658'!H19+'105659'!H19+'105660'!H19+'107061'!H19</f>
        <v>1303.18</v>
      </c>
      <c r="J19" s="30">
        <f>+'105653'!J19+'105654'!J19+'105655'!J19+'105656'!J19+'105657'!J19+'105658'!J19+'105659'!J19+'105660'!J19+'107061'!J19</f>
        <v>0</v>
      </c>
      <c r="L19" s="30">
        <f t="shared" si="1"/>
        <v>-1303.18</v>
      </c>
      <c r="N19" s="57" t="s">
        <v>551</v>
      </c>
      <c r="O19" s="30">
        <f>+'105653'!O19+'105654'!O19+'105655'!O19+'105656'!O19+'105657'!O19+'105658'!O19+'105659'!O19+'105660'!O19+'107061'!O19</f>
        <v>0</v>
      </c>
      <c r="Q19" s="30">
        <f>+'105653'!Q19+'105654'!Q19+'105655'!Q19+'105656'!Q19+'105657'!Q19+'105658'!Q19+'105659'!Q19+'105660'!Q19+'107061'!Q19</f>
        <v>0</v>
      </c>
      <c r="S19" s="30">
        <f>+'105653'!S19+'105654'!S19+'105655'!S19+'105656'!S19+'105657'!S19+'105658'!S19+'105659'!S19+'105660'!S19+'107061'!S19</f>
        <v>0</v>
      </c>
      <c r="U19" s="30">
        <f>+'105653'!U19+'105654'!U19+'105655'!U19+'105656'!U19+'105657'!U19+'105658'!U19+'105659'!U19+'105660'!U19+'107061'!U19</f>
        <v>344.91</v>
      </c>
      <c r="W19" s="30">
        <f>+'105653'!W19+'105654'!W19+'105655'!W19+'105656'!W19+'105657'!W19+'105658'!W19+'105659'!W19+'105660'!W19+'107061'!W19</f>
        <v>0</v>
      </c>
      <c r="Y19" s="30">
        <f>+'105653'!Y19+'105654'!Y19+'105655'!Y19+'105656'!Y19+'105657'!Y19+'105658'!Y19+'105659'!Y19+'105660'!Y19+'107061'!Y19</f>
        <v>958.27</v>
      </c>
      <c r="AA19" s="30">
        <f>+'105653'!AA19+'105654'!AA19+'105655'!AA19+'105656'!AA19+'105657'!AA19+'105658'!AA19+'105659'!AA19+'105660'!AA19+'107061'!AA19</f>
        <v>0</v>
      </c>
      <c r="AC19" s="30">
        <f>+'105653'!AC19+'105654'!AC19+'105655'!AC19+'105656'!AC19+'105657'!AC19+'105658'!AC19+'105659'!AC19+'105660'!AC19+'107061'!AC19</f>
        <v>0</v>
      </c>
      <c r="AE19" s="30">
        <f>+'105653'!AE19+'105654'!AE19+'105655'!AE19+'105656'!AE19+'105657'!AE19+'105658'!AE19+'105659'!AE19+'105660'!AE19+'107061'!AE19</f>
        <v>0</v>
      </c>
      <c r="AG19" s="30">
        <f>+'105653'!AG19+'105654'!AG19+'105655'!AG19+'105656'!AG19+'105657'!AG19+'105658'!AG19+'105659'!AG19+'105660'!AG19+'107061'!AG19</f>
        <v>0</v>
      </c>
      <c r="AI19" s="30">
        <f>+'105653'!AI19+'105654'!AI19+'105655'!AI19+'105656'!AI19+'105657'!AI19+'105658'!AI19+'105659'!AI19+'105660'!AI19+'107061'!AI19</f>
        <v>0</v>
      </c>
      <c r="AK19" s="30">
        <f>+'105653'!AK19+'105654'!AK19+'105655'!AK19+'105656'!AK19+'105657'!AK19+'105658'!AK19+'105659'!AK19+'105660'!AK19+'107061'!AK19</f>
        <v>0</v>
      </c>
      <c r="AM19" s="32">
        <f t="shared" si="2"/>
        <v>1303.18</v>
      </c>
      <c r="AO19" s="33">
        <v>0</v>
      </c>
      <c r="AQ19" s="33">
        <f t="shared" si="3"/>
        <v>-1303.18</v>
      </c>
    </row>
    <row r="20" spans="1:43" s="30" customFormat="1" ht="12" customHeight="1" x14ac:dyDescent="0.2">
      <c r="A20" s="57" t="s">
        <v>552</v>
      </c>
      <c r="B20" s="30">
        <f>+'105653'!B20+'105654'!B20+'105655'!B20+'105656'!B20+'105657'!B20+'105658'!B20+'105659'!B20+'105660'!B20+'107061'!B20</f>
        <v>0</v>
      </c>
      <c r="D20" s="30">
        <f>+'105653'!D20+'105654'!D20+'105655'!D20+'105656'!D20+'105657'!D20+'105658'!D20+'105659'!D20+'105660'!D20+'107061'!D20</f>
        <v>0</v>
      </c>
      <c r="F20" s="30">
        <f t="shared" si="0"/>
        <v>0</v>
      </c>
      <c r="H20" s="30">
        <f>+'105653'!H20+'105654'!H20+'105655'!H20+'105656'!H20+'105657'!H20+'105658'!H20+'105659'!H20+'105660'!H20+'107061'!H20</f>
        <v>0</v>
      </c>
      <c r="J20" s="30">
        <f>+'105653'!J20+'105654'!J20+'105655'!J20+'105656'!J20+'105657'!J20+'105658'!J20+'105659'!J20+'105660'!J20+'107061'!J20</f>
        <v>0</v>
      </c>
      <c r="L20" s="30">
        <f t="shared" si="1"/>
        <v>0</v>
      </c>
      <c r="N20" s="57" t="s">
        <v>552</v>
      </c>
      <c r="O20" s="30">
        <f>+'105653'!O20+'105654'!O20+'105655'!O20+'105656'!O20+'105657'!O20+'105658'!O20+'105659'!O20+'105660'!O20+'107061'!O20</f>
        <v>0</v>
      </c>
      <c r="Q20" s="30">
        <f>+'105653'!Q20+'105654'!Q20+'105655'!Q20+'105656'!Q20+'105657'!Q20+'105658'!Q20+'105659'!Q20+'105660'!Q20+'107061'!Q20</f>
        <v>0</v>
      </c>
      <c r="S20" s="30">
        <f>+'105653'!S20+'105654'!S20+'105655'!S20+'105656'!S20+'105657'!S20+'105658'!S20+'105659'!S20+'105660'!S20+'107061'!S20</f>
        <v>0</v>
      </c>
      <c r="U20" s="30">
        <f>+'105653'!U20+'105654'!U20+'105655'!U20+'105656'!U20+'105657'!U20+'105658'!U20+'105659'!U20+'105660'!U20+'107061'!U20</f>
        <v>0</v>
      </c>
      <c r="W20" s="30">
        <f>+'105653'!W20+'105654'!W20+'105655'!W20+'105656'!W20+'105657'!W20+'105658'!W20+'105659'!W20+'105660'!W20+'107061'!W20</f>
        <v>0</v>
      </c>
      <c r="Y20" s="30">
        <f>+'105653'!Y20+'105654'!Y20+'105655'!Y20+'105656'!Y20+'105657'!Y20+'105658'!Y20+'105659'!Y20+'105660'!Y20+'107061'!Y20</f>
        <v>0</v>
      </c>
      <c r="AA20" s="30">
        <f>+'105653'!AA20+'105654'!AA20+'105655'!AA20+'105656'!AA20+'105657'!AA20+'105658'!AA20+'105659'!AA20+'105660'!AA20+'107061'!AA20</f>
        <v>0</v>
      </c>
      <c r="AC20" s="30">
        <f>+'105653'!AC20+'105654'!AC20+'105655'!AC20+'105656'!AC20+'105657'!AC20+'105658'!AC20+'105659'!AC20+'105660'!AC20+'107061'!AC20</f>
        <v>0</v>
      </c>
      <c r="AE20" s="30">
        <f>+'105653'!AE20+'105654'!AE20+'105655'!AE20+'105656'!AE20+'105657'!AE20+'105658'!AE20+'105659'!AE20+'105660'!AE20+'107061'!AE20</f>
        <v>0</v>
      </c>
      <c r="AG20" s="30">
        <f>+'105653'!AG20+'105654'!AG20+'105655'!AG20+'105656'!AG20+'105657'!AG20+'105658'!AG20+'105659'!AG20+'105660'!AG20+'107061'!AG20</f>
        <v>0</v>
      </c>
      <c r="AI20" s="30">
        <f>+'105653'!AI20+'105654'!AI20+'105655'!AI20+'105656'!AI20+'105657'!AI20+'105658'!AI20+'105659'!AI20+'105660'!AI20+'107061'!AI20</f>
        <v>0</v>
      </c>
      <c r="AK20" s="30">
        <f>+'105653'!AK20+'105654'!AK20+'105655'!AK20+'105656'!AK20+'105657'!AK20+'105658'!AK20+'105659'!AK20+'105660'!AK20+'107061'!AK20</f>
        <v>0</v>
      </c>
      <c r="AM20" s="32">
        <f t="shared" si="2"/>
        <v>0</v>
      </c>
      <c r="AO20" s="33">
        <v>0</v>
      </c>
      <c r="AQ20" s="33">
        <f t="shared" si="3"/>
        <v>0</v>
      </c>
    </row>
    <row r="21" spans="1:43" s="30" customFormat="1" ht="12" customHeight="1" x14ac:dyDescent="0.2">
      <c r="A21" s="57" t="s">
        <v>553</v>
      </c>
      <c r="B21" s="30">
        <f>+'105653'!B21+'105654'!B21+'105655'!B21+'105656'!B21+'105657'!B21+'105658'!B21+'105659'!B21+'105660'!B21+'107061'!B21</f>
        <v>8385.7799999999988</v>
      </c>
      <c r="D21" s="30">
        <f>+'105653'!D21+'105654'!D21+'105655'!D21+'105656'!D21+'105657'!D21+'105658'!D21+'105659'!D21+'105660'!D21+'107061'!D21</f>
        <v>1114</v>
      </c>
      <c r="F21" s="30">
        <f t="shared" si="0"/>
        <v>-7271.7799999999988</v>
      </c>
      <c r="G21" s="30">
        <v>3</v>
      </c>
      <c r="H21" s="30">
        <f>+'105653'!H21+'105654'!H21+'105655'!H21+'105656'!H21+'105657'!H21+'105658'!H21+'105659'!H21+'105660'!H21+'107061'!H21</f>
        <v>32081.630000000005</v>
      </c>
      <c r="J21" s="30">
        <f>+'105653'!J21+'105654'!J21+'105655'!J21+'105656'!J21+'105657'!J21+'105658'!J21+'105659'!J21+'105660'!J21+'107061'!J21</f>
        <v>6684</v>
      </c>
      <c r="L21" s="30">
        <f t="shared" si="1"/>
        <v>-25397.630000000005</v>
      </c>
      <c r="N21" s="57" t="s">
        <v>553</v>
      </c>
      <c r="O21" s="30">
        <f>+'105653'!O21+'105654'!O21+'105655'!O21+'105656'!O21+'105657'!O21+'105658'!O21+'105659'!O21+'105660'!O21+'107061'!O21</f>
        <v>3940.1600000000003</v>
      </c>
      <c r="Q21" s="30">
        <f>+'105653'!Q21+'105654'!Q21+'105655'!Q21+'105656'!Q21+'105657'!Q21+'105658'!Q21+'105659'!Q21+'105660'!Q21+'107061'!Q21</f>
        <v>2745.0000000000005</v>
      </c>
      <c r="S21" s="30">
        <f>+'105653'!S21+'105654'!S21+'105655'!S21+'105656'!S21+'105657'!S21+'105658'!S21+'105659'!S21+'105660'!S21+'107061'!S21</f>
        <v>6092.0899999999992</v>
      </c>
      <c r="U21" s="30">
        <f>+'105653'!U21+'105654'!U21+'105655'!U21+'105656'!U21+'105657'!U21+'105658'!U21+'105659'!U21+'105660'!U21+'107061'!U21</f>
        <v>7050.27</v>
      </c>
      <c r="W21" s="30">
        <f>+'105653'!W21+'105654'!W21+'105655'!W21+'105656'!W21+'105657'!W21+'105658'!W21+'105659'!W21+'105660'!W21+'107061'!W21</f>
        <v>3868.33</v>
      </c>
      <c r="Y21" s="30">
        <f>+'105653'!Y21+'105654'!Y21+'105655'!Y21+'105656'!Y21+'105657'!Y21+'105658'!Y21+'105659'!Y21+'105660'!Y21+'107061'!Y21</f>
        <v>8385.7799999999988</v>
      </c>
      <c r="AA21" s="30">
        <f>+'105653'!AA21+'105654'!AA21+'105655'!AA21+'105656'!AA21+'105657'!AA21+'105658'!AA21+'105659'!AA21+'105660'!AA21+'107061'!AA21</f>
        <v>1114</v>
      </c>
      <c r="AC21" s="30">
        <f>+'105653'!AC21+'105654'!AC21+'105655'!AC21+'105656'!AC21+'105657'!AC21+'105658'!AC21+'105659'!AC21+'105660'!AC21+'107061'!AC21</f>
        <v>1114</v>
      </c>
      <c r="AE21" s="30">
        <f>+'105653'!AE21+'105654'!AE21+'105655'!AE21+'105656'!AE21+'105657'!AE21+'105658'!AE21+'105659'!AE21+'105660'!AE21+'107061'!AE21</f>
        <v>1114</v>
      </c>
      <c r="AG21" s="30">
        <f>+'105653'!AG21+'105654'!AG21+'105655'!AG21+'105656'!AG21+'105657'!AG21+'105658'!AG21+'105659'!AG21+'105660'!AG21+'107061'!AG21</f>
        <v>1114</v>
      </c>
      <c r="AI21" s="30">
        <f>+'105653'!AI21+'105654'!AI21+'105655'!AI21+'105656'!AI21+'105657'!AI21+'105658'!AI21+'105659'!AI21+'105660'!AI21+'107061'!AI21</f>
        <v>1114</v>
      </c>
      <c r="AK21" s="30">
        <f>+'105653'!AK21+'105654'!AK21+'105655'!AK21+'105656'!AK21+'105657'!AK21+'105658'!AK21+'105659'!AK21+'105660'!AK21+'107061'!AK21</f>
        <v>1114</v>
      </c>
      <c r="AM21" s="32">
        <f t="shared" si="2"/>
        <v>38765.629999999997</v>
      </c>
      <c r="AO21" s="33">
        <v>13368</v>
      </c>
      <c r="AQ21" s="33">
        <f t="shared" si="3"/>
        <v>-25397.629999999997</v>
      </c>
    </row>
    <row r="22" spans="1:43" s="30" customFormat="1" ht="12" customHeight="1" x14ac:dyDescent="0.2">
      <c r="A22" s="57" t="s">
        <v>554</v>
      </c>
      <c r="B22" s="30">
        <f>+'105653'!B22+'105654'!B22+'105655'!B22+'105656'!B22+'105657'!B22+'105658'!B22+'105659'!B22+'105660'!B22+'107061'!B22</f>
        <v>0</v>
      </c>
      <c r="D22" s="30">
        <f>+'105653'!D22+'105654'!D22+'105655'!D22+'105656'!D22+'105657'!D22+'105658'!D22+'105659'!D22+'105660'!D22+'107061'!D22</f>
        <v>0</v>
      </c>
      <c r="F22" s="30">
        <f t="shared" si="0"/>
        <v>0</v>
      </c>
      <c r="H22" s="30">
        <f>+'105653'!H22+'105654'!H22+'105655'!H22+'105656'!H22+'105657'!H22+'105658'!H22+'105659'!H22+'105660'!H22+'107061'!H22</f>
        <v>0</v>
      </c>
      <c r="J22" s="30">
        <f>+'105653'!J22+'105654'!J22+'105655'!J22+'105656'!J22+'105657'!J22+'105658'!J22+'105659'!J22+'105660'!J22+'107061'!J22</f>
        <v>0</v>
      </c>
      <c r="L22" s="30">
        <f t="shared" si="1"/>
        <v>0</v>
      </c>
      <c r="N22" s="57" t="s">
        <v>554</v>
      </c>
      <c r="O22" s="30">
        <f>+'105653'!O22+'105654'!O22+'105655'!O22+'105656'!O22+'105657'!O22+'105658'!O22+'105659'!O22+'105660'!O22+'107061'!O22</f>
        <v>0</v>
      </c>
      <c r="Q22" s="30">
        <f>+'105653'!Q22+'105654'!Q22+'105655'!Q22+'105656'!Q22+'105657'!Q22+'105658'!Q22+'105659'!Q22+'105660'!Q22+'107061'!Q22</f>
        <v>0</v>
      </c>
      <c r="S22" s="30">
        <f>+'105653'!S22+'105654'!S22+'105655'!S22+'105656'!S22+'105657'!S22+'105658'!S22+'105659'!S22+'105660'!S22+'107061'!S22</f>
        <v>0</v>
      </c>
      <c r="U22" s="30">
        <f>+'105653'!U22+'105654'!U22+'105655'!U22+'105656'!U22+'105657'!U22+'105658'!U22+'105659'!U22+'105660'!U22+'107061'!U22</f>
        <v>0</v>
      </c>
      <c r="W22" s="30">
        <f>+'105653'!W22+'105654'!W22+'105655'!W22+'105656'!W22+'105657'!W22+'105658'!W22+'105659'!W22+'105660'!W22+'107061'!W22</f>
        <v>0</v>
      </c>
      <c r="Y22" s="30">
        <f>+'105653'!Y22+'105654'!Y22+'105655'!Y22+'105656'!Y22+'105657'!Y22+'105658'!Y22+'105659'!Y22+'105660'!Y22+'107061'!Y22</f>
        <v>0</v>
      </c>
      <c r="AA22" s="30">
        <f>+'105653'!AA22+'105654'!AA22+'105655'!AA22+'105656'!AA22+'105657'!AA22+'105658'!AA22+'105659'!AA22+'105660'!AA22+'107061'!AA22</f>
        <v>0</v>
      </c>
      <c r="AC22" s="30">
        <f>+'105653'!AC22+'105654'!AC22+'105655'!AC22+'105656'!AC22+'105657'!AC22+'105658'!AC22+'105659'!AC22+'105660'!AC22+'107061'!AC22</f>
        <v>0</v>
      </c>
      <c r="AE22" s="30">
        <f>+'105653'!AE22+'105654'!AE22+'105655'!AE22+'105656'!AE22+'105657'!AE22+'105658'!AE22+'105659'!AE22+'105660'!AE22+'107061'!AE22</f>
        <v>0</v>
      </c>
      <c r="AG22" s="30">
        <f>+'105653'!AG22+'105654'!AG22+'105655'!AG22+'105656'!AG22+'105657'!AG22+'105658'!AG22+'105659'!AG22+'105660'!AG22+'107061'!AG22</f>
        <v>0</v>
      </c>
      <c r="AI22" s="30">
        <f>+'105653'!AI22+'105654'!AI22+'105655'!AI22+'105656'!AI22+'105657'!AI22+'105658'!AI22+'105659'!AI22+'105660'!AI22+'107061'!AI22</f>
        <v>0</v>
      </c>
      <c r="AK22" s="30">
        <f>+'105653'!AK22+'105654'!AK22+'105655'!AK22+'105656'!AK22+'105657'!AK22+'105658'!AK22+'105659'!AK22+'105660'!AK22+'107061'!AK22</f>
        <v>0</v>
      </c>
      <c r="AM22" s="32">
        <f t="shared" si="2"/>
        <v>0</v>
      </c>
      <c r="AO22" s="33">
        <v>0</v>
      </c>
      <c r="AQ22" s="33">
        <f t="shared" si="3"/>
        <v>0</v>
      </c>
    </row>
    <row r="23" spans="1:43" s="30" customFormat="1" ht="12" customHeight="1" x14ac:dyDescent="0.2">
      <c r="A23" s="57" t="s">
        <v>555</v>
      </c>
      <c r="B23" s="30">
        <f>+'105653'!B23+'105654'!B23+'105655'!B23+'105656'!B23+'105657'!B23+'105658'!B23+'105659'!B23+'105660'!B23+'107061'!B23</f>
        <v>0</v>
      </c>
      <c r="D23" s="30">
        <f>+'105653'!D23+'105654'!D23+'105655'!D23+'105656'!D23+'105657'!D23+'105658'!D23+'105659'!D23+'105660'!D23+'107061'!D23</f>
        <v>0</v>
      </c>
      <c r="F23" s="30">
        <f t="shared" si="0"/>
        <v>0</v>
      </c>
      <c r="H23" s="30">
        <f>+'105653'!H23+'105654'!H23+'105655'!H23+'105656'!H23+'105657'!H23+'105658'!H23+'105659'!H23+'105660'!H23+'107061'!H23</f>
        <v>0</v>
      </c>
      <c r="J23" s="30">
        <f>+'105653'!J23+'105654'!J23+'105655'!J23+'105656'!J23+'105657'!J23+'105658'!J23+'105659'!J23+'105660'!J23+'107061'!J23</f>
        <v>0</v>
      </c>
      <c r="L23" s="30">
        <f t="shared" si="1"/>
        <v>0</v>
      </c>
      <c r="N23" s="57" t="s">
        <v>555</v>
      </c>
      <c r="O23" s="30">
        <f>+'105653'!O23+'105654'!O23+'105655'!O23+'105656'!O23+'105657'!O23+'105658'!O23+'105659'!O23+'105660'!O23+'107061'!O23</f>
        <v>0</v>
      </c>
      <c r="Q23" s="30">
        <f>+'105653'!Q23+'105654'!Q23+'105655'!Q23+'105656'!Q23+'105657'!Q23+'105658'!Q23+'105659'!Q23+'105660'!Q23+'107061'!Q23</f>
        <v>0</v>
      </c>
      <c r="S23" s="30">
        <f>+'105653'!S23+'105654'!S23+'105655'!S23+'105656'!S23+'105657'!S23+'105658'!S23+'105659'!S23+'105660'!S23+'107061'!S23</f>
        <v>0</v>
      </c>
      <c r="U23" s="30">
        <f>+'105653'!U23+'105654'!U23+'105655'!U23+'105656'!U23+'105657'!U23+'105658'!U23+'105659'!U23+'105660'!U23+'107061'!U23</f>
        <v>0</v>
      </c>
      <c r="W23" s="30">
        <f>+'105653'!W23+'105654'!W23+'105655'!W23+'105656'!W23+'105657'!W23+'105658'!W23+'105659'!W23+'105660'!W23+'107061'!W23</f>
        <v>0</v>
      </c>
      <c r="Y23" s="30">
        <f>+'105653'!Y23+'105654'!Y23+'105655'!Y23+'105656'!Y23+'105657'!Y23+'105658'!Y23+'105659'!Y23+'105660'!Y23+'107061'!Y23</f>
        <v>0</v>
      </c>
      <c r="AA23" s="30">
        <f>+'105653'!AA23+'105654'!AA23+'105655'!AA23+'105656'!AA23+'105657'!AA23+'105658'!AA23+'105659'!AA23+'105660'!AA23+'107061'!AA23</f>
        <v>0</v>
      </c>
      <c r="AC23" s="30">
        <f>+'105653'!AC23+'105654'!AC23+'105655'!AC23+'105656'!AC23+'105657'!AC23+'105658'!AC23+'105659'!AC23+'105660'!AC23+'107061'!AC23</f>
        <v>0</v>
      </c>
      <c r="AE23" s="30">
        <f>+'105653'!AE23+'105654'!AE23+'105655'!AE23+'105656'!AE23+'105657'!AE23+'105658'!AE23+'105659'!AE23+'105660'!AE23+'107061'!AE23</f>
        <v>0</v>
      </c>
      <c r="AG23" s="30">
        <f>+'105653'!AG23+'105654'!AG23+'105655'!AG23+'105656'!AG23+'105657'!AG23+'105658'!AG23+'105659'!AG23+'105660'!AG23+'107061'!AG23</f>
        <v>0</v>
      </c>
      <c r="AI23" s="30">
        <f>+'105653'!AI23+'105654'!AI23+'105655'!AI23+'105656'!AI23+'105657'!AI23+'105658'!AI23+'105659'!AI23+'105660'!AI23+'107061'!AI23</f>
        <v>0</v>
      </c>
      <c r="AK23" s="30">
        <f>+'105653'!AK23+'105654'!AK23+'105655'!AK23+'105656'!AK23+'105657'!AK23+'105658'!AK23+'105659'!AK23+'105660'!AK23+'107061'!AK23</f>
        <v>0</v>
      </c>
      <c r="AM23" s="32">
        <f t="shared" si="2"/>
        <v>0</v>
      </c>
      <c r="AO23" s="33">
        <v>0</v>
      </c>
      <c r="AQ23" s="33">
        <f t="shared" si="3"/>
        <v>0</v>
      </c>
    </row>
    <row r="24" spans="1:43" s="30" customFormat="1" ht="12" customHeight="1" x14ac:dyDescent="0.2">
      <c r="A24" s="57" t="s">
        <v>556</v>
      </c>
      <c r="B24" s="30">
        <f>+'105653'!B24+'105654'!B24+'105655'!B24+'105656'!B24+'105657'!B24+'105658'!B24+'105659'!B24+'105660'!B24+'107061'!B24</f>
        <v>7955.68</v>
      </c>
      <c r="D24" s="30">
        <f>+'105653'!D24+'105654'!D24+'105655'!D24+'105656'!D24+'105657'!D24+'105658'!D24+'105659'!D24+'105660'!D24+'107061'!D24</f>
        <v>805</v>
      </c>
      <c r="F24" s="30">
        <f t="shared" si="0"/>
        <v>-7150.68</v>
      </c>
      <c r="G24" s="30">
        <v>4</v>
      </c>
      <c r="H24" s="30">
        <f>+'105653'!H24+'105654'!H24+'105655'!H24+'105656'!H24+'105657'!H24+'105658'!H24+'105659'!H24+'105660'!H24+'107061'!H24</f>
        <v>31127.079999999998</v>
      </c>
      <c r="J24" s="30">
        <f>+'105653'!J24+'105654'!J24+'105655'!J24+'105656'!J24+'105657'!J24+'105658'!J24+'105659'!J24+'105660'!J24+'107061'!J24</f>
        <v>4830</v>
      </c>
      <c r="L24" s="30">
        <f t="shared" si="1"/>
        <v>-26297.079999999998</v>
      </c>
      <c r="N24" s="57" t="s">
        <v>556</v>
      </c>
      <c r="O24" s="30">
        <f>+'105653'!O24+'105654'!O24+'105655'!O24+'105656'!O24+'105657'!O24+'105658'!O24+'105659'!O24+'105660'!O24+'107061'!O24</f>
        <v>16362.109999999999</v>
      </c>
      <c r="Q24" s="30">
        <f>+'105653'!Q24+'105654'!Q24+'105655'!Q24+'105656'!Q24+'105657'!Q24+'105658'!Q24+'105659'!Q24+'105660'!Q24+'107061'!Q24</f>
        <v>3584.58</v>
      </c>
      <c r="S24" s="30">
        <f>+'105653'!S24+'105654'!S24+'105655'!S24+'105656'!S24+'105657'!S24+'105658'!S24+'105659'!S24+'105660'!S24+'107061'!S24</f>
        <v>470.92</v>
      </c>
      <c r="U24" s="30">
        <f>+'105653'!U24+'105654'!U24+'105655'!U24+'105656'!U24+'105657'!U24+'105658'!U24+'105659'!U24+'105660'!U24+'107061'!U24</f>
        <v>2029.5700000000002</v>
      </c>
      <c r="W24" s="30">
        <f>+'105653'!W24+'105654'!W24+'105655'!W24+'105656'!W24+'105657'!W24+'105658'!W24+'105659'!W24+'105660'!W24+'107061'!W24</f>
        <v>724.22</v>
      </c>
      <c r="Y24" s="30">
        <f>+'105653'!Y24+'105654'!Y24+'105655'!Y24+'105656'!Y24+'105657'!Y24+'105658'!Y24+'105659'!Y24+'105660'!Y24+'107061'!Y24</f>
        <v>7955.68</v>
      </c>
      <c r="AA24" s="30">
        <f>+'105653'!AA24+'105654'!AA24+'105655'!AA24+'105656'!AA24+'105657'!AA24+'105658'!AA24+'105659'!AA24+'105660'!AA24+'107061'!AA24</f>
        <v>805</v>
      </c>
      <c r="AC24" s="30">
        <f>+'105653'!AC24+'105654'!AC24+'105655'!AC24+'105656'!AC24+'105657'!AC24+'105658'!AC24+'105659'!AC24+'105660'!AC24+'107061'!AC24</f>
        <v>805</v>
      </c>
      <c r="AE24" s="30">
        <f>+'105653'!AE24+'105654'!AE24+'105655'!AE24+'105656'!AE24+'105657'!AE24+'105658'!AE24+'105659'!AE24+'105660'!AE24+'107061'!AE24</f>
        <v>805</v>
      </c>
      <c r="AG24" s="30">
        <f>+'105653'!AG24+'105654'!AG24+'105655'!AG24+'105656'!AG24+'105657'!AG24+'105658'!AG24+'105659'!AG24+'105660'!AG24+'107061'!AG24</f>
        <v>805</v>
      </c>
      <c r="AI24" s="30">
        <f>+'105653'!AI24+'105654'!AI24+'105655'!AI24+'105656'!AI24+'105657'!AI24+'105658'!AI24+'105659'!AI24+'105660'!AI24+'107061'!AI24</f>
        <v>805</v>
      </c>
      <c r="AK24" s="30">
        <f>+'105653'!AK24+'105654'!AK24+'105655'!AK24+'105656'!AK24+'105657'!AK24+'105658'!AK24+'105659'!AK24+'105660'!AK24+'107061'!AK24</f>
        <v>805</v>
      </c>
      <c r="AM24" s="32">
        <f t="shared" si="2"/>
        <v>35957.08</v>
      </c>
      <c r="AO24" s="33">
        <v>9660</v>
      </c>
      <c r="AQ24" s="33">
        <f t="shared" si="3"/>
        <v>-26297.08</v>
      </c>
    </row>
    <row r="25" spans="1:43" s="30" customFormat="1" ht="12" customHeight="1" x14ac:dyDescent="0.2">
      <c r="A25" s="57" t="s">
        <v>557</v>
      </c>
      <c r="B25" s="30">
        <f>+'105653'!B25+'105654'!B25+'105655'!B25+'105656'!B25+'105657'!B25+'105658'!B25+'105659'!B25+'105660'!B25+'107061'!B25</f>
        <v>0</v>
      </c>
      <c r="D25" s="30">
        <f>+'105653'!D25+'105654'!D25+'105655'!D25+'105656'!D25+'105657'!D25+'105658'!D25+'105659'!D25+'105660'!D25+'107061'!D25</f>
        <v>584</v>
      </c>
      <c r="F25" s="30">
        <f t="shared" si="0"/>
        <v>584</v>
      </c>
      <c r="H25" s="30">
        <f>+'105653'!H25+'105654'!H25+'105655'!H25+'105656'!H25+'105657'!H25+'105658'!H25+'105659'!H25+'105660'!H25+'107061'!H25</f>
        <v>0</v>
      </c>
      <c r="J25" s="30">
        <f>+'105653'!J25+'105654'!J25+'105655'!J25+'105656'!J25+'105657'!J25+'105658'!J25+'105659'!J25+'105660'!J25+'107061'!J25</f>
        <v>3504</v>
      </c>
      <c r="L25" s="30">
        <f t="shared" si="1"/>
        <v>3504</v>
      </c>
      <c r="N25" s="57" t="s">
        <v>557</v>
      </c>
      <c r="O25" s="30">
        <f>+'105653'!O25+'105654'!O25+'105655'!O25+'105656'!O25+'105657'!O25+'105658'!O25+'105659'!O25+'105660'!O25+'107061'!O25</f>
        <v>0</v>
      </c>
      <c r="Q25" s="30">
        <f>+'105653'!Q25+'105654'!Q25+'105655'!Q25+'105656'!Q25+'105657'!Q25+'105658'!Q25+'105659'!Q25+'105660'!Q25+'107061'!Q25</f>
        <v>0</v>
      </c>
      <c r="S25" s="30">
        <f>+'105653'!S25+'105654'!S25+'105655'!S25+'105656'!S25+'105657'!S25+'105658'!S25+'105659'!S25+'105660'!S25+'107061'!S25</f>
        <v>0</v>
      </c>
      <c r="U25" s="30">
        <f>+'105653'!U25+'105654'!U25+'105655'!U25+'105656'!U25+'105657'!U25+'105658'!U25+'105659'!U25+'105660'!U25+'107061'!U25</f>
        <v>0</v>
      </c>
      <c r="W25" s="30">
        <f>+'105653'!W25+'105654'!W25+'105655'!W25+'105656'!W25+'105657'!W25+'105658'!W25+'105659'!W25+'105660'!W25+'107061'!W25</f>
        <v>0</v>
      </c>
      <c r="Y25" s="30">
        <f>+'105653'!Y25+'105654'!Y25+'105655'!Y25+'105656'!Y25+'105657'!Y25+'105658'!Y25+'105659'!Y25+'105660'!Y25+'107061'!Y25</f>
        <v>0</v>
      </c>
      <c r="AA25" s="30">
        <f>+'105653'!AA25+'105654'!AA25+'105655'!AA25+'105656'!AA25+'105657'!AA25+'105658'!AA25+'105659'!AA25+'105660'!AA25+'107061'!AA25</f>
        <v>584</v>
      </c>
      <c r="AC25" s="30">
        <f>+'105653'!AC25+'105654'!AC25+'105655'!AC25+'105656'!AC25+'105657'!AC25+'105658'!AC25+'105659'!AC25+'105660'!AC25+'107061'!AC25</f>
        <v>584</v>
      </c>
      <c r="AE25" s="30">
        <f>+'105653'!AE25+'105654'!AE25+'105655'!AE25+'105656'!AE25+'105657'!AE25+'105658'!AE25+'105659'!AE25+'105660'!AE25+'107061'!AE25</f>
        <v>584</v>
      </c>
      <c r="AG25" s="30">
        <f>+'105653'!AG25+'105654'!AG25+'105655'!AG25+'105656'!AG25+'105657'!AG25+'105658'!AG25+'105659'!AG25+'105660'!AG25+'107061'!AG25</f>
        <v>584</v>
      </c>
      <c r="AI25" s="30">
        <f>+'105653'!AI25+'105654'!AI25+'105655'!AI25+'105656'!AI25+'105657'!AI25+'105658'!AI25+'105659'!AI25+'105660'!AI25+'107061'!AI25</f>
        <v>584</v>
      </c>
      <c r="AK25" s="30">
        <f>+'105653'!AK25+'105654'!AK25+'105655'!AK25+'105656'!AK25+'105657'!AK25+'105658'!AK25+'105659'!AK25+'105660'!AK25+'107061'!AK25</f>
        <v>584</v>
      </c>
      <c r="AM25" s="32">
        <f t="shared" si="2"/>
        <v>3504</v>
      </c>
      <c r="AO25" s="33">
        <v>7008</v>
      </c>
      <c r="AQ25" s="33">
        <f t="shared" si="3"/>
        <v>3504</v>
      </c>
    </row>
    <row r="26" spans="1:43" s="30" customFormat="1" ht="12" customHeight="1" x14ac:dyDescent="0.2">
      <c r="A26" s="57" t="s">
        <v>558</v>
      </c>
      <c r="B26" s="30">
        <f>+'105653'!B26+'105654'!B26+'105655'!B26+'105656'!B26+'105657'!B26+'105658'!B26+'105659'!B26+'105660'!B26+'107061'!B26</f>
        <v>0</v>
      </c>
      <c r="D26" s="30">
        <f>+'105653'!D26+'105654'!D26+'105655'!D26+'105656'!D26+'105657'!D26+'105658'!D26+'105659'!D26+'105660'!D26+'107061'!D26</f>
        <v>0</v>
      </c>
      <c r="F26" s="30">
        <f t="shared" si="0"/>
        <v>0</v>
      </c>
      <c r="H26" s="30">
        <f>+'105653'!H26+'105654'!H26+'105655'!H26+'105656'!H26+'105657'!H26+'105658'!H26+'105659'!H26+'105660'!H26+'107061'!H26</f>
        <v>0</v>
      </c>
      <c r="J26" s="30">
        <f>+'105653'!J26+'105654'!J26+'105655'!J26+'105656'!J26+'105657'!J26+'105658'!J26+'105659'!J26+'105660'!J26+'107061'!J26</f>
        <v>0</v>
      </c>
      <c r="L26" s="30">
        <f t="shared" si="1"/>
        <v>0</v>
      </c>
      <c r="N26" s="57" t="s">
        <v>558</v>
      </c>
      <c r="O26" s="30">
        <f>+'105653'!O26+'105654'!O26+'105655'!O26+'105656'!O26+'105657'!O26+'105658'!O26+'105659'!O26+'105660'!O26+'107061'!O26</f>
        <v>0</v>
      </c>
      <c r="Q26" s="30">
        <f>+'105653'!Q26+'105654'!Q26+'105655'!Q26+'105656'!Q26+'105657'!Q26+'105658'!Q26+'105659'!Q26+'105660'!Q26+'107061'!Q26</f>
        <v>0</v>
      </c>
      <c r="S26" s="30">
        <f>+'105653'!S26+'105654'!S26+'105655'!S26+'105656'!S26+'105657'!S26+'105658'!S26+'105659'!S26+'105660'!S26+'107061'!S26</f>
        <v>0</v>
      </c>
      <c r="U26" s="30">
        <f>+'105653'!U26+'105654'!U26+'105655'!U26+'105656'!U26+'105657'!U26+'105658'!U26+'105659'!U26+'105660'!U26+'107061'!U26</f>
        <v>0</v>
      </c>
      <c r="W26" s="30">
        <f>+'105653'!W26+'105654'!W26+'105655'!W26+'105656'!W26+'105657'!W26+'105658'!W26+'105659'!W26+'105660'!W26+'107061'!W26</f>
        <v>0</v>
      </c>
      <c r="Y26" s="30">
        <f>+'105653'!Y26+'105654'!Y26+'105655'!Y26+'105656'!Y26+'105657'!Y26+'105658'!Y26+'105659'!Y26+'105660'!Y26+'107061'!Y26</f>
        <v>0</v>
      </c>
      <c r="AA26" s="30">
        <f>+'105653'!AA26+'105654'!AA26+'105655'!AA26+'105656'!AA26+'105657'!AA26+'105658'!AA26+'105659'!AA26+'105660'!AA26+'107061'!AA26</f>
        <v>0</v>
      </c>
      <c r="AC26" s="30">
        <f>+'105653'!AC26+'105654'!AC26+'105655'!AC26+'105656'!AC26+'105657'!AC26+'105658'!AC26+'105659'!AC26+'105660'!AC26+'107061'!AC26</f>
        <v>0</v>
      </c>
      <c r="AE26" s="30">
        <f>+'105653'!AE26+'105654'!AE26+'105655'!AE26+'105656'!AE26+'105657'!AE26+'105658'!AE26+'105659'!AE26+'105660'!AE26+'107061'!AE26</f>
        <v>0</v>
      </c>
      <c r="AG26" s="30">
        <f>+'105653'!AG26+'105654'!AG26+'105655'!AG26+'105656'!AG26+'105657'!AG26+'105658'!AG26+'105659'!AG26+'105660'!AG26+'107061'!AG26</f>
        <v>0</v>
      </c>
      <c r="AI26" s="30">
        <f>+'105653'!AI26+'105654'!AI26+'105655'!AI26+'105656'!AI26+'105657'!AI26+'105658'!AI26+'105659'!AI26+'105660'!AI26+'107061'!AI26</f>
        <v>0</v>
      </c>
      <c r="AK26" s="30">
        <f>+'105653'!AK26+'105654'!AK26+'105655'!AK26+'105656'!AK26+'105657'!AK26+'105658'!AK26+'105659'!AK26+'105660'!AK26+'107061'!AK26</f>
        <v>0</v>
      </c>
      <c r="AM26" s="32">
        <f t="shared" si="2"/>
        <v>0</v>
      </c>
      <c r="AO26" s="33">
        <v>0</v>
      </c>
      <c r="AQ26" s="33">
        <f t="shared" si="3"/>
        <v>0</v>
      </c>
    </row>
    <row r="27" spans="1:43" s="30" customFormat="1" ht="12" customHeight="1" x14ac:dyDescent="0.2">
      <c r="A27" s="57" t="s">
        <v>559</v>
      </c>
      <c r="B27" s="30">
        <f>+'105653'!B27+'105654'!B27+'105655'!B27+'105656'!B27+'105657'!B27+'105658'!B27+'105659'!B27+'105660'!B27+'107061'!B27</f>
        <v>1715.11</v>
      </c>
      <c r="D27" s="30">
        <f>+'105653'!D27+'105654'!D27+'105655'!D27+'105656'!D27+'105657'!D27+'105658'!D27+'105659'!D27+'105660'!D27+'107061'!D27</f>
        <v>0</v>
      </c>
      <c r="F27" s="30">
        <f t="shared" si="0"/>
        <v>-1715.11</v>
      </c>
      <c r="H27" s="30">
        <f>+'105653'!H27+'105654'!H27+'105655'!H27+'105656'!H27+'105657'!H27+'105658'!H27+'105659'!H27+'105660'!H27+'107061'!H27</f>
        <v>4710.04</v>
      </c>
      <c r="J27" s="30">
        <f>+'105653'!J27+'105654'!J27+'105655'!J27+'105656'!J27+'105657'!J27+'105658'!J27+'105659'!J27+'105660'!J27+'107061'!J27</f>
        <v>0</v>
      </c>
      <c r="L27" s="30">
        <f t="shared" si="1"/>
        <v>-4710.04</v>
      </c>
      <c r="N27" s="57" t="s">
        <v>559</v>
      </c>
      <c r="O27" s="30">
        <f>+'105653'!O27+'105654'!O27+'105655'!O27+'105656'!O27+'105657'!O27+'105658'!O27+'105659'!O27+'105660'!O27+'107061'!O27</f>
        <v>937.96</v>
      </c>
      <c r="Q27" s="30">
        <f>+'105653'!Q27+'105654'!Q27+'105655'!Q27+'105656'!Q27+'105657'!Q27+'105658'!Q27+'105659'!Q27+'105660'!Q27+'107061'!Q27</f>
        <v>938.16000000000008</v>
      </c>
      <c r="S27" s="30">
        <f>+'105653'!S27+'105654'!S27+'105655'!S27+'105656'!S27+'105657'!S27+'105658'!S27+'105659'!S27+'105660'!S27+'107061'!S27</f>
        <v>304.95999999999998</v>
      </c>
      <c r="U27" s="30">
        <f>+'105653'!U27+'105654'!U27+'105655'!U27+'105656'!U27+'105657'!U27+'105658'!U27+'105659'!U27+'105660'!U27+'107061'!U27</f>
        <v>350.12</v>
      </c>
      <c r="W27" s="30">
        <f>+'105653'!W27+'105654'!W27+'105655'!W27+'105656'!W27+'105657'!W27+'105658'!W27+'105659'!W27+'105660'!W27+'107061'!W27</f>
        <v>463.72999999999996</v>
      </c>
      <c r="Y27" s="30">
        <f>+'105653'!Y27+'105654'!Y27+'105655'!Y27+'105656'!Y27+'105657'!Y27+'105658'!Y27+'105659'!Y27+'105660'!Y27+'107061'!Y27</f>
        <v>1715.11</v>
      </c>
      <c r="AA27" s="30">
        <f>+'105653'!AA27+'105654'!AA27+'105655'!AA27+'105656'!AA27+'105657'!AA27+'105658'!AA27+'105659'!AA27+'105660'!AA27+'107061'!AA27</f>
        <v>0</v>
      </c>
      <c r="AC27" s="30">
        <f>+'105653'!AC27+'105654'!AC27+'105655'!AC27+'105656'!AC27+'105657'!AC27+'105658'!AC27+'105659'!AC27+'105660'!AC27+'107061'!AC27</f>
        <v>0</v>
      </c>
      <c r="AE27" s="30">
        <f>+'105653'!AE27+'105654'!AE27+'105655'!AE27+'105656'!AE27+'105657'!AE27+'105658'!AE27+'105659'!AE27+'105660'!AE27+'107061'!AE27</f>
        <v>0</v>
      </c>
      <c r="AG27" s="30">
        <f>+'105653'!AG27+'105654'!AG27+'105655'!AG27+'105656'!AG27+'105657'!AG27+'105658'!AG27+'105659'!AG27+'105660'!AG27+'107061'!AG27</f>
        <v>0</v>
      </c>
      <c r="AI27" s="30">
        <f>+'105653'!AI27+'105654'!AI27+'105655'!AI27+'105656'!AI27+'105657'!AI27+'105658'!AI27+'105659'!AI27+'105660'!AI27+'107061'!AI27</f>
        <v>0</v>
      </c>
      <c r="AK27" s="30">
        <f>+'105653'!AK27+'105654'!AK27+'105655'!AK27+'105656'!AK27+'105657'!AK27+'105658'!AK27+'105659'!AK27+'105660'!AK27+'107061'!AK27</f>
        <v>0</v>
      </c>
      <c r="AM27" s="32">
        <f t="shared" si="2"/>
        <v>4710.04</v>
      </c>
      <c r="AO27" s="33">
        <v>0</v>
      </c>
      <c r="AQ27" s="33">
        <f t="shared" si="3"/>
        <v>-4710.04</v>
      </c>
    </row>
    <row r="28" spans="1:43" s="30" customFormat="1" ht="12" customHeight="1" x14ac:dyDescent="0.2">
      <c r="A28" s="57" t="s">
        <v>560</v>
      </c>
      <c r="B28" s="30">
        <f>+'105653'!B28+'105654'!B28+'105655'!B28+'105656'!B28+'105657'!B28+'105658'!B28+'105659'!B28+'105660'!B28+'107061'!B28</f>
        <v>0</v>
      </c>
      <c r="D28" s="30">
        <f>+'105653'!D28+'105654'!D28+'105655'!D28+'105656'!D28+'105657'!D28+'105658'!D28+'105659'!D28+'105660'!D28+'107061'!D28</f>
        <v>0</v>
      </c>
      <c r="F28" s="30">
        <f t="shared" si="0"/>
        <v>0</v>
      </c>
      <c r="H28" s="30">
        <f>+'105653'!H28+'105654'!H28+'105655'!H28+'105656'!H28+'105657'!H28+'105658'!H28+'105659'!H28+'105660'!H28+'107061'!H28</f>
        <v>0</v>
      </c>
      <c r="J28" s="30">
        <f>+'105653'!J28+'105654'!J28+'105655'!J28+'105656'!J28+'105657'!J28+'105658'!J28+'105659'!J28+'105660'!J28+'107061'!J28</f>
        <v>0</v>
      </c>
      <c r="L28" s="30">
        <f t="shared" si="1"/>
        <v>0</v>
      </c>
      <c r="N28" s="57" t="s">
        <v>560</v>
      </c>
      <c r="O28" s="30">
        <f>+'105653'!O28+'105654'!O28+'105655'!O28+'105656'!O28+'105657'!O28+'105658'!O28+'105659'!O28+'105660'!O28+'107061'!O28</f>
        <v>0</v>
      </c>
      <c r="Q28" s="30">
        <f>+'105653'!Q28+'105654'!Q28+'105655'!Q28+'105656'!Q28+'105657'!Q28+'105658'!Q28+'105659'!Q28+'105660'!Q28+'107061'!Q28</f>
        <v>0</v>
      </c>
      <c r="S28" s="30">
        <f>+'105653'!S28+'105654'!S28+'105655'!S28+'105656'!S28+'105657'!S28+'105658'!S28+'105659'!S28+'105660'!S28+'107061'!S28</f>
        <v>0</v>
      </c>
      <c r="U28" s="30">
        <f>+'105653'!U28+'105654'!U28+'105655'!U28+'105656'!U28+'105657'!U28+'105658'!U28+'105659'!U28+'105660'!U28+'107061'!U28</f>
        <v>0</v>
      </c>
      <c r="W28" s="30">
        <f>+'105653'!W28+'105654'!W28+'105655'!W28+'105656'!W28+'105657'!W28+'105658'!W28+'105659'!W28+'105660'!W28+'107061'!W28</f>
        <v>0</v>
      </c>
      <c r="Y28" s="30">
        <f>+'105653'!Y28+'105654'!Y28+'105655'!Y28+'105656'!Y28+'105657'!Y28+'105658'!Y28+'105659'!Y28+'105660'!Y28+'107061'!Y28</f>
        <v>0</v>
      </c>
      <c r="AA28" s="30">
        <f>+'105653'!AA28+'105654'!AA28+'105655'!AA28+'105656'!AA28+'105657'!AA28+'105658'!AA28+'105659'!AA28+'105660'!AA28+'107061'!AA28</f>
        <v>0</v>
      </c>
      <c r="AC28" s="30">
        <f>+'105653'!AC28+'105654'!AC28+'105655'!AC28+'105656'!AC28+'105657'!AC28+'105658'!AC28+'105659'!AC28+'105660'!AC28+'107061'!AC28</f>
        <v>0</v>
      </c>
      <c r="AE28" s="30">
        <f>+'105653'!AE28+'105654'!AE28+'105655'!AE28+'105656'!AE28+'105657'!AE28+'105658'!AE28+'105659'!AE28+'105660'!AE28+'107061'!AE28</f>
        <v>0</v>
      </c>
      <c r="AG28" s="30">
        <f>+'105653'!AG28+'105654'!AG28+'105655'!AG28+'105656'!AG28+'105657'!AG28+'105658'!AG28+'105659'!AG28+'105660'!AG28+'107061'!AG28</f>
        <v>0</v>
      </c>
      <c r="AI28" s="30">
        <f>+'105653'!AI28+'105654'!AI28+'105655'!AI28+'105656'!AI28+'105657'!AI28+'105658'!AI28+'105659'!AI28+'105660'!AI28+'107061'!AI28</f>
        <v>0</v>
      </c>
      <c r="AK28" s="30">
        <f>+'105653'!AK28+'105654'!AK28+'105655'!AK28+'105656'!AK28+'105657'!AK28+'105658'!AK28+'105659'!AK28+'105660'!AK28+'107061'!AK28</f>
        <v>0</v>
      </c>
      <c r="AM28" s="32">
        <f t="shared" si="2"/>
        <v>0</v>
      </c>
      <c r="AO28" s="33">
        <v>0</v>
      </c>
      <c r="AQ28" s="33">
        <f t="shared" si="3"/>
        <v>0</v>
      </c>
    </row>
    <row r="29" spans="1:43" s="30" customFormat="1" ht="12" customHeight="1" x14ac:dyDescent="0.2">
      <c r="A29" s="57" t="s">
        <v>561</v>
      </c>
      <c r="B29" s="30">
        <f>+'105653'!B29+'105654'!B29+'105655'!B29+'105656'!B29+'105657'!B29+'105658'!B29+'105659'!B29+'105660'!B29+'107061'!B29</f>
        <v>57780.319999999992</v>
      </c>
      <c r="D29" s="30">
        <f>+'105653'!D29+'105654'!D29+'105655'!D29+'105656'!D29+'105657'!D29+'105658'!D29+'105659'!D29+'105660'!D29+'107061'!D29</f>
        <v>12501</v>
      </c>
      <c r="F29" s="30">
        <f t="shared" si="0"/>
        <v>-45279.319999999992</v>
      </c>
      <c r="G29" s="30">
        <v>5</v>
      </c>
      <c r="H29" s="30">
        <f>+'105653'!H29+'105654'!H29+'105655'!H29+'105656'!H29+'105657'!H29+'105658'!H29+'105659'!H29+'105660'!H29+'107061'!H29</f>
        <v>107621.88</v>
      </c>
      <c r="J29" s="30">
        <f>+'105653'!J29+'105654'!J29+'105655'!J29+'105656'!J29+'105657'!J29+'105658'!J29+'105659'!J29+'105660'!J29+'107061'!J29</f>
        <v>75006</v>
      </c>
      <c r="L29" s="30">
        <f t="shared" si="1"/>
        <v>-32615.880000000005</v>
      </c>
      <c r="N29" s="57" t="s">
        <v>561</v>
      </c>
      <c r="O29" s="30">
        <f>+'105653'!O29+'105654'!O29+'105655'!O29+'105656'!O29+'105657'!O29+'105658'!O29+'105659'!O29+'105660'!O29+'107061'!O29</f>
        <v>-1709.21</v>
      </c>
      <c r="Q29" s="30">
        <f>+'105653'!Q29+'105654'!Q29+'105655'!Q29+'105656'!Q29+'105657'!Q29+'105658'!Q29+'105659'!Q29+'105660'!Q29+'107061'!Q29</f>
        <v>16175.39</v>
      </c>
      <c r="S29" s="30">
        <f>+'105653'!S29+'105654'!S29+'105655'!S29+'105656'!S29+'105657'!S29+'105658'!S29+'105659'!S29+'105660'!S29+'107061'!S29</f>
        <v>15730.679999999998</v>
      </c>
      <c r="U29" s="30">
        <f>+'105653'!U29+'105654'!U29+'105655'!U29+'105656'!U29+'105657'!U29+'105658'!U29+'105659'!U29+'105660'!U29+'107061'!U29</f>
        <v>8647.77</v>
      </c>
      <c r="W29" s="30">
        <f>+'105653'!W29+'105654'!W29+'105655'!W29+'105656'!W29+'105657'!W29+'105658'!W29+'105659'!W29+'105660'!W29+'107061'!W29</f>
        <v>10996.93</v>
      </c>
      <c r="Y29" s="30">
        <f>+'105653'!Y29+'105654'!Y29+'105655'!Y29+'105656'!Y29+'105657'!Y29+'105658'!Y29+'105659'!Y29+'105660'!Y29+'107061'!Y29</f>
        <v>57780.319999999992</v>
      </c>
      <c r="AA29" s="30">
        <f>+'105653'!AA29+'105654'!AA29+'105655'!AA29+'105656'!AA29+'105657'!AA29+'105658'!AA29+'105659'!AA29+'105660'!AA29+'107061'!AA29</f>
        <v>12501</v>
      </c>
      <c r="AC29" s="30">
        <f>+'105653'!AC29+'105654'!AC29+'105655'!AC29+'105656'!AC29+'105657'!AC29+'105658'!AC29+'105659'!AC29+'105660'!AC29+'107061'!AC29</f>
        <v>12501</v>
      </c>
      <c r="AE29" s="30">
        <f>+'105653'!AE29+'105654'!AE29+'105655'!AE29+'105656'!AE29+'105657'!AE29+'105658'!AE29+'105659'!AE29+'105660'!AE29+'107061'!AE29</f>
        <v>12501</v>
      </c>
      <c r="AG29" s="30">
        <f>+'105653'!AG29+'105654'!AG29+'105655'!AG29+'105656'!AG29+'105657'!AG29+'105658'!AG29+'105659'!AG29+'105660'!AG29+'107061'!AG29</f>
        <v>12501</v>
      </c>
      <c r="AI29" s="30">
        <f>+'105653'!AI29+'105654'!AI29+'105655'!AI29+'105656'!AI29+'105657'!AI29+'105658'!AI29+'105659'!AI29+'105660'!AI29+'107061'!AI29</f>
        <v>12501</v>
      </c>
      <c r="AK29" s="30">
        <f>+'105653'!AK29+'105654'!AK29+'105655'!AK29+'105656'!AK29+'105657'!AK29+'105658'!AK29+'105659'!AK29+'105660'!AK29+'107061'!AK29</f>
        <v>12501</v>
      </c>
      <c r="AM29" s="32">
        <f t="shared" si="2"/>
        <v>182627.88</v>
      </c>
      <c r="AO29" s="33">
        <v>150012</v>
      </c>
      <c r="AQ29" s="33">
        <f t="shared" si="3"/>
        <v>-32615.880000000005</v>
      </c>
    </row>
    <row r="30" spans="1:43" s="30" customFormat="1" ht="12" customHeight="1" x14ac:dyDescent="0.2">
      <c r="A30" s="57" t="s">
        <v>562</v>
      </c>
      <c r="B30" s="34">
        <f>+'105653'!B30+'105654'!B30+'105655'!B30+'105656'!B30+'105657'!B30+'105658'!B30+'105659'!B30+'105660'!B30+'107061'!B30</f>
        <v>103240.87999999999</v>
      </c>
      <c r="D30" s="34">
        <f>+'105653'!D30+'105654'!D30+'105655'!D30+'105656'!D30+'105657'!D30+'105658'!D30+'105659'!D30+'105660'!D30+'107061'!D30</f>
        <v>78770</v>
      </c>
      <c r="F30" s="34">
        <f t="shared" si="0"/>
        <v>-24470.87999999999</v>
      </c>
      <c r="G30" s="30">
        <v>6</v>
      </c>
      <c r="H30" s="34">
        <f>+'105653'!H30+'105654'!H30+'105655'!H30+'105656'!H30+'105657'!H30+'105658'!H30+'105659'!H30+'105660'!H30+'107061'!H30</f>
        <v>685631.72000000009</v>
      </c>
      <c r="J30" s="34">
        <f>+'105653'!J30+'105654'!J30+'105655'!J30+'105656'!J30+'105657'!J30+'105658'!J30+'105659'!J30+'105660'!J30+'107061'!J30</f>
        <v>472620</v>
      </c>
      <c r="L30" s="34">
        <f t="shared" si="1"/>
        <v>-213011.72000000009</v>
      </c>
      <c r="N30" s="57" t="s">
        <v>562</v>
      </c>
      <c r="O30" s="34">
        <f>+'105653'!O30+'105654'!O30+'105655'!O30+'105656'!O30+'105657'!O30+'105658'!O30+'105659'!O30+'105660'!O30+'107061'!O30</f>
        <v>112227.59</v>
      </c>
      <c r="Q30" s="34">
        <f>+'105653'!Q30+'105654'!Q30+'105655'!Q30+'105656'!Q30+'105657'!Q30+'105658'!Q30+'105659'!Q30+'105660'!Q30+'107061'!Q30</f>
        <v>303103.26999999996</v>
      </c>
      <c r="S30" s="34">
        <f>+'105653'!S30+'105654'!S30+'105655'!S30+'105656'!S30+'105657'!S30+'105658'!S30+'105659'!S30+'105660'!S30+'107061'!S30</f>
        <v>-26343.500000000022</v>
      </c>
      <c r="U30" s="34">
        <f>+'105653'!U30+'105654'!U30+'105655'!U30+'105656'!U30+'105657'!U30+'105658'!U30+'105659'!U30+'105660'!U30+'107061'!U30</f>
        <v>94096.06</v>
      </c>
      <c r="W30" s="34">
        <f>+'105653'!W30+'105654'!W30+'105655'!W30+'105656'!W30+'105657'!W30+'105658'!W30+'105659'!W30+'105660'!W30+'107061'!W30</f>
        <v>99307.420000000013</v>
      </c>
      <c r="Y30" s="34">
        <f>+'105653'!Y30+'105654'!Y30+'105655'!Y30+'105656'!Y30+'105657'!Y30+'105658'!Y30+'105659'!Y30+'105660'!Y30+'107061'!Y30</f>
        <v>103240.87999999999</v>
      </c>
      <c r="AA30" s="34">
        <f>+'105653'!AA30+'105654'!AA30+'105655'!AA30+'105656'!AA30+'105657'!AA30+'105658'!AA30+'105659'!AA30+'105660'!AA30+'107061'!AA30</f>
        <v>78770</v>
      </c>
      <c r="AC30" s="34">
        <f>+'105653'!AC30+'105654'!AC30+'105655'!AC30+'105656'!AC30+'105657'!AC30+'105658'!AC30+'105659'!AC30+'105660'!AC30+'107061'!AC30</f>
        <v>78770</v>
      </c>
      <c r="AE30" s="34">
        <f>+'105653'!AE30+'105654'!AE30+'105655'!AE30+'105656'!AE30+'105657'!AE30+'105658'!AE30+'105659'!AE30+'105660'!AE30+'107061'!AE30</f>
        <v>78770</v>
      </c>
      <c r="AG30" s="34">
        <f>+'105653'!AG30+'105654'!AG30+'105655'!AG30+'105656'!AG30+'105657'!AG30+'105658'!AG30+'105659'!AG30+'105660'!AG30+'107061'!AG30</f>
        <v>78770</v>
      </c>
      <c r="AI30" s="34">
        <f>+'105653'!AI30+'105654'!AI30+'105655'!AI30+'105656'!AI30+'105657'!AI30+'105658'!AI30+'105659'!AI30+'105660'!AI30+'107061'!AI30</f>
        <v>78770</v>
      </c>
      <c r="AK30" s="34">
        <f>+'105653'!AK30+'105654'!AK30+'105655'!AK30+'105656'!AK30+'105657'!AK30+'105658'!AK30+'105659'!AK30+'105660'!AK30+'107061'!AK30</f>
        <v>78770</v>
      </c>
      <c r="AM30" s="36">
        <f t="shared" si="2"/>
        <v>1158251.72</v>
      </c>
      <c r="AO30" s="37">
        <v>945240</v>
      </c>
      <c r="AQ30" s="37">
        <f t="shared" si="3"/>
        <v>-213011.71999999997</v>
      </c>
    </row>
    <row r="31" spans="1:43" s="30" customFormat="1" ht="12" customHeight="1" x14ac:dyDescent="0.2">
      <c r="A31" s="38" t="s">
        <v>563</v>
      </c>
      <c r="B31" s="30">
        <f>SUM(B11:B30)</f>
        <v>5470839.9299999997</v>
      </c>
      <c r="D31" s="30">
        <f>SUM(D11:D30)</f>
        <v>1550243</v>
      </c>
      <c r="F31" s="30">
        <f>SUM(F11:F30)</f>
        <v>-3920596.9300000006</v>
      </c>
      <c r="H31" s="30">
        <f>SUM(H11:H30)</f>
        <v>20864691.199999996</v>
      </c>
      <c r="J31" s="30">
        <f>SUM(J11:J30)</f>
        <v>9301458</v>
      </c>
      <c r="L31" s="30">
        <f>SUM(L11:L30)</f>
        <v>-11563233.200000003</v>
      </c>
      <c r="N31" s="38" t="s">
        <v>563</v>
      </c>
      <c r="O31" s="30">
        <f>SUM(O11:O30)</f>
        <v>560626.1399999999</v>
      </c>
      <c r="P31" s="40"/>
      <c r="Q31" s="30">
        <f>SUM(Q11:Q30)</f>
        <v>3216086.72</v>
      </c>
      <c r="R31" s="40"/>
      <c r="S31" s="30">
        <f>SUM(S11:S30)</f>
        <v>3740648.1300000004</v>
      </c>
      <c r="T31" s="40"/>
      <c r="U31" s="30">
        <f>SUM(U11:U30)</f>
        <v>4713200.4400000013</v>
      </c>
      <c r="V31" s="40"/>
      <c r="W31" s="30">
        <f>SUM(W11:W30)</f>
        <v>3163290.41</v>
      </c>
      <c r="X31" s="40"/>
      <c r="Y31" s="30">
        <f>SUM(Y11:Y30)</f>
        <v>5470839.9299999997</v>
      </c>
      <c r="Z31" s="40"/>
      <c r="AA31" s="30">
        <f>SUM(AA11:AA30)</f>
        <v>1550243</v>
      </c>
      <c r="AB31" s="40"/>
      <c r="AC31" s="30">
        <f>SUM(AC11:AC30)</f>
        <v>1550243</v>
      </c>
      <c r="AD31" s="40"/>
      <c r="AE31" s="30">
        <f>SUM(AE11:AE30)</f>
        <v>1550243</v>
      </c>
      <c r="AF31" s="40"/>
      <c r="AG31" s="30">
        <f>SUM(AG11:AG30)</f>
        <v>1742073</v>
      </c>
      <c r="AH31" s="40"/>
      <c r="AI31" s="30">
        <f>SUM(AI11:AI30)</f>
        <v>1742073</v>
      </c>
      <c r="AJ31" s="40"/>
      <c r="AK31" s="30">
        <f>SUM(AK11:AK30)</f>
        <v>2473200</v>
      </c>
      <c r="AL31" s="40"/>
      <c r="AM31" s="32">
        <f>SUM(AM11:AM30)</f>
        <v>31472766.769999996</v>
      </c>
      <c r="AO31" s="33">
        <v>19909533</v>
      </c>
      <c r="AQ31" s="33">
        <f>SUM(AQ11:AQ30)</f>
        <v>-11563233.770000003</v>
      </c>
    </row>
    <row r="32" spans="1:43" s="30" customFormat="1" ht="12" customHeight="1" x14ac:dyDescent="0.2">
      <c r="A32" s="41"/>
      <c r="C32" s="40"/>
      <c r="F32" s="40"/>
      <c r="G32" s="40"/>
      <c r="L32" s="40"/>
      <c r="N32" s="41"/>
      <c r="AM32" s="32"/>
      <c r="AO32" s="33"/>
      <c r="AQ32" s="33"/>
    </row>
    <row r="33" spans="1:43" s="30" customFormat="1" ht="12" customHeight="1" x14ac:dyDescent="0.2">
      <c r="A33" s="57" t="s">
        <v>564</v>
      </c>
      <c r="B33" s="30">
        <f>+'105653'!B33+'105654'!B33+'105655'!B33+'105656'!B33+'105657'!B33+'105658'!B33+'105659'!B33+'105660'!B33+'107061'!B33</f>
        <v>-4127432.88</v>
      </c>
      <c r="D33" s="30">
        <f>+'105653'!D33+'105654'!D33+'105655'!D33+'105656'!D33+'105657'!D33+'105658'!D33+'105659'!D33+'105660'!D33+'107061'!D33</f>
        <v>-693149.9</v>
      </c>
      <c r="F33" s="30">
        <f>+D33-B33</f>
        <v>3434282.98</v>
      </c>
      <c r="H33" s="30">
        <f>+'105653'!H33+'105654'!H33+'105655'!H33+'105656'!H33+'105657'!H33+'105658'!H33+'105659'!H33+'105660'!H33+'107061'!H33</f>
        <v>-14811947.979999999</v>
      </c>
      <c r="J33" s="30">
        <f>+'105653'!J33+'105654'!J33+'105655'!J33+'105656'!J33+'105657'!J33+'105658'!J33+'105659'!J33+'105660'!J33+'107061'!J33</f>
        <v>-4158899.4000000004</v>
      </c>
      <c r="L33" s="30">
        <f>+J33-H33</f>
        <v>10653048.579999998</v>
      </c>
      <c r="N33" s="57" t="s">
        <v>564</v>
      </c>
      <c r="O33" s="30">
        <f>+'105653'!O33+'105654'!O33+'105655'!O33+'105656'!O33+'105657'!O33+'105658'!O33+'105659'!O33+'105660'!O33+'107061'!O33</f>
        <v>-704088.0199999999</v>
      </c>
      <c r="P33" s="41"/>
      <c r="Q33" s="30">
        <f>+'105653'!Q33+'105654'!Q33+'105655'!Q33+'105656'!Q33+'105657'!Q33+'105658'!Q33+'105659'!Q33+'105660'!Q33+'107061'!Q33</f>
        <v>-1567367.31</v>
      </c>
      <c r="R33" s="41"/>
      <c r="S33" s="30">
        <f>+'105653'!S33+'105654'!S33+'105655'!S33+'105656'!S33+'105657'!S33+'105658'!S33+'105659'!S33+'105660'!S33+'107061'!S33</f>
        <v>-2785241.17</v>
      </c>
      <c r="T33" s="41"/>
      <c r="U33" s="30">
        <f>+'105653'!U33+'105654'!U33+'105655'!U33+'105656'!U33+'105657'!U33+'105658'!U33+'105659'!U33+'105660'!U33+'107061'!U33</f>
        <v>-3476627.2799999993</v>
      </c>
      <c r="V33" s="41"/>
      <c r="W33" s="30">
        <f>+'105653'!W33+'105654'!W33+'105655'!W33+'105656'!W33+'105657'!W33+'105658'!W33+'105659'!W33+'105660'!W33+'107061'!W33</f>
        <v>-2151191.3199999998</v>
      </c>
      <c r="X33" s="41"/>
      <c r="Y33" s="30">
        <f>+'105653'!Y33+'105654'!Y33+'105655'!Y33+'105656'!Y33+'105657'!Y33+'105658'!Y33+'105659'!Y33+'105660'!Y33+'107061'!Y33</f>
        <v>-4127432.88</v>
      </c>
      <c r="Z33" s="41"/>
      <c r="AA33" s="30">
        <f>+'105653'!AA33+'105654'!AA33+'105655'!AA33+'105656'!AA33+'105657'!AA33+'105658'!AA33+'105659'!AA33+'105660'!AA33+'107061'!AA33</f>
        <v>-693149.9</v>
      </c>
      <c r="AB33" s="41"/>
      <c r="AC33" s="30">
        <f>+'105653'!AC33+'105654'!AC33+'105655'!AC33+'105656'!AC33+'105657'!AC33+'105658'!AC33+'105659'!AC33+'105660'!AC33+'107061'!AC33</f>
        <v>-693149.9</v>
      </c>
      <c r="AD33" s="41"/>
      <c r="AE33" s="30">
        <f>+'105653'!AE33+'105654'!AE33+'105655'!AE33+'105656'!AE33+'105657'!AE33+'105658'!AE33+'105659'!AE33+'105660'!AE33+'107061'!AE33</f>
        <v>-693149.9</v>
      </c>
      <c r="AF33" s="41"/>
      <c r="AG33" s="30">
        <f>+'105653'!AG33+'105654'!AG33+'105655'!AG33+'105656'!AG33+'105657'!AG33+'105658'!AG33+'105659'!AG33+'105660'!AG33+'107061'!AG33</f>
        <v>-875931.50000000012</v>
      </c>
      <c r="AH33" s="41"/>
      <c r="AI33" s="30">
        <f>+'105653'!AI33+'105654'!AI33+'105655'!AI33+'105656'!AI33+'105657'!AI33+'105658'!AI33+'105659'!AI33+'105660'!AI33+'107061'!AI33</f>
        <v>-875931.50000000012</v>
      </c>
      <c r="AJ33" s="41"/>
      <c r="AK33" s="30">
        <f>+'105653'!AK33+'105654'!AK33+'105655'!AK33+'105656'!AK33+'105657'!AK33+'105658'!AK33+'105659'!AK33+'105660'!AK33+'107061'!AK33</f>
        <v>-1607058.39</v>
      </c>
      <c r="AL33" s="41"/>
      <c r="AM33" s="32">
        <f>SUM(O33:AK33)</f>
        <v>-20250319.07</v>
      </c>
      <c r="AO33" s="43">
        <v>-9597270.4900000002</v>
      </c>
      <c r="AQ33" s="33">
        <f>+AO33-AM33</f>
        <v>10653048.58</v>
      </c>
    </row>
    <row r="34" spans="1:43" s="30" customFormat="1" ht="12" customHeight="1" x14ac:dyDescent="0.2">
      <c r="A34" s="44" t="s">
        <v>565</v>
      </c>
      <c r="B34" s="34">
        <f>+'105653'!B34+'105654'!B34+'105655'!B34+'105656'!B34+'105657'!B34+'105658'!B34+'105659'!B34+'105660'!B34+'107061'!B34</f>
        <v>0</v>
      </c>
      <c r="D34" s="34">
        <f>+'105653'!D34+'105654'!D34+'105655'!D34+'105656'!D34+'105657'!D34+'105658'!D34+'105659'!D34+'105660'!D34+'107061'!D34</f>
        <v>4.3655745685100555E-11</v>
      </c>
      <c r="F34" s="34">
        <f>+D34-B34</f>
        <v>4.3655745685100555E-11</v>
      </c>
      <c r="H34" s="34">
        <f>+'105653'!H34+'105654'!H34+'105655'!H34+'105656'!H34+'105657'!H34+'105658'!H34+'105659'!H34+'105660'!H34+'107061'!H34</f>
        <v>67376.999999999985</v>
      </c>
      <c r="J34" s="34">
        <f>+'105653'!J34+'105654'!J34+'105655'!J34+'105656'!J34+'105657'!J34+'105658'!J34+'105659'!J34+'105660'!J34+'107061'!J34</f>
        <v>2.6193447411060333E-10</v>
      </c>
      <c r="L34" s="34">
        <f>+J34-H34</f>
        <v>-67376.999999999724</v>
      </c>
      <c r="N34" s="44" t="s">
        <v>565</v>
      </c>
      <c r="O34" s="34">
        <f>+'105653'!O34+'105654'!O34+'105655'!O34+'105656'!O34+'105657'!O34+'105658'!O34+'105659'!O34+'105660'!O34+'107061'!O34</f>
        <v>171855.93</v>
      </c>
      <c r="P34" s="41"/>
      <c r="Q34" s="34">
        <f>+'105653'!Q34+'105654'!Q34+'105655'!Q34+'105656'!Q34+'105657'!Q34+'105658'!Q34+'105659'!Q34+'105660'!Q34+'107061'!Q34</f>
        <v>389870.83</v>
      </c>
      <c r="R34" s="41"/>
      <c r="S34" s="34">
        <f>+'105653'!S34+'105654'!S34+'105655'!S34+'105656'!S34+'105657'!S34+'105658'!S34+'105659'!S34+'105660'!S34+'107061'!S34</f>
        <v>-536866.19000000006</v>
      </c>
      <c r="T34" s="41"/>
      <c r="U34" s="34">
        <f>+'105653'!U34+'105654'!U34+'105655'!U34+'105656'!U34+'105657'!U34+'105658'!U34+'105659'!U34+'105660'!U34+'107061'!U34</f>
        <v>16533.330000000002</v>
      </c>
      <c r="V34" s="41"/>
      <c r="W34" s="34">
        <f>+'105653'!W34+'105654'!W34+'105655'!W34+'105656'!W34+'105657'!W34+'105658'!W34+'105659'!W34+'105660'!W34+'107061'!W34</f>
        <v>25983.1</v>
      </c>
      <c r="X34" s="41"/>
      <c r="Y34" s="34">
        <f>+'105653'!Y34+'105654'!Y34+'105655'!Y34+'105656'!Y34+'105657'!Y34+'105658'!Y34+'105659'!Y34+'105660'!Y34+'107061'!Y34</f>
        <v>0</v>
      </c>
      <c r="Z34" s="41"/>
      <c r="AA34" s="34">
        <f>+'105653'!AA34+'105654'!AA34+'105655'!AA34+'105656'!AA34+'105657'!AA34+'105658'!AA34+'105659'!AA34+'105660'!AA34+'107061'!AA34</f>
        <v>4.3655745685100555E-11</v>
      </c>
      <c r="AB34" s="41"/>
      <c r="AC34" s="34">
        <f>+'105653'!AC34+'105654'!AC34+'105655'!AC34+'105656'!AC34+'105657'!AC34+'105658'!AC34+'105659'!AC34+'105660'!AC34+'107061'!AC34</f>
        <v>4.3655745685100555E-11</v>
      </c>
      <c r="AD34" s="41"/>
      <c r="AE34" s="34">
        <f>+'105653'!AE34+'105654'!AE34+'105655'!AE34+'105656'!AE34+'105657'!AE34+'105658'!AE34+'105659'!AE34+'105660'!AE34+'107061'!AE34</f>
        <v>4.3655745685100555E-11</v>
      </c>
      <c r="AF34" s="41"/>
      <c r="AG34" s="34">
        <f>+'105653'!AG34+'105654'!AG34+'105655'!AG34+'105656'!AG34+'105657'!AG34+'105658'!AG34+'105659'!AG34+'105660'!AG34+'107061'!AG34</f>
        <v>4.3655745685100555E-11</v>
      </c>
      <c r="AH34" s="41"/>
      <c r="AI34" s="34">
        <f>+'105653'!AI34+'105654'!AI34+'105655'!AI34+'105656'!AI34+'105657'!AI34+'105658'!AI34+'105659'!AI34+'105660'!AI34+'107061'!AI34</f>
        <v>4.3655745685100555E-11</v>
      </c>
      <c r="AJ34" s="41"/>
      <c r="AK34" s="34">
        <f>+'105653'!AK34+'105654'!AK34+'105655'!AK34+'105656'!AK34+'105657'!AK34+'105658'!AK34+'105659'!AK34+'105660'!AK34+'107061'!AK34</f>
        <v>4.3655745685100555E-11</v>
      </c>
      <c r="AL34" s="41"/>
      <c r="AM34" s="36">
        <f>SUM(O34:AK34)</f>
        <v>67377.000000000204</v>
      </c>
      <c r="AO34" s="37">
        <v>8.7311491370201111E-11</v>
      </c>
      <c r="AQ34" s="37">
        <f>+AO34-AM34</f>
        <v>-67377.000000000116</v>
      </c>
    </row>
    <row r="35" spans="1:43" s="30" customFormat="1" ht="12" customHeight="1" x14ac:dyDescent="0.2">
      <c r="C35" s="40"/>
      <c r="F35" s="40"/>
      <c r="G35" s="40"/>
      <c r="L35" s="40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f>SUM(B31:B34)</f>
        <v>1343407.0499999998</v>
      </c>
      <c r="C36" s="40"/>
      <c r="D36" s="40">
        <f>SUM(D31:D34)</f>
        <v>857093.1</v>
      </c>
      <c r="E36" s="40"/>
      <c r="F36" s="40">
        <f>SUM(F31:F34)</f>
        <v>-486313.95000000059</v>
      </c>
      <c r="G36" s="40"/>
      <c r="H36" s="40">
        <f>SUM(H31:H34)</f>
        <v>6120120.2199999969</v>
      </c>
      <c r="I36" s="40"/>
      <c r="J36" s="40">
        <f>SUM(J31:J34)</f>
        <v>5142558.5999999996</v>
      </c>
      <c r="K36" s="40"/>
      <c r="L36" s="40">
        <f>SUM(L31:L34)</f>
        <v>-977561.62000000454</v>
      </c>
      <c r="N36" s="45" t="s">
        <v>566</v>
      </c>
      <c r="O36" s="40">
        <f>SUM(O31:O34)</f>
        <v>28394.049999999988</v>
      </c>
      <c r="P36" s="40"/>
      <c r="Q36" s="40">
        <f>SUM(Q31:Q34)</f>
        <v>2038590.2400000002</v>
      </c>
      <c r="R36" s="40"/>
      <c r="S36" s="40">
        <f>SUM(S31:S34)</f>
        <v>418540.77000000037</v>
      </c>
      <c r="T36" s="40"/>
      <c r="U36" s="40">
        <f>SUM(U31:U34)</f>
        <v>1253106.4900000021</v>
      </c>
      <c r="V36" s="40"/>
      <c r="W36" s="40">
        <f>SUM(W31:W34)</f>
        <v>1038082.1900000003</v>
      </c>
      <c r="X36" s="40"/>
      <c r="Y36" s="40">
        <f>SUM(Y31:Y34)</f>
        <v>1343407.0499999998</v>
      </c>
      <c r="Z36" s="40"/>
      <c r="AA36" s="40">
        <f>SUM(AA31:AA34)</f>
        <v>857093.1</v>
      </c>
      <c r="AB36" s="40"/>
      <c r="AC36" s="40">
        <f>SUM(AC31:AC34)</f>
        <v>857093.1</v>
      </c>
      <c r="AD36" s="40"/>
      <c r="AE36" s="40">
        <f>SUM(AE31:AE34)</f>
        <v>857093.1</v>
      </c>
      <c r="AF36" s="40"/>
      <c r="AG36" s="40">
        <f>SUM(AG31:AG34)</f>
        <v>866141.49999999988</v>
      </c>
      <c r="AH36" s="40"/>
      <c r="AI36" s="40">
        <f>SUM(AI31:AI34)</f>
        <v>866141.49999999988</v>
      </c>
      <c r="AJ36" s="40"/>
      <c r="AK36" s="40">
        <f>SUM(AK31:AK34)</f>
        <v>866141.6100000001</v>
      </c>
      <c r="AL36" s="40"/>
      <c r="AM36" s="32">
        <f>SUM(AM31:AM34)</f>
        <v>11289824.699999996</v>
      </c>
      <c r="AO36" s="33">
        <v>10312262.51</v>
      </c>
      <c r="AQ36" s="33">
        <f>SUM(AQ31:AQ34)</f>
        <v>-977562.19000000332</v>
      </c>
    </row>
    <row r="37" spans="1:43" s="30" customFormat="1" ht="12" customHeight="1" x14ac:dyDescent="0.2">
      <c r="N37" s="45"/>
      <c r="P37" s="40"/>
      <c r="R37" s="40"/>
      <c r="T37" s="40"/>
      <c r="V37" s="40"/>
      <c r="X37" s="40"/>
      <c r="Z37" s="40"/>
      <c r="AB37" s="40"/>
      <c r="AD37" s="40"/>
      <c r="AF37" s="40"/>
      <c r="AH37" s="40"/>
      <c r="AJ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f>+'105653'!B38+'105654'!B38+'105655'!B38+'105656'!B38+'105657'!B38+'105658'!B38+'105659'!B38+'105660'!B38+'107061'!B38</f>
        <v>98</v>
      </c>
      <c r="D38" s="30">
        <f>+'105653'!D38+'105654'!D38+'105655'!D38+'105656'!D38+'105657'!D38+'105658'!D38+'105659'!D38+'105660'!D38+'107061'!D38</f>
        <v>91</v>
      </c>
      <c r="F38" s="30">
        <f>+D38-B38</f>
        <v>-7</v>
      </c>
      <c r="H38" s="30">
        <f>+'105653'!H38+'105654'!H38+'105655'!H38+'105656'!H38+'105657'!H38+'105658'!H38+'105659'!H38+'105660'!H38+'107061'!H38</f>
        <v>104.33333333333334</v>
      </c>
      <c r="J38" s="30">
        <f>+'105653'!J38+'105654'!J38+'105655'!J38+'105656'!J38+'105657'!J38+'105658'!J38+'105659'!J38+'105660'!J38+'107061'!J38</f>
        <v>91</v>
      </c>
      <c r="L38" s="30">
        <f>+J38-H38</f>
        <v>-13.333333333333343</v>
      </c>
      <c r="N38" s="46" t="s">
        <v>567</v>
      </c>
      <c r="O38" s="30">
        <f>+'105653'!O38+'105654'!O38+'105655'!O38+'105656'!O38+'105657'!O38+'105658'!O38+'105659'!O38+'105660'!O38+'107061'!O38</f>
        <v>114</v>
      </c>
      <c r="Q38" s="30">
        <f>+'105653'!Q38+'105654'!Q38+'105655'!Q38+'105656'!Q38+'105657'!Q38+'105658'!Q38+'105659'!Q38+'105660'!Q38+'107061'!Q38</f>
        <v>106</v>
      </c>
      <c r="S38" s="30">
        <f>+'105653'!S38+'105654'!S38+'105655'!S38+'105656'!S38+'105657'!S38+'105658'!S38+'105659'!S38+'105660'!S38+'107061'!S38</f>
        <v>104</v>
      </c>
      <c r="U38" s="30">
        <f>+'105653'!U38+'105654'!U38+'105655'!U38+'105656'!U38+'105657'!U38+'105658'!U38+'105659'!U38+'105660'!U38+'107061'!U38</f>
        <v>107</v>
      </c>
      <c r="W38" s="30">
        <f>+'105653'!W38+'105654'!W38+'105655'!W38+'105656'!W38+'105657'!W38+'105658'!W38+'105659'!W38+'105660'!W38+'107061'!W38</f>
        <v>102</v>
      </c>
      <c r="Y38" s="30">
        <f>+'105653'!Y38+'105654'!Y38+'105655'!Y38+'105656'!Y38+'105657'!Y38+'105658'!Y38+'105659'!Y38+'105660'!Y38+'107061'!Y38</f>
        <v>98</v>
      </c>
      <c r="AA38" s="30">
        <f>+'105653'!AA38+'105654'!AA38+'105655'!AA38+'105656'!AA38+'105657'!AA38+'105658'!AA38+'105659'!AA38+'105660'!AA38+'107061'!AA38</f>
        <v>91</v>
      </c>
      <c r="AC38" s="30">
        <f>+'105653'!AC38+'105654'!AC38+'105655'!AC38+'105656'!AC38+'105657'!AC38+'105658'!AC38+'105659'!AC38+'105660'!AC38+'107061'!AC38</f>
        <v>91</v>
      </c>
      <c r="AE38" s="30">
        <f>+'105653'!AE38+'105654'!AE38+'105655'!AE38+'105656'!AE38+'105657'!AE38+'105658'!AE38+'105659'!AE38+'105660'!AE38+'107061'!AE38</f>
        <v>91</v>
      </c>
      <c r="AG38" s="30">
        <f>+'105653'!AG38+'105654'!AG38+'105655'!AG38+'105656'!AG38+'105657'!AG38+'105658'!AG38+'105659'!AG38+'105660'!AG38+'107061'!AG38</f>
        <v>91</v>
      </c>
      <c r="AI38" s="30">
        <f>+'105653'!AI38+'105654'!AI38+'105655'!AI38+'105656'!AI38+'105657'!AI38+'105658'!AI38+'105659'!AI38+'105660'!AI38+'107061'!AI38</f>
        <v>91</v>
      </c>
      <c r="AK38" s="30">
        <f>+'105653'!AK38+'105654'!AK38+'105655'!AK38+'105656'!AK38+'105657'!AK38+'105658'!AK38+'105659'!AK38+'105660'!AK38+'107061'!AK38</f>
        <v>91</v>
      </c>
      <c r="AM38" s="32">
        <f>SUM(O38:AK38)/12</f>
        <v>98.083333333333329</v>
      </c>
      <c r="AO38" s="33">
        <v>91</v>
      </c>
      <c r="AQ38" s="33">
        <f>+AO38-AM38</f>
        <v>-7.0833333333333286</v>
      </c>
    </row>
    <row r="39" spans="1:43" ht="12" customHeight="1" x14ac:dyDescent="0.2"/>
    <row r="40" spans="1:43" ht="12" customHeight="1" x14ac:dyDescent="0.2"/>
    <row r="41" spans="1:43" ht="12" customHeight="1" x14ac:dyDescent="0.2">
      <c r="A41" s="63" t="s">
        <v>583</v>
      </c>
      <c r="O41" s="58"/>
    </row>
    <row r="42" spans="1:43" ht="12" customHeight="1" x14ac:dyDescent="0.2">
      <c r="A42" s="46"/>
      <c r="O42" s="58"/>
    </row>
    <row r="43" spans="1:43" ht="12" customHeight="1" x14ac:dyDescent="0.2">
      <c r="A43" s="10" t="s">
        <v>671</v>
      </c>
      <c r="O43" s="58"/>
    </row>
    <row r="44" spans="1:43" ht="12" customHeight="1" x14ac:dyDescent="0.2">
      <c r="A44" s="10" t="s">
        <v>670</v>
      </c>
      <c r="H44" s="59"/>
    </row>
    <row r="45" spans="1:43" ht="12" customHeight="1" x14ac:dyDescent="0.2">
      <c r="A45" s="10" t="s">
        <v>606</v>
      </c>
      <c r="H45" s="59"/>
    </row>
    <row r="46" spans="1:43" ht="12" customHeight="1" x14ac:dyDescent="0.2">
      <c r="A46" s="10" t="s">
        <v>672</v>
      </c>
      <c r="H46" s="59"/>
    </row>
    <row r="47" spans="1:43" ht="12" customHeight="1" x14ac:dyDescent="0.2">
      <c r="A47" s="10" t="s">
        <v>676</v>
      </c>
      <c r="H47" s="59"/>
    </row>
    <row r="48" spans="1:43" ht="12" customHeight="1" x14ac:dyDescent="0.2">
      <c r="A48" s="10" t="s">
        <v>673</v>
      </c>
      <c r="H48" s="59"/>
    </row>
    <row r="49" spans="1:8" ht="12" customHeight="1" x14ac:dyDescent="0.2">
      <c r="A49" s="10" t="s">
        <v>674</v>
      </c>
      <c r="H49" s="59"/>
    </row>
    <row r="50" spans="1:8" ht="12.75" customHeight="1" x14ac:dyDescent="0.2">
      <c r="A50" s="10" t="s">
        <v>675</v>
      </c>
      <c r="H50" s="59"/>
    </row>
    <row r="51" spans="1:8" ht="12" customHeight="1" x14ac:dyDescent="0.2">
      <c r="A51" s="10" t="s">
        <v>677</v>
      </c>
      <c r="H51" s="59"/>
    </row>
    <row r="52" spans="1:8" ht="14.25" customHeight="1" x14ac:dyDescent="0.2">
      <c r="H52" s="59"/>
    </row>
    <row r="53" spans="1:8" ht="14.25" customHeight="1" x14ac:dyDescent="0.2">
      <c r="A53" s="60"/>
      <c r="H53" s="59"/>
    </row>
    <row r="54" spans="1:8" ht="14.25" customHeight="1" x14ac:dyDescent="0.2">
      <c r="H54" s="59"/>
    </row>
    <row r="55" spans="1:8" ht="14.25" customHeight="1" x14ac:dyDescent="0.2"/>
    <row r="56" spans="1:8" ht="14.25" customHeight="1" x14ac:dyDescent="0.2"/>
    <row r="57" spans="1:8" ht="14.25" customHeight="1" x14ac:dyDescent="0.2"/>
    <row r="58" spans="1:8" ht="14.25" customHeight="1" x14ac:dyDescent="0.2"/>
    <row r="59" spans="1:8" ht="14.25" customHeight="1" x14ac:dyDescent="0.2">
      <c r="A59" s="61"/>
    </row>
    <row r="60" spans="1:8" ht="14.25" customHeight="1" x14ac:dyDescent="0.2">
      <c r="A60" s="61"/>
    </row>
    <row r="61" spans="1:8" ht="14.25" customHeight="1" x14ac:dyDescent="0.2">
      <c r="A61" s="61"/>
    </row>
    <row r="62" spans="1:8" ht="14.25" customHeight="1" x14ac:dyDescent="0.2">
      <c r="A62" s="61"/>
    </row>
    <row r="63" spans="1:8" ht="14.25" customHeight="1" x14ac:dyDescent="0.2">
      <c r="A63" s="61"/>
    </row>
    <row r="64" spans="1:8" ht="14.25" customHeight="1" x14ac:dyDescent="0.2">
      <c r="A64" s="61"/>
    </row>
    <row r="65" spans="1:27" ht="14.25" customHeight="1" x14ac:dyDescent="0.2">
      <c r="A65" s="61"/>
    </row>
    <row r="66" spans="1:27" ht="14.25" customHeight="1" x14ac:dyDescent="0.2">
      <c r="A66" s="61"/>
    </row>
    <row r="67" spans="1:27" ht="14.25" customHeight="1" x14ac:dyDescent="0.2">
      <c r="A67" s="61"/>
    </row>
    <row r="68" spans="1:27" ht="14.25" customHeight="1" x14ac:dyDescent="0.2">
      <c r="A68" s="61"/>
    </row>
    <row r="69" spans="1:27" ht="14.25" customHeight="1" x14ac:dyDescent="0.2">
      <c r="A69" s="61"/>
    </row>
    <row r="70" spans="1:27" ht="14.25" customHeight="1" x14ac:dyDescent="0.2">
      <c r="A70" s="61"/>
    </row>
    <row r="71" spans="1:27" ht="14.25" customHeight="1" x14ac:dyDescent="0.2">
      <c r="A71" s="61"/>
    </row>
    <row r="72" spans="1:27" ht="14.25" customHeight="1" x14ac:dyDescent="0.2">
      <c r="A72" s="61"/>
    </row>
    <row r="73" spans="1:27" ht="14.25" customHeight="1" x14ac:dyDescent="0.2">
      <c r="A73" s="61"/>
    </row>
    <row r="74" spans="1:27" ht="14.25" customHeight="1" x14ac:dyDescent="0.2">
      <c r="A74" s="61"/>
      <c r="AA74" s="62"/>
    </row>
    <row r="75" spans="1:27" ht="14.25" customHeight="1" x14ac:dyDescent="0.2">
      <c r="A75" s="61"/>
    </row>
    <row r="76" spans="1:27" ht="14.25" customHeight="1" x14ac:dyDescent="0.2">
      <c r="A76" s="61"/>
    </row>
    <row r="77" spans="1:27" ht="14.25" customHeight="1" x14ac:dyDescent="0.2"/>
    <row r="78" spans="1:27" ht="14.25" customHeight="1" x14ac:dyDescent="0.2"/>
    <row r="79" spans="1:27" ht="14.25" customHeight="1" x14ac:dyDescent="0.2"/>
    <row r="80" spans="1:2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F11:F35 F37:F38 L11:L35 L37:L38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scale="60" orientation="landscape" r:id="rId1"/>
  <headerFooter alignWithMargins="0"/>
  <colBreaks count="1" manualBreakCount="1">
    <brk id="1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A45" sqref="A45:A46"/>
    </sheetView>
  </sheetViews>
  <sheetFormatPr defaultRowHeight="12.75" x14ac:dyDescent="0.2"/>
  <cols>
    <col min="1" max="1" width="10.7109375" customWidth="1"/>
    <col min="2" max="2" width="11" style="77" customWidth="1"/>
    <col min="3" max="3" width="12" style="77" customWidth="1"/>
    <col min="4" max="4" width="12.7109375" style="77" customWidth="1"/>
    <col min="5" max="5" width="0.5703125" style="77" customWidth="1"/>
    <col min="6" max="6" width="11.28515625" style="77" customWidth="1"/>
    <col min="7" max="8" width="11.28515625" customWidth="1"/>
    <col min="9" max="9" width="0.5703125" customWidth="1"/>
    <col min="10" max="12" width="12.85546875" customWidth="1"/>
  </cols>
  <sheetData>
    <row r="1" spans="1:13" ht="18" x14ac:dyDescent="0.25">
      <c r="A1" s="71" t="s">
        <v>691</v>
      </c>
      <c r="B1" s="72"/>
      <c r="C1" s="72"/>
      <c r="D1" s="72"/>
      <c r="E1" s="72"/>
      <c r="F1" s="73"/>
      <c r="G1" s="74"/>
      <c r="H1" s="74"/>
      <c r="I1" s="74"/>
      <c r="J1" s="75"/>
      <c r="K1" s="74"/>
    </row>
    <row r="2" spans="1:13" x14ac:dyDescent="0.2">
      <c r="A2" s="76"/>
      <c r="G2" s="76"/>
      <c r="H2" s="76"/>
      <c r="I2" s="76"/>
      <c r="J2" s="76"/>
      <c r="K2" s="76"/>
      <c r="L2" s="76"/>
    </row>
    <row r="3" spans="1:13" ht="30.75" customHeight="1" x14ac:dyDescent="0.2">
      <c r="A3" s="66"/>
      <c r="B3" s="108" t="s">
        <v>692</v>
      </c>
      <c r="C3" s="109" t="s">
        <v>695</v>
      </c>
      <c r="D3" s="109" t="s">
        <v>678</v>
      </c>
      <c r="E3" s="110"/>
      <c r="F3" s="110" t="s">
        <v>693</v>
      </c>
      <c r="G3" s="109" t="s">
        <v>696</v>
      </c>
      <c r="H3" s="110" t="s">
        <v>679</v>
      </c>
      <c r="I3" s="110"/>
      <c r="J3" s="110" t="s">
        <v>694</v>
      </c>
      <c r="K3" s="109" t="s">
        <v>697</v>
      </c>
      <c r="L3" s="109" t="s">
        <v>680</v>
      </c>
    </row>
    <row r="4" spans="1:13" ht="29.25" customHeight="1" x14ac:dyDescent="0.2">
      <c r="A4" s="78" t="s">
        <v>681</v>
      </c>
      <c r="B4" s="79">
        <f>+'105653'!H31</f>
        <v>2329317.61</v>
      </c>
      <c r="C4" s="80">
        <v>2860977</v>
      </c>
      <c r="D4" s="81">
        <f t="shared" ref="D4:D12" si="0">SUM(C4-B4)</f>
        <v>531659.39000000013</v>
      </c>
      <c r="E4" s="79"/>
      <c r="F4" s="82">
        <f>+B4-J4</f>
        <v>1333260.9799999991</v>
      </c>
      <c r="G4" s="83">
        <f>+C4-K4</f>
        <v>1420977</v>
      </c>
      <c r="H4" s="84">
        <f t="shared" ref="H4:H12" si="1">SUM(G4-F4)</f>
        <v>87716.02000000095</v>
      </c>
      <c r="I4" s="84"/>
      <c r="J4" s="85">
        <f>+'105653'!H16</f>
        <v>996056.6300000007</v>
      </c>
      <c r="K4" s="86">
        <v>1440000</v>
      </c>
      <c r="L4" s="87">
        <f t="shared" ref="L4:L12" si="2">SUM(K4-J4)</f>
        <v>443943.3699999993</v>
      </c>
    </row>
    <row r="5" spans="1:13" ht="30" customHeight="1" x14ac:dyDescent="0.2">
      <c r="A5" s="78" t="s">
        <v>682</v>
      </c>
      <c r="B5" s="79">
        <f>+'105654'!H31</f>
        <v>2887027</v>
      </c>
      <c r="C5" s="80">
        <v>2044292</v>
      </c>
      <c r="D5" s="81">
        <f t="shared" si="0"/>
        <v>-842735</v>
      </c>
      <c r="E5" s="79"/>
      <c r="F5" s="82">
        <f t="shared" ref="F5:G12" si="3">+B5-J5</f>
        <v>768977</v>
      </c>
      <c r="G5" s="83">
        <f t="shared" si="3"/>
        <v>964292</v>
      </c>
      <c r="H5" s="84">
        <f t="shared" si="1"/>
        <v>195315</v>
      </c>
      <c r="I5" s="84"/>
      <c r="J5" s="85">
        <f>+'105654'!H16</f>
        <v>2118050</v>
      </c>
      <c r="K5" s="86">
        <v>1080000</v>
      </c>
      <c r="L5" s="87">
        <f t="shared" si="2"/>
        <v>-1038050</v>
      </c>
    </row>
    <row r="6" spans="1:13" ht="30" customHeight="1" x14ac:dyDescent="0.2">
      <c r="A6" s="78" t="s">
        <v>683</v>
      </c>
      <c r="B6" s="79">
        <f>+'105655'!H31</f>
        <v>522179.41999999888</v>
      </c>
      <c r="C6" s="80">
        <v>1609659</v>
      </c>
      <c r="D6" s="81">
        <f t="shared" si="0"/>
        <v>1087479.580000001</v>
      </c>
      <c r="E6" s="79"/>
      <c r="F6" s="82">
        <f t="shared" si="3"/>
        <v>518997.09999999887</v>
      </c>
      <c r="G6" s="83">
        <f t="shared" si="3"/>
        <v>1510995</v>
      </c>
      <c r="H6" s="84">
        <f t="shared" si="1"/>
        <v>991997.90000000107</v>
      </c>
      <c r="I6" s="84"/>
      <c r="J6" s="85">
        <f>+'105655'!H16</f>
        <v>3182.32</v>
      </c>
      <c r="K6" s="86">
        <v>98664</v>
      </c>
      <c r="L6" s="87">
        <f t="shared" si="2"/>
        <v>95481.68</v>
      </c>
    </row>
    <row r="7" spans="1:13" ht="27.75" customHeight="1" x14ac:dyDescent="0.2">
      <c r="A7" s="78" t="s">
        <v>684</v>
      </c>
      <c r="B7" s="79">
        <f>+'105656'!H31</f>
        <v>5450026.3200000012</v>
      </c>
      <c r="C7" s="80">
        <v>1647506</v>
      </c>
      <c r="D7" s="81">
        <f t="shared" si="0"/>
        <v>-3802520.3200000012</v>
      </c>
      <c r="E7" s="79"/>
      <c r="F7" s="82">
        <f t="shared" si="3"/>
        <v>638128.28000000119</v>
      </c>
      <c r="G7" s="83">
        <f t="shared" si="3"/>
        <v>268970</v>
      </c>
      <c r="H7" s="84">
        <f t="shared" si="1"/>
        <v>-369158.28000000119</v>
      </c>
      <c r="I7" s="84"/>
      <c r="J7" s="85">
        <f>+'105656'!H16</f>
        <v>4811898.04</v>
      </c>
      <c r="K7" s="86">
        <v>1378536</v>
      </c>
      <c r="L7" s="87">
        <f t="shared" si="2"/>
        <v>-3433362.04</v>
      </c>
    </row>
    <row r="8" spans="1:13" ht="26.25" customHeight="1" x14ac:dyDescent="0.2">
      <c r="A8" s="78" t="s">
        <v>685</v>
      </c>
      <c r="B8" s="79">
        <f>+'105657'!H31</f>
        <v>1990660.11</v>
      </c>
      <c r="C8" s="80">
        <v>1767503</v>
      </c>
      <c r="D8" s="81">
        <f t="shared" si="0"/>
        <v>-223157.1100000001</v>
      </c>
      <c r="E8" s="79"/>
      <c r="F8" s="82">
        <f t="shared" si="3"/>
        <v>1648265.53</v>
      </c>
      <c r="G8" s="83">
        <f t="shared" si="3"/>
        <v>1227503</v>
      </c>
      <c r="H8" s="84">
        <f t="shared" si="1"/>
        <v>-420762.53</v>
      </c>
      <c r="I8" s="84"/>
      <c r="J8" s="88">
        <f>+'105657'!H16</f>
        <v>342394.58</v>
      </c>
      <c r="K8" s="86">
        <v>540000</v>
      </c>
      <c r="L8" s="87">
        <f t="shared" si="2"/>
        <v>197605.41999999998</v>
      </c>
    </row>
    <row r="9" spans="1:13" ht="28.5" customHeight="1" x14ac:dyDescent="0.2">
      <c r="A9" s="89" t="s">
        <v>686</v>
      </c>
      <c r="B9" s="90">
        <f>+'105658'!H31</f>
        <v>2622685.2799999998</v>
      </c>
      <c r="C9" s="91">
        <v>1627656</v>
      </c>
      <c r="D9" s="81">
        <f t="shared" si="0"/>
        <v>-995029.2799999998</v>
      </c>
      <c r="E9" s="90"/>
      <c r="F9" s="82">
        <f t="shared" si="3"/>
        <v>1800829.15</v>
      </c>
      <c r="G9" s="83">
        <f t="shared" si="3"/>
        <v>907656</v>
      </c>
      <c r="H9" s="84">
        <f t="shared" si="1"/>
        <v>-893173.14999999991</v>
      </c>
      <c r="I9" s="84"/>
      <c r="J9" s="88">
        <f>+'105658'!H16</f>
        <v>821856.13</v>
      </c>
      <c r="K9" s="86">
        <v>720000</v>
      </c>
      <c r="L9" s="87">
        <f t="shared" si="2"/>
        <v>-101856.13</v>
      </c>
    </row>
    <row r="10" spans="1:13" ht="28.5" customHeight="1" x14ac:dyDescent="0.2">
      <c r="A10" s="89" t="s">
        <v>687</v>
      </c>
      <c r="B10" s="92">
        <f>+'105659'!H31</f>
        <v>2712379.45</v>
      </c>
      <c r="C10" s="91">
        <v>3001267</v>
      </c>
      <c r="D10" s="81">
        <f t="shared" si="0"/>
        <v>288887.54999999981</v>
      </c>
      <c r="E10" s="90"/>
      <c r="F10" s="82">
        <f t="shared" si="3"/>
        <v>1632872.4100000001</v>
      </c>
      <c r="G10" s="83">
        <f t="shared" si="3"/>
        <v>1921267</v>
      </c>
      <c r="H10" s="84">
        <f t="shared" si="1"/>
        <v>288394.58999999985</v>
      </c>
      <c r="I10" s="84"/>
      <c r="J10" s="88">
        <f>+'105659'!H16</f>
        <v>1079507.04</v>
      </c>
      <c r="K10" s="86">
        <v>1080000</v>
      </c>
      <c r="L10" s="87">
        <f t="shared" si="2"/>
        <v>492.95999999996275</v>
      </c>
    </row>
    <row r="11" spans="1:13" ht="30.75" customHeight="1" x14ac:dyDescent="0.2">
      <c r="A11" s="89" t="s">
        <v>688</v>
      </c>
      <c r="B11" s="90">
        <f>+'105660'!H31</f>
        <v>172248.36</v>
      </c>
      <c r="C11" s="91">
        <v>198998</v>
      </c>
      <c r="D11" s="81">
        <f t="shared" si="0"/>
        <v>26749.640000000014</v>
      </c>
      <c r="E11" s="90"/>
      <c r="F11" s="82">
        <f t="shared" si="3"/>
        <v>152510.10999999999</v>
      </c>
      <c r="G11" s="83">
        <f t="shared" si="3"/>
        <v>108998</v>
      </c>
      <c r="H11" s="84">
        <f t="shared" si="1"/>
        <v>-43512.109999999986</v>
      </c>
      <c r="I11" s="84"/>
      <c r="J11" s="88">
        <f>+'105660'!H16</f>
        <v>19738.25</v>
      </c>
      <c r="K11" s="86">
        <v>90000</v>
      </c>
      <c r="L11" s="87">
        <f t="shared" si="2"/>
        <v>70261.75</v>
      </c>
    </row>
    <row r="12" spans="1:13" ht="29.25" customHeight="1" x14ac:dyDescent="0.2">
      <c r="A12" s="89" t="s">
        <v>689</v>
      </c>
      <c r="B12" s="79">
        <f>+'107061'!H31</f>
        <v>2178168.2200000002</v>
      </c>
      <c r="C12" s="80">
        <v>1038812</v>
      </c>
      <c r="D12" s="81">
        <f t="shared" si="0"/>
        <v>-1139356.2200000002</v>
      </c>
      <c r="E12" s="81">
        <f>SUM(D12-C12)</f>
        <v>-2178168.2200000002</v>
      </c>
      <c r="F12" s="82">
        <f t="shared" si="3"/>
        <v>1046900.1200000001</v>
      </c>
      <c r="G12" s="83">
        <f t="shared" si="3"/>
        <v>671696</v>
      </c>
      <c r="H12" s="84">
        <f t="shared" si="1"/>
        <v>-375204.12000000011</v>
      </c>
      <c r="I12" s="84"/>
      <c r="J12" s="88">
        <f>+'107061'!H16</f>
        <v>1131268.1000000001</v>
      </c>
      <c r="K12" s="86">
        <v>367116</v>
      </c>
      <c r="L12" s="87">
        <f t="shared" si="2"/>
        <v>-764152.10000000009</v>
      </c>
    </row>
    <row r="13" spans="1:13" ht="37.5" customHeight="1" x14ac:dyDescent="0.2">
      <c r="A13" s="93" t="s">
        <v>616</v>
      </c>
      <c r="B13" s="94">
        <f>SUM(B4:B12)</f>
        <v>20864691.769999996</v>
      </c>
      <c r="C13" s="95">
        <f>SUM(C4:C12)</f>
        <v>15796670</v>
      </c>
      <c r="D13" s="96">
        <f>SUM(D4:D12)</f>
        <v>-5068021.7700000005</v>
      </c>
      <c r="E13" s="94"/>
      <c r="F13" s="97">
        <f>SUM(F4:F12)</f>
        <v>9540740.6799999997</v>
      </c>
      <c r="G13" s="98">
        <f>SUM(G4:G12)</f>
        <v>9002354</v>
      </c>
      <c r="H13" s="97">
        <f>SUM(H4:H12)</f>
        <v>-538386.67999999935</v>
      </c>
      <c r="I13" s="99"/>
      <c r="J13" s="97">
        <f>SUM(J4:J12)</f>
        <v>11323951.090000002</v>
      </c>
      <c r="K13" s="98">
        <f>SUM(K4:K12)</f>
        <v>6794316</v>
      </c>
      <c r="L13" s="100">
        <f>SUM(L4:L12)</f>
        <v>-4529635.0900000008</v>
      </c>
      <c r="M13" s="101"/>
    </row>
    <row r="14" spans="1:13" ht="20.25" customHeight="1" x14ac:dyDescent="0.2">
      <c r="H14" s="87"/>
      <c r="I14" s="87"/>
      <c r="J14" s="77"/>
    </row>
    <row r="15" spans="1:13" x14ac:dyDescent="0.2">
      <c r="G15" s="102"/>
    </row>
    <row r="16" spans="1:13" x14ac:dyDescent="0.2">
      <c r="A16" t="s">
        <v>698</v>
      </c>
    </row>
    <row r="17" spans="1:13" ht="14.25" x14ac:dyDescent="0.2">
      <c r="A17" s="103"/>
      <c r="B17" s="104"/>
      <c r="C17" s="104"/>
      <c r="D17" s="104"/>
      <c r="E17" s="104"/>
      <c r="G17" s="105"/>
      <c r="H17" s="103"/>
      <c r="I17" s="103"/>
      <c r="J17" s="103"/>
      <c r="L17" s="105"/>
      <c r="M17" s="105"/>
    </row>
    <row r="18" spans="1:13" ht="14.25" x14ac:dyDescent="0.2">
      <c r="G18" s="105"/>
      <c r="H18" s="103"/>
      <c r="I18" s="103"/>
    </row>
    <row r="19" spans="1:13" ht="14.25" x14ac:dyDescent="0.2">
      <c r="G19" s="105"/>
      <c r="J19" s="103"/>
      <c r="L19" s="105"/>
    </row>
    <row r="20" spans="1:13" x14ac:dyDescent="0.2">
      <c r="G20" s="105"/>
      <c r="L20" s="106"/>
    </row>
    <row r="21" spans="1:13" x14ac:dyDescent="0.2">
      <c r="G21" s="105"/>
      <c r="L21" s="105"/>
    </row>
    <row r="22" spans="1:13" x14ac:dyDescent="0.2">
      <c r="A22" s="102"/>
      <c r="G22" s="106"/>
    </row>
    <row r="23" spans="1:13" x14ac:dyDescent="0.2">
      <c r="G23" s="105"/>
    </row>
    <row r="24" spans="1:13" x14ac:dyDescent="0.2">
      <c r="A24" s="102"/>
    </row>
    <row r="25" spans="1:13" x14ac:dyDescent="0.2">
      <c r="A25" s="102"/>
    </row>
    <row r="26" spans="1:13" x14ac:dyDescent="0.2">
      <c r="A26" s="102"/>
    </row>
    <row r="27" spans="1:13" x14ac:dyDescent="0.2">
      <c r="A27" s="102"/>
    </row>
    <row r="28" spans="1:13" x14ac:dyDescent="0.2">
      <c r="A28" s="102"/>
    </row>
    <row r="29" spans="1:13" ht="14.25" x14ac:dyDescent="0.2">
      <c r="A29" s="107"/>
      <c r="B29" s="104"/>
      <c r="C29" s="104"/>
      <c r="D29" s="104"/>
      <c r="E29" s="104"/>
    </row>
    <row r="40" spans="7:7" x14ac:dyDescent="0.2">
      <c r="G40" s="105"/>
    </row>
  </sheetData>
  <phoneticPr fontId="0" type="noConversion"/>
  <printOptions horizontalCentered="1" verticalCentered="1" gridLines="1"/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6" sqref="B36"/>
    </sheetView>
  </sheetViews>
  <sheetFormatPr defaultRowHeight="12.75" x14ac:dyDescent="0.2"/>
  <cols>
    <col min="1" max="1" width="24.7109375" customWidth="1"/>
    <col min="2" max="2" width="8" customWidth="1"/>
    <col min="3" max="3" width="17.85546875" customWidth="1"/>
    <col min="4" max="4" width="25.7109375" customWidth="1"/>
    <col min="5" max="5" width="11.7109375" customWidth="1"/>
  </cols>
  <sheetData>
    <row r="1" spans="1:5" x14ac:dyDescent="0.2">
      <c r="B1" s="1" t="s">
        <v>0</v>
      </c>
      <c r="C1" s="1"/>
    </row>
    <row r="2" spans="1:5" x14ac:dyDescent="0.2">
      <c r="B2" s="1" t="s">
        <v>619</v>
      </c>
      <c r="C2" s="1"/>
    </row>
    <row r="3" spans="1:5" x14ac:dyDescent="0.2">
      <c r="B3" s="1" t="s">
        <v>579</v>
      </c>
      <c r="C3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8</v>
      </c>
      <c r="B7" s="3">
        <v>413</v>
      </c>
      <c r="C7" t="s">
        <v>611</v>
      </c>
      <c r="D7" s="3" t="s">
        <v>615</v>
      </c>
      <c r="E7">
        <v>1</v>
      </c>
    </row>
    <row r="8" spans="1:5" x14ac:dyDescent="0.2">
      <c r="A8" t="s">
        <v>10</v>
      </c>
      <c r="B8" s="3">
        <v>413</v>
      </c>
      <c r="C8" t="s">
        <v>611</v>
      </c>
      <c r="D8" s="3" t="s">
        <v>615</v>
      </c>
      <c r="E8">
        <v>1</v>
      </c>
    </row>
    <row r="9" spans="1:5" x14ac:dyDescent="0.2">
      <c r="D9" s="65" t="s">
        <v>616</v>
      </c>
      <c r="E9">
        <f>SUM(E7:E8)</f>
        <v>2</v>
      </c>
    </row>
    <row r="11" spans="1:5" x14ac:dyDescent="0.2">
      <c r="A11" t="s">
        <v>4</v>
      </c>
      <c r="B11" s="3">
        <v>413</v>
      </c>
      <c r="C11" t="s">
        <v>611</v>
      </c>
      <c r="D11" s="3" t="s">
        <v>613</v>
      </c>
      <c r="E11">
        <v>1</v>
      </c>
    </row>
    <row r="12" spans="1:5" x14ac:dyDescent="0.2">
      <c r="D12" s="65" t="s">
        <v>616</v>
      </c>
      <c r="E12">
        <f>SUM(E11)</f>
        <v>1</v>
      </c>
    </row>
    <row r="14" spans="1:5" x14ac:dyDescent="0.2">
      <c r="A14" t="s">
        <v>581</v>
      </c>
      <c r="B14" s="3">
        <v>413</v>
      </c>
      <c r="C14" t="s">
        <v>611</v>
      </c>
      <c r="D14" s="3" t="s">
        <v>612</v>
      </c>
      <c r="E14">
        <v>1</v>
      </c>
    </row>
    <row r="15" spans="1:5" x14ac:dyDescent="0.2">
      <c r="A15" t="s">
        <v>1</v>
      </c>
      <c r="B15" s="3">
        <v>413</v>
      </c>
      <c r="C15" t="s">
        <v>611</v>
      </c>
      <c r="D15" s="3" t="s">
        <v>612</v>
      </c>
      <c r="E15">
        <v>1</v>
      </c>
    </row>
    <row r="16" spans="1:5" x14ac:dyDescent="0.2">
      <c r="A16" t="s">
        <v>2</v>
      </c>
      <c r="B16" s="3">
        <v>413</v>
      </c>
      <c r="C16" t="s">
        <v>611</v>
      </c>
      <c r="D16" s="3" t="s">
        <v>612</v>
      </c>
      <c r="E16">
        <v>1</v>
      </c>
    </row>
    <row r="17" spans="1:5" x14ac:dyDescent="0.2">
      <c r="A17" t="s">
        <v>3</v>
      </c>
      <c r="B17" s="3">
        <v>413</v>
      </c>
      <c r="C17" t="s">
        <v>611</v>
      </c>
      <c r="D17" s="3" t="s">
        <v>612</v>
      </c>
      <c r="E17">
        <v>1</v>
      </c>
    </row>
    <row r="18" spans="1:5" x14ac:dyDescent="0.2">
      <c r="A18" t="s">
        <v>580</v>
      </c>
      <c r="B18" s="3">
        <v>413</v>
      </c>
      <c r="C18" t="s">
        <v>611</v>
      </c>
      <c r="D18" s="3" t="s">
        <v>612</v>
      </c>
      <c r="E18">
        <v>1</v>
      </c>
    </row>
    <row r="19" spans="1:5" x14ac:dyDescent="0.2">
      <c r="A19" t="s">
        <v>9</v>
      </c>
      <c r="B19" s="3">
        <v>413</v>
      </c>
      <c r="C19" t="s">
        <v>611</v>
      </c>
      <c r="D19" s="3" t="s">
        <v>612</v>
      </c>
      <c r="E19">
        <v>1</v>
      </c>
    </row>
    <row r="20" spans="1:5" x14ac:dyDescent="0.2">
      <c r="B20" s="3"/>
      <c r="D20" s="65" t="s">
        <v>616</v>
      </c>
      <c r="E20">
        <f>SUM(E14:E19)</f>
        <v>6</v>
      </c>
    </row>
    <row r="22" spans="1:5" x14ac:dyDescent="0.2">
      <c r="A22" t="s">
        <v>5</v>
      </c>
      <c r="B22" s="3">
        <v>413</v>
      </c>
      <c r="C22" t="s">
        <v>611</v>
      </c>
      <c r="D22" s="3" t="s">
        <v>614</v>
      </c>
      <c r="E22">
        <v>1</v>
      </c>
    </row>
    <row r="23" spans="1:5" x14ac:dyDescent="0.2">
      <c r="A23" t="s">
        <v>6</v>
      </c>
      <c r="B23" s="3">
        <v>413</v>
      </c>
      <c r="C23" t="s">
        <v>611</v>
      </c>
      <c r="D23" s="3" t="s">
        <v>614</v>
      </c>
      <c r="E23">
        <v>1</v>
      </c>
    </row>
    <row r="24" spans="1:5" x14ac:dyDescent="0.2">
      <c r="A24" t="s">
        <v>7</v>
      </c>
      <c r="B24" s="3">
        <v>413</v>
      </c>
      <c r="C24" t="s">
        <v>611</v>
      </c>
      <c r="D24" s="3" t="s">
        <v>614</v>
      </c>
      <c r="E24">
        <v>1</v>
      </c>
    </row>
    <row r="25" spans="1:5" x14ac:dyDescent="0.2">
      <c r="A25" t="s">
        <v>11</v>
      </c>
      <c r="B25" s="3">
        <v>413</v>
      </c>
      <c r="C25" t="s">
        <v>611</v>
      </c>
      <c r="D25" s="3" t="s">
        <v>614</v>
      </c>
      <c r="E25">
        <v>1</v>
      </c>
    </row>
    <row r="26" spans="1:5" x14ac:dyDescent="0.2">
      <c r="A26" t="s">
        <v>12</v>
      </c>
      <c r="B26" s="3">
        <v>413</v>
      </c>
      <c r="C26" t="s">
        <v>611</v>
      </c>
      <c r="D26" s="3" t="s">
        <v>614</v>
      </c>
      <c r="E26">
        <v>1</v>
      </c>
    </row>
    <row r="27" spans="1:5" x14ac:dyDescent="0.2">
      <c r="A27" t="s">
        <v>13</v>
      </c>
      <c r="B27" s="3">
        <v>413</v>
      </c>
      <c r="C27" t="s">
        <v>611</v>
      </c>
      <c r="D27" s="3" t="s">
        <v>614</v>
      </c>
      <c r="E27">
        <v>1</v>
      </c>
    </row>
    <row r="28" spans="1:5" x14ac:dyDescent="0.2">
      <c r="D28" s="65" t="s">
        <v>616</v>
      </c>
      <c r="E28">
        <f>SUM(E22:E27)</f>
        <v>6</v>
      </c>
    </row>
    <row r="30" spans="1:5" x14ac:dyDescent="0.2">
      <c r="D30" s="2" t="s">
        <v>617</v>
      </c>
      <c r="E30">
        <f>+E9+E12+E20+E28</f>
        <v>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A45" sqref="A45:A46"/>
    </sheetView>
  </sheetViews>
  <sheetFormatPr defaultRowHeight="12.75" x14ac:dyDescent="0.2"/>
  <cols>
    <col min="1" max="1" width="10.7109375" customWidth="1"/>
    <col min="2" max="2" width="11" style="77" customWidth="1"/>
    <col min="3" max="3" width="12" style="77" customWidth="1"/>
    <col min="4" max="4" width="12.7109375" style="77" customWidth="1"/>
    <col min="5" max="5" width="0.5703125" style="77" customWidth="1"/>
    <col min="6" max="6" width="11.28515625" style="77" customWidth="1"/>
    <col min="7" max="8" width="11.28515625" customWidth="1"/>
    <col min="9" max="9" width="0.5703125" customWidth="1"/>
    <col min="10" max="12" width="12.85546875" customWidth="1"/>
  </cols>
  <sheetData>
    <row r="1" spans="1:13" ht="18" x14ac:dyDescent="0.25">
      <c r="A1" s="71" t="s">
        <v>691</v>
      </c>
      <c r="B1" s="72"/>
      <c r="C1" s="72"/>
      <c r="D1" s="72"/>
      <c r="E1" s="72"/>
      <c r="F1" s="73"/>
      <c r="G1" s="74"/>
      <c r="H1" s="74"/>
      <c r="I1" s="74"/>
      <c r="J1" s="75"/>
      <c r="K1" s="74"/>
    </row>
    <row r="2" spans="1:13" x14ac:dyDescent="0.2">
      <c r="A2" s="76"/>
      <c r="G2" s="76"/>
      <c r="H2" s="76"/>
      <c r="I2" s="76"/>
      <c r="J2" s="76"/>
      <c r="K2" s="76"/>
      <c r="L2" s="76"/>
    </row>
    <row r="3" spans="1:13" ht="30.75" customHeight="1" x14ac:dyDescent="0.2">
      <c r="A3" s="66"/>
      <c r="B3" s="108" t="s">
        <v>692</v>
      </c>
      <c r="C3" s="109" t="s">
        <v>699</v>
      </c>
      <c r="D3" s="109" t="s">
        <v>678</v>
      </c>
      <c r="E3" s="110"/>
      <c r="F3" s="110" t="s">
        <v>693</v>
      </c>
      <c r="G3" s="109" t="s">
        <v>700</v>
      </c>
      <c r="H3" s="110" t="s">
        <v>679</v>
      </c>
      <c r="I3" s="110"/>
      <c r="J3" s="110" t="s">
        <v>694</v>
      </c>
      <c r="K3" s="109" t="s">
        <v>701</v>
      </c>
      <c r="L3" s="109" t="s">
        <v>680</v>
      </c>
    </row>
    <row r="4" spans="1:13" ht="29.25" customHeight="1" x14ac:dyDescent="0.2">
      <c r="A4" s="78" t="s">
        <v>681</v>
      </c>
      <c r="B4" s="79">
        <f>+'105653'!H31</f>
        <v>2329317.61</v>
      </c>
      <c r="C4" s="80">
        <f>+'105653'!J31</f>
        <v>1383900</v>
      </c>
      <c r="D4" s="81">
        <f t="shared" ref="D4:D12" si="0">SUM(C4-B4)</f>
        <v>-945417.60999999987</v>
      </c>
      <c r="E4" s="79"/>
      <c r="F4" s="82">
        <f>+B4-J4</f>
        <v>1333260.9799999991</v>
      </c>
      <c r="G4" s="83">
        <f>+C4-K4</f>
        <v>1383900</v>
      </c>
      <c r="H4" s="84">
        <f t="shared" ref="H4:H12" si="1">SUM(G4-F4)</f>
        <v>50639.02000000095</v>
      </c>
      <c r="I4" s="84"/>
      <c r="J4" s="85">
        <f>+'105653'!H16</f>
        <v>996056.6300000007</v>
      </c>
      <c r="K4" s="86">
        <v>0</v>
      </c>
      <c r="L4" s="87">
        <f t="shared" ref="L4:L12" si="2">SUM(K4-J4)</f>
        <v>-996056.6300000007</v>
      </c>
    </row>
    <row r="5" spans="1:13" ht="30" customHeight="1" x14ac:dyDescent="0.2">
      <c r="A5" s="78" t="s">
        <v>682</v>
      </c>
      <c r="B5" s="79">
        <f>+'105654'!H31</f>
        <v>2887027</v>
      </c>
      <c r="C5" s="80">
        <f>+'105654'!J31</f>
        <v>944406</v>
      </c>
      <c r="D5" s="81">
        <f t="shared" si="0"/>
        <v>-1942621</v>
      </c>
      <c r="E5" s="79"/>
      <c r="F5" s="82">
        <f t="shared" ref="F5:G12" si="3">+B5-J5</f>
        <v>768977</v>
      </c>
      <c r="G5" s="83">
        <f t="shared" si="3"/>
        <v>944406</v>
      </c>
      <c r="H5" s="84">
        <f t="shared" si="1"/>
        <v>175429</v>
      </c>
      <c r="I5" s="84"/>
      <c r="J5" s="85">
        <f>+'105654'!H16</f>
        <v>2118050</v>
      </c>
      <c r="K5" s="86">
        <v>0</v>
      </c>
      <c r="L5" s="87">
        <f t="shared" si="2"/>
        <v>-2118050</v>
      </c>
    </row>
    <row r="6" spans="1:13" ht="30" customHeight="1" x14ac:dyDescent="0.2">
      <c r="A6" s="78" t="s">
        <v>683</v>
      </c>
      <c r="B6" s="79">
        <f>+'105655'!H31</f>
        <v>522179.41999999888</v>
      </c>
      <c r="C6" s="80">
        <f>+'105655'!J31</f>
        <v>414732</v>
      </c>
      <c r="D6" s="81">
        <f t="shared" si="0"/>
        <v>-107447.41999999888</v>
      </c>
      <c r="E6" s="79"/>
      <c r="F6" s="82">
        <f t="shared" si="3"/>
        <v>518997.09999999887</v>
      </c>
      <c r="G6" s="83">
        <f t="shared" si="3"/>
        <v>414732</v>
      </c>
      <c r="H6" s="84">
        <f t="shared" si="1"/>
        <v>-104265.09999999887</v>
      </c>
      <c r="I6" s="84"/>
      <c r="J6" s="85">
        <f>+'105655'!H16</f>
        <v>3182.32</v>
      </c>
      <c r="K6" s="86">
        <v>0</v>
      </c>
      <c r="L6" s="87">
        <f t="shared" si="2"/>
        <v>-3182.32</v>
      </c>
    </row>
    <row r="7" spans="1:13" ht="27.75" customHeight="1" x14ac:dyDescent="0.2">
      <c r="A7" s="78" t="s">
        <v>684</v>
      </c>
      <c r="B7" s="79">
        <f>+'105656'!H31</f>
        <v>5450026.3200000012</v>
      </c>
      <c r="C7" s="80">
        <f>+'105656'!J31</f>
        <v>255426</v>
      </c>
      <c r="D7" s="81">
        <f t="shared" si="0"/>
        <v>-5194600.3200000012</v>
      </c>
      <c r="E7" s="79"/>
      <c r="F7" s="82">
        <f t="shared" si="3"/>
        <v>638128.28000000119</v>
      </c>
      <c r="G7" s="83">
        <f t="shared" si="3"/>
        <v>255426</v>
      </c>
      <c r="H7" s="84">
        <f t="shared" si="1"/>
        <v>-382702.28000000119</v>
      </c>
      <c r="I7" s="84"/>
      <c r="J7" s="85">
        <f>+'105656'!H16</f>
        <v>4811898.04</v>
      </c>
      <c r="K7" s="86">
        <v>0</v>
      </c>
      <c r="L7" s="87">
        <f t="shared" si="2"/>
        <v>-4811898.04</v>
      </c>
    </row>
    <row r="8" spans="1:13" ht="26.25" customHeight="1" x14ac:dyDescent="0.2">
      <c r="A8" s="78" t="s">
        <v>685</v>
      </c>
      <c r="B8" s="79">
        <f>+'105657'!H31</f>
        <v>1990660.11</v>
      </c>
      <c r="C8" s="80">
        <f>+'105657'!J31</f>
        <v>1723674</v>
      </c>
      <c r="D8" s="81">
        <f t="shared" si="0"/>
        <v>-266986.1100000001</v>
      </c>
      <c r="E8" s="79"/>
      <c r="F8" s="82">
        <f t="shared" si="3"/>
        <v>1648265.53</v>
      </c>
      <c r="G8" s="83">
        <f t="shared" si="3"/>
        <v>1195992</v>
      </c>
      <c r="H8" s="84">
        <f t="shared" si="1"/>
        <v>-452273.53</v>
      </c>
      <c r="I8" s="84"/>
      <c r="J8" s="88">
        <f>+'105657'!H16</f>
        <v>342394.58</v>
      </c>
      <c r="K8" s="86">
        <v>527682</v>
      </c>
      <c r="L8" s="87">
        <f t="shared" si="2"/>
        <v>185287.41999999998</v>
      </c>
    </row>
    <row r="9" spans="1:13" ht="28.5" customHeight="1" x14ac:dyDescent="0.2">
      <c r="A9" s="89" t="s">
        <v>686</v>
      </c>
      <c r="B9" s="90">
        <f>+'105658'!H31</f>
        <v>2622685.2799999998</v>
      </c>
      <c r="C9" s="91">
        <f>+'105658'!J31</f>
        <v>1934556</v>
      </c>
      <c r="D9" s="81">
        <f t="shared" si="0"/>
        <v>-688129.2799999998</v>
      </c>
      <c r="E9" s="90"/>
      <c r="F9" s="82">
        <f t="shared" si="3"/>
        <v>1800829.15</v>
      </c>
      <c r="G9" s="83">
        <f t="shared" si="3"/>
        <v>885378</v>
      </c>
      <c r="H9" s="84">
        <f t="shared" si="1"/>
        <v>-915451.14999999991</v>
      </c>
      <c r="I9" s="84"/>
      <c r="J9" s="88">
        <f>+'105658'!H16</f>
        <v>821856.13</v>
      </c>
      <c r="K9" s="86">
        <v>1049178</v>
      </c>
      <c r="L9" s="87">
        <f t="shared" si="2"/>
        <v>227321.87</v>
      </c>
    </row>
    <row r="10" spans="1:13" ht="28.5" customHeight="1" x14ac:dyDescent="0.2">
      <c r="A10" s="89" t="s">
        <v>687</v>
      </c>
      <c r="B10" s="92">
        <f>+'105659'!H31</f>
        <v>2712379.45</v>
      </c>
      <c r="C10" s="91">
        <f>+'105659'!J31</f>
        <v>1889916</v>
      </c>
      <c r="D10" s="81">
        <f t="shared" si="0"/>
        <v>-822463.45000000019</v>
      </c>
      <c r="E10" s="90"/>
      <c r="F10" s="82">
        <f t="shared" si="3"/>
        <v>1632872.4100000001</v>
      </c>
      <c r="G10" s="83">
        <f t="shared" si="3"/>
        <v>1876032</v>
      </c>
      <c r="H10" s="84">
        <f t="shared" si="1"/>
        <v>243159.58999999985</v>
      </c>
      <c r="I10" s="84"/>
      <c r="J10" s="88">
        <f>+'105659'!H16</f>
        <v>1079507.04</v>
      </c>
      <c r="K10" s="86">
        <v>13884</v>
      </c>
      <c r="L10" s="87">
        <f t="shared" si="2"/>
        <v>-1065623.04</v>
      </c>
    </row>
    <row r="11" spans="1:13" ht="30.75" customHeight="1" x14ac:dyDescent="0.2">
      <c r="A11" s="89" t="s">
        <v>688</v>
      </c>
      <c r="B11" s="90">
        <f>+'105660'!H31</f>
        <v>172248.36</v>
      </c>
      <c r="C11" s="91">
        <f>+'105660'!J31</f>
        <v>104730</v>
      </c>
      <c r="D11" s="81">
        <f t="shared" si="0"/>
        <v>-67518.359999999986</v>
      </c>
      <c r="E11" s="90"/>
      <c r="F11" s="82">
        <f t="shared" si="3"/>
        <v>152510.10999999999</v>
      </c>
      <c r="G11" s="83">
        <f t="shared" si="3"/>
        <v>104730</v>
      </c>
      <c r="H11" s="84">
        <f t="shared" si="1"/>
        <v>-47780.109999999986</v>
      </c>
      <c r="I11" s="84"/>
      <c r="J11" s="88">
        <f>+'105660'!H16</f>
        <v>19738.25</v>
      </c>
      <c r="K11" s="86">
        <v>0</v>
      </c>
      <c r="L11" s="87">
        <f t="shared" si="2"/>
        <v>-19738.25</v>
      </c>
    </row>
    <row r="12" spans="1:13" ht="29.25" customHeight="1" x14ac:dyDescent="0.2">
      <c r="A12" s="89" t="s">
        <v>689</v>
      </c>
      <c r="B12" s="79">
        <f>+'107061'!H31</f>
        <v>2178168.2200000002</v>
      </c>
      <c r="C12" s="80">
        <f>+'107061'!J31</f>
        <v>650118</v>
      </c>
      <c r="D12" s="81">
        <f t="shared" si="0"/>
        <v>-1528050.2200000002</v>
      </c>
      <c r="E12" s="81">
        <f>SUM(D12-C12)</f>
        <v>-2178168.2200000002</v>
      </c>
      <c r="F12" s="82">
        <f t="shared" si="3"/>
        <v>1046900.1200000001</v>
      </c>
      <c r="G12" s="83">
        <f t="shared" si="3"/>
        <v>650118</v>
      </c>
      <c r="H12" s="84">
        <f t="shared" si="1"/>
        <v>-396782.12000000011</v>
      </c>
      <c r="I12" s="84"/>
      <c r="J12" s="88">
        <f>+'107061'!H16</f>
        <v>1131268.1000000001</v>
      </c>
      <c r="K12" s="86">
        <v>0</v>
      </c>
      <c r="L12" s="87">
        <f t="shared" si="2"/>
        <v>-1131268.1000000001</v>
      </c>
    </row>
    <row r="13" spans="1:13" ht="37.5" customHeight="1" x14ac:dyDescent="0.2">
      <c r="A13" s="93" t="s">
        <v>616</v>
      </c>
      <c r="B13" s="94">
        <f>SUM(B4:B12)</f>
        <v>20864691.769999996</v>
      </c>
      <c r="C13" s="95">
        <f>SUM(C4:C12)</f>
        <v>9301458</v>
      </c>
      <c r="D13" s="96">
        <f>SUM(D4:D12)</f>
        <v>-11563233.769999998</v>
      </c>
      <c r="E13" s="94"/>
      <c r="F13" s="97">
        <f>SUM(F4:F12)</f>
        <v>9540740.6799999997</v>
      </c>
      <c r="G13" s="98">
        <f>SUM(G4:G12)</f>
        <v>7710714</v>
      </c>
      <c r="H13" s="97">
        <f>SUM(H4:H12)</f>
        <v>-1830026.6799999992</v>
      </c>
      <c r="I13" s="99"/>
      <c r="J13" s="97">
        <f>SUM(J4:J12)</f>
        <v>11323951.090000002</v>
      </c>
      <c r="K13" s="98">
        <f>SUM(K4:K12)</f>
        <v>1590744</v>
      </c>
      <c r="L13" s="100">
        <f>SUM(L4:L12)</f>
        <v>-9733207.0899999999</v>
      </c>
      <c r="M13" s="101"/>
    </row>
    <row r="14" spans="1:13" ht="20.25" customHeight="1" x14ac:dyDescent="0.2">
      <c r="H14" s="87"/>
      <c r="I14" s="87"/>
      <c r="J14" s="77"/>
    </row>
    <row r="15" spans="1:13" x14ac:dyDescent="0.2">
      <c r="G15" s="102"/>
      <c r="L15" s="87"/>
    </row>
    <row r="16" spans="1:13" x14ac:dyDescent="0.2">
      <c r="A16" t="s">
        <v>702</v>
      </c>
    </row>
    <row r="17" spans="1:13" ht="14.25" x14ac:dyDescent="0.2">
      <c r="A17" s="103"/>
      <c r="B17" s="104"/>
      <c r="C17" s="104"/>
      <c r="D17" s="104"/>
      <c r="E17" s="104"/>
      <c r="G17" s="105"/>
      <c r="H17" s="103"/>
      <c r="I17" s="103"/>
      <c r="J17" s="103"/>
      <c r="L17" s="105"/>
      <c r="M17" s="105"/>
    </row>
    <row r="18" spans="1:13" ht="14.25" x14ac:dyDescent="0.2">
      <c r="G18" s="105"/>
      <c r="H18" s="103"/>
      <c r="I18" s="103"/>
    </row>
    <row r="19" spans="1:13" ht="14.25" x14ac:dyDescent="0.2">
      <c r="G19" s="105"/>
      <c r="J19" s="103"/>
      <c r="L19" s="105"/>
    </row>
    <row r="20" spans="1:13" x14ac:dyDescent="0.2">
      <c r="G20" s="105"/>
      <c r="L20" s="106"/>
    </row>
    <row r="21" spans="1:13" x14ac:dyDescent="0.2">
      <c r="G21" s="105"/>
      <c r="L21" s="105"/>
    </row>
    <row r="22" spans="1:13" x14ac:dyDescent="0.2">
      <c r="A22" s="102"/>
      <c r="G22" s="106"/>
    </row>
    <row r="23" spans="1:13" x14ac:dyDescent="0.2">
      <c r="G23" s="105"/>
    </row>
    <row r="24" spans="1:13" x14ac:dyDescent="0.2">
      <c r="A24" s="102"/>
    </row>
    <row r="25" spans="1:13" x14ac:dyDescent="0.2">
      <c r="A25" s="102"/>
    </row>
    <row r="26" spans="1:13" x14ac:dyDescent="0.2">
      <c r="A26" s="102"/>
    </row>
    <row r="27" spans="1:13" x14ac:dyDescent="0.2">
      <c r="A27" s="102"/>
    </row>
    <row r="28" spans="1:13" x14ac:dyDescent="0.2">
      <c r="A28" s="102"/>
    </row>
    <row r="29" spans="1:13" ht="14.25" x14ac:dyDescent="0.2">
      <c r="A29" s="107"/>
      <c r="B29" s="104"/>
      <c r="C29" s="104"/>
      <c r="D29" s="104"/>
      <c r="E29" s="104"/>
    </row>
    <row r="40" spans="7:7" x14ac:dyDescent="0.2">
      <c r="G40" s="105"/>
    </row>
  </sheetData>
  <phoneticPr fontId="0" type="noConversion"/>
  <printOptions horizontalCentered="1" verticalCentered="1" gridLines="1"/>
  <pageMargins left="0.75" right="0.75" top="1" bottom="1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opLeftCell="A15" workbookViewId="0">
      <selection activeCell="B36" sqref="B3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3.85546875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568</v>
      </c>
    </row>
    <row r="2" spans="1:43" hidden="1" x14ac:dyDescent="0.2">
      <c r="A2" s="10" t="s">
        <v>517</v>
      </c>
      <c r="B2" s="10" t="s">
        <v>569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586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West Originations - Sheila Tweed (105654)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71925.929999999993</v>
      </c>
      <c r="D11" s="30">
        <v>101843</v>
      </c>
      <c r="F11" s="30">
        <v>29917.07</v>
      </c>
      <c r="G11" s="30">
        <v>1</v>
      </c>
      <c r="H11" s="31">
        <v>512022.53</v>
      </c>
      <c r="J11" s="30">
        <v>611058</v>
      </c>
      <c r="L11" s="30">
        <v>99035.470000000088</v>
      </c>
      <c r="N11" s="29" t="s">
        <v>109</v>
      </c>
      <c r="O11" s="30">
        <v>86187.85</v>
      </c>
      <c r="Q11" s="30">
        <v>88954.62</v>
      </c>
      <c r="S11" s="30">
        <v>96143.07</v>
      </c>
      <c r="U11" s="30">
        <v>96583.1</v>
      </c>
      <c r="W11" s="30">
        <v>72227.960000000006</v>
      </c>
      <c r="Y11" s="30">
        <v>71925.929999999993</v>
      </c>
      <c r="AA11" s="30">
        <v>101843</v>
      </c>
      <c r="AC11" s="30">
        <v>101843</v>
      </c>
      <c r="AE11" s="30">
        <v>101843</v>
      </c>
      <c r="AG11" s="30">
        <v>101843</v>
      </c>
      <c r="AI11" s="30">
        <v>101843</v>
      </c>
      <c r="AK11" s="30">
        <v>101843</v>
      </c>
      <c r="AM11" s="32">
        <v>1123080.53</v>
      </c>
      <c r="AO11" s="33">
        <v>1222116</v>
      </c>
      <c r="AQ11" s="33">
        <v>99035.47</v>
      </c>
    </row>
    <row r="12" spans="1:43" s="30" customFormat="1" ht="12" customHeight="1" x14ac:dyDescent="0.2">
      <c r="A12" s="29" t="s">
        <v>544</v>
      </c>
      <c r="B12" s="30">
        <v>11129.3</v>
      </c>
      <c r="D12" s="30">
        <v>13420</v>
      </c>
      <c r="F12" s="30">
        <v>2290.6999999999998</v>
      </c>
      <c r="G12" s="30">
        <v>1</v>
      </c>
      <c r="H12" s="31">
        <v>74357.179999999993</v>
      </c>
      <c r="J12" s="30">
        <v>80520</v>
      </c>
      <c r="L12" s="30">
        <v>6162.8200000000215</v>
      </c>
      <c r="N12" s="29" t="s">
        <v>544</v>
      </c>
      <c r="O12" s="30">
        <v>14257.93</v>
      </c>
      <c r="Q12" s="30">
        <v>10781.99</v>
      </c>
      <c r="S12" s="30">
        <v>17170.080000000002</v>
      </c>
      <c r="U12" s="30">
        <v>10755.92</v>
      </c>
      <c r="W12" s="30">
        <v>10261.959999999999</v>
      </c>
      <c r="Y12" s="30">
        <v>11129.3</v>
      </c>
      <c r="AA12" s="30">
        <v>13420</v>
      </c>
      <c r="AC12" s="30">
        <v>13420</v>
      </c>
      <c r="AE12" s="30">
        <v>13420</v>
      </c>
      <c r="AG12" s="30">
        <v>13420</v>
      </c>
      <c r="AI12" s="30">
        <v>13420</v>
      </c>
      <c r="AK12" s="30">
        <v>13420</v>
      </c>
      <c r="AM12" s="32">
        <v>154877.18</v>
      </c>
      <c r="AO12" s="33">
        <v>161040</v>
      </c>
      <c r="AQ12" s="33">
        <v>6162.820000000007</v>
      </c>
    </row>
    <row r="13" spans="1:43" s="30" customFormat="1" ht="12" customHeight="1" x14ac:dyDescent="0.2">
      <c r="A13" s="29" t="s">
        <v>545</v>
      </c>
      <c r="B13" s="30">
        <v>4311.58</v>
      </c>
      <c r="D13" s="30">
        <v>6482</v>
      </c>
      <c r="F13" s="30">
        <v>2170.42</v>
      </c>
      <c r="G13" s="30">
        <v>1</v>
      </c>
      <c r="H13" s="31">
        <v>47571.06</v>
      </c>
      <c r="J13" s="30">
        <v>38892</v>
      </c>
      <c r="L13" s="30">
        <v>-8679.0600000000122</v>
      </c>
      <c r="N13" s="29" t="s">
        <v>545</v>
      </c>
      <c r="O13" s="30">
        <v>12694.89</v>
      </c>
      <c r="Q13" s="30">
        <v>18538.88</v>
      </c>
      <c r="S13" s="30">
        <v>1194.3800000000001</v>
      </c>
      <c r="U13" s="30">
        <v>4923.8599999999997</v>
      </c>
      <c r="W13" s="30">
        <v>5907.47</v>
      </c>
      <c r="Y13" s="30">
        <v>4311.58</v>
      </c>
      <c r="AA13" s="30">
        <v>6482</v>
      </c>
      <c r="AC13" s="30">
        <v>6482</v>
      </c>
      <c r="AE13" s="30">
        <v>6482</v>
      </c>
      <c r="AG13" s="30">
        <v>6482</v>
      </c>
      <c r="AI13" s="30">
        <v>6482</v>
      </c>
      <c r="AK13" s="30">
        <v>6482</v>
      </c>
      <c r="AM13" s="32">
        <v>86463.06</v>
      </c>
      <c r="AO13" s="33">
        <v>77784</v>
      </c>
      <c r="AQ13" s="33">
        <v>-8679.06</v>
      </c>
    </row>
    <row r="14" spans="1:43" s="30" customFormat="1" ht="12" customHeight="1" x14ac:dyDescent="0.2">
      <c r="A14" s="29" t="s">
        <v>546</v>
      </c>
      <c r="B14" s="30">
        <v>3615.73</v>
      </c>
      <c r="D14" s="30">
        <v>22656</v>
      </c>
      <c r="F14" s="30">
        <v>19040.27</v>
      </c>
      <c r="H14" s="31">
        <v>18873.13</v>
      </c>
      <c r="J14" s="30">
        <v>135936</v>
      </c>
      <c r="L14" s="30">
        <v>117062.87</v>
      </c>
      <c r="N14" s="29" t="s">
        <v>546</v>
      </c>
      <c r="O14" s="30">
        <v>3427.32</v>
      </c>
      <c r="Q14" s="30">
        <v>2384.8200000000002</v>
      </c>
      <c r="S14" s="30">
        <v>3975.18</v>
      </c>
      <c r="U14" s="30">
        <v>2795.98</v>
      </c>
      <c r="W14" s="30">
        <v>2674.1</v>
      </c>
      <c r="Y14" s="30">
        <v>3615.73</v>
      </c>
      <c r="AA14" s="30">
        <v>22656</v>
      </c>
      <c r="AC14" s="30">
        <v>22656</v>
      </c>
      <c r="AE14" s="30">
        <v>22656</v>
      </c>
      <c r="AG14" s="30">
        <v>22656</v>
      </c>
      <c r="AI14" s="30">
        <v>22656</v>
      </c>
      <c r="AK14" s="30">
        <v>22656</v>
      </c>
      <c r="AM14" s="32">
        <v>154809.13</v>
      </c>
      <c r="AO14" s="33">
        <v>271872</v>
      </c>
      <c r="AQ14" s="33">
        <v>117062.87</v>
      </c>
    </row>
    <row r="15" spans="1:43" s="30" customFormat="1" ht="12" customHeight="1" x14ac:dyDescent="0.2">
      <c r="A15" s="29" t="s">
        <v>547</v>
      </c>
      <c r="B15" s="30">
        <v>350.66</v>
      </c>
      <c r="D15" s="30">
        <v>4899</v>
      </c>
      <c r="F15" s="30">
        <v>4548.34</v>
      </c>
      <c r="H15" s="31">
        <v>4834.1499999999996</v>
      </c>
      <c r="J15" s="30">
        <v>29394</v>
      </c>
      <c r="L15" s="30">
        <v>24559.85</v>
      </c>
      <c r="N15" s="29" t="s">
        <v>547</v>
      </c>
      <c r="O15" s="30">
        <v>509.32</v>
      </c>
      <c r="Q15" s="30">
        <v>1030.28</v>
      </c>
      <c r="S15" s="30">
        <v>2137.8200000000002</v>
      </c>
      <c r="U15" s="30">
        <v>1374.47</v>
      </c>
      <c r="W15" s="30">
        <v>-568.4</v>
      </c>
      <c r="Y15" s="30">
        <v>350.66</v>
      </c>
      <c r="AA15" s="30">
        <v>4899</v>
      </c>
      <c r="AC15" s="30">
        <v>4899</v>
      </c>
      <c r="AE15" s="30">
        <v>4899</v>
      </c>
      <c r="AG15" s="30">
        <v>4899</v>
      </c>
      <c r="AI15" s="30">
        <v>4899</v>
      </c>
      <c r="AK15" s="30">
        <v>4899</v>
      </c>
      <c r="AM15" s="32">
        <v>34228.15</v>
      </c>
      <c r="AO15" s="33">
        <v>58788</v>
      </c>
      <c r="AQ15" s="33">
        <v>24559.85</v>
      </c>
    </row>
    <row r="16" spans="1:43" s="30" customFormat="1" ht="12" customHeight="1" x14ac:dyDescent="0.2">
      <c r="A16" s="29" t="s">
        <v>548</v>
      </c>
      <c r="B16" s="30">
        <f>797637.5+37662.99</f>
        <v>835300.49</v>
      </c>
      <c r="D16" s="30">
        <v>0</v>
      </c>
      <c r="F16" s="30">
        <f>+D16-B16</f>
        <v>-835300.49</v>
      </c>
      <c r="H16" s="31">
        <v>2118050</v>
      </c>
      <c r="J16" s="30">
        <v>0</v>
      </c>
      <c r="L16" s="30">
        <f>+J16-H16</f>
        <v>-2118050</v>
      </c>
      <c r="N16" s="29" t="s">
        <v>548</v>
      </c>
      <c r="O16" s="30">
        <v>-67679.86</v>
      </c>
      <c r="Q16" s="30">
        <v>53610.18</v>
      </c>
      <c r="S16" s="30">
        <v>-20412.09</v>
      </c>
      <c r="U16" s="30">
        <v>534477.94999999995</v>
      </c>
      <c r="W16" s="30">
        <v>782753.6</v>
      </c>
      <c r="Y16" s="30">
        <v>835300.49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2080387.28</v>
      </c>
      <c r="AO16" s="33">
        <v>0</v>
      </c>
      <c r="AQ16" s="33">
        <v>-2080387.28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f>38772.32-37662.99</f>
        <v>1109.3300000000017</v>
      </c>
      <c r="D18" s="30">
        <v>0</v>
      </c>
      <c r="F18" s="30">
        <f>+D18-B18</f>
        <v>-1109.3300000000017</v>
      </c>
      <c r="G18" s="30">
        <v>2</v>
      </c>
      <c r="H18" s="31">
        <v>66751</v>
      </c>
      <c r="J18" s="30">
        <v>0</v>
      </c>
      <c r="L18" s="30">
        <f>+J18-H18</f>
        <v>-66751</v>
      </c>
      <c r="N18" s="29" t="s">
        <v>550</v>
      </c>
      <c r="O18" s="30">
        <v>2513.1</v>
      </c>
      <c r="Q18" s="30">
        <v>13404.04</v>
      </c>
      <c r="S18" s="30">
        <v>8217.2099999999991</v>
      </c>
      <c r="U18" s="30">
        <v>27780.02</v>
      </c>
      <c r="W18" s="30">
        <v>13727.6</v>
      </c>
      <c r="Y18" s="30">
        <v>1109.33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104414.29</v>
      </c>
      <c r="AO18" s="33">
        <v>0</v>
      </c>
      <c r="AQ18" s="33">
        <v>-104414.29</v>
      </c>
    </row>
    <row r="19" spans="1:43" s="30" customFormat="1" ht="12" customHeight="1" x14ac:dyDescent="0.2">
      <c r="A19" s="29" t="s">
        <v>551</v>
      </c>
      <c r="B19" s="30">
        <v>328.87</v>
      </c>
      <c r="D19" s="30">
        <v>0</v>
      </c>
      <c r="F19" s="30">
        <v>-328.87</v>
      </c>
      <c r="H19" s="31">
        <v>673.78</v>
      </c>
      <c r="J19" s="30">
        <v>0</v>
      </c>
      <c r="L19" s="30">
        <v>-673.78</v>
      </c>
      <c r="N19" s="29" t="s">
        <v>551</v>
      </c>
      <c r="O19" s="30">
        <v>0</v>
      </c>
      <c r="Q19" s="30">
        <v>0</v>
      </c>
      <c r="S19" s="30">
        <v>0</v>
      </c>
      <c r="U19" s="30">
        <v>344.91</v>
      </c>
      <c r="W19" s="30">
        <v>0</v>
      </c>
      <c r="Y19" s="30">
        <v>328.87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673.78</v>
      </c>
      <c r="AO19" s="33">
        <v>0</v>
      </c>
      <c r="AQ19" s="33">
        <v>-673.78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1510.37</v>
      </c>
      <c r="D21" s="30">
        <v>0</v>
      </c>
      <c r="F21" s="30">
        <v>-1510.37</v>
      </c>
      <c r="H21" s="31">
        <v>5113.66</v>
      </c>
      <c r="J21" s="30">
        <v>0</v>
      </c>
      <c r="L21" s="30">
        <v>-5113.66</v>
      </c>
      <c r="N21" s="29" t="s">
        <v>553</v>
      </c>
      <c r="O21" s="30">
        <v>3031.5</v>
      </c>
      <c r="Q21" s="30">
        <v>46.01</v>
      </c>
      <c r="S21" s="30">
        <v>403.43</v>
      </c>
      <c r="U21" s="30">
        <v>64.150000000000006</v>
      </c>
      <c r="W21" s="30">
        <v>58.2</v>
      </c>
      <c r="Y21" s="30">
        <v>1510.37</v>
      </c>
      <c r="AA21" s="30">
        <v>0</v>
      </c>
      <c r="AC21" s="30">
        <v>0</v>
      </c>
      <c r="AE21" s="30">
        <v>0</v>
      </c>
      <c r="AG21" s="30">
        <v>0</v>
      </c>
      <c r="AI21" s="30">
        <v>0</v>
      </c>
      <c r="AK21" s="30">
        <v>0</v>
      </c>
      <c r="AM21" s="32">
        <v>5113.66</v>
      </c>
      <c r="AO21" s="33">
        <v>0</v>
      </c>
      <c r="AQ21" s="33">
        <v>-5113.66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198.1</v>
      </c>
      <c r="D24" s="30">
        <v>0</v>
      </c>
      <c r="F24" s="30">
        <v>-198.1</v>
      </c>
      <c r="H24" s="31">
        <v>1104.1500000000001</v>
      </c>
      <c r="J24" s="30">
        <v>0</v>
      </c>
      <c r="L24" s="30">
        <v>-1104.1500000000001</v>
      </c>
      <c r="N24" s="29" t="s">
        <v>556</v>
      </c>
      <c r="O24" s="30">
        <v>906.05</v>
      </c>
      <c r="Q24" s="30">
        <v>0</v>
      </c>
      <c r="S24" s="30">
        <v>0</v>
      </c>
      <c r="U24" s="30">
        <v>0</v>
      </c>
      <c r="W24" s="30">
        <v>0</v>
      </c>
      <c r="Y24" s="30">
        <v>198.1</v>
      </c>
      <c r="AA24" s="30">
        <v>0</v>
      </c>
      <c r="AC24" s="30">
        <v>0</v>
      </c>
      <c r="AE24" s="30">
        <v>0</v>
      </c>
      <c r="AG24" s="30">
        <v>0</v>
      </c>
      <c r="AI24" s="30">
        <v>0</v>
      </c>
      <c r="AK24" s="30">
        <v>0</v>
      </c>
      <c r="AM24" s="32">
        <v>1104.1500000000001</v>
      </c>
      <c r="AO24" s="33">
        <v>0</v>
      </c>
      <c r="AQ24" s="33">
        <v>-1104.1500000000001</v>
      </c>
    </row>
    <row r="25" spans="1:43" s="30" customFormat="1" ht="12" customHeight="1" x14ac:dyDescent="0.2">
      <c r="A25" s="29" t="s">
        <v>557</v>
      </c>
      <c r="B25" s="30">
        <v>0</v>
      </c>
      <c r="D25" s="30">
        <v>64</v>
      </c>
      <c r="F25" s="30">
        <v>64</v>
      </c>
      <c r="H25" s="31">
        <v>0</v>
      </c>
      <c r="J25" s="30">
        <v>384</v>
      </c>
      <c r="L25" s="30">
        <v>384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64</v>
      </c>
      <c r="AC25" s="30">
        <v>64</v>
      </c>
      <c r="AE25" s="30">
        <v>64</v>
      </c>
      <c r="AG25" s="30">
        <v>64</v>
      </c>
      <c r="AI25" s="30">
        <v>64</v>
      </c>
      <c r="AK25" s="30">
        <v>64</v>
      </c>
      <c r="AM25" s="32">
        <v>384</v>
      </c>
      <c r="AO25" s="33">
        <v>768</v>
      </c>
      <c r="AQ25" s="33">
        <v>384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1229.76</v>
      </c>
      <c r="D27" s="30">
        <v>0</v>
      </c>
      <c r="F27" s="30">
        <v>-1229.76</v>
      </c>
      <c r="H27" s="31">
        <v>3244.16</v>
      </c>
      <c r="J27" s="30">
        <v>0</v>
      </c>
      <c r="L27" s="30">
        <v>-3244.16</v>
      </c>
      <c r="N27" s="29" t="s">
        <v>559</v>
      </c>
      <c r="O27" s="30">
        <v>259.74</v>
      </c>
      <c r="Q27" s="30">
        <v>769.55</v>
      </c>
      <c r="S27" s="30">
        <v>279.83</v>
      </c>
      <c r="U27" s="30">
        <v>314.42</v>
      </c>
      <c r="W27" s="30">
        <v>390.86</v>
      </c>
      <c r="Y27" s="30">
        <v>1229.76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3244.16</v>
      </c>
      <c r="AO27" s="33">
        <v>0</v>
      </c>
      <c r="AQ27" s="33">
        <v>-3244.16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2852.61</v>
      </c>
      <c r="D29" s="30">
        <v>1374</v>
      </c>
      <c r="F29" s="30">
        <v>-1478.61</v>
      </c>
      <c r="G29" s="30">
        <v>3</v>
      </c>
      <c r="H29" s="31">
        <v>7764.49</v>
      </c>
      <c r="J29" s="30">
        <v>8244</v>
      </c>
      <c r="L29" s="30">
        <v>479.51000000000113</v>
      </c>
      <c r="N29" s="29" t="s">
        <v>561</v>
      </c>
      <c r="O29" s="30">
        <v>0</v>
      </c>
      <c r="Q29" s="30">
        <v>1538.6</v>
      </c>
      <c r="S29" s="30">
        <v>1558.77</v>
      </c>
      <c r="U29" s="30">
        <v>876.31</v>
      </c>
      <c r="W29" s="30">
        <v>938.2</v>
      </c>
      <c r="Y29" s="30">
        <v>2852.61</v>
      </c>
      <c r="AA29" s="30">
        <v>1374</v>
      </c>
      <c r="AC29" s="30">
        <v>1374</v>
      </c>
      <c r="AE29" s="30">
        <v>1374</v>
      </c>
      <c r="AG29" s="30">
        <v>1374</v>
      </c>
      <c r="AI29" s="30">
        <v>1374</v>
      </c>
      <c r="AK29" s="30">
        <v>1374</v>
      </c>
      <c r="AM29" s="32">
        <v>16008.49</v>
      </c>
      <c r="AO29" s="33">
        <v>16488</v>
      </c>
      <c r="AQ29" s="33">
        <v>479.51</v>
      </c>
    </row>
    <row r="30" spans="1:43" s="30" customFormat="1" ht="12" customHeight="1" x14ac:dyDescent="0.2">
      <c r="A30" s="29" t="s">
        <v>562</v>
      </c>
      <c r="B30" s="34">
        <v>5845.25</v>
      </c>
      <c r="D30" s="34">
        <v>6663</v>
      </c>
      <c r="F30" s="34">
        <v>817.75</v>
      </c>
      <c r="H30" s="35">
        <v>26667.14</v>
      </c>
      <c r="J30" s="34">
        <v>39978</v>
      </c>
      <c r="L30" s="34">
        <v>13310.86</v>
      </c>
      <c r="N30" s="29" t="s">
        <v>562</v>
      </c>
      <c r="O30" s="34">
        <v>1697.72</v>
      </c>
      <c r="Q30" s="34">
        <v>4501.24</v>
      </c>
      <c r="S30" s="34">
        <v>3544</v>
      </c>
      <c r="U30" s="34">
        <v>5623.55</v>
      </c>
      <c r="W30" s="34">
        <v>5455.38</v>
      </c>
      <c r="Y30" s="34">
        <v>5845.25</v>
      </c>
      <c r="AA30" s="34">
        <v>6663</v>
      </c>
      <c r="AC30" s="34">
        <v>6663</v>
      </c>
      <c r="AE30" s="34">
        <v>6663</v>
      </c>
      <c r="AG30" s="34">
        <v>6663</v>
      </c>
      <c r="AI30" s="34">
        <v>6663</v>
      </c>
      <c r="AK30" s="34">
        <v>6663</v>
      </c>
      <c r="AM30" s="36">
        <v>66645.14</v>
      </c>
      <c r="AO30" s="37">
        <v>79956</v>
      </c>
      <c r="AQ30" s="37">
        <v>13310.86</v>
      </c>
    </row>
    <row r="31" spans="1:43" s="30" customFormat="1" ht="12" customHeight="1" x14ac:dyDescent="0.2">
      <c r="A31" s="38" t="s">
        <v>563</v>
      </c>
      <c r="B31" s="30">
        <f>SUM(B11:B30)</f>
        <v>939707.97999999986</v>
      </c>
      <c r="D31" s="30">
        <v>157401</v>
      </c>
      <c r="F31" s="30">
        <v>-782306.98</v>
      </c>
      <c r="H31" s="39">
        <v>2887027</v>
      </c>
      <c r="J31" s="30">
        <v>944406</v>
      </c>
      <c r="L31" s="30">
        <v>-1942621</v>
      </c>
      <c r="N31" s="38" t="s">
        <v>563</v>
      </c>
      <c r="O31" s="30">
        <v>57805.56</v>
      </c>
      <c r="P31" s="40"/>
      <c r="Q31" s="30">
        <v>195560.21</v>
      </c>
      <c r="R31" s="40"/>
      <c r="S31" s="30">
        <v>114211.68</v>
      </c>
      <c r="T31" s="40"/>
      <c r="U31" s="30">
        <v>685914.64</v>
      </c>
      <c r="V31" s="40"/>
      <c r="W31" s="30">
        <v>893826.93</v>
      </c>
      <c r="X31" s="40"/>
      <c r="Y31" s="30">
        <v>939707.98</v>
      </c>
      <c r="Z31" s="40"/>
      <c r="AA31" s="30">
        <v>157401</v>
      </c>
      <c r="AB31" s="40"/>
      <c r="AC31" s="30">
        <v>157401</v>
      </c>
      <c r="AD31" s="40"/>
      <c r="AE31" s="30">
        <v>157401</v>
      </c>
      <c r="AF31" s="40"/>
      <c r="AG31" s="30">
        <v>157401</v>
      </c>
      <c r="AH31" s="40"/>
      <c r="AI31" s="30">
        <v>157401</v>
      </c>
      <c r="AJ31" s="40"/>
      <c r="AK31" s="30">
        <v>157401</v>
      </c>
      <c r="AL31" s="40"/>
      <c r="AM31" s="32">
        <v>3831433</v>
      </c>
      <c r="AO31" s="33">
        <v>1888812</v>
      </c>
      <c r="AQ31" s="33">
        <v>-1942621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-958749.98</v>
      </c>
      <c r="D33" s="41">
        <v>0</v>
      </c>
      <c r="F33" s="41">
        <v>958749.98</v>
      </c>
      <c r="G33" s="30">
        <v>4</v>
      </c>
      <c r="H33" s="31">
        <v>-2380932.87</v>
      </c>
      <c r="J33" s="41">
        <v>0</v>
      </c>
      <c r="L33" s="41">
        <v>2380932.87</v>
      </c>
      <c r="N33" s="29" t="s">
        <v>564</v>
      </c>
      <c r="O33" s="41">
        <v>87073.77</v>
      </c>
      <c r="P33" s="41"/>
      <c r="Q33" s="41">
        <v>-203585.81</v>
      </c>
      <c r="R33" s="41"/>
      <c r="S33" s="41">
        <v>35422.75</v>
      </c>
      <c r="T33" s="41"/>
      <c r="U33" s="41">
        <v>-557932.48</v>
      </c>
      <c r="V33" s="41"/>
      <c r="W33" s="41">
        <v>-783161.12</v>
      </c>
      <c r="X33" s="41"/>
      <c r="Y33" s="41">
        <v>-958749.98</v>
      </c>
      <c r="Z33" s="41"/>
      <c r="AA33" s="41">
        <v>0</v>
      </c>
      <c r="AB33" s="41"/>
      <c r="AC33" s="41">
        <v>0</v>
      </c>
      <c r="AD33" s="41"/>
      <c r="AE33" s="41">
        <v>0</v>
      </c>
      <c r="AF33" s="41"/>
      <c r="AG33" s="41">
        <v>0</v>
      </c>
      <c r="AH33" s="41"/>
      <c r="AI33" s="41">
        <v>0</v>
      </c>
      <c r="AJ33" s="41"/>
      <c r="AK33" s="41">
        <v>0</v>
      </c>
      <c r="AL33" s="41"/>
      <c r="AM33" s="42">
        <v>-2380932.87</v>
      </c>
      <c r="AO33" s="43">
        <v>0</v>
      </c>
      <c r="AQ33" s="33">
        <v>2380932.87</v>
      </c>
    </row>
    <row r="34" spans="1:43" s="30" customFormat="1" ht="12" customHeight="1" x14ac:dyDescent="0.2">
      <c r="A34" s="44" t="s">
        <v>565</v>
      </c>
      <c r="B34" s="34">
        <v>0</v>
      </c>
      <c r="D34" s="34">
        <v>0</v>
      </c>
      <c r="F34" s="34">
        <v>0</v>
      </c>
      <c r="H34" s="35">
        <v>0</v>
      </c>
      <c r="J34" s="34">
        <v>0</v>
      </c>
      <c r="L34" s="34">
        <v>0</v>
      </c>
      <c r="N34" s="44" t="s">
        <v>565</v>
      </c>
      <c r="O34" s="34">
        <v>0</v>
      </c>
      <c r="P34" s="41"/>
      <c r="Q34" s="34">
        <v>0</v>
      </c>
      <c r="R34" s="41"/>
      <c r="S34" s="34">
        <v>0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0</v>
      </c>
      <c r="AB34" s="41"/>
      <c r="AC34" s="34">
        <v>0</v>
      </c>
      <c r="AD34" s="41"/>
      <c r="AE34" s="34">
        <v>0</v>
      </c>
      <c r="AF34" s="41"/>
      <c r="AG34" s="34">
        <v>0</v>
      </c>
      <c r="AH34" s="41"/>
      <c r="AI34" s="34">
        <v>0</v>
      </c>
      <c r="AJ34" s="41"/>
      <c r="AK34" s="34">
        <v>0</v>
      </c>
      <c r="AL34" s="41"/>
      <c r="AM34" s="36">
        <v>0</v>
      </c>
      <c r="AO34" s="37">
        <v>0</v>
      </c>
      <c r="AQ34" s="37">
        <v>0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-19042.000000000349</v>
      </c>
      <c r="C36" s="40"/>
      <c r="D36" s="40">
        <v>157401</v>
      </c>
      <c r="E36" s="40"/>
      <c r="F36" s="40">
        <v>176443</v>
      </c>
      <c r="G36" s="40"/>
      <c r="H36" s="40">
        <v>506094.13000000082</v>
      </c>
      <c r="I36" s="40"/>
      <c r="J36" s="40">
        <v>944406</v>
      </c>
      <c r="K36" s="40"/>
      <c r="L36" s="40">
        <v>438311.86999999918</v>
      </c>
      <c r="N36" s="45" t="s">
        <v>566</v>
      </c>
      <c r="O36" s="40">
        <v>144879.32999999999</v>
      </c>
      <c r="P36" s="40"/>
      <c r="Q36" s="40">
        <v>-8025.6000000000058</v>
      </c>
      <c r="R36" s="40"/>
      <c r="S36" s="40">
        <v>149634.43</v>
      </c>
      <c r="T36" s="40"/>
      <c r="U36" s="40">
        <v>127982.16</v>
      </c>
      <c r="V36" s="40"/>
      <c r="W36" s="40">
        <v>110665.81</v>
      </c>
      <c r="X36" s="40"/>
      <c r="Y36" s="40">
        <v>-19042.000000000349</v>
      </c>
      <c r="Z36" s="40"/>
      <c r="AA36" s="40">
        <v>157401</v>
      </c>
      <c r="AB36" s="40"/>
      <c r="AC36" s="40">
        <v>157401</v>
      </c>
      <c r="AD36" s="40"/>
      <c r="AE36" s="40">
        <v>157401</v>
      </c>
      <c r="AF36" s="40"/>
      <c r="AG36" s="40">
        <v>157401</v>
      </c>
      <c r="AH36" s="40"/>
      <c r="AI36" s="40">
        <v>157401</v>
      </c>
      <c r="AJ36" s="40"/>
      <c r="AK36" s="40">
        <v>157401</v>
      </c>
      <c r="AL36" s="40"/>
      <c r="AM36" s="32">
        <v>1450500.13</v>
      </c>
      <c r="AO36" s="33">
        <v>1888812</v>
      </c>
      <c r="AQ36" s="33">
        <v>438311.87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9</v>
      </c>
      <c r="D38" s="30">
        <v>10</v>
      </c>
      <c r="F38" s="30">
        <v>1</v>
      </c>
      <c r="H38" s="30">
        <v>9.3333333333333339</v>
      </c>
      <c r="J38" s="30">
        <v>10</v>
      </c>
      <c r="L38" s="30">
        <v>0.66666666666666607</v>
      </c>
      <c r="N38" s="46" t="s">
        <v>567</v>
      </c>
      <c r="O38" s="30">
        <v>10</v>
      </c>
      <c r="Q38" s="30">
        <v>10</v>
      </c>
      <c r="S38" s="30">
        <v>9</v>
      </c>
      <c r="U38" s="30">
        <v>8</v>
      </c>
      <c r="W38" s="30">
        <v>7</v>
      </c>
      <c r="Y38" s="30">
        <v>9</v>
      </c>
      <c r="AA38" s="30">
        <v>10</v>
      </c>
      <c r="AC38" s="30">
        <v>10</v>
      </c>
      <c r="AE38" s="30">
        <v>10</v>
      </c>
      <c r="AG38" s="30">
        <v>10</v>
      </c>
      <c r="AI38" s="30">
        <v>10</v>
      </c>
      <c r="AK38" s="30">
        <v>10</v>
      </c>
      <c r="AM38" s="32">
        <f>SUM(O38:AK38)/12</f>
        <v>9.4166666666666661</v>
      </c>
      <c r="AO38" s="33">
        <v>10</v>
      </c>
      <c r="AQ38" s="33">
        <f>+AO38-AM38</f>
        <v>0.58333333333333393</v>
      </c>
    </row>
    <row r="39" spans="1:43" ht="12" customHeight="1" x14ac:dyDescent="0.2"/>
    <row r="41" spans="1:43" x14ac:dyDescent="0.2">
      <c r="A41" s="10" t="s">
        <v>583</v>
      </c>
    </row>
    <row r="43" spans="1:43" x14ac:dyDescent="0.2">
      <c r="A43" s="10" t="s">
        <v>641</v>
      </c>
    </row>
    <row r="44" spans="1:43" x14ac:dyDescent="0.2">
      <c r="A44" s="10" t="s">
        <v>589</v>
      </c>
    </row>
    <row r="45" spans="1:43" x14ac:dyDescent="0.2">
      <c r="A45" s="10" t="s">
        <v>585</v>
      </c>
    </row>
    <row r="46" spans="1:43" x14ac:dyDescent="0.2">
      <c r="A46" s="10" t="s">
        <v>607</v>
      </c>
    </row>
    <row r="47" spans="1:43" x14ac:dyDescent="0.2">
      <c r="A47" s="10" t="s">
        <v>642</v>
      </c>
    </row>
    <row r="48" spans="1:43" x14ac:dyDescent="0.2">
      <c r="A48" s="10" t="s">
        <v>643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8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"/>
  <sheetViews>
    <sheetView topLeftCell="D1" workbookViewId="0">
      <selection activeCell="B36" sqref="B36"/>
    </sheetView>
  </sheetViews>
  <sheetFormatPr defaultRowHeight="12.75" x14ac:dyDescent="0.2"/>
  <cols>
    <col min="1" max="1" width="5.28515625" customWidth="1"/>
    <col min="2" max="2" width="10.85546875" customWidth="1"/>
    <col min="3" max="3" width="7.42578125" customWidth="1"/>
    <col min="4" max="4" width="12.28515625" customWidth="1"/>
    <col min="5" max="5" width="5" customWidth="1"/>
    <col min="7" max="7" width="16.85546875" customWidth="1"/>
    <col min="8" max="8" width="12.140625" customWidth="1"/>
    <col min="9" max="9" width="48.140625" hidden="1" customWidth="1"/>
    <col min="10" max="10" width="13" customWidth="1"/>
    <col min="11" max="11" width="42" customWidth="1"/>
    <col min="12" max="12" width="12.7109375" customWidth="1"/>
  </cols>
  <sheetData>
    <row r="1" spans="1:12" x14ac:dyDescent="0.2">
      <c r="A1" t="s">
        <v>92</v>
      </c>
      <c r="C1" t="s">
        <v>93</v>
      </c>
      <c r="E1" t="s">
        <v>214</v>
      </c>
    </row>
    <row r="2" spans="1:12" x14ac:dyDescent="0.2">
      <c r="A2" t="s">
        <v>95</v>
      </c>
      <c r="C2" s="4">
        <v>105654</v>
      </c>
      <c r="E2" t="s">
        <v>215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217</v>
      </c>
    </row>
    <row r="8" spans="1:12" x14ac:dyDescent="0.2">
      <c r="B8" s="5">
        <v>37057</v>
      </c>
      <c r="C8">
        <v>413</v>
      </c>
      <c r="D8">
        <v>52000500</v>
      </c>
      <c r="F8" t="s">
        <v>109</v>
      </c>
      <c r="H8">
        <v>100029966</v>
      </c>
      <c r="J8">
        <v>30016000</v>
      </c>
      <c r="K8" t="s">
        <v>110</v>
      </c>
      <c r="L8" s="6">
        <v>983.6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5833.33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329.46</v>
      </c>
    </row>
    <row r="11" spans="1:12" x14ac:dyDescent="0.2">
      <c r="B11" s="5">
        <v>37072</v>
      </c>
      <c r="C11">
        <v>413</v>
      </c>
      <c r="D11">
        <v>52000500</v>
      </c>
      <c r="F11" t="s">
        <v>109</v>
      </c>
      <c r="H11">
        <v>100032282</v>
      </c>
      <c r="J11">
        <v>30016000</v>
      </c>
      <c r="K11" t="s">
        <v>110</v>
      </c>
      <c r="L11" s="6">
        <v>219.59</v>
      </c>
    </row>
    <row r="12" spans="1:12" x14ac:dyDescent="0.2">
      <c r="B12" s="5">
        <v>37072</v>
      </c>
      <c r="C12">
        <v>413</v>
      </c>
      <c r="D12">
        <v>52000500</v>
      </c>
      <c r="F12" t="s">
        <v>109</v>
      </c>
      <c r="H12">
        <v>100032282</v>
      </c>
      <c r="J12">
        <v>30016000</v>
      </c>
      <c r="K12" t="s">
        <v>110</v>
      </c>
      <c r="L12" s="6">
        <v>33322.49</v>
      </c>
    </row>
    <row r="13" spans="1:12" x14ac:dyDescent="0.2">
      <c r="B13" s="5">
        <v>37057</v>
      </c>
      <c r="C13">
        <v>413</v>
      </c>
      <c r="D13">
        <v>52000500</v>
      </c>
      <c r="F13" t="s">
        <v>109</v>
      </c>
      <c r="H13">
        <v>100029966</v>
      </c>
      <c r="J13">
        <v>30016000</v>
      </c>
      <c r="K13" t="s">
        <v>110</v>
      </c>
      <c r="L13" s="6">
        <v>32440.720000000001</v>
      </c>
    </row>
    <row r="14" spans="1:12" x14ac:dyDescent="0.2">
      <c r="B14" s="5">
        <v>37057</v>
      </c>
      <c r="C14">
        <v>413</v>
      </c>
      <c r="D14">
        <v>52000500</v>
      </c>
      <c r="F14" t="s">
        <v>109</v>
      </c>
      <c r="H14">
        <v>100029966</v>
      </c>
      <c r="J14">
        <v>25142000</v>
      </c>
      <c r="K14" t="s">
        <v>112</v>
      </c>
      <c r="L14" s="6">
        <v>-2103.1</v>
      </c>
    </row>
    <row r="15" spans="1:12" x14ac:dyDescent="0.2">
      <c r="B15" s="5">
        <v>37072</v>
      </c>
      <c r="C15">
        <v>413</v>
      </c>
      <c r="D15">
        <v>52000500</v>
      </c>
      <c r="F15" t="s">
        <v>109</v>
      </c>
      <c r="H15">
        <v>100032282</v>
      </c>
      <c r="J15">
        <v>25142000</v>
      </c>
      <c r="K15" t="s">
        <v>112</v>
      </c>
      <c r="L15" s="6">
        <v>-329.46</v>
      </c>
    </row>
    <row r="16" spans="1:12" x14ac:dyDescent="0.2">
      <c r="B16" s="5">
        <v>37057</v>
      </c>
      <c r="C16">
        <v>413</v>
      </c>
      <c r="D16">
        <v>52000500</v>
      </c>
      <c r="F16" t="s">
        <v>109</v>
      </c>
      <c r="H16">
        <v>100029966</v>
      </c>
      <c r="J16">
        <v>30016000</v>
      </c>
      <c r="K16" t="s">
        <v>110</v>
      </c>
      <c r="L16" s="6">
        <v>135.9</v>
      </c>
    </row>
    <row r="17" spans="2:12" x14ac:dyDescent="0.2">
      <c r="B17" s="5">
        <v>37057</v>
      </c>
      <c r="C17">
        <v>413</v>
      </c>
      <c r="D17">
        <v>52000500</v>
      </c>
      <c r="F17" t="s">
        <v>109</v>
      </c>
      <c r="H17">
        <v>100029966</v>
      </c>
      <c r="J17">
        <v>30016000</v>
      </c>
      <c r="K17" t="s">
        <v>110</v>
      </c>
      <c r="L17" s="6">
        <v>983.6</v>
      </c>
    </row>
    <row r="18" spans="2:12" x14ac:dyDescent="0.2">
      <c r="B18" s="5">
        <v>37057</v>
      </c>
      <c r="C18">
        <v>413</v>
      </c>
      <c r="D18">
        <v>52000500</v>
      </c>
      <c r="F18" t="s">
        <v>109</v>
      </c>
      <c r="H18">
        <v>100029966</v>
      </c>
      <c r="J18">
        <v>30016000</v>
      </c>
      <c r="K18" t="s">
        <v>110</v>
      </c>
      <c r="L18" s="6">
        <v>109.8</v>
      </c>
    </row>
    <row r="19" spans="2:12" x14ac:dyDescent="0.2">
      <c r="B19" t="s">
        <v>113</v>
      </c>
      <c r="D19">
        <v>52000500</v>
      </c>
      <c r="L19" s="7">
        <v>71925.929999999993</v>
      </c>
    </row>
    <row r="20" spans="2:12" x14ac:dyDescent="0.2">
      <c r="B20" s="5">
        <v>37072</v>
      </c>
      <c r="C20">
        <v>413</v>
      </c>
      <c r="D20">
        <v>52001000</v>
      </c>
      <c r="F20" t="s">
        <v>114</v>
      </c>
      <c r="H20">
        <v>100032282</v>
      </c>
      <c r="J20">
        <v>30016000</v>
      </c>
      <c r="K20" t="s">
        <v>110</v>
      </c>
      <c r="L20" s="6">
        <v>504</v>
      </c>
    </row>
    <row r="21" spans="2:12" x14ac:dyDescent="0.2">
      <c r="B21" s="5">
        <v>37072</v>
      </c>
      <c r="C21">
        <v>413</v>
      </c>
      <c r="D21">
        <v>52001000</v>
      </c>
      <c r="F21" t="s">
        <v>114</v>
      </c>
      <c r="H21">
        <v>100032282</v>
      </c>
      <c r="J21">
        <v>30016000</v>
      </c>
      <c r="K21" t="s">
        <v>110</v>
      </c>
      <c r="L21" s="6">
        <v>206.25</v>
      </c>
    </row>
    <row r="22" spans="2:12" x14ac:dyDescent="0.2">
      <c r="B22" s="5">
        <v>37072</v>
      </c>
      <c r="C22">
        <v>413</v>
      </c>
      <c r="D22">
        <v>52001000</v>
      </c>
      <c r="F22" t="s">
        <v>114</v>
      </c>
      <c r="H22">
        <v>100032282</v>
      </c>
      <c r="J22">
        <v>30016000</v>
      </c>
      <c r="K22" t="s">
        <v>110</v>
      </c>
      <c r="L22" s="6">
        <v>1368.2</v>
      </c>
    </row>
    <row r="23" spans="2:12" x14ac:dyDescent="0.2">
      <c r="B23" s="5">
        <v>37072</v>
      </c>
      <c r="C23">
        <v>413</v>
      </c>
      <c r="D23">
        <v>52001000</v>
      </c>
      <c r="F23" t="s">
        <v>114</v>
      </c>
      <c r="H23">
        <v>100032282</v>
      </c>
      <c r="J23">
        <v>30016000</v>
      </c>
      <c r="K23" t="s">
        <v>110</v>
      </c>
      <c r="L23" s="6">
        <v>740.25</v>
      </c>
    </row>
    <row r="24" spans="2:12" x14ac:dyDescent="0.2">
      <c r="B24" s="5">
        <v>37072</v>
      </c>
      <c r="C24">
        <v>413</v>
      </c>
      <c r="D24">
        <v>52001000</v>
      </c>
      <c r="F24" t="s">
        <v>114</v>
      </c>
      <c r="H24">
        <v>100032282</v>
      </c>
      <c r="J24">
        <v>30016000</v>
      </c>
      <c r="K24" t="s">
        <v>110</v>
      </c>
      <c r="L24" s="6">
        <v>2879.06</v>
      </c>
    </row>
    <row r="25" spans="2:12" x14ac:dyDescent="0.2">
      <c r="B25" s="5">
        <v>37072</v>
      </c>
      <c r="C25">
        <v>413</v>
      </c>
      <c r="D25">
        <v>52001000</v>
      </c>
      <c r="F25" t="s">
        <v>114</v>
      </c>
      <c r="H25">
        <v>100032282</v>
      </c>
      <c r="J25">
        <v>30016000</v>
      </c>
      <c r="K25" t="s">
        <v>110</v>
      </c>
      <c r="L25" s="6">
        <v>133.75</v>
      </c>
    </row>
    <row r="26" spans="2:12" x14ac:dyDescent="0.2">
      <c r="B26" s="5">
        <v>37057</v>
      </c>
      <c r="C26">
        <v>413</v>
      </c>
      <c r="D26">
        <v>52001000</v>
      </c>
      <c r="F26" t="s">
        <v>114</v>
      </c>
      <c r="H26">
        <v>100029966</v>
      </c>
      <c r="J26">
        <v>30016000</v>
      </c>
      <c r="K26" t="s">
        <v>110</v>
      </c>
      <c r="L26" s="6">
        <v>206.25</v>
      </c>
    </row>
    <row r="27" spans="2:12" x14ac:dyDescent="0.2">
      <c r="B27" s="5">
        <v>37057</v>
      </c>
      <c r="C27">
        <v>413</v>
      </c>
      <c r="D27">
        <v>52001000</v>
      </c>
      <c r="F27" t="s">
        <v>114</v>
      </c>
      <c r="H27">
        <v>100029966</v>
      </c>
      <c r="J27">
        <v>30016000</v>
      </c>
      <c r="K27" t="s">
        <v>110</v>
      </c>
      <c r="L27" s="6">
        <v>740.03</v>
      </c>
    </row>
    <row r="28" spans="2:12" x14ac:dyDescent="0.2">
      <c r="B28" s="5">
        <v>37057</v>
      </c>
      <c r="C28">
        <v>413</v>
      </c>
      <c r="D28">
        <v>52001000</v>
      </c>
      <c r="F28" t="s">
        <v>114</v>
      </c>
      <c r="H28">
        <v>100029966</v>
      </c>
      <c r="J28">
        <v>30016000</v>
      </c>
      <c r="K28" t="s">
        <v>110</v>
      </c>
      <c r="L28" s="6">
        <v>1368.2</v>
      </c>
    </row>
    <row r="29" spans="2:12" x14ac:dyDescent="0.2">
      <c r="B29" s="5">
        <v>37057</v>
      </c>
      <c r="C29">
        <v>413</v>
      </c>
      <c r="D29">
        <v>52001000</v>
      </c>
      <c r="F29" t="s">
        <v>114</v>
      </c>
      <c r="H29">
        <v>100029966</v>
      </c>
      <c r="J29">
        <v>30016000</v>
      </c>
      <c r="K29" t="s">
        <v>110</v>
      </c>
      <c r="L29" s="6">
        <v>2819.02</v>
      </c>
    </row>
    <row r="30" spans="2:12" x14ac:dyDescent="0.2">
      <c r="B30" s="5">
        <v>37072</v>
      </c>
      <c r="C30">
        <v>413</v>
      </c>
      <c r="D30">
        <v>52001000</v>
      </c>
      <c r="F30" t="s">
        <v>114</v>
      </c>
      <c r="H30">
        <v>100032282</v>
      </c>
      <c r="J30">
        <v>30016000</v>
      </c>
      <c r="K30" t="s">
        <v>110</v>
      </c>
      <c r="L30" s="6">
        <v>164.29</v>
      </c>
    </row>
    <row r="31" spans="2:12" x14ac:dyDescent="0.2">
      <c r="B31" t="s">
        <v>113</v>
      </c>
      <c r="D31">
        <v>52001000</v>
      </c>
      <c r="L31" s="7">
        <v>11129.3</v>
      </c>
    </row>
    <row r="32" spans="2:12" x14ac:dyDescent="0.2">
      <c r="B32" s="5">
        <v>37069</v>
      </c>
      <c r="C32">
        <v>413</v>
      </c>
      <c r="D32">
        <v>52003000</v>
      </c>
      <c r="F32" t="s">
        <v>116</v>
      </c>
      <c r="H32">
        <v>100038998</v>
      </c>
      <c r="I32" t="s">
        <v>218</v>
      </c>
      <c r="J32">
        <v>6000012449</v>
      </c>
      <c r="K32" t="s">
        <v>219</v>
      </c>
      <c r="L32" s="6">
        <v>23.01</v>
      </c>
    </row>
    <row r="33" spans="2:12" x14ac:dyDescent="0.2">
      <c r="B33" s="5">
        <v>37054</v>
      </c>
      <c r="C33">
        <v>413</v>
      </c>
      <c r="D33">
        <v>52003000</v>
      </c>
      <c r="F33" t="s">
        <v>116</v>
      </c>
      <c r="H33">
        <v>100030603</v>
      </c>
      <c r="I33" t="s">
        <v>220</v>
      </c>
      <c r="J33">
        <v>6000012449</v>
      </c>
      <c r="K33" t="s">
        <v>219</v>
      </c>
      <c r="L33" s="6">
        <v>15</v>
      </c>
    </row>
    <row r="34" spans="2:12" x14ac:dyDescent="0.2">
      <c r="B34" s="5">
        <v>37047</v>
      </c>
      <c r="C34">
        <v>413</v>
      </c>
      <c r="D34">
        <v>52003000</v>
      </c>
      <c r="F34" t="s">
        <v>116</v>
      </c>
      <c r="H34">
        <v>100029305</v>
      </c>
      <c r="J34">
        <v>5000041196</v>
      </c>
      <c r="K34" t="s">
        <v>221</v>
      </c>
      <c r="L34" s="6">
        <v>10</v>
      </c>
    </row>
    <row r="35" spans="2:12" x14ac:dyDescent="0.2">
      <c r="B35" t="s">
        <v>113</v>
      </c>
      <c r="D35">
        <v>52003000</v>
      </c>
      <c r="L35" s="7">
        <v>48.01</v>
      </c>
    </row>
    <row r="36" spans="2:12" x14ac:dyDescent="0.2">
      <c r="B36" s="5">
        <v>37069</v>
      </c>
      <c r="C36">
        <v>413</v>
      </c>
      <c r="D36">
        <v>52003500</v>
      </c>
      <c r="F36" t="s">
        <v>119</v>
      </c>
      <c r="H36">
        <v>100038998</v>
      </c>
      <c r="I36" t="s">
        <v>218</v>
      </c>
      <c r="J36">
        <v>6000012449</v>
      </c>
      <c r="K36" t="s">
        <v>219</v>
      </c>
      <c r="L36" s="6">
        <v>17.920000000000002</v>
      </c>
    </row>
    <row r="37" spans="2:12" x14ac:dyDescent="0.2">
      <c r="B37" s="5">
        <v>37054</v>
      </c>
      <c r="C37">
        <v>413</v>
      </c>
      <c r="D37">
        <v>52003500</v>
      </c>
      <c r="F37" t="s">
        <v>119</v>
      </c>
      <c r="H37">
        <v>100030603</v>
      </c>
      <c r="I37" t="s">
        <v>220</v>
      </c>
      <c r="J37">
        <v>6000012449</v>
      </c>
      <c r="K37" t="s">
        <v>219</v>
      </c>
      <c r="L37" s="6">
        <v>8</v>
      </c>
    </row>
    <row r="38" spans="2:12" x14ac:dyDescent="0.2">
      <c r="B38" t="s">
        <v>113</v>
      </c>
      <c r="D38">
        <v>52003500</v>
      </c>
      <c r="L38" s="7">
        <v>25.92</v>
      </c>
    </row>
    <row r="39" spans="2:12" x14ac:dyDescent="0.2">
      <c r="B39" s="5">
        <v>37057</v>
      </c>
      <c r="C39">
        <v>413</v>
      </c>
      <c r="D39">
        <v>52004000</v>
      </c>
      <c r="F39" t="s">
        <v>126</v>
      </c>
      <c r="H39">
        <v>100031149</v>
      </c>
      <c r="I39" t="s">
        <v>222</v>
      </c>
      <c r="J39">
        <v>6000011569</v>
      </c>
      <c r="K39" t="s">
        <v>223</v>
      </c>
      <c r="L39" s="6">
        <v>480</v>
      </c>
    </row>
    <row r="40" spans="2:12" x14ac:dyDescent="0.2">
      <c r="B40" t="s">
        <v>113</v>
      </c>
      <c r="D40">
        <v>52004000</v>
      </c>
      <c r="L40" s="7">
        <v>480</v>
      </c>
    </row>
    <row r="41" spans="2:12" x14ac:dyDescent="0.2">
      <c r="B41" s="5">
        <v>37061</v>
      </c>
      <c r="C41">
        <v>413</v>
      </c>
      <c r="D41">
        <v>52004500</v>
      </c>
      <c r="F41" t="s">
        <v>134</v>
      </c>
      <c r="H41">
        <v>100031610</v>
      </c>
      <c r="I41" t="s">
        <v>224</v>
      </c>
      <c r="J41">
        <v>6000011017</v>
      </c>
      <c r="K41" t="s">
        <v>225</v>
      </c>
      <c r="L41" s="6">
        <v>66.930000000000007</v>
      </c>
    </row>
    <row r="42" spans="2:12" x14ac:dyDescent="0.2">
      <c r="B42" s="5">
        <v>37061</v>
      </c>
      <c r="C42">
        <v>413</v>
      </c>
      <c r="D42">
        <v>52004500</v>
      </c>
      <c r="F42" t="s">
        <v>134</v>
      </c>
      <c r="H42">
        <v>100031610</v>
      </c>
      <c r="I42" t="s">
        <v>224</v>
      </c>
      <c r="J42">
        <v>6000011017</v>
      </c>
      <c r="K42" t="s">
        <v>225</v>
      </c>
      <c r="L42" s="6">
        <v>396.96</v>
      </c>
    </row>
    <row r="43" spans="2:12" x14ac:dyDescent="0.2">
      <c r="B43" s="5">
        <v>37046</v>
      </c>
      <c r="C43">
        <v>413</v>
      </c>
      <c r="D43">
        <v>52004500</v>
      </c>
      <c r="F43" t="s">
        <v>134</v>
      </c>
      <c r="H43">
        <v>100028819</v>
      </c>
      <c r="I43" t="s">
        <v>226</v>
      </c>
      <c r="J43">
        <v>6000010723</v>
      </c>
      <c r="K43" t="s">
        <v>227</v>
      </c>
      <c r="L43" s="6">
        <v>89</v>
      </c>
    </row>
    <row r="44" spans="2:12" x14ac:dyDescent="0.2">
      <c r="B44" t="s">
        <v>113</v>
      </c>
      <c r="D44">
        <v>52004500</v>
      </c>
      <c r="L44" s="7">
        <v>552.89</v>
      </c>
    </row>
    <row r="45" spans="2:12" x14ac:dyDescent="0.2">
      <c r="B45" s="5">
        <v>37071</v>
      </c>
      <c r="C45">
        <v>413</v>
      </c>
      <c r="D45">
        <v>52502000</v>
      </c>
      <c r="F45" t="s">
        <v>138</v>
      </c>
      <c r="H45">
        <v>100055313</v>
      </c>
      <c r="I45" t="s">
        <v>139</v>
      </c>
      <c r="J45">
        <v>20023000</v>
      </c>
      <c r="K45" t="s">
        <v>118</v>
      </c>
      <c r="L45" s="6">
        <v>484.78</v>
      </c>
    </row>
    <row r="46" spans="2:12" x14ac:dyDescent="0.2">
      <c r="B46" s="5">
        <v>37071</v>
      </c>
      <c r="C46">
        <v>413</v>
      </c>
      <c r="D46">
        <v>52502000</v>
      </c>
      <c r="F46" t="s">
        <v>138</v>
      </c>
      <c r="H46">
        <v>100055314</v>
      </c>
      <c r="I46" t="s">
        <v>139</v>
      </c>
      <c r="J46">
        <v>20023000</v>
      </c>
      <c r="K46" t="s">
        <v>118</v>
      </c>
      <c r="L46" s="6">
        <v>15.02</v>
      </c>
    </row>
    <row r="47" spans="2:12" x14ac:dyDescent="0.2">
      <c r="B47" s="5">
        <v>37071</v>
      </c>
      <c r="C47">
        <v>413</v>
      </c>
      <c r="D47">
        <v>52502000</v>
      </c>
      <c r="F47" t="s">
        <v>138</v>
      </c>
      <c r="H47">
        <v>100056315</v>
      </c>
      <c r="I47" t="s">
        <v>142</v>
      </c>
      <c r="J47">
        <v>20023000</v>
      </c>
      <c r="K47" t="s">
        <v>118</v>
      </c>
      <c r="L47" s="6">
        <v>275</v>
      </c>
    </row>
    <row r="48" spans="2:12" x14ac:dyDescent="0.2">
      <c r="B48" s="5">
        <v>37071</v>
      </c>
      <c r="C48">
        <v>413</v>
      </c>
      <c r="D48">
        <v>52502000</v>
      </c>
      <c r="F48" t="s">
        <v>138</v>
      </c>
      <c r="H48">
        <v>100056953</v>
      </c>
      <c r="I48" t="s">
        <v>141</v>
      </c>
      <c r="J48">
        <v>20023000</v>
      </c>
      <c r="K48" t="s">
        <v>118</v>
      </c>
      <c r="L48" s="6">
        <v>211.45</v>
      </c>
    </row>
    <row r="49" spans="2:12" x14ac:dyDescent="0.2">
      <c r="B49" s="5">
        <v>37071</v>
      </c>
      <c r="C49">
        <v>413</v>
      </c>
      <c r="D49">
        <v>52502000</v>
      </c>
      <c r="F49" t="s">
        <v>138</v>
      </c>
      <c r="H49">
        <v>100054184</v>
      </c>
      <c r="I49" t="s">
        <v>141</v>
      </c>
      <c r="J49">
        <v>20023000</v>
      </c>
      <c r="K49" t="s">
        <v>118</v>
      </c>
      <c r="L49" s="6">
        <v>765.11</v>
      </c>
    </row>
    <row r="50" spans="2:12" x14ac:dyDescent="0.2">
      <c r="B50" s="5">
        <v>37071</v>
      </c>
      <c r="C50">
        <v>413</v>
      </c>
      <c r="D50">
        <v>52502000</v>
      </c>
      <c r="F50" t="s">
        <v>138</v>
      </c>
      <c r="H50">
        <v>100053896</v>
      </c>
      <c r="I50" t="s">
        <v>139</v>
      </c>
      <c r="J50">
        <v>20023000</v>
      </c>
      <c r="K50" t="s">
        <v>118</v>
      </c>
      <c r="L50" s="6">
        <v>282.04000000000002</v>
      </c>
    </row>
    <row r="51" spans="2:12" x14ac:dyDescent="0.2">
      <c r="B51" s="5">
        <v>37071</v>
      </c>
      <c r="C51">
        <v>413</v>
      </c>
      <c r="D51">
        <v>52502000</v>
      </c>
      <c r="F51" t="s">
        <v>138</v>
      </c>
      <c r="H51">
        <v>100053488</v>
      </c>
      <c r="I51" t="s">
        <v>141</v>
      </c>
      <c r="J51">
        <v>20023000</v>
      </c>
      <c r="K51" t="s">
        <v>118</v>
      </c>
      <c r="L51" s="6">
        <v>771.31</v>
      </c>
    </row>
    <row r="52" spans="2:12" x14ac:dyDescent="0.2">
      <c r="B52" s="5">
        <v>37071</v>
      </c>
      <c r="C52">
        <v>413</v>
      </c>
      <c r="D52">
        <v>52502000</v>
      </c>
      <c r="F52" t="s">
        <v>138</v>
      </c>
      <c r="H52">
        <v>100053306</v>
      </c>
      <c r="I52" t="s">
        <v>139</v>
      </c>
      <c r="J52">
        <v>20023000</v>
      </c>
      <c r="K52" t="s">
        <v>118</v>
      </c>
      <c r="L52" s="6">
        <v>47.9</v>
      </c>
    </row>
    <row r="53" spans="2:12" x14ac:dyDescent="0.2">
      <c r="B53" t="s">
        <v>113</v>
      </c>
      <c r="D53">
        <v>52502000</v>
      </c>
      <c r="L53" s="7">
        <v>2852.61</v>
      </c>
    </row>
    <row r="54" spans="2:12" x14ac:dyDescent="0.2">
      <c r="B54" s="5">
        <v>37043</v>
      </c>
      <c r="C54">
        <v>413</v>
      </c>
      <c r="D54">
        <v>52502500</v>
      </c>
      <c r="F54" t="s">
        <v>146</v>
      </c>
      <c r="H54">
        <v>100022010</v>
      </c>
      <c r="I54" t="s">
        <v>147</v>
      </c>
      <c r="J54">
        <v>20023000</v>
      </c>
      <c r="K54" t="s">
        <v>118</v>
      </c>
      <c r="L54" s="6">
        <v>5845.25</v>
      </c>
    </row>
    <row r="55" spans="2:12" x14ac:dyDescent="0.2">
      <c r="B55" t="s">
        <v>113</v>
      </c>
      <c r="D55">
        <v>52502500</v>
      </c>
      <c r="L55" s="7">
        <v>5845.25</v>
      </c>
    </row>
    <row r="56" spans="2:12" x14ac:dyDescent="0.2">
      <c r="B56" s="5">
        <v>37061</v>
      </c>
      <c r="C56">
        <v>413</v>
      </c>
      <c r="D56">
        <v>52503500</v>
      </c>
      <c r="F56" t="s">
        <v>148</v>
      </c>
      <c r="H56">
        <v>100028529</v>
      </c>
      <c r="I56" t="s">
        <v>228</v>
      </c>
      <c r="J56">
        <v>5000061618</v>
      </c>
      <c r="K56" t="s">
        <v>229</v>
      </c>
      <c r="L56" s="6">
        <v>243.05</v>
      </c>
    </row>
    <row r="57" spans="2:12" x14ac:dyDescent="0.2">
      <c r="B57" s="5">
        <v>37069</v>
      </c>
      <c r="C57">
        <v>413</v>
      </c>
      <c r="D57">
        <v>52503500</v>
      </c>
      <c r="F57" t="s">
        <v>148</v>
      </c>
      <c r="H57">
        <v>100038998</v>
      </c>
      <c r="I57" t="s">
        <v>218</v>
      </c>
      <c r="J57">
        <v>6000012449</v>
      </c>
      <c r="K57" t="s">
        <v>219</v>
      </c>
      <c r="L57" s="6">
        <v>1.69</v>
      </c>
    </row>
    <row r="58" spans="2:12" x14ac:dyDescent="0.2">
      <c r="B58" s="5">
        <v>37069</v>
      </c>
      <c r="C58">
        <v>413</v>
      </c>
      <c r="D58">
        <v>52503500</v>
      </c>
      <c r="F58" t="s">
        <v>148</v>
      </c>
      <c r="H58">
        <v>100038184</v>
      </c>
      <c r="I58" t="s">
        <v>230</v>
      </c>
      <c r="J58">
        <v>5000002291</v>
      </c>
      <c r="K58" t="s">
        <v>231</v>
      </c>
      <c r="L58" s="6">
        <v>262.32</v>
      </c>
    </row>
    <row r="59" spans="2:12" x14ac:dyDescent="0.2">
      <c r="B59" s="5">
        <v>37072</v>
      </c>
      <c r="C59">
        <v>413</v>
      </c>
      <c r="D59">
        <v>52503500</v>
      </c>
      <c r="F59" t="s">
        <v>148</v>
      </c>
      <c r="H59">
        <v>100033406</v>
      </c>
      <c r="I59" t="s">
        <v>232</v>
      </c>
      <c r="J59">
        <v>20025000</v>
      </c>
      <c r="K59" t="s">
        <v>233</v>
      </c>
      <c r="L59" s="6">
        <v>241.84</v>
      </c>
    </row>
    <row r="60" spans="2:12" x14ac:dyDescent="0.2">
      <c r="B60" s="5">
        <v>37072</v>
      </c>
      <c r="C60">
        <v>413</v>
      </c>
      <c r="D60">
        <v>52503500</v>
      </c>
      <c r="F60" t="s">
        <v>148</v>
      </c>
      <c r="H60">
        <v>100033406</v>
      </c>
      <c r="I60" t="s">
        <v>234</v>
      </c>
      <c r="J60">
        <v>20025000</v>
      </c>
      <c r="K60" t="s">
        <v>233</v>
      </c>
      <c r="L60" s="6">
        <v>241.84</v>
      </c>
    </row>
    <row r="61" spans="2:12" x14ac:dyDescent="0.2">
      <c r="B61" s="5">
        <v>37056</v>
      </c>
      <c r="C61">
        <v>413</v>
      </c>
      <c r="D61">
        <v>52503500</v>
      </c>
      <c r="F61" t="s">
        <v>148</v>
      </c>
      <c r="H61">
        <v>100030977</v>
      </c>
      <c r="I61" t="s">
        <v>235</v>
      </c>
      <c r="J61">
        <v>5000061618</v>
      </c>
      <c r="K61" t="s">
        <v>229</v>
      </c>
      <c r="L61" s="6">
        <v>97.77</v>
      </c>
    </row>
    <row r="62" spans="2:12" x14ac:dyDescent="0.2">
      <c r="B62" s="5">
        <v>37060</v>
      </c>
      <c r="C62">
        <v>413</v>
      </c>
      <c r="D62">
        <v>52503500</v>
      </c>
      <c r="F62" t="s">
        <v>148</v>
      </c>
      <c r="H62">
        <v>100031376</v>
      </c>
      <c r="I62" t="s">
        <v>236</v>
      </c>
      <c r="J62">
        <v>6000011222</v>
      </c>
      <c r="K62" t="s">
        <v>237</v>
      </c>
      <c r="L62" s="6">
        <v>10.5</v>
      </c>
    </row>
    <row r="63" spans="2:12" x14ac:dyDescent="0.2">
      <c r="B63" s="5">
        <v>37060</v>
      </c>
      <c r="C63">
        <v>413</v>
      </c>
      <c r="D63">
        <v>52503500</v>
      </c>
      <c r="F63" t="s">
        <v>148</v>
      </c>
      <c r="H63">
        <v>100031376</v>
      </c>
      <c r="I63" t="s">
        <v>236</v>
      </c>
      <c r="J63">
        <v>6000011222</v>
      </c>
      <c r="K63" t="s">
        <v>237</v>
      </c>
      <c r="L63" s="6">
        <v>207.83</v>
      </c>
    </row>
    <row r="64" spans="2:12" x14ac:dyDescent="0.2">
      <c r="B64" s="5">
        <v>37043</v>
      </c>
      <c r="C64">
        <v>413</v>
      </c>
      <c r="D64">
        <v>52503500</v>
      </c>
      <c r="F64" t="s">
        <v>148</v>
      </c>
      <c r="H64">
        <v>100027525</v>
      </c>
      <c r="I64" t="s">
        <v>238</v>
      </c>
      <c r="J64">
        <v>5000002291</v>
      </c>
      <c r="K64" t="s">
        <v>231</v>
      </c>
      <c r="L64" s="6">
        <v>283.69</v>
      </c>
    </row>
    <row r="65" spans="2:12" x14ac:dyDescent="0.2">
      <c r="B65" s="5">
        <v>37071</v>
      </c>
      <c r="C65">
        <v>413</v>
      </c>
      <c r="D65">
        <v>52503500</v>
      </c>
      <c r="F65" t="s">
        <v>148</v>
      </c>
      <c r="H65">
        <v>100033255</v>
      </c>
      <c r="I65" t="s">
        <v>239</v>
      </c>
      <c r="J65">
        <v>6000012449</v>
      </c>
      <c r="K65" t="s">
        <v>219</v>
      </c>
      <c r="L65" s="6">
        <v>77.19</v>
      </c>
    </row>
    <row r="66" spans="2:12" x14ac:dyDescent="0.2">
      <c r="B66" t="s">
        <v>113</v>
      </c>
      <c r="D66">
        <v>52503500</v>
      </c>
      <c r="L66" s="7">
        <v>1667.72</v>
      </c>
    </row>
    <row r="67" spans="2:12" x14ac:dyDescent="0.2">
      <c r="B67" s="5">
        <v>37056</v>
      </c>
      <c r="C67">
        <v>413</v>
      </c>
      <c r="D67">
        <v>52504500</v>
      </c>
      <c r="F67" t="s">
        <v>240</v>
      </c>
      <c r="H67">
        <v>49019043</v>
      </c>
      <c r="J67">
        <v>20023000</v>
      </c>
      <c r="K67" t="s">
        <v>118</v>
      </c>
      <c r="L67" s="6">
        <v>198.1</v>
      </c>
    </row>
    <row r="68" spans="2:12" x14ac:dyDescent="0.2">
      <c r="B68" t="s">
        <v>113</v>
      </c>
      <c r="D68">
        <v>52504500</v>
      </c>
      <c r="L68" s="7">
        <v>198.1</v>
      </c>
    </row>
    <row r="69" spans="2:12" x14ac:dyDescent="0.2">
      <c r="B69" s="5">
        <v>37070</v>
      </c>
      <c r="C69">
        <v>413</v>
      </c>
      <c r="D69">
        <v>52505500</v>
      </c>
      <c r="F69" t="s">
        <v>241</v>
      </c>
      <c r="H69">
        <v>100041194</v>
      </c>
      <c r="I69" t="s">
        <v>242</v>
      </c>
      <c r="J69">
        <v>6000011569</v>
      </c>
      <c r="K69" t="s">
        <v>223</v>
      </c>
      <c r="L69" s="6">
        <v>50</v>
      </c>
    </row>
    <row r="70" spans="2:12" x14ac:dyDescent="0.2">
      <c r="B70" t="s">
        <v>113</v>
      </c>
      <c r="D70">
        <v>52505500</v>
      </c>
      <c r="L70" s="7">
        <v>50</v>
      </c>
    </row>
    <row r="71" spans="2:12" x14ac:dyDescent="0.2">
      <c r="B71" s="5">
        <v>37072</v>
      </c>
      <c r="C71">
        <v>413</v>
      </c>
      <c r="D71">
        <v>52507000</v>
      </c>
      <c r="F71" t="s">
        <v>243</v>
      </c>
      <c r="H71">
        <v>100033406</v>
      </c>
      <c r="I71" t="s">
        <v>244</v>
      </c>
      <c r="J71">
        <v>20025000</v>
      </c>
      <c r="K71" t="s">
        <v>233</v>
      </c>
      <c r="L71" s="6">
        <v>31040.49</v>
      </c>
    </row>
    <row r="72" spans="2:12" x14ac:dyDescent="0.2">
      <c r="B72" t="s">
        <v>113</v>
      </c>
      <c r="D72">
        <v>52507000</v>
      </c>
      <c r="L72" s="7">
        <v>31040.49</v>
      </c>
    </row>
    <row r="73" spans="2:12" x14ac:dyDescent="0.2">
      <c r="B73" s="5">
        <v>37043</v>
      </c>
      <c r="C73">
        <v>413</v>
      </c>
      <c r="D73">
        <v>52507500</v>
      </c>
      <c r="F73" t="s">
        <v>160</v>
      </c>
      <c r="H73">
        <v>100030795</v>
      </c>
      <c r="I73" t="s">
        <v>163</v>
      </c>
      <c r="J73">
        <v>5000067023</v>
      </c>
      <c r="K73" t="s">
        <v>164</v>
      </c>
      <c r="L73" s="6">
        <v>4.66</v>
      </c>
    </row>
    <row r="74" spans="2:12" x14ac:dyDescent="0.2">
      <c r="B74" s="5">
        <v>37064</v>
      </c>
      <c r="C74">
        <v>413</v>
      </c>
      <c r="D74">
        <v>52507500</v>
      </c>
      <c r="F74" t="s">
        <v>160</v>
      </c>
      <c r="H74">
        <v>100032738</v>
      </c>
      <c r="I74" t="s">
        <v>245</v>
      </c>
      <c r="J74">
        <v>5000067023</v>
      </c>
      <c r="K74" t="s">
        <v>164</v>
      </c>
      <c r="L74" s="6">
        <v>828.8</v>
      </c>
    </row>
    <row r="75" spans="2:12" x14ac:dyDescent="0.2">
      <c r="B75" s="5">
        <v>37064</v>
      </c>
      <c r="C75">
        <v>413</v>
      </c>
      <c r="D75">
        <v>52507500</v>
      </c>
      <c r="F75" t="s">
        <v>160</v>
      </c>
      <c r="H75">
        <v>100033282</v>
      </c>
      <c r="I75" t="s">
        <v>168</v>
      </c>
      <c r="J75">
        <v>5000067023</v>
      </c>
      <c r="K75" t="s">
        <v>164</v>
      </c>
      <c r="L75" s="6">
        <v>20.72</v>
      </c>
    </row>
    <row r="76" spans="2:12" x14ac:dyDescent="0.2">
      <c r="B76" s="5">
        <v>37050</v>
      </c>
      <c r="C76">
        <v>413</v>
      </c>
      <c r="D76">
        <v>52507500</v>
      </c>
      <c r="F76" t="s">
        <v>160</v>
      </c>
      <c r="H76">
        <v>100030527</v>
      </c>
      <c r="I76" t="s">
        <v>246</v>
      </c>
      <c r="J76">
        <v>5000067023</v>
      </c>
      <c r="K76" t="s">
        <v>164</v>
      </c>
      <c r="L76" s="6">
        <v>81.62</v>
      </c>
    </row>
    <row r="77" spans="2:12" x14ac:dyDescent="0.2">
      <c r="B77" s="5">
        <v>37043</v>
      </c>
      <c r="C77">
        <v>413</v>
      </c>
      <c r="D77">
        <v>52507500</v>
      </c>
      <c r="F77" t="s">
        <v>160</v>
      </c>
      <c r="H77">
        <v>100027642</v>
      </c>
      <c r="I77" t="s">
        <v>247</v>
      </c>
      <c r="J77">
        <v>5000065770</v>
      </c>
      <c r="K77" t="s">
        <v>248</v>
      </c>
      <c r="L77" s="6">
        <v>1056</v>
      </c>
    </row>
    <row r="78" spans="2:12" x14ac:dyDescent="0.2">
      <c r="B78" s="5">
        <v>37043</v>
      </c>
      <c r="C78">
        <v>413</v>
      </c>
      <c r="D78">
        <v>52507500</v>
      </c>
      <c r="F78" t="s">
        <v>160</v>
      </c>
      <c r="H78">
        <v>100028932</v>
      </c>
      <c r="I78" t="s">
        <v>249</v>
      </c>
      <c r="J78">
        <v>5000067023</v>
      </c>
      <c r="K78" t="s">
        <v>164</v>
      </c>
      <c r="L78" s="6">
        <v>186.48</v>
      </c>
    </row>
    <row r="79" spans="2:12" x14ac:dyDescent="0.2">
      <c r="B79" s="5">
        <v>37055</v>
      </c>
      <c r="C79">
        <v>413</v>
      </c>
      <c r="D79">
        <v>52507500</v>
      </c>
      <c r="F79" t="s">
        <v>160</v>
      </c>
      <c r="H79">
        <v>100030854</v>
      </c>
      <c r="I79" t="s">
        <v>250</v>
      </c>
      <c r="J79">
        <v>5000067023</v>
      </c>
      <c r="K79" t="s">
        <v>164</v>
      </c>
      <c r="L79" s="6">
        <v>1061.9000000000001</v>
      </c>
    </row>
    <row r="80" spans="2:12" x14ac:dyDescent="0.2">
      <c r="B80" t="s">
        <v>113</v>
      </c>
      <c r="D80">
        <v>52507500</v>
      </c>
      <c r="L80" s="7">
        <v>3240.18</v>
      </c>
    </row>
    <row r="81" spans="2:12" x14ac:dyDescent="0.2">
      <c r="B81" s="5">
        <v>37063</v>
      </c>
      <c r="C81">
        <v>413</v>
      </c>
      <c r="D81">
        <v>52508000</v>
      </c>
      <c r="F81" t="s">
        <v>183</v>
      </c>
      <c r="H81">
        <v>100032116</v>
      </c>
      <c r="I81" t="s">
        <v>251</v>
      </c>
      <c r="J81">
        <v>10255149</v>
      </c>
      <c r="K81" t="s">
        <v>252</v>
      </c>
      <c r="L81" s="6">
        <v>-1677</v>
      </c>
    </row>
    <row r="82" spans="2:12" x14ac:dyDescent="0.2">
      <c r="B82" s="5">
        <v>37050</v>
      </c>
      <c r="C82">
        <v>413</v>
      </c>
      <c r="D82">
        <v>52508000</v>
      </c>
      <c r="F82" t="s">
        <v>183</v>
      </c>
      <c r="H82">
        <v>100030337</v>
      </c>
      <c r="I82" t="s">
        <v>253</v>
      </c>
      <c r="J82">
        <v>10255149</v>
      </c>
      <c r="K82" t="s">
        <v>252</v>
      </c>
      <c r="L82" s="6">
        <v>-1110</v>
      </c>
    </row>
    <row r="83" spans="2:12" x14ac:dyDescent="0.2">
      <c r="B83" t="s">
        <v>113</v>
      </c>
      <c r="D83">
        <v>52508000</v>
      </c>
      <c r="L83" s="7">
        <v>-2787</v>
      </c>
    </row>
    <row r="84" spans="2:12" x14ac:dyDescent="0.2">
      <c r="B84" s="5">
        <v>37061</v>
      </c>
      <c r="C84">
        <v>413</v>
      </c>
      <c r="D84">
        <v>52508100</v>
      </c>
      <c r="F84" t="s">
        <v>254</v>
      </c>
      <c r="H84">
        <v>100026072</v>
      </c>
      <c r="J84">
        <v>5000006001</v>
      </c>
      <c r="K84" t="s">
        <v>255</v>
      </c>
      <c r="L84" s="6">
        <v>10.87</v>
      </c>
    </row>
    <row r="85" spans="2:12" x14ac:dyDescent="0.2">
      <c r="B85" s="5">
        <v>37062</v>
      </c>
      <c r="C85">
        <v>413</v>
      </c>
      <c r="D85">
        <v>52508100</v>
      </c>
      <c r="F85" t="s">
        <v>254</v>
      </c>
      <c r="H85">
        <v>100027139</v>
      </c>
      <c r="J85">
        <v>5000003970</v>
      </c>
      <c r="K85" t="s">
        <v>256</v>
      </c>
      <c r="L85" s="6">
        <v>6.28</v>
      </c>
    </row>
    <row r="86" spans="2:12" x14ac:dyDescent="0.2">
      <c r="B86" s="5">
        <v>37061</v>
      </c>
      <c r="C86">
        <v>413</v>
      </c>
      <c r="D86">
        <v>52508100</v>
      </c>
      <c r="F86" t="s">
        <v>254</v>
      </c>
      <c r="H86">
        <v>100031734</v>
      </c>
      <c r="I86" t="s">
        <v>257</v>
      </c>
      <c r="J86">
        <v>5000006001</v>
      </c>
      <c r="K86" t="s">
        <v>255</v>
      </c>
      <c r="L86" s="6">
        <v>13.36</v>
      </c>
    </row>
    <row r="87" spans="2:12" x14ac:dyDescent="0.2">
      <c r="B87" s="5">
        <v>37062</v>
      </c>
      <c r="C87">
        <v>413</v>
      </c>
      <c r="D87">
        <v>52508100</v>
      </c>
      <c r="F87" t="s">
        <v>254</v>
      </c>
      <c r="H87">
        <v>100031635</v>
      </c>
      <c r="I87" t="s">
        <v>258</v>
      </c>
      <c r="J87">
        <v>5000006001</v>
      </c>
      <c r="K87" t="s">
        <v>255</v>
      </c>
      <c r="L87" s="6">
        <v>83.5</v>
      </c>
    </row>
    <row r="88" spans="2:12" x14ac:dyDescent="0.2">
      <c r="B88" s="5">
        <v>37069</v>
      </c>
      <c r="C88">
        <v>413</v>
      </c>
      <c r="D88">
        <v>52508100</v>
      </c>
      <c r="F88" t="s">
        <v>254</v>
      </c>
      <c r="H88">
        <v>100036882</v>
      </c>
      <c r="I88" t="s">
        <v>259</v>
      </c>
      <c r="J88">
        <v>5000006001</v>
      </c>
      <c r="K88" t="s">
        <v>255</v>
      </c>
      <c r="L88" s="6">
        <v>74.64</v>
      </c>
    </row>
    <row r="89" spans="2:12" x14ac:dyDescent="0.2">
      <c r="B89" s="5">
        <v>37055</v>
      </c>
      <c r="C89">
        <v>413</v>
      </c>
      <c r="D89">
        <v>52508100</v>
      </c>
      <c r="F89" t="s">
        <v>254</v>
      </c>
      <c r="H89">
        <v>100025916</v>
      </c>
      <c r="J89">
        <v>5000006001</v>
      </c>
      <c r="K89" t="s">
        <v>255</v>
      </c>
      <c r="L89" s="6">
        <v>14.08</v>
      </c>
    </row>
    <row r="90" spans="2:12" x14ac:dyDescent="0.2">
      <c r="B90" s="5">
        <v>37055</v>
      </c>
      <c r="C90">
        <v>413</v>
      </c>
      <c r="D90">
        <v>52508100</v>
      </c>
      <c r="F90" t="s">
        <v>254</v>
      </c>
      <c r="H90">
        <v>100025376</v>
      </c>
      <c r="J90">
        <v>5000006001</v>
      </c>
      <c r="K90" t="s">
        <v>255</v>
      </c>
      <c r="L90" s="6">
        <v>245</v>
      </c>
    </row>
    <row r="91" spans="2:12" x14ac:dyDescent="0.2">
      <c r="B91" s="5">
        <v>37055</v>
      </c>
      <c r="C91">
        <v>413</v>
      </c>
      <c r="D91">
        <v>52508100</v>
      </c>
      <c r="F91" t="s">
        <v>254</v>
      </c>
      <c r="H91">
        <v>100025376</v>
      </c>
      <c r="J91">
        <v>5000006001</v>
      </c>
      <c r="K91" t="s">
        <v>255</v>
      </c>
      <c r="L91" s="6">
        <v>43.25</v>
      </c>
    </row>
    <row r="92" spans="2:12" x14ac:dyDescent="0.2">
      <c r="B92" s="5">
        <v>37049</v>
      </c>
      <c r="C92">
        <v>413</v>
      </c>
      <c r="D92">
        <v>52508100</v>
      </c>
      <c r="F92" t="s">
        <v>254</v>
      </c>
      <c r="H92">
        <v>100029809</v>
      </c>
      <c r="I92" t="s">
        <v>260</v>
      </c>
      <c r="J92">
        <v>5000006001</v>
      </c>
      <c r="K92" t="s">
        <v>255</v>
      </c>
      <c r="L92" s="6">
        <v>14.75</v>
      </c>
    </row>
    <row r="93" spans="2:12" x14ac:dyDescent="0.2">
      <c r="B93" s="5">
        <v>37060</v>
      </c>
      <c r="C93">
        <v>413</v>
      </c>
      <c r="D93">
        <v>52508100</v>
      </c>
      <c r="F93" t="s">
        <v>254</v>
      </c>
      <c r="H93">
        <v>100031348</v>
      </c>
      <c r="I93" t="s">
        <v>261</v>
      </c>
      <c r="J93">
        <v>5000006001</v>
      </c>
      <c r="K93" t="s">
        <v>255</v>
      </c>
      <c r="L93" s="6">
        <v>19.04</v>
      </c>
    </row>
    <row r="94" spans="2:12" x14ac:dyDescent="0.2">
      <c r="B94" t="s">
        <v>113</v>
      </c>
      <c r="D94">
        <v>52508100</v>
      </c>
      <c r="L94" s="7">
        <v>524.77</v>
      </c>
    </row>
    <row r="95" spans="2:12" x14ac:dyDescent="0.2">
      <c r="B95" s="5">
        <v>37049</v>
      </c>
      <c r="C95">
        <v>413</v>
      </c>
      <c r="D95">
        <v>53500500</v>
      </c>
      <c r="F95" t="s">
        <v>192</v>
      </c>
      <c r="H95">
        <v>100029293</v>
      </c>
      <c r="J95">
        <v>5000044587</v>
      </c>
      <c r="K95" t="s">
        <v>198</v>
      </c>
      <c r="L95" s="6">
        <v>935.6</v>
      </c>
    </row>
    <row r="96" spans="2:12" x14ac:dyDescent="0.2">
      <c r="B96" t="s">
        <v>113</v>
      </c>
      <c r="D96">
        <v>53500500</v>
      </c>
      <c r="L96" s="7">
        <v>935.6</v>
      </c>
    </row>
    <row r="97" spans="2:12" x14ac:dyDescent="0.2">
      <c r="B97" s="5">
        <v>37064</v>
      </c>
      <c r="C97">
        <v>413</v>
      </c>
      <c r="D97">
        <v>53600000</v>
      </c>
      <c r="F97" t="s">
        <v>199</v>
      </c>
      <c r="H97">
        <v>100032449</v>
      </c>
      <c r="J97">
        <v>5000003183</v>
      </c>
      <c r="K97" t="s">
        <v>200</v>
      </c>
      <c r="L97" s="6">
        <v>10.19</v>
      </c>
    </row>
    <row r="98" spans="2:12" x14ac:dyDescent="0.2">
      <c r="B98" s="5">
        <v>37064</v>
      </c>
      <c r="C98">
        <v>413</v>
      </c>
      <c r="D98">
        <v>53600000</v>
      </c>
      <c r="F98" t="s">
        <v>199</v>
      </c>
      <c r="H98">
        <v>100032463</v>
      </c>
      <c r="J98">
        <v>5000003183</v>
      </c>
      <c r="K98" t="s">
        <v>200</v>
      </c>
      <c r="L98" s="6">
        <v>15.72</v>
      </c>
    </row>
    <row r="99" spans="2:12" x14ac:dyDescent="0.2">
      <c r="B99" s="5">
        <v>37050</v>
      </c>
      <c r="C99">
        <v>413</v>
      </c>
      <c r="D99">
        <v>53600000</v>
      </c>
      <c r="F99" t="s">
        <v>199</v>
      </c>
      <c r="H99">
        <v>100030258</v>
      </c>
      <c r="J99">
        <v>5000003183</v>
      </c>
      <c r="K99" t="s">
        <v>200</v>
      </c>
      <c r="L99" s="6">
        <v>57.57</v>
      </c>
    </row>
    <row r="100" spans="2:12" x14ac:dyDescent="0.2">
      <c r="B100" s="5">
        <v>37050</v>
      </c>
      <c r="C100">
        <v>413</v>
      </c>
      <c r="D100">
        <v>53600000</v>
      </c>
      <c r="F100" t="s">
        <v>199</v>
      </c>
      <c r="H100">
        <v>100030267</v>
      </c>
      <c r="J100">
        <v>5000003183</v>
      </c>
      <c r="K100" t="s">
        <v>200</v>
      </c>
      <c r="L100" s="6">
        <v>4.09</v>
      </c>
    </row>
    <row r="101" spans="2:12" x14ac:dyDescent="0.2">
      <c r="B101" s="5">
        <v>37071</v>
      </c>
      <c r="C101">
        <v>413</v>
      </c>
      <c r="D101">
        <v>53600000</v>
      </c>
      <c r="F101" t="s">
        <v>199</v>
      </c>
      <c r="H101">
        <v>100033317</v>
      </c>
      <c r="J101">
        <v>5000003183</v>
      </c>
      <c r="K101" t="s">
        <v>200</v>
      </c>
      <c r="L101" s="6">
        <v>63.9</v>
      </c>
    </row>
    <row r="102" spans="2:12" x14ac:dyDescent="0.2">
      <c r="B102" s="5">
        <v>37060</v>
      </c>
      <c r="C102">
        <v>413</v>
      </c>
      <c r="D102">
        <v>53600000</v>
      </c>
      <c r="F102" t="s">
        <v>199</v>
      </c>
      <c r="H102">
        <v>100031376</v>
      </c>
      <c r="I102" t="s">
        <v>236</v>
      </c>
      <c r="J102">
        <v>6000011222</v>
      </c>
      <c r="K102" t="s">
        <v>237</v>
      </c>
      <c r="L102" s="6">
        <v>21.79</v>
      </c>
    </row>
    <row r="103" spans="2:12" x14ac:dyDescent="0.2">
      <c r="B103" s="5">
        <v>37056</v>
      </c>
      <c r="C103">
        <v>413</v>
      </c>
      <c r="D103">
        <v>53600000</v>
      </c>
      <c r="F103" t="s">
        <v>199</v>
      </c>
      <c r="H103">
        <v>100030930</v>
      </c>
      <c r="I103" t="s">
        <v>262</v>
      </c>
      <c r="J103">
        <v>5000028963</v>
      </c>
      <c r="K103" t="s">
        <v>263</v>
      </c>
      <c r="L103" s="6">
        <v>70.36</v>
      </c>
    </row>
    <row r="104" spans="2:12" x14ac:dyDescent="0.2">
      <c r="B104" s="5">
        <v>37056</v>
      </c>
      <c r="C104">
        <v>413</v>
      </c>
      <c r="D104">
        <v>53600000</v>
      </c>
      <c r="F104" t="s">
        <v>199</v>
      </c>
      <c r="H104">
        <v>100031002</v>
      </c>
      <c r="I104" t="s">
        <v>264</v>
      </c>
      <c r="J104">
        <v>6000011222</v>
      </c>
      <c r="K104" t="s">
        <v>237</v>
      </c>
      <c r="L104" s="6">
        <v>43.58</v>
      </c>
    </row>
    <row r="105" spans="2:12" x14ac:dyDescent="0.2">
      <c r="B105" s="5">
        <v>37057</v>
      </c>
      <c r="C105">
        <v>413</v>
      </c>
      <c r="D105">
        <v>53600000</v>
      </c>
      <c r="F105" t="s">
        <v>199</v>
      </c>
      <c r="H105">
        <v>100031094</v>
      </c>
      <c r="I105" t="s">
        <v>265</v>
      </c>
      <c r="J105">
        <v>6000011222</v>
      </c>
      <c r="K105" t="s">
        <v>237</v>
      </c>
      <c r="L105" s="6">
        <v>21.79</v>
      </c>
    </row>
    <row r="106" spans="2:12" x14ac:dyDescent="0.2">
      <c r="B106" s="5">
        <v>37057</v>
      </c>
      <c r="C106">
        <v>413</v>
      </c>
      <c r="D106">
        <v>53600000</v>
      </c>
      <c r="F106" t="s">
        <v>199</v>
      </c>
      <c r="H106">
        <v>100031194</v>
      </c>
      <c r="J106">
        <v>5000003183</v>
      </c>
      <c r="K106" t="s">
        <v>200</v>
      </c>
      <c r="L106" s="6">
        <v>17.21</v>
      </c>
    </row>
    <row r="107" spans="2:12" x14ac:dyDescent="0.2">
      <c r="B107" s="5">
        <v>37057</v>
      </c>
      <c r="C107">
        <v>413</v>
      </c>
      <c r="D107">
        <v>53600000</v>
      </c>
      <c r="F107" t="s">
        <v>199</v>
      </c>
      <c r="H107">
        <v>100031195</v>
      </c>
      <c r="J107">
        <v>5000003183</v>
      </c>
      <c r="K107" t="s">
        <v>200</v>
      </c>
      <c r="L107" s="6">
        <v>11.47</v>
      </c>
    </row>
    <row r="108" spans="2:12" x14ac:dyDescent="0.2">
      <c r="B108" t="s">
        <v>113</v>
      </c>
      <c r="D108">
        <v>53600000</v>
      </c>
      <c r="L108" s="7">
        <v>337.67</v>
      </c>
    </row>
    <row r="109" spans="2:12" x14ac:dyDescent="0.2">
      <c r="B109" s="5">
        <v>37067</v>
      </c>
      <c r="C109">
        <v>413</v>
      </c>
      <c r="D109">
        <v>53800000</v>
      </c>
      <c r="F109" t="s">
        <v>266</v>
      </c>
      <c r="H109">
        <v>100027806</v>
      </c>
      <c r="J109">
        <v>5000070666</v>
      </c>
      <c r="K109" t="s">
        <v>267</v>
      </c>
      <c r="L109" s="6">
        <v>88.6</v>
      </c>
    </row>
    <row r="110" spans="2:12" x14ac:dyDescent="0.2">
      <c r="B110" s="5">
        <v>37047</v>
      </c>
      <c r="C110">
        <v>413</v>
      </c>
      <c r="D110">
        <v>53800000</v>
      </c>
      <c r="F110" t="s">
        <v>266</v>
      </c>
      <c r="H110">
        <v>100029299</v>
      </c>
      <c r="J110">
        <v>5000005644</v>
      </c>
      <c r="K110" t="s">
        <v>268</v>
      </c>
      <c r="L110" s="6">
        <v>86.93</v>
      </c>
    </row>
    <row r="111" spans="2:12" x14ac:dyDescent="0.2">
      <c r="B111" s="5">
        <v>37047</v>
      </c>
      <c r="C111">
        <v>413</v>
      </c>
      <c r="D111">
        <v>53800000</v>
      </c>
      <c r="F111" t="s">
        <v>266</v>
      </c>
      <c r="H111">
        <v>100029299</v>
      </c>
      <c r="J111">
        <v>5000005644</v>
      </c>
      <c r="K111" t="s">
        <v>268</v>
      </c>
      <c r="L111" s="6">
        <v>241.32</v>
      </c>
    </row>
    <row r="112" spans="2:12" x14ac:dyDescent="0.2">
      <c r="B112" s="5">
        <v>37048</v>
      </c>
      <c r="C112">
        <v>413</v>
      </c>
      <c r="D112">
        <v>53800000</v>
      </c>
      <c r="F112" t="s">
        <v>266</v>
      </c>
      <c r="H112">
        <v>1700000270</v>
      </c>
      <c r="J112">
        <v>5000005644</v>
      </c>
      <c r="K112" t="s">
        <v>268</v>
      </c>
      <c r="L112" s="6">
        <v>-17.600000000000001</v>
      </c>
    </row>
    <row r="113" spans="2:12" x14ac:dyDescent="0.2">
      <c r="B113" s="5">
        <v>37048</v>
      </c>
      <c r="C113">
        <v>413</v>
      </c>
      <c r="D113">
        <v>53800000</v>
      </c>
      <c r="F113" t="s">
        <v>266</v>
      </c>
      <c r="H113">
        <v>1700000270</v>
      </c>
      <c r="J113">
        <v>5000005644</v>
      </c>
      <c r="K113" t="s">
        <v>268</v>
      </c>
      <c r="L113" s="6">
        <v>-70.38</v>
      </c>
    </row>
    <row r="114" spans="2:12" x14ac:dyDescent="0.2">
      <c r="B114" t="s">
        <v>113</v>
      </c>
      <c r="D114">
        <v>53800000</v>
      </c>
      <c r="L114" s="7">
        <v>328.87</v>
      </c>
    </row>
    <row r="115" spans="2:12" x14ac:dyDescent="0.2">
      <c r="B115" s="5">
        <v>37072</v>
      </c>
      <c r="C115">
        <v>413</v>
      </c>
      <c r="D115">
        <v>59003000</v>
      </c>
      <c r="F115" t="s">
        <v>201</v>
      </c>
      <c r="H115">
        <v>100032282</v>
      </c>
      <c r="J115">
        <v>30016000</v>
      </c>
      <c r="K115" t="s">
        <v>110</v>
      </c>
      <c r="L115" s="6">
        <v>484.32</v>
      </c>
    </row>
    <row r="116" spans="2:12" x14ac:dyDescent="0.2">
      <c r="B116" s="5">
        <v>37062</v>
      </c>
      <c r="C116">
        <v>413</v>
      </c>
      <c r="D116">
        <v>59003000</v>
      </c>
      <c r="F116" t="s">
        <v>201</v>
      </c>
      <c r="H116">
        <v>100031524</v>
      </c>
      <c r="J116">
        <v>20023000</v>
      </c>
      <c r="K116" t="s">
        <v>118</v>
      </c>
      <c r="L116" s="6">
        <v>311.75</v>
      </c>
    </row>
    <row r="117" spans="2:12" x14ac:dyDescent="0.2">
      <c r="B117" s="5">
        <v>37070</v>
      </c>
      <c r="C117">
        <v>413</v>
      </c>
      <c r="D117">
        <v>59003000</v>
      </c>
      <c r="F117" t="s">
        <v>201</v>
      </c>
      <c r="H117">
        <v>100033185</v>
      </c>
      <c r="J117">
        <v>20023000</v>
      </c>
      <c r="K117" t="s">
        <v>118</v>
      </c>
      <c r="L117" s="6">
        <v>46.63</v>
      </c>
    </row>
    <row r="118" spans="2:12" x14ac:dyDescent="0.2">
      <c r="B118" s="5">
        <v>37070</v>
      </c>
      <c r="C118">
        <v>413</v>
      </c>
      <c r="D118">
        <v>59003000</v>
      </c>
      <c r="F118" t="s">
        <v>201</v>
      </c>
      <c r="H118">
        <v>100037483</v>
      </c>
      <c r="J118">
        <v>20023000</v>
      </c>
      <c r="K118" t="s">
        <v>118</v>
      </c>
      <c r="L118" s="6">
        <v>2055.08</v>
      </c>
    </row>
    <row r="119" spans="2:12" x14ac:dyDescent="0.2">
      <c r="B119" s="5">
        <v>37057</v>
      </c>
      <c r="C119">
        <v>413</v>
      </c>
      <c r="D119">
        <v>59003000</v>
      </c>
      <c r="F119" t="s">
        <v>201</v>
      </c>
      <c r="H119">
        <v>100029966</v>
      </c>
      <c r="J119">
        <v>30016000</v>
      </c>
      <c r="K119" t="s">
        <v>110</v>
      </c>
      <c r="L119" s="6">
        <v>378.27</v>
      </c>
    </row>
    <row r="120" spans="2:12" x14ac:dyDescent="0.2">
      <c r="B120" s="5">
        <v>37057</v>
      </c>
      <c r="C120">
        <v>413</v>
      </c>
      <c r="D120">
        <v>59003000</v>
      </c>
      <c r="F120" t="s">
        <v>201</v>
      </c>
      <c r="H120">
        <v>100029966</v>
      </c>
      <c r="J120">
        <v>30016000</v>
      </c>
      <c r="K120" t="s">
        <v>110</v>
      </c>
      <c r="L120" s="6">
        <v>469.98</v>
      </c>
    </row>
    <row r="121" spans="2:12" x14ac:dyDescent="0.2">
      <c r="B121" s="5">
        <v>37072</v>
      </c>
      <c r="C121">
        <v>413</v>
      </c>
      <c r="D121">
        <v>59003000</v>
      </c>
      <c r="F121" t="s">
        <v>201</v>
      </c>
      <c r="H121">
        <v>100032282</v>
      </c>
      <c r="J121">
        <v>30016000</v>
      </c>
      <c r="K121" t="s">
        <v>110</v>
      </c>
      <c r="L121" s="6">
        <v>110.58</v>
      </c>
    </row>
    <row r="122" spans="2:12" x14ac:dyDescent="0.2">
      <c r="B122" s="5">
        <v>37072</v>
      </c>
      <c r="C122">
        <v>413</v>
      </c>
      <c r="D122">
        <v>59003000</v>
      </c>
      <c r="F122" t="s">
        <v>201</v>
      </c>
      <c r="H122">
        <v>100032282</v>
      </c>
      <c r="J122">
        <v>30016000</v>
      </c>
      <c r="K122" t="s">
        <v>110</v>
      </c>
      <c r="L122" s="6">
        <v>439.76</v>
      </c>
    </row>
    <row r="123" spans="2:12" x14ac:dyDescent="0.2">
      <c r="B123" t="s">
        <v>113</v>
      </c>
      <c r="D123">
        <v>59003000</v>
      </c>
      <c r="L123" s="7">
        <v>4296.37</v>
      </c>
    </row>
    <row r="124" spans="2:12" x14ac:dyDescent="0.2">
      <c r="B124" s="5">
        <v>37072</v>
      </c>
      <c r="C124">
        <v>413</v>
      </c>
      <c r="D124">
        <v>59003100</v>
      </c>
      <c r="F124" t="s">
        <v>269</v>
      </c>
      <c r="H124">
        <v>100032282</v>
      </c>
      <c r="J124">
        <v>30016000</v>
      </c>
      <c r="K124" t="s">
        <v>110</v>
      </c>
      <c r="L124" s="6">
        <v>6.93</v>
      </c>
    </row>
    <row r="125" spans="2:12" x14ac:dyDescent="0.2">
      <c r="B125" t="s">
        <v>113</v>
      </c>
      <c r="D125">
        <v>59003100</v>
      </c>
      <c r="L125" s="7">
        <v>6.93</v>
      </c>
    </row>
    <row r="126" spans="2:12" x14ac:dyDescent="0.2">
      <c r="B126" s="5">
        <v>37072</v>
      </c>
      <c r="C126">
        <v>413</v>
      </c>
      <c r="D126">
        <v>59003200</v>
      </c>
      <c r="F126" t="s">
        <v>270</v>
      </c>
      <c r="H126">
        <v>100032282</v>
      </c>
      <c r="J126">
        <v>30016000</v>
      </c>
      <c r="K126" t="s">
        <v>110</v>
      </c>
      <c r="L126" s="6">
        <v>4.68</v>
      </c>
    </row>
    <row r="127" spans="2:12" x14ac:dyDescent="0.2">
      <c r="B127" s="5">
        <v>37057</v>
      </c>
      <c r="C127">
        <v>413</v>
      </c>
      <c r="D127">
        <v>59003200</v>
      </c>
      <c r="F127" t="s">
        <v>270</v>
      </c>
      <c r="H127">
        <v>100029966</v>
      </c>
      <c r="J127">
        <v>30016000</v>
      </c>
      <c r="K127" t="s">
        <v>110</v>
      </c>
      <c r="L127" s="6">
        <v>3.6</v>
      </c>
    </row>
    <row r="128" spans="2:12" x14ac:dyDescent="0.2">
      <c r="B128" t="s">
        <v>113</v>
      </c>
      <c r="D128">
        <v>59003200</v>
      </c>
      <c r="L128" s="7">
        <v>8.2799999999999994</v>
      </c>
    </row>
    <row r="129" spans="2:12" x14ac:dyDescent="0.2">
      <c r="B129" s="5">
        <v>37072</v>
      </c>
      <c r="C129">
        <v>413</v>
      </c>
      <c r="D129">
        <v>59099900</v>
      </c>
      <c r="F129" t="s">
        <v>271</v>
      </c>
      <c r="H129">
        <v>100032282</v>
      </c>
      <c r="J129">
        <v>30016000</v>
      </c>
      <c r="K129" t="s">
        <v>110</v>
      </c>
      <c r="L129" s="6">
        <v>4.32</v>
      </c>
    </row>
    <row r="130" spans="2:12" x14ac:dyDescent="0.2">
      <c r="B130" s="5">
        <v>37072</v>
      </c>
      <c r="C130">
        <v>413</v>
      </c>
      <c r="D130">
        <v>59099900</v>
      </c>
      <c r="F130" t="s">
        <v>271</v>
      </c>
      <c r="H130">
        <v>100032282</v>
      </c>
      <c r="J130">
        <v>30016000</v>
      </c>
      <c r="K130" t="s">
        <v>110</v>
      </c>
      <c r="L130" s="6">
        <v>80.69</v>
      </c>
    </row>
    <row r="131" spans="2:12" x14ac:dyDescent="0.2">
      <c r="B131" s="5">
        <v>37062</v>
      </c>
      <c r="C131">
        <v>413</v>
      </c>
      <c r="D131">
        <v>59099900</v>
      </c>
      <c r="F131" t="s">
        <v>271</v>
      </c>
      <c r="H131">
        <v>100031524</v>
      </c>
      <c r="J131">
        <v>20023000</v>
      </c>
      <c r="K131" t="s">
        <v>118</v>
      </c>
      <c r="L131" s="6">
        <v>133.19</v>
      </c>
    </row>
    <row r="132" spans="2:12" x14ac:dyDescent="0.2">
      <c r="B132" s="5">
        <v>37070</v>
      </c>
      <c r="C132">
        <v>413</v>
      </c>
      <c r="D132">
        <v>59099900</v>
      </c>
      <c r="F132" t="s">
        <v>271</v>
      </c>
      <c r="H132">
        <v>100033185</v>
      </c>
      <c r="J132">
        <v>20023000</v>
      </c>
      <c r="K132" t="s">
        <v>118</v>
      </c>
      <c r="L132" s="6">
        <v>19.920000000000002</v>
      </c>
    </row>
    <row r="133" spans="2:12" x14ac:dyDescent="0.2">
      <c r="B133" s="5">
        <v>37070</v>
      </c>
      <c r="C133">
        <v>413</v>
      </c>
      <c r="D133">
        <v>59099900</v>
      </c>
      <c r="F133" t="s">
        <v>271</v>
      </c>
      <c r="H133">
        <v>100037483</v>
      </c>
      <c r="J133">
        <v>20023000</v>
      </c>
      <c r="K133" t="s">
        <v>118</v>
      </c>
      <c r="L133" s="6">
        <v>878.01</v>
      </c>
    </row>
    <row r="134" spans="2:12" x14ac:dyDescent="0.2">
      <c r="B134" s="5">
        <v>37057</v>
      </c>
      <c r="C134">
        <v>413</v>
      </c>
      <c r="D134">
        <v>59099900</v>
      </c>
      <c r="F134" t="s">
        <v>271</v>
      </c>
      <c r="H134">
        <v>100029966</v>
      </c>
      <c r="J134">
        <v>30016000</v>
      </c>
      <c r="K134" t="s">
        <v>110</v>
      </c>
      <c r="L134" s="6">
        <v>80.69</v>
      </c>
    </row>
    <row r="135" spans="2:12" x14ac:dyDescent="0.2">
      <c r="B135" s="5">
        <v>37057</v>
      </c>
      <c r="C135">
        <v>413</v>
      </c>
      <c r="D135">
        <v>59099900</v>
      </c>
      <c r="F135" t="s">
        <v>271</v>
      </c>
      <c r="H135">
        <v>100029966</v>
      </c>
      <c r="J135">
        <v>30016000</v>
      </c>
      <c r="K135" t="s">
        <v>110</v>
      </c>
      <c r="L135" s="6">
        <v>4.74</v>
      </c>
    </row>
    <row r="136" spans="2:12" x14ac:dyDescent="0.2">
      <c r="B136" s="5">
        <v>37072</v>
      </c>
      <c r="C136">
        <v>413</v>
      </c>
      <c r="D136">
        <v>59099900</v>
      </c>
      <c r="F136" t="s">
        <v>271</v>
      </c>
      <c r="H136">
        <v>100032282</v>
      </c>
      <c r="J136">
        <v>30016000</v>
      </c>
      <c r="K136" t="s">
        <v>110</v>
      </c>
      <c r="L136" s="6">
        <v>1.44</v>
      </c>
    </row>
    <row r="137" spans="2:12" x14ac:dyDescent="0.2">
      <c r="B137" s="5">
        <v>37072</v>
      </c>
      <c r="C137">
        <v>413</v>
      </c>
      <c r="D137">
        <v>59099900</v>
      </c>
      <c r="F137" t="s">
        <v>271</v>
      </c>
      <c r="H137">
        <v>100032282</v>
      </c>
      <c r="J137">
        <v>30016000</v>
      </c>
      <c r="K137" t="s">
        <v>110</v>
      </c>
      <c r="L137" s="6">
        <v>25.89</v>
      </c>
    </row>
    <row r="138" spans="2:12" x14ac:dyDescent="0.2">
      <c r="B138" s="5">
        <v>37072</v>
      </c>
      <c r="C138">
        <v>413</v>
      </c>
      <c r="D138">
        <v>59099900</v>
      </c>
      <c r="F138" t="s">
        <v>271</v>
      </c>
      <c r="H138">
        <v>100032282</v>
      </c>
      <c r="J138">
        <v>30016000</v>
      </c>
      <c r="K138" t="s">
        <v>110</v>
      </c>
      <c r="L138" s="6">
        <v>0.87</v>
      </c>
    </row>
    <row r="139" spans="2:12" x14ac:dyDescent="0.2">
      <c r="B139" t="s">
        <v>113</v>
      </c>
      <c r="D139">
        <v>59099900</v>
      </c>
      <c r="L139" s="7">
        <v>1229.76</v>
      </c>
    </row>
    <row r="140" spans="2:12" x14ac:dyDescent="0.2">
      <c r="B140" s="5">
        <v>37072</v>
      </c>
      <c r="C140">
        <v>413</v>
      </c>
      <c r="D140">
        <v>80020366</v>
      </c>
      <c r="F140" t="s">
        <v>202</v>
      </c>
      <c r="I140" t="s">
        <v>272</v>
      </c>
      <c r="L140" s="6">
        <v>-16894.28</v>
      </c>
    </row>
    <row r="141" spans="2:12" x14ac:dyDescent="0.2">
      <c r="B141" s="5">
        <v>37072</v>
      </c>
      <c r="C141">
        <v>413</v>
      </c>
      <c r="D141">
        <v>80020366</v>
      </c>
      <c r="F141" t="s">
        <v>202</v>
      </c>
      <c r="I141" t="s">
        <v>272</v>
      </c>
      <c r="L141" s="6">
        <v>-104620.65</v>
      </c>
    </row>
    <row r="142" spans="2:12" x14ac:dyDescent="0.2">
      <c r="B142" s="5">
        <v>37072</v>
      </c>
      <c r="C142">
        <v>413</v>
      </c>
      <c r="D142">
        <v>80020366</v>
      </c>
      <c r="F142" t="s">
        <v>202</v>
      </c>
      <c r="I142" t="s">
        <v>272</v>
      </c>
      <c r="L142" s="6">
        <v>-182653.29</v>
      </c>
    </row>
    <row r="143" spans="2:12" x14ac:dyDescent="0.2">
      <c r="B143" s="5">
        <v>37072</v>
      </c>
      <c r="C143">
        <v>413</v>
      </c>
      <c r="D143">
        <v>80020366</v>
      </c>
      <c r="F143" t="s">
        <v>202</v>
      </c>
      <c r="I143" t="s">
        <v>273</v>
      </c>
      <c r="L143" s="6">
        <v>-11929.71</v>
      </c>
    </row>
    <row r="144" spans="2:12" x14ac:dyDescent="0.2">
      <c r="B144" s="5">
        <v>37072</v>
      </c>
      <c r="C144">
        <v>413</v>
      </c>
      <c r="D144">
        <v>80020366</v>
      </c>
      <c r="F144" t="s">
        <v>202</v>
      </c>
      <c r="I144" t="s">
        <v>274</v>
      </c>
      <c r="L144" s="6">
        <v>11929.71</v>
      </c>
    </row>
    <row r="145" spans="2:12" x14ac:dyDescent="0.2">
      <c r="B145" s="5">
        <v>37072</v>
      </c>
      <c r="C145">
        <v>413</v>
      </c>
      <c r="D145">
        <v>80020366</v>
      </c>
      <c r="F145" t="s">
        <v>202</v>
      </c>
      <c r="I145" t="s">
        <v>272</v>
      </c>
      <c r="L145" s="6">
        <v>-11929.71</v>
      </c>
    </row>
    <row r="146" spans="2:12" x14ac:dyDescent="0.2">
      <c r="B146" s="5">
        <v>37072</v>
      </c>
      <c r="C146">
        <v>413</v>
      </c>
      <c r="D146">
        <v>80020366</v>
      </c>
      <c r="F146" t="s">
        <v>202</v>
      </c>
      <c r="I146" t="s">
        <v>272</v>
      </c>
      <c r="L146" s="6">
        <v>-31027.24</v>
      </c>
    </row>
    <row r="147" spans="2:12" x14ac:dyDescent="0.2">
      <c r="B147" s="5">
        <v>37072</v>
      </c>
      <c r="C147">
        <v>413</v>
      </c>
      <c r="D147">
        <v>80020366</v>
      </c>
      <c r="F147" t="s">
        <v>202</v>
      </c>
      <c r="I147" t="s">
        <v>272</v>
      </c>
      <c r="L147" s="6">
        <v>-611624.81000000006</v>
      </c>
    </row>
    <row r="148" spans="2:12" x14ac:dyDescent="0.2">
      <c r="B148" t="s">
        <v>113</v>
      </c>
      <c r="D148">
        <v>80020366</v>
      </c>
      <c r="L148" s="7">
        <v>-958749.98</v>
      </c>
    </row>
    <row r="149" spans="2:12" x14ac:dyDescent="0.2">
      <c r="B149" s="5">
        <v>37072</v>
      </c>
      <c r="C149">
        <v>413</v>
      </c>
      <c r="D149">
        <v>81000003</v>
      </c>
      <c r="F149" t="s">
        <v>275</v>
      </c>
      <c r="H149">
        <v>361015</v>
      </c>
      <c r="L149" s="6">
        <v>120.44</v>
      </c>
    </row>
    <row r="150" spans="2:12" x14ac:dyDescent="0.2">
      <c r="B150" t="s">
        <v>113</v>
      </c>
      <c r="D150">
        <v>81000003</v>
      </c>
      <c r="L150" s="7">
        <v>120.44</v>
      </c>
    </row>
    <row r="151" spans="2:12" x14ac:dyDescent="0.2">
      <c r="B151" s="5">
        <v>37072</v>
      </c>
      <c r="C151">
        <v>413</v>
      </c>
      <c r="D151">
        <v>81000019</v>
      </c>
      <c r="F151" t="s">
        <v>207</v>
      </c>
      <c r="H151">
        <v>361037</v>
      </c>
      <c r="L151" s="6">
        <v>185.5</v>
      </c>
    </row>
    <row r="152" spans="2:12" x14ac:dyDescent="0.2">
      <c r="B152" s="5">
        <v>37072</v>
      </c>
      <c r="C152">
        <v>413</v>
      </c>
      <c r="D152">
        <v>81000019</v>
      </c>
      <c r="F152" t="s">
        <v>207</v>
      </c>
      <c r="H152">
        <v>361036</v>
      </c>
      <c r="L152" s="6">
        <v>96.58</v>
      </c>
    </row>
    <row r="153" spans="2:12" x14ac:dyDescent="0.2">
      <c r="B153" s="5">
        <v>37072</v>
      </c>
      <c r="C153">
        <v>413</v>
      </c>
      <c r="D153">
        <v>81000019</v>
      </c>
      <c r="F153" t="s">
        <v>207</v>
      </c>
      <c r="H153">
        <v>361023</v>
      </c>
      <c r="L153" s="6">
        <v>26.5</v>
      </c>
    </row>
    <row r="154" spans="2:12" x14ac:dyDescent="0.2">
      <c r="B154" s="5">
        <v>37072</v>
      </c>
      <c r="C154">
        <v>413</v>
      </c>
      <c r="D154">
        <v>81000019</v>
      </c>
      <c r="F154" t="s">
        <v>207</v>
      </c>
      <c r="H154">
        <v>360999</v>
      </c>
      <c r="L154" s="6">
        <v>558.67999999999995</v>
      </c>
    </row>
    <row r="155" spans="2:12" x14ac:dyDescent="0.2">
      <c r="B155" s="5">
        <v>37072</v>
      </c>
      <c r="C155">
        <v>413</v>
      </c>
      <c r="D155">
        <v>81000019</v>
      </c>
      <c r="F155" t="s">
        <v>207</v>
      </c>
      <c r="H155">
        <v>360987</v>
      </c>
      <c r="L155" s="6">
        <v>14.29</v>
      </c>
    </row>
    <row r="156" spans="2:12" x14ac:dyDescent="0.2">
      <c r="B156" t="s">
        <v>113</v>
      </c>
      <c r="D156">
        <v>81000019</v>
      </c>
      <c r="L156" s="7">
        <v>881.55</v>
      </c>
    </row>
    <row r="157" spans="2:12" x14ac:dyDescent="0.2">
      <c r="B157" s="5">
        <v>37072</v>
      </c>
      <c r="C157">
        <v>413</v>
      </c>
      <c r="D157">
        <v>81000020</v>
      </c>
      <c r="F157" t="s">
        <v>208</v>
      </c>
      <c r="H157">
        <v>361042</v>
      </c>
      <c r="L157" s="6">
        <v>17.3</v>
      </c>
    </row>
    <row r="158" spans="2:12" x14ac:dyDescent="0.2">
      <c r="B158" s="5">
        <v>37072</v>
      </c>
      <c r="C158">
        <v>413</v>
      </c>
      <c r="D158">
        <v>81000020</v>
      </c>
      <c r="F158" t="s">
        <v>208</v>
      </c>
      <c r="H158">
        <v>361037</v>
      </c>
      <c r="L158" s="6">
        <v>17</v>
      </c>
    </row>
    <row r="159" spans="2:12" x14ac:dyDescent="0.2">
      <c r="B159" s="5">
        <v>37072</v>
      </c>
      <c r="C159">
        <v>413</v>
      </c>
      <c r="D159">
        <v>81000020</v>
      </c>
      <c r="F159" t="s">
        <v>208</v>
      </c>
      <c r="H159">
        <v>361036</v>
      </c>
      <c r="L159" s="6">
        <v>420.89</v>
      </c>
    </row>
    <row r="160" spans="2:12" x14ac:dyDescent="0.2">
      <c r="B160" s="5">
        <v>37072</v>
      </c>
      <c r="C160">
        <v>413</v>
      </c>
      <c r="D160">
        <v>81000020</v>
      </c>
      <c r="F160" t="s">
        <v>208</v>
      </c>
      <c r="H160">
        <v>361023</v>
      </c>
      <c r="L160" s="6">
        <v>22</v>
      </c>
    </row>
    <row r="161" spans="2:12" x14ac:dyDescent="0.2">
      <c r="B161" s="5">
        <v>37072</v>
      </c>
      <c r="C161">
        <v>413</v>
      </c>
      <c r="D161">
        <v>81000020</v>
      </c>
      <c r="F161" t="s">
        <v>208</v>
      </c>
      <c r="H161">
        <v>360999</v>
      </c>
      <c r="L161" s="6">
        <v>53.33</v>
      </c>
    </row>
    <row r="162" spans="2:12" x14ac:dyDescent="0.2">
      <c r="B162" t="s">
        <v>113</v>
      </c>
      <c r="D162">
        <v>81000020</v>
      </c>
      <c r="L162" s="7">
        <v>530.52</v>
      </c>
    </row>
    <row r="163" spans="2:12" x14ac:dyDescent="0.2">
      <c r="B163" s="5">
        <v>37072</v>
      </c>
      <c r="C163">
        <v>413</v>
      </c>
      <c r="D163">
        <v>81000021</v>
      </c>
      <c r="F163" t="s">
        <v>276</v>
      </c>
      <c r="H163">
        <v>360987</v>
      </c>
      <c r="L163" s="6">
        <v>59.9</v>
      </c>
    </row>
    <row r="164" spans="2:12" x14ac:dyDescent="0.2">
      <c r="B164" t="s">
        <v>113</v>
      </c>
      <c r="D164">
        <v>81000021</v>
      </c>
      <c r="L164" s="7">
        <v>59.9</v>
      </c>
    </row>
    <row r="165" spans="2:12" x14ac:dyDescent="0.2">
      <c r="B165" s="5">
        <v>37072</v>
      </c>
      <c r="C165">
        <v>413</v>
      </c>
      <c r="D165">
        <v>81000022</v>
      </c>
      <c r="F165" t="s">
        <v>209</v>
      </c>
      <c r="H165">
        <v>361042</v>
      </c>
      <c r="L165" s="6">
        <v>3009.6</v>
      </c>
    </row>
    <row r="166" spans="2:12" x14ac:dyDescent="0.2">
      <c r="B166" s="5">
        <v>37072</v>
      </c>
      <c r="C166">
        <v>413</v>
      </c>
      <c r="D166">
        <v>81000022</v>
      </c>
      <c r="F166" t="s">
        <v>209</v>
      </c>
      <c r="H166">
        <v>361037</v>
      </c>
      <c r="L166" s="6">
        <v>2227.46</v>
      </c>
    </row>
    <row r="167" spans="2:12" x14ac:dyDescent="0.2">
      <c r="B167" s="5">
        <v>37072</v>
      </c>
      <c r="C167">
        <v>413</v>
      </c>
      <c r="D167">
        <v>81000022</v>
      </c>
      <c r="F167" t="s">
        <v>209</v>
      </c>
      <c r="H167">
        <v>361036</v>
      </c>
      <c r="L167" s="6">
        <v>16567.169999999998</v>
      </c>
    </row>
    <row r="168" spans="2:12" x14ac:dyDescent="0.2">
      <c r="B168" s="5">
        <v>37072</v>
      </c>
      <c r="C168">
        <v>413</v>
      </c>
      <c r="D168">
        <v>81000022</v>
      </c>
      <c r="F168" t="s">
        <v>209</v>
      </c>
      <c r="H168">
        <v>361034</v>
      </c>
      <c r="L168" s="6">
        <v>22.08</v>
      </c>
    </row>
    <row r="169" spans="2:12" x14ac:dyDescent="0.2">
      <c r="B169" s="5">
        <v>37072</v>
      </c>
      <c r="C169">
        <v>413</v>
      </c>
      <c r="D169">
        <v>81000022</v>
      </c>
      <c r="F169" t="s">
        <v>209</v>
      </c>
      <c r="H169">
        <v>360986</v>
      </c>
      <c r="L169" s="6">
        <v>2040.95</v>
      </c>
    </row>
    <row r="170" spans="2:12" x14ac:dyDescent="0.2">
      <c r="B170" s="5">
        <v>37072</v>
      </c>
      <c r="C170">
        <v>413</v>
      </c>
      <c r="D170">
        <v>81000022</v>
      </c>
      <c r="F170" t="s">
        <v>209</v>
      </c>
      <c r="H170">
        <v>360999</v>
      </c>
      <c r="L170" s="6">
        <v>11304.71</v>
      </c>
    </row>
    <row r="171" spans="2:12" x14ac:dyDescent="0.2">
      <c r="B171" s="5">
        <v>37072</v>
      </c>
      <c r="C171">
        <v>413</v>
      </c>
      <c r="D171">
        <v>81000022</v>
      </c>
      <c r="F171" t="s">
        <v>209</v>
      </c>
      <c r="H171">
        <v>361023</v>
      </c>
      <c r="L171" s="6">
        <v>2491.02</v>
      </c>
    </row>
    <row r="172" spans="2:12" x14ac:dyDescent="0.2">
      <c r="B172" t="s">
        <v>113</v>
      </c>
      <c r="D172">
        <v>81000022</v>
      </c>
      <c r="L172" s="7">
        <v>37662.99</v>
      </c>
    </row>
    <row r="173" spans="2:12" x14ac:dyDescent="0.2">
      <c r="B173" s="5">
        <v>37072</v>
      </c>
      <c r="C173">
        <v>413</v>
      </c>
      <c r="D173">
        <v>81000023</v>
      </c>
      <c r="F173" t="s">
        <v>210</v>
      </c>
      <c r="H173">
        <v>361036</v>
      </c>
      <c r="L173" s="6">
        <v>-8117.32</v>
      </c>
    </row>
    <row r="174" spans="2:12" x14ac:dyDescent="0.2">
      <c r="B174" s="5">
        <v>37072</v>
      </c>
      <c r="C174">
        <v>413</v>
      </c>
      <c r="D174">
        <v>81000023</v>
      </c>
      <c r="F174" t="s">
        <v>210</v>
      </c>
      <c r="H174">
        <v>361032</v>
      </c>
      <c r="L174" s="6">
        <v>1498.28</v>
      </c>
    </row>
    <row r="175" spans="2:12" x14ac:dyDescent="0.2">
      <c r="B175" s="5">
        <v>37072</v>
      </c>
      <c r="C175">
        <v>413</v>
      </c>
      <c r="D175">
        <v>81000023</v>
      </c>
      <c r="F175" t="s">
        <v>210</v>
      </c>
      <c r="H175">
        <v>361023</v>
      </c>
      <c r="L175" s="6">
        <v>180113.77</v>
      </c>
    </row>
    <row r="176" spans="2:12" x14ac:dyDescent="0.2">
      <c r="B176" s="5">
        <v>37072</v>
      </c>
      <c r="C176">
        <v>413</v>
      </c>
      <c r="D176">
        <v>81000023</v>
      </c>
      <c r="F176" t="s">
        <v>210</v>
      </c>
      <c r="H176">
        <v>361020</v>
      </c>
      <c r="L176" s="6">
        <v>31027.24</v>
      </c>
    </row>
    <row r="177" spans="2:12" x14ac:dyDescent="0.2">
      <c r="B177" s="5">
        <v>37072</v>
      </c>
      <c r="C177">
        <v>413</v>
      </c>
      <c r="D177">
        <v>81000023</v>
      </c>
      <c r="F177" t="s">
        <v>210</v>
      </c>
      <c r="H177">
        <v>361037</v>
      </c>
      <c r="L177" s="6">
        <v>87273.2</v>
      </c>
    </row>
    <row r="178" spans="2:12" x14ac:dyDescent="0.2">
      <c r="B178" s="5">
        <v>37072</v>
      </c>
      <c r="C178">
        <v>413</v>
      </c>
      <c r="D178">
        <v>81000023</v>
      </c>
      <c r="F178" t="s">
        <v>210</v>
      </c>
      <c r="H178">
        <v>361039</v>
      </c>
      <c r="L178" s="6">
        <v>31883.8</v>
      </c>
    </row>
    <row r="179" spans="2:12" x14ac:dyDescent="0.2">
      <c r="B179" s="5">
        <v>37072</v>
      </c>
      <c r="C179">
        <v>413</v>
      </c>
      <c r="D179">
        <v>81000023</v>
      </c>
      <c r="F179" t="s">
        <v>210</v>
      </c>
      <c r="H179">
        <v>361042</v>
      </c>
      <c r="L179" s="6">
        <v>31806.65</v>
      </c>
    </row>
    <row r="180" spans="2:12" x14ac:dyDescent="0.2">
      <c r="B180" s="5">
        <v>37072</v>
      </c>
      <c r="C180">
        <v>413</v>
      </c>
      <c r="D180">
        <v>81000023</v>
      </c>
      <c r="F180" t="s">
        <v>210</v>
      </c>
      <c r="H180">
        <v>361045</v>
      </c>
      <c r="L180" s="6">
        <v>10989</v>
      </c>
    </row>
    <row r="181" spans="2:12" x14ac:dyDescent="0.2">
      <c r="B181" s="5">
        <v>37072</v>
      </c>
      <c r="C181">
        <v>413</v>
      </c>
      <c r="D181">
        <v>81000023</v>
      </c>
      <c r="F181" t="s">
        <v>210</v>
      </c>
      <c r="H181">
        <v>361047</v>
      </c>
      <c r="L181" s="6">
        <v>11518.99</v>
      </c>
    </row>
    <row r="182" spans="2:12" x14ac:dyDescent="0.2">
      <c r="B182" s="5">
        <v>37072</v>
      </c>
      <c r="C182">
        <v>413</v>
      </c>
      <c r="D182">
        <v>81000023</v>
      </c>
      <c r="F182" t="s">
        <v>210</v>
      </c>
      <c r="H182">
        <v>361015</v>
      </c>
      <c r="L182" s="6">
        <v>442.74</v>
      </c>
    </row>
    <row r="183" spans="2:12" x14ac:dyDescent="0.2">
      <c r="B183" s="5">
        <v>37072</v>
      </c>
      <c r="C183">
        <v>413</v>
      </c>
      <c r="D183">
        <v>81000023</v>
      </c>
      <c r="F183" t="s">
        <v>210</v>
      </c>
      <c r="H183">
        <v>360983</v>
      </c>
      <c r="L183" s="6">
        <v>15564.99</v>
      </c>
    </row>
    <row r="184" spans="2:12" x14ac:dyDescent="0.2">
      <c r="B184" s="5">
        <v>37072</v>
      </c>
      <c r="C184">
        <v>413</v>
      </c>
      <c r="D184">
        <v>81000023</v>
      </c>
      <c r="F184" t="s">
        <v>210</v>
      </c>
      <c r="H184">
        <v>360986</v>
      </c>
      <c r="L184" s="6">
        <v>-23577.3</v>
      </c>
    </row>
    <row r="185" spans="2:12" x14ac:dyDescent="0.2">
      <c r="B185" s="5">
        <v>37072</v>
      </c>
      <c r="C185">
        <v>413</v>
      </c>
      <c r="D185">
        <v>81000023</v>
      </c>
      <c r="F185" t="s">
        <v>210</v>
      </c>
      <c r="H185">
        <v>360987</v>
      </c>
      <c r="L185" s="6">
        <v>14731.46</v>
      </c>
    </row>
    <row r="186" spans="2:12" x14ac:dyDescent="0.2">
      <c r="B186" s="5">
        <v>37072</v>
      </c>
      <c r="C186">
        <v>413</v>
      </c>
      <c r="D186">
        <v>81000023</v>
      </c>
      <c r="F186" t="s">
        <v>210</v>
      </c>
      <c r="H186">
        <v>360995</v>
      </c>
      <c r="L186" s="6">
        <v>2535.12</v>
      </c>
    </row>
    <row r="187" spans="2:12" x14ac:dyDescent="0.2">
      <c r="B187" s="5">
        <v>37072</v>
      </c>
      <c r="C187">
        <v>413</v>
      </c>
      <c r="D187">
        <v>81000023</v>
      </c>
      <c r="F187" t="s">
        <v>210</v>
      </c>
      <c r="H187">
        <v>361002</v>
      </c>
      <c r="L187" s="6">
        <v>15362.53</v>
      </c>
    </row>
    <row r="188" spans="2:12" x14ac:dyDescent="0.2">
      <c r="B188" s="5">
        <v>37072</v>
      </c>
      <c r="C188">
        <v>413</v>
      </c>
      <c r="D188">
        <v>81000023</v>
      </c>
      <c r="F188" t="s">
        <v>210</v>
      </c>
      <c r="H188">
        <v>361011</v>
      </c>
      <c r="L188" s="6">
        <v>114.41</v>
      </c>
    </row>
    <row r="189" spans="2:12" x14ac:dyDescent="0.2">
      <c r="B189" s="5">
        <v>37072</v>
      </c>
      <c r="C189">
        <v>413</v>
      </c>
      <c r="D189">
        <v>81000023</v>
      </c>
      <c r="F189" t="s">
        <v>210</v>
      </c>
      <c r="H189">
        <v>361007</v>
      </c>
      <c r="L189" s="6">
        <v>53496.02</v>
      </c>
    </row>
    <row r="190" spans="2:12" x14ac:dyDescent="0.2">
      <c r="B190" s="5">
        <v>37072</v>
      </c>
      <c r="C190">
        <v>413</v>
      </c>
      <c r="D190">
        <v>81000023</v>
      </c>
      <c r="F190" t="s">
        <v>210</v>
      </c>
      <c r="H190">
        <v>361005</v>
      </c>
      <c r="L190" s="6">
        <v>-1395.28</v>
      </c>
    </row>
    <row r="191" spans="2:12" x14ac:dyDescent="0.2">
      <c r="B191" s="5">
        <v>37072</v>
      </c>
      <c r="C191">
        <v>413</v>
      </c>
      <c r="D191">
        <v>81000023</v>
      </c>
      <c r="F191" t="s">
        <v>210</v>
      </c>
      <c r="H191">
        <v>361003</v>
      </c>
      <c r="L191" s="6">
        <v>399066.62</v>
      </c>
    </row>
    <row r="192" spans="2:12" x14ac:dyDescent="0.2">
      <c r="B192" t="s">
        <v>113</v>
      </c>
      <c r="D192">
        <v>81000023</v>
      </c>
      <c r="L192" s="7">
        <v>854334.92</v>
      </c>
    </row>
    <row r="193" spans="2:12" x14ac:dyDescent="0.2">
      <c r="B193" s="5">
        <v>37072</v>
      </c>
      <c r="C193">
        <v>413</v>
      </c>
      <c r="D193">
        <v>81000028</v>
      </c>
      <c r="F193" t="s">
        <v>277</v>
      </c>
      <c r="H193">
        <v>361007</v>
      </c>
      <c r="L193" s="6">
        <v>-77626.100000000006</v>
      </c>
    </row>
    <row r="194" spans="2:12" x14ac:dyDescent="0.2">
      <c r="B194" s="5">
        <v>37072</v>
      </c>
      <c r="C194">
        <v>413</v>
      </c>
      <c r="D194">
        <v>81000028</v>
      </c>
      <c r="F194" t="s">
        <v>277</v>
      </c>
      <c r="H194">
        <v>360983</v>
      </c>
      <c r="L194" s="6">
        <v>-15564.99</v>
      </c>
    </row>
    <row r="195" spans="2:12" x14ac:dyDescent="0.2">
      <c r="B195" t="s">
        <v>113</v>
      </c>
      <c r="D195">
        <v>81000028</v>
      </c>
      <c r="L195" s="7">
        <v>-93191.09</v>
      </c>
    </row>
    <row r="196" spans="2:12" x14ac:dyDescent="0.2">
      <c r="B196" s="5">
        <v>37072</v>
      </c>
      <c r="C196">
        <v>413</v>
      </c>
      <c r="D196">
        <v>81000031</v>
      </c>
      <c r="F196" t="s">
        <v>211</v>
      </c>
      <c r="H196">
        <v>360987</v>
      </c>
      <c r="L196" s="6">
        <v>5000</v>
      </c>
    </row>
    <row r="197" spans="2:12" x14ac:dyDescent="0.2">
      <c r="B197" t="s">
        <v>113</v>
      </c>
      <c r="D197">
        <v>81000031</v>
      </c>
      <c r="L197" s="7">
        <v>5000</v>
      </c>
    </row>
    <row r="198" spans="2:12" x14ac:dyDescent="0.2">
      <c r="B198" s="5">
        <v>37072</v>
      </c>
      <c r="C198">
        <v>413</v>
      </c>
      <c r="D198">
        <v>81000034</v>
      </c>
      <c r="F198" t="s">
        <v>278</v>
      </c>
      <c r="H198">
        <v>361036</v>
      </c>
      <c r="L198" s="6">
        <v>352.89</v>
      </c>
    </row>
    <row r="199" spans="2:12" x14ac:dyDescent="0.2">
      <c r="B199" s="5">
        <v>37072</v>
      </c>
      <c r="C199">
        <v>413</v>
      </c>
      <c r="D199">
        <v>81000034</v>
      </c>
      <c r="F199" t="s">
        <v>278</v>
      </c>
      <c r="H199">
        <v>360987</v>
      </c>
      <c r="L199" s="6">
        <v>5.22</v>
      </c>
    </row>
    <row r="200" spans="2:12" x14ac:dyDescent="0.2">
      <c r="B200" t="s">
        <v>113</v>
      </c>
      <c r="D200">
        <v>81000034</v>
      </c>
      <c r="L200" s="7">
        <v>358.11</v>
      </c>
    </row>
    <row r="201" spans="2:12" x14ac:dyDescent="0.2">
      <c r="B201" s="5">
        <v>37072</v>
      </c>
      <c r="C201">
        <v>413</v>
      </c>
      <c r="D201">
        <v>81000040</v>
      </c>
      <c r="F201" t="s">
        <v>279</v>
      </c>
      <c r="H201">
        <v>360999</v>
      </c>
      <c r="L201" s="6">
        <v>12.99</v>
      </c>
    </row>
    <row r="202" spans="2:12" x14ac:dyDescent="0.2">
      <c r="B202" t="s">
        <v>113</v>
      </c>
      <c r="D202">
        <v>81000040</v>
      </c>
      <c r="L202" s="7">
        <v>12.99</v>
      </c>
    </row>
    <row r="203" spans="2:12" x14ac:dyDescent="0.2">
      <c r="B203" t="s">
        <v>212</v>
      </c>
      <c r="L203" s="6"/>
    </row>
    <row r="204" spans="2:12" x14ac:dyDescent="0.2">
      <c r="L204" s="6"/>
    </row>
    <row r="205" spans="2:12" x14ac:dyDescent="0.2">
      <c r="B205" t="s">
        <v>213</v>
      </c>
      <c r="L205" s="7">
        <v>-19042</v>
      </c>
    </row>
    <row r="206" spans="2:12" x14ac:dyDescent="0.2">
      <c r="L206" s="6"/>
    </row>
    <row r="207" spans="2:12" x14ac:dyDescent="0.2">
      <c r="L207" s="6"/>
    </row>
    <row r="208" spans="2:12" x14ac:dyDescent="0.2">
      <c r="L208" s="6"/>
    </row>
    <row r="209" spans="12:12" x14ac:dyDescent="0.2">
      <c r="L209" s="6"/>
    </row>
    <row r="210" spans="12:12" x14ac:dyDescent="0.2">
      <c r="L210" s="6"/>
    </row>
    <row r="211" spans="12:12" x14ac:dyDescent="0.2">
      <c r="L211" s="6"/>
    </row>
    <row r="212" spans="12:12" x14ac:dyDescent="0.2">
      <c r="L212" s="6"/>
    </row>
    <row r="213" spans="12:12" x14ac:dyDescent="0.2">
      <c r="L213" s="6"/>
    </row>
    <row r="214" spans="12:12" x14ac:dyDescent="0.2">
      <c r="L214" s="6"/>
    </row>
    <row r="215" spans="12:12" x14ac:dyDescent="0.2">
      <c r="L215" s="6"/>
    </row>
    <row r="216" spans="12:12" x14ac:dyDescent="0.2">
      <c r="L216" s="6"/>
    </row>
    <row r="217" spans="12:12" x14ac:dyDescent="0.2">
      <c r="L217" s="6"/>
    </row>
    <row r="218" spans="12:12" x14ac:dyDescent="0.2">
      <c r="L218" s="6"/>
    </row>
    <row r="219" spans="12:12" x14ac:dyDescent="0.2">
      <c r="L219" s="6"/>
    </row>
    <row r="220" spans="12:12" x14ac:dyDescent="0.2">
      <c r="L220" s="6"/>
    </row>
    <row r="221" spans="12:12" x14ac:dyDescent="0.2">
      <c r="L221" s="6"/>
    </row>
    <row r="222" spans="12:12" x14ac:dyDescent="0.2">
      <c r="L222" s="6"/>
    </row>
    <row r="223" spans="12:12" x14ac:dyDescent="0.2">
      <c r="L223" s="6"/>
    </row>
    <row r="224" spans="12:12" x14ac:dyDescent="0.2">
      <c r="L224" s="6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36" sqref="B36"/>
    </sheetView>
  </sheetViews>
  <sheetFormatPr defaultRowHeight="12.75" x14ac:dyDescent="0.2"/>
  <cols>
    <col min="1" max="1" width="21.28515625" customWidth="1"/>
    <col min="2" max="2" width="6.7109375" customWidth="1"/>
    <col min="3" max="3" width="23.140625" customWidth="1"/>
    <col min="4" max="4" width="23.7109375" customWidth="1"/>
    <col min="5" max="5" width="11.5703125" customWidth="1"/>
  </cols>
  <sheetData>
    <row r="1" spans="1:5" x14ac:dyDescent="0.2">
      <c r="B1" s="1" t="s">
        <v>0</v>
      </c>
      <c r="C1" s="1"/>
    </row>
    <row r="2" spans="1:5" x14ac:dyDescent="0.2">
      <c r="B2" s="1" t="s">
        <v>620</v>
      </c>
      <c r="C2" s="1"/>
    </row>
    <row r="3" spans="1:5" x14ac:dyDescent="0.2">
      <c r="B3" s="1" t="s">
        <v>579</v>
      </c>
      <c r="C3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20</v>
      </c>
      <c r="B7" s="3">
        <v>413</v>
      </c>
      <c r="C7" s="3" t="s">
        <v>611</v>
      </c>
      <c r="D7" s="67" t="s">
        <v>615</v>
      </c>
      <c r="E7" s="64">
        <v>1</v>
      </c>
    </row>
    <row r="8" spans="1:5" x14ac:dyDescent="0.2">
      <c r="D8" s="65" t="s">
        <v>616</v>
      </c>
      <c r="E8">
        <f>SUM(E7)</f>
        <v>1</v>
      </c>
    </row>
    <row r="10" spans="1:5" x14ac:dyDescent="0.2">
      <c r="A10" t="s">
        <v>17</v>
      </c>
      <c r="B10" s="3">
        <v>413</v>
      </c>
      <c r="C10" s="3" t="s">
        <v>611</v>
      </c>
      <c r="D10" s="67" t="s">
        <v>613</v>
      </c>
      <c r="E10" s="64">
        <v>1</v>
      </c>
    </row>
    <row r="11" spans="1:5" x14ac:dyDescent="0.2">
      <c r="A11" t="s">
        <v>587</v>
      </c>
      <c r="B11" s="3">
        <v>413</v>
      </c>
      <c r="C11" s="3" t="s">
        <v>611</v>
      </c>
      <c r="D11" s="66" t="s">
        <v>613</v>
      </c>
      <c r="E11" s="64">
        <v>1</v>
      </c>
    </row>
    <row r="12" spans="1:5" x14ac:dyDescent="0.2">
      <c r="A12" t="s">
        <v>588</v>
      </c>
      <c r="B12" s="3">
        <v>413</v>
      </c>
      <c r="C12" s="3" t="s">
        <v>611</v>
      </c>
      <c r="D12" s="66" t="s">
        <v>613</v>
      </c>
      <c r="E12" s="64">
        <v>1</v>
      </c>
    </row>
    <row r="13" spans="1:5" x14ac:dyDescent="0.2">
      <c r="D13" s="65" t="s">
        <v>616</v>
      </c>
      <c r="E13">
        <f>SUM(E10:E12)</f>
        <v>3</v>
      </c>
    </row>
    <row r="15" spans="1:5" x14ac:dyDescent="0.2">
      <c r="A15" t="s">
        <v>15</v>
      </c>
      <c r="B15" s="3">
        <v>413</v>
      </c>
      <c r="C15" s="3" t="s">
        <v>611</v>
      </c>
      <c r="D15" s="66" t="s">
        <v>612</v>
      </c>
      <c r="E15" s="64">
        <v>1</v>
      </c>
    </row>
    <row r="16" spans="1:5" x14ac:dyDescent="0.2">
      <c r="A16" t="s">
        <v>19</v>
      </c>
      <c r="B16" s="3">
        <v>413</v>
      </c>
      <c r="C16" s="3" t="s">
        <v>611</v>
      </c>
      <c r="D16" s="67" t="s">
        <v>612</v>
      </c>
      <c r="E16" s="64">
        <v>1</v>
      </c>
    </row>
    <row r="17" spans="1:5" x14ac:dyDescent="0.2">
      <c r="D17" s="65" t="s">
        <v>616</v>
      </c>
      <c r="E17">
        <f>SUM(E15:E16)</f>
        <v>2</v>
      </c>
    </row>
    <row r="19" spans="1:5" ht="12" customHeight="1" x14ac:dyDescent="0.2">
      <c r="A19" t="s">
        <v>14</v>
      </c>
      <c r="B19" s="3">
        <v>413</v>
      </c>
      <c r="C19" s="3" t="s">
        <v>611</v>
      </c>
      <c r="D19" s="66" t="s">
        <v>614</v>
      </c>
      <c r="E19" s="64">
        <v>1</v>
      </c>
    </row>
    <row r="20" spans="1:5" ht="12" customHeight="1" x14ac:dyDescent="0.2">
      <c r="A20" t="s">
        <v>16</v>
      </c>
      <c r="B20" s="3">
        <v>413</v>
      </c>
      <c r="C20" s="3" t="s">
        <v>611</v>
      </c>
      <c r="D20" s="66" t="s">
        <v>614</v>
      </c>
      <c r="E20" s="64">
        <v>1</v>
      </c>
    </row>
    <row r="21" spans="1:5" ht="12" customHeight="1" x14ac:dyDescent="0.2">
      <c r="A21" t="s">
        <v>18</v>
      </c>
      <c r="B21" s="3">
        <v>413</v>
      </c>
      <c r="C21" s="3" t="s">
        <v>611</v>
      </c>
      <c r="D21" s="66" t="s">
        <v>614</v>
      </c>
      <c r="E21" s="64">
        <v>1</v>
      </c>
    </row>
    <row r="22" spans="1:5" ht="12" customHeight="1" x14ac:dyDescent="0.2">
      <c r="D22" s="65" t="s">
        <v>616</v>
      </c>
      <c r="E22">
        <f>SUM(E19:E21)</f>
        <v>3</v>
      </c>
    </row>
    <row r="23" spans="1:5" ht="12" customHeight="1" x14ac:dyDescent="0.2"/>
    <row r="24" spans="1:5" ht="12" customHeight="1" x14ac:dyDescent="0.2">
      <c r="D24" s="2" t="s">
        <v>621</v>
      </c>
      <c r="E24">
        <f>+E8+E13+E17+E22</f>
        <v>9</v>
      </c>
    </row>
    <row r="25" spans="1:5" x14ac:dyDescent="0.2">
      <c r="D25" s="66"/>
    </row>
    <row r="26" spans="1:5" x14ac:dyDescent="0.2">
      <c r="D26" s="66"/>
    </row>
    <row r="27" spans="1:5" x14ac:dyDescent="0.2">
      <c r="D27" s="6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14" workbookViewId="0">
      <selection activeCell="B36" sqref="B36"/>
    </sheetView>
  </sheetViews>
  <sheetFormatPr defaultRowHeight="11.25" x14ac:dyDescent="0.2"/>
  <cols>
    <col min="1" max="1" width="27.85546875" style="10" customWidth="1"/>
    <col min="2" max="2" width="9" style="10" customWidth="1"/>
    <col min="3" max="3" width="1.5703125" style="10" customWidth="1"/>
    <col min="4" max="4" width="9" style="10" customWidth="1"/>
    <col min="5" max="5" width="1.5703125" style="10" customWidth="1"/>
    <col min="6" max="6" width="9" style="10" customWidth="1"/>
    <col min="7" max="7" width="4" style="10" customWidth="1"/>
    <col min="8" max="8" width="9" style="10" customWidth="1"/>
    <col min="9" max="9" width="1.85546875" style="10" customWidth="1"/>
    <col min="10" max="10" width="9" style="10" customWidth="1"/>
    <col min="11" max="11" width="1.42578125" style="10" customWidth="1"/>
    <col min="12" max="12" width="9" style="10" customWidth="1"/>
    <col min="13" max="13" width="1.5703125" style="10" customWidth="1"/>
    <col min="14" max="14" width="26.42578125" style="10" customWidth="1"/>
    <col min="15" max="15" width="7.5703125" style="10" customWidth="1"/>
    <col min="16" max="16" width="1.5703125" style="10" customWidth="1"/>
    <col min="17" max="17" width="7.5703125" style="10" customWidth="1"/>
    <col min="18" max="18" width="1.5703125" style="10" customWidth="1"/>
    <col min="19" max="19" width="7.5703125" style="10" customWidth="1"/>
    <col min="20" max="20" width="1.5703125" style="10" customWidth="1"/>
    <col min="21" max="21" width="7.5703125" style="10" customWidth="1"/>
    <col min="22" max="22" width="1.5703125" style="10" customWidth="1"/>
    <col min="23" max="23" width="7.5703125" style="10" customWidth="1"/>
    <col min="24" max="24" width="1.5703125" style="10" customWidth="1"/>
    <col min="25" max="25" width="7.5703125" style="10" customWidth="1"/>
    <col min="26" max="26" width="1.5703125" style="10" customWidth="1"/>
    <col min="27" max="27" width="7.5703125" style="10" customWidth="1"/>
    <col min="28" max="28" width="1.5703125" style="10" customWidth="1"/>
    <col min="29" max="29" width="7.5703125" style="10" customWidth="1"/>
    <col min="30" max="30" width="1.5703125" style="10" customWidth="1"/>
    <col min="31" max="31" width="7.5703125" style="10" customWidth="1"/>
    <col min="32" max="32" width="1.5703125" style="10" customWidth="1"/>
    <col min="33" max="33" width="7.5703125" style="10" customWidth="1"/>
    <col min="34" max="34" width="1.5703125" style="10" customWidth="1"/>
    <col min="35" max="35" width="7.5703125" style="10" customWidth="1"/>
    <col min="36" max="36" width="1.5703125" style="10" customWidth="1"/>
    <col min="37" max="37" width="7.5703125" style="10" customWidth="1"/>
    <col min="38" max="38" width="1.5703125" style="10" customWidth="1"/>
    <col min="39" max="39" width="8.7109375" style="10" customWidth="1"/>
    <col min="40" max="40" width="1.5703125" style="10" customWidth="1"/>
    <col min="41" max="41" width="8.85546875" style="10" customWidth="1"/>
    <col min="42" max="42" width="1.85546875" style="10" customWidth="1"/>
    <col min="43" max="43" width="9.140625" style="10"/>
    <col min="44" max="44" width="1.7109375" style="10" customWidth="1"/>
    <col min="45" max="16384" width="9.140625" style="10"/>
  </cols>
  <sheetData>
    <row r="1" spans="1:43" ht="12" hidden="1" customHeight="1" x14ac:dyDescent="0.2">
      <c r="A1" s="10" t="s">
        <v>516</v>
      </c>
      <c r="B1" s="10" t="s">
        <v>280</v>
      </c>
    </row>
    <row r="2" spans="1:43" hidden="1" x14ac:dyDescent="0.2">
      <c r="A2" s="10" t="s">
        <v>517</v>
      </c>
      <c r="B2" s="10" t="s">
        <v>570</v>
      </c>
    </row>
    <row r="3" spans="1:43" ht="15.75" x14ac:dyDescent="0.2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111" t="s">
        <v>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</row>
    <row r="4" spans="1:43" ht="15.75" x14ac:dyDescent="0.25">
      <c r="A4" s="111" t="s">
        <v>519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N4" s="111" t="s">
        <v>519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</row>
    <row r="5" spans="1:43" ht="15.75" x14ac:dyDescent="0.25">
      <c r="A5" s="111" t="s">
        <v>590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N5" s="111" t="str">
        <f>+A5</f>
        <v>ENA  Executive - Mark Haedicke (105655)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</row>
    <row r="6" spans="1:43" ht="15.75" x14ac:dyDescent="0.25">
      <c r="A6" s="112" t="s">
        <v>520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N6" s="112" t="s">
        <v>520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</row>
    <row r="8" spans="1:43" ht="12" customHeight="1" x14ac:dyDescent="0.2">
      <c r="B8" s="12" t="s">
        <v>521</v>
      </c>
      <c r="C8" s="13"/>
      <c r="D8" s="12" t="s">
        <v>521</v>
      </c>
      <c r="E8" s="14"/>
      <c r="F8" s="15" t="s">
        <v>522</v>
      </c>
      <c r="G8" s="15"/>
      <c r="H8" s="12" t="s">
        <v>521</v>
      </c>
      <c r="I8" s="12"/>
      <c r="J8" s="12" t="s">
        <v>521</v>
      </c>
      <c r="K8" s="14"/>
      <c r="L8" s="16" t="s">
        <v>523</v>
      </c>
      <c r="O8" s="14" t="s">
        <v>524</v>
      </c>
      <c r="P8" s="17"/>
      <c r="Q8" s="14" t="s">
        <v>525</v>
      </c>
      <c r="R8" s="17"/>
      <c r="S8" s="14" t="s">
        <v>526</v>
      </c>
      <c r="T8" s="17"/>
      <c r="U8" s="14" t="s">
        <v>527</v>
      </c>
      <c r="V8" s="17"/>
      <c r="W8" s="14" t="s">
        <v>528</v>
      </c>
      <c r="X8" s="17"/>
      <c r="Y8" s="14" t="s">
        <v>521</v>
      </c>
      <c r="Z8" s="17"/>
      <c r="AA8" s="14" t="s">
        <v>529</v>
      </c>
      <c r="AB8" s="17"/>
      <c r="AC8" s="14" t="s">
        <v>530</v>
      </c>
      <c r="AD8" s="17"/>
      <c r="AE8" s="14" t="s">
        <v>531</v>
      </c>
      <c r="AF8" s="17"/>
      <c r="AG8" s="14" t="s">
        <v>532</v>
      </c>
      <c r="AH8" s="17"/>
      <c r="AI8" s="14" t="s">
        <v>533</v>
      </c>
      <c r="AJ8" s="17"/>
      <c r="AK8" s="14" t="s">
        <v>534</v>
      </c>
      <c r="AL8" s="17"/>
      <c r="AM8" s="18" t="s">
        <v>535</v>
      </c>
      <c r="AO8" s="19" t="s">
        <v>535</v>
      </c>
      <c r="AQ8" s="19" t="s">
        <v>535</v>
      </c>
    </row>
    <row r="9" spans="1:43" ht="12" customHeight="1" x14ac:dyDescent="0.2">
      <c r="B9" s="20" t="s">
        <v>536</v>
      </c>
      <c r="C9" s="17"/>
      <c r="D9" s="20" t="s">
        <v>537</v>
      </c>
      <c r="E9" s="17"/>
      <c r="F9" s="20" t="s">
        <v>538</v>
      </c>
      <c r="G9" s="17"/>
      <c r="H9" s="20" t="s">
        <v>539</v>
      </c>
      <c r="I9" s="17"/>
      <c r="J9" s="20" t="s">
        <v>540</v>
      </c>
      <c r="K9" s="17"/>
      <c r="L9" s="20" t="s">
        <v>538</v>
      </c>
      <c r="N9" s="21"/>
      <c r="O9" s="22" t="s">
        <v>536</v>
      </c>
      <c r="P9" s="23"/>
      <c r="Q9" s="22" t="s">
        <v>536</v>
      </c>
      <c r="R9" s="23"/>
      <c r="S9" s="22" t="s">
        <v>536</v>
      </c>
      <c r="T9" s="23"/>
      <c r="U9" s="22" t="s">
        <v>536</v>
      </c>
      <c r="V9" s="23"/>
      <c r="W9" s="22" t="s">
        <v>536</v>
      </c>
      <c r="X9" s="23"/>
      <c r="Y9" s="22" t="s">
        <v>536</v>
      </c>
      <c r="Z9" s="23"/>
      <c r="AA9" s="22" t="s">
        <v>537</v>
      </c>
      <c r="AB9" s="23"/>
      <c r="AC9" s="22" t="s">
        <v>537</v>
      </c>
      <c r="AD9" s="23"/>
      <c r="AE9" s="22" t="s">
        <v>537</v>
      </c>
      <c r="AF9" s="23"/>
      <c r="AG9" s="22" t="s">
        <v>537</v>
      </c>
      <c r="AH9" s="23"/>
      <c r="AI9" s="22" t="s">
        <v>537</v>
      </c>
      <c r="AJ9" s="23"/>
      <c r="AK9" s="22" t="s">
        <v>537</v>
      </c>
      <c r="AL9" s="23"/>
      <c r="AM9" s="24" t="s">
        <v>541</v>
      </c>
      <c r="AO9" s="25" t="s">
        <v>542</v>
      </c>
      <c r="AQ9" s="25" t="s">
        <v>538</v>
      </c>
    </row>
    <row r="10" spans="1:43" ht="12" customHeight="1" x14ac:dyDescent="0.2">
      <c r="A10" s="26" t="s">
        <v>543</v>
      </c>
      <c r="N10" s="26" t="s">
        <v>543</v>
      </c>
      <c r="AM10" s="27"/>
      <c r="AO10" s="28"/>
      <c r="AQ10" s="28"/>
    </row>
    <row r="11" spans="1:43" s="30" customFormat="1" ht="12" customHeight="1" x14ac:dyDescent="0.2">
      <c r="A11" s="29" t="s">
        <v>109</v>
      </c>
      <c r="B11" s="30">
        <v>34601.599999999999</v>
      </c>
      <c r="D11" s="30">
        <v>36814</v>
      </c>
      <c r="F11" s="30">
        <v>2212.4</v>
      </c>
      <c r="H11" s="31">
        <v>192947.04</v>
      </c>
      <c r="J11" s="30">
        <v>220884</v>
      </c>
      <c r="L11" s="30">
        <v>27936.960000000312</v>
      </c>
      <c r="N11" s="29" t="s">
        <v>109</v>
      </c>
      <c r="O11" s="30">
        <v>-1876.82</v>
      </c>
      <c r="Q11" s="30">
        <v>54648.160000000003</v>
      </c>
      <c r="S11" s="30">
        <v>36986.129999999997</v>
      </c>
      <c r="U11" s="30">
        <v>34226.07</v>
      </c>
      <c r="W11" s="30">
        <v>34361.9</v>
      </c>
      <c r="Y11" s="30">
        <v>34601.599999999999</v>
      </c>
      <c r="AA11" s="30">
        <v>36814</v>
      </c>
      <c r="AC11" s="30">
        <v>36814</v>
      </c>
      <c r="AE11" s="30">
        <v>36814</v>
      </c>
      <c r="AG11" s="30">
        <v>36814</v>
      </c>
      <c r="AI11" s="30">
        <v>36814</v>
      </c>
      <c r="AK11" s="30">
        <v>36814</v>
      </c>
      <c r="AM11" s="32">
        <v>413831.04</v>
      </c>
      <c r="AO11" s="33">
        <v>441768</v>
      </c>
      <c r="AQ11" s="33">
        <v>27936.959999999999</v>
      </c>
    </row>
    <row r="12" spans="1:43" s="30" customFormat="1" ht="12" customHeight="1" x14ac:dyDescent="0.2">
      <c r="A12" s="29" t="s">
        <v>544</v>
      </c>
      <c r="B12" s="30">
        <v>5134.9799999999996</v>
      </c>
      <c r="D12" s="30">
        <v>4205</v>
      </c>
      <c r="F12" s="30">
        <v>-929.98</v>
      </c>
      <c r="H12" s="31">
        <v>30952.2</v>
      </c>
      <c r="J12" s="30">
        <v>25230</v>
      </c>
      <c r="L12" s="30">
        <v>-5722.2</v>
      </c>
      <c r="N12" s="29" t="s">
        <v>544</v>
      </c>
      <c r="O12" s="30">
        <v>1714.09</v>
      </c>
      <c r="Q12" s="30">
        <v>7196.53</v>
      </c>
      <c r="S12" s="30">
        <v>6663.65</v>
      </c>
      <c r="U12" s="30">
        <v>5006.62</v>
      </c>
      <c r="W12" s="30">
        <v>5236.33</v>
      </c>
      <c r="Y12" s="30">
        <v>5134.9799999999996</v>
      </c>
      <c r="AA12" s="30">
        <v>4205</v>
      </c>
      <c r="AC12" s="30">
        <v>4205</v>
      </c>
      <c r="AE12" s="30">
        <v>4205</v>
      </c>
      <c r="AG12" s="30">
        <v>4205</v>
      </c>
      <c r="AI12" s="30">
        <v>4205</v>
      </c>
      <c r="AK12" s="30">
        <v>4205</v>
      </c>
      <c r="AM12" s="32">
        <v>56182.2</v>
      </c>
      <c r="AO12" s="33">
        <v>50460</v>
      </c>
      <c r="AQ12" s="33">
        <v>-5722.2</v>
      </c>
    </row>
    <row r="13" spans="1:43" s="30" customFormat="1" ht="12" customHeight="1" x14ac:dyDescent="0.2">
      <c r="A13" s="29" t="s">
        <v>545</v>
      </c>
      <c r="B13" s="30">
        <v>856</v>
      </c>
      <c r="D13" s="30">
        <v>1625</v>
      </c>
      <c r="F13" s="30">
        <v>769</v>
      </c>
      <c r="H13" s="31">
        <v>29243.58</v>
      </c>
      <c r="J13" s="30">
        <v>9750</v>
      </c>
      <c r="L13" s="30">
        <v>-19493.580000000002</v>
      </c>
      <c r="N13" s="29" t="s">
        <v>545</v>
      </c>
      <c r="O13" s="30">
        <v>9311.73</v>
      </c>
      <c r="Q13" s="30">
        <v>34665.629999999997</v>
      </c>
      <c r="S13" s="30">
        <v>-17243.099999999999</v>
      </c>
      <c r="U13" s="30">
        <v>827.97</v>
      </c>
      <c r="W13" s="30">
        <v>825.35</v>
      </c>
      <c r="Y13" s="30">
        <v>856</v>
      </c>
      <c r="AA13" s="30">
        <v>1625</v>
      </c>
      <c r="AC13" s="30">
        <v>1625</v>
      </c>
      <c r="AE13" s="30">
        <v>1625</v>
      </c>
      <c r="AG13" s="30">
        <v>1625</v>
      </c>
      <c r="AI13" s="30">
        <v>1625</v>
      </c>
      <c r="AK13" s="30">
        <v>1625</v>
      </c>
      <c r="AM13" s="32">
        <v>38993.58</v>
      </c>
      <c r="AO13" s="33">
        <v>19500</v>
      </c>
      <c r="AQ13" s="33">
        <v>-19493.580000000002</v>
      </c>
    </row>
    <row r="14" spans="1:43" s="30" customFormat="1" ht="12" customHeight="1" x14ac:dyDescent="0.2">
      <c r="A14" s="29" t="s">
        <v>546</v>
      </c>
      <c r="B14" s="30">
        <v>5934.82</v>
      </c>
      <c r="D14" s="30">
        <v>6550</v>
      </c>
      <c r="F14" s="30">
        <v>615.17999999999995</v>
      </c>
      <c r="H14" s="31">
        <v>96345.0799999991</v>
      </c>
      <c r="J14" s="30">
        <v>39300</v>
      </c>
      <c r="L14" s="30">
        <v>-57045.0799999991</v>
      </c>
      <c r="N14" s="29" t="s">
        <v>546</v>
      </c>
      <c r="O14" s="30">
        <v>81837.56</v>
      </c>
      <c r="Q14" s="30">
        <v>4827.3</v>
      </c>
      <c r="S14" s="30">
        <v>2150.46</v>
      </c>
      <c r="U14" s="30">
        <v>670.75000000298019</v>
      </c>
      <c r="W14" s="30">
        <v>924.19</v>
      </c>
      <c r="Y14" s="30">
        <v>5934.82</v>
      </c>
      <c r="AA14" s="30">
        <v>6550</v>
      </c>
      <c r="AC14" s="30">
        <v>6550</v>
      </c>
      <c r="AE14" s="30">
        <v>6550</v>
      </c>
      <c r="AG14" s="30">
        <v>6550</v>
      </c>
      <c r="AI14" s="30">
        <v>6550</v>
      </c>
      <c r="AK14" s="30">
        <v>6550</v>
      </c>
      <c r="AM14" s="32">
        <v>135645.08000000298</v>
      </c>
      <c r="AO14" s="33">
        <v>78600</v>
      </c>
      <c r="AQ14" s="33">
        <v>-57045.080000002985</v>
      </c>
    </row>
    <row r="15" spans="1:43" s="30" customFormat="1" ht="12" customHeight="1" x14ac:dyDescent="0.2">
      <c r="A15" s="29" t="s">
        <v>547</v>
      </c>
      <c r="B15" s="30">
        <v>281.31</v>
      </c>
      <c r="D15" s="30">
        <v>13519</v>
      </c>
      <c r="F15" s="30">
        <v>13237.69</v>
      </c>
      <c r="H15" s="31">
        <v>2794.84</v>
      </c>
      <c r="J15" s="30">
        <v>81114</v>
      </c>
      <c r="L15" s="30">
        <v>78319.16</v>
      </c>
      <c r="N15" s="29" t="s">
        <v>547</v>
      </c>
      <c r="O15" s="30">
        <v>30.33</v>
      </c>
      <c r="Q15" s="30">
        <v>264.41000000000003</v>
      </c>
      <c r="S15" s="30">
        <v>376.99</v>
      </c>
      <c r="U15" s="30">
        <v>1100.1300000000001</v>
      </c>
      <c r="W15" s="30">
        <v>741.67</v>
      </c>
      <c r="Y15" s="30">
        <v>281.31</v>
      </c>
      <c r="AA15" s="30">
        <v>13519</v>
      </c>
      <c r="AC15" s="30">
        <v>13519</v>
      </c>
      <c r="AE15" s="30">
        <v>13519</v>
      </c>
      <c r="AG15" s="30">
        <v>13519</v>
      </c>
      <c r="AI15" s="30">
        <v>13519</v>
      </c>
      <c r="AK15" s="30">
        <v>13519</v>
      </c>
      <c r="AM15" s="32">
        <v>83908.84</v>
      </c>
      <c r="AO15" s="33">
        <v>162228</v>
      </c>
      <c r="AQ15" s="33">
        <v>78319.16</v>
      </c>
    </row>
    <row r="16" spans="1:43" s="30" customFormat="1" ht="12" customHeight="1" x14ac:dyDescent="0.2">
      <c r="A16" s="29" t="s">
        <v>548</v>
      </c>
      <c r="B16" s="30">
        <v>647.24</v>
      </c>
      <c r="D16" s="30">
        <v>0</v>
      </c>
      <c r="F16" s="30">
        <v>-647.24</v>
      </c>
      <c r="H16" s="31">
        <v>3182.32</v>
      </c>
      <c r="J16" s="30">
        <v>0</v>
      </c>
      <c r="L16" s="30">
        <v>-3182.32</v>
      </c>
      <c r="N16" s="29" t="s">
        <v>548</v>
      </c>
      <c r="O16" s="30">
        <v>336</v>
      </c>
      <c r="Q16" s="30">
        <v>-48.16</v>
      </c>
      <c r="S16" s="30">
        <v>0</v>
      </c>
      <c r="U16" s="30">
        <v>1058.24</v>
      </c>
      <c r="W16" s="30">
        <v>1189</v>
      </c>
      <c r="Y16" s="30">
        <v>647.24</v>
      </c>
      <c r="AA16" s="30">
        <v>0</v>
      </c>
      <c r="AC16" s="30">
        <v>0</v>
      </c>
      <c r="AE16" s="30">
        <v>0</v>
      </c>
      <c r="AG16" s="30">
        <v>0</v>
      </c>
      <c r="AI16" s="30">
        <v>0</v>
      </c>
      <c r="AK16" s="30">
        <v>0</v>
      </c>
      <c r="AM16" s="32">
        <v>3182.32</v>
      </c>
      <c r="AO16" s="33">
        <v>0</v>
      </c>
      <c r="AQ16" s="33">
        <v>-3182.32</v>
      </c>
    </row>
    <row r="17" spans="1:43" s="30" customFormat="1" ht="12" hidden="1" customHeight="1" x14ac:dyDescent="0.2">
      <c r="A17" s="29" t="s">
        <v>549</v>
      </c>
      <c r="B17" s="30">
        <v>0</v>
      </c>
      <c r="D17" s="30">
        <v>0</v>
      </c>
      <c r="F17" s="30">
        <v>0</v>
      </c>
      <c r="H17" s="31">
        <v>0</v>
      </c>
      <c r="J17" s="30">
        <v>0</v>
      </c>
      <c r="L17" s="30">
        <v>0</v>
      </c>
      <c r="N17" s="29" t="s">
        <v>549</v>
      </c>
      <c r="O17" s="30">
        <v>0</v>
      </c>
      <c r="Q17" s="30">
        <v>0</v>
      </c>
      <c r="S17" s="30">
        <v>0</v>
      </c>
      <c r="U17" s="30">
        <v>0</v>
      </c>
      <c r="W17" s="30">
        <v>0</v>
      </c>
      <c r="Y17" s="30">
        <v>0</v>
      </c>
      <c r="AA17" s="30">
        <v>0</v>
      </c>
      <c r="AC17" s="30">
        <v>0</v>
      </c>
      <c r="AE17" s="30">
        <v>0</v>
      </c>
      <c r="AG17" s="30">
        <v>0</v>
      </c>
      <c r="AI17" s="30">
        <v>0</v>
      </c>
      <c r="AK17" s="30">
        <v>0</v>
      </c>
      <c r="AM17" s="32">
        <v>0</v>
      </c>
      <c r="AO17" s="33">
        <v>0</v>
      </c>
      <c r="AQ17" s="33">
        <v>0</v>
      </c>
    </row>
    <row r="18" spans="1:43" s="30" customFormat="1" ht="12" customHeight="1" x14ac:dyDescent="0.2">
      <c r="A18" s="29" t="s">
        <v>550</v>
      </c>
      <c r="B18" s="30">
        <v>7146.52</v>
      </c>
      <c r="D18" s="30">
        <v>0</v>
      </c>
      <c r="F18" s="30">
        <v>-7146.52</v>
      </c>
      <c r="G18" s="30">
        <v>1</v>
      </c>
      <c r="H18" s="31">
        <v>39327.449999999997</v>
      </c>
      <c r="J18" s="30">
        <v>0</v>
      </c>
      <c r="L18" s="30">
        <v>-39327.449999999997</v>
      </c>
      <c r="N18" s="29" t="s">
        <v>550</v>
      </c>
      <c r="O18" s="30">
        <v>77.48</v>
      </c>
      <c r="Q18" s="30">
        <v>20993.759999999998</v>
      </c>
      <c r="S18" s="30">
        <v>7545.5</v>
      </c>
      <c r="U18" s="30">
        <v>803.39</v>
      </c>
      <c r="W18" s="30">
        <v>2760.8</v>
      </c>
      <c r="Y18" s="30">
        <v>7146.52</v>
      </c>
      <c r="AA18" s="30">
        <v>0</v>
      </c>
      <c r="AC18" s="30">
        <v>0</v>
      </c>
      <c r="AE18" s="30">
        <v>0</v>
      </c>
      <c r="AG18" s="30">
        <v>0</v>
      </c>
      <c r="AI18" s="30">
        <v>0</v>
      </c>
      <c r="AK18" s="30">
        <v>0</v>
      </c>
      <c r="AM18" s="32">
        <v>39327.449999999997</v>
      </c>
      <c r="AO18" s="33">
        <v>0</v>
      </c>
      <c r="AQ18" s="33">
        <v>-39327.449999999997</v>
      </c>
    </row>
    <row r="19" spans="1:43" s="30" customFormat="1" ht="12" customHeight="1" x14ac:dyDescent="0.2">
      <c r="A19" s="29" t="s">
        <v>551</v>
      </c>
      <c r="B19" s="30">
        <v>0</v>
      </c>
      <c r="D19" s="30">
        <v>0</v>
      </c>
      <c r="F19" s="30">
        <v>0</v>
      </c>
      <c r="H19" s="31">
        <v>0</v>
      </c>
      <c r="J19" s="30">
        <v>0</v>
      </c>
      <c r="L19" s="30">
        <v>0</v>
      </c>
      <c r="N19" s="29" t="s">
        <v>551</v>
      </c>
      <c r="O19" s="30">
        <v>0</v>
      </c>
      <c r="Q19" s="30">
        <v>0</v>
      </c>
      <c r="S19" s="30">
        <v>0</v>
      </c>
      <c r="U19" s="30">
        <v>0</v>
      </c>
      <c r="W19" s="30">
        <v>0</v>
      </c>
      <c r="Y19" s="30">
        <v>0</v>
      </c>
      <c r="AA19" s="30">
        <v>0</v>
      </c>
      <c r="AC19" s="30">
        <v>0</v>
      </c>
      <c r="AE19" s="30">
        <v>0</v>
      </c>
      <c r="AG19" s="30">
        <v>0</v>
      </c>
      <c r="AI19" s="30">
        <v>0</v>
      </c>
      <c r="AK19" s="30">
        <v>0</v>
      </c>
      <c r="AM19" s="32">
        <v>0</v>
      </c>
      <c r="AO19" s="33">
        <v>0</v>
      </c>
      <c r="AQ19" s="33">
        <v>0</v>
      </c>
    </row>
    <row r="20" spans="1:43" s="30" customFormat="1" ht="12" customHeight="1" x14ac:dyDescent="0.2">
      <c r="A20" s="29" t="s">
        <v>552</v>
      </c>
      <c r="B20" s="30">
        <v>0</v>
      </c>
      <c r="D20" s="30">
        <v>0</v>
      </c>
      <c r="F20" s="30">
        <v>0</v>
      </c>
      <c r="H20" s="31">
        <v>0</v>
      </c>
      <c r="J20" s="30">
        <v>0</v>
      </c>
      <c r="L20" s="30">
        <v>0</v>
      </c>
      <c r="N20" s="29" t="s">
        <v>552</v>
      </c>
      <c r="O20" s="30">
        <v>0</v>
      </c>
      <c r="Q20" s="30">
        <v>0</v>
      </c>
      <c r="S20" s="30">
        <v>0</v>
      </c>
      <c r="U20" s="30">
        <v>0</v>
      </c>
      <c r="W20" s="30">
        <v>0</v>
      </c>
      <c r="Y20" s="30">
        <v>0</v>
      </c>
      <c r="AA20" s="30">
        <v>0</v>
      </c>
      <c r="AC20" s="30">
        <v>0</v>
      </c>
      <c r="AE20" s="30">
        <v>0</v>
      </c>
      <c r="AG20" s="30">
        <v>0</v>
      </c>
      <c r="AI20" s="30">
        <v>0</v>
      </c>
      <c r="AK20" s="30">
        <v>0</v>
      </c>
      <c r="AM20" s="32">
        <v>0</v>
      </c>
      <c r="AO20" s="33">
        <v>0</v>
      </c>
      <c r="AQ20" s="33">
        <v>0</v>
      </c>
    </row>
    <row r="21" spans="1:43" s="30" customFormat="1" ht="12" customHeight="1" x14ac:dyDescent="0.2">
      <c r="A21" s="29" t="s">
        <v>553</v>
      </c>
      <c r="B21" s="30">
        <v>0</v>
      </c>
      <c r="D21" s="30">
        <v>1114</v>
      </c>
      <c r="F21" s="30">
        <v>1114</v>
      </c>
      <c r="H21" s="31">
        <v>5259.09</v>
      </c>
      <c r="J21" s="30">
        <v>6684</v>
      </c>
      <c r="L21" s="30">
        <v>1424.91</v>
      </c>
      <c r="N21" s="29" t="s">
        <v>553</v>
      </c>
      <c r="O21" s="30">
        <v>-63.44</v>
      </c>
      <c r="Q21" s="30">
        <v>2026.8</v>
      </c>
      <c r="S21" s="30">
        <v>699</v>
      </c>
      <c r="U21" s="30">
        <v>2574</v>
      </c>
      <c r="W21" s="30">
        <v>22.73</v>
      </c>
      <c r="Y21" s="30">
        <v>0</v>
      </c>
      <c r="AA21" s="30">
        <v>1114</v>
      </c>
      <c r="AC21" s="30">
        <v>1114</v>
      </c>
      <c r="AE21" s="30">
        <v>1114</v>
      </c>
      <c r="AG21" s="30">
        <v>1114</v>
      </c>
      <c r="AI21" s="30">
        <v>1114</v>
      </c>
      <c r="AK21" s="30">
        <v>1114</v>
      </c>
      <c r="AM21" s="32">
        <v>11943.09</v>
      </c>
      <c r="AO21" s="33">
        <v>13368</v>
      </c>
      <c r="AQ21" s="33">
        <v>1424.91</v>
      </c>
    </row>
    <row r="22" spans="1:43" s="30" customFormat="1" ht="12" customHeight="1" x14ac:dyDescent="0.2">
      <c r="A22" s="29" t="s">
        <v>554</v>
      </c>
      <c r="B22" s="30">
        <v>0</v>
      </c>
      <c r="D22" s="30">
        <v>0</v>
      </c>
      <c r="F22" s="30">
        <v>0</v>
      </c>
      <c r="H22" s="31">
        <v>0</v>
      </c>
      <c r="J22" s="30">
        <v>0</v>
      </c>
      <c r="L22" s="30">
        <v>0</v>
      </c>
      <c r="N22" s="29" t="s">
        <v>554</v>
      </c>
      <c r="O22" s="30">
        <v>0</v>
      </c>
      <c r="Q22" s="30">
        <v>0</v>
      </c>
      <c r="S22" s="30">
        <v>0</v>
      </c>
      <c r="U22" s="30">
        <v>0</v>
      </c>
      <c r="W22" s="30">
        <v>0</v>
      </c>
      <c r="Y22" s="30">
        <v>0</v>
      </c>
      <c r="AA22" s="30">
        <v>0</v>
      </c>
      <c r="AC22" s="30">
        <v>0</v>
      </c>
      <c r="AE22" s="30">
        <v>0</v>
      </c>
      <c r="AG22" s="30">
        <v>0</v>
      </c>
      <c r="AI22" s="30">
        <v>0</v>
      </c>
      <c r="AK22" s="30">
        <v>0</v>
      </c>
      <c r="AM22" s="32">
        <v>0</v>
      </c>
      <c r="AO22" s="33">
        <v>0</v>
      </c>
      <c r="AQ22" s="33">
        <v>0</v>
      </c>
    </row>
    <row r="23" spans="1:43" s="30" customFormat="1" ht="12" customHeight="1" x14ac:dyDescent="0.2">
      <c r="A23" s="29" t="s">
        <v>555</v>
      </c>
      <c r="B23" s="30">
        <v>0</v>
      </c>
      <c r="D23" s="30">
        <v>0</v>
      </c>
      <c r="F23" s="30">
        <v>0</v>
      </c>
      <c r="H23" s="31">
        <v>0</v>
      </c>
      <c r="J23" s="30">
        <v>0</v>
      </c>
      <c r="L23" s="30">
        <v>0</v>
      </c>
      <c r="N23" s="29" t="s">
        <v>555</v>
      </c>
      <c r="O23" s="30">
        <v>0</v>
      </c>
      <c r="Q23" s="30">
        <v>0</v>
      </c>
      <c r="S23" s="30">
        <v>0</v>
      </c>
      <c r="U23" s="30">
        <v>0</v>
      </c>
      <c r="W23" s="30">
        <v>0</v>
      </c>
      <c r="Y23" s="30">
        <v>0</v>
      </c>
      <c r="AA23" s="30">
        <v>0</v>
      </c>
      <c r="AC23" s="30">
        <v>0</v>
      </c>
      <c r="AE23" s="30">
        <v>0</v>
      </c>
      <c r="AG23" s="30">
        <v>0</v>
      </c>
      <c r="AI23" s="30">
        <v>0</v>
      </c>
      <c r="AK23" s="30">
        <v>0</v>
      </c>
      <c r="AM23" s="32">
        <v>0</v>
      </c>
      <c r="AO23" s="33">
        <v>0</v>
      </c>
      <c r="AQ23" s="33">
        <v>0</v>
      </c>
    </row>
    <row r="24" spans="1:43" s="30" customFormat="1" ht="12" customHeight="1" x14ac:dyDescent="0.2">
      <c r="A24" s="29" t="s">
        <v>556</v>
      </c>
      <c r="B24" s="30">
        <v>462.46</v>
      </c>
      <c r="D24" s="30">
        <v>805</v>
      </c>
      <c r="F24" s="30">
        <v>342.54</v>
      </c>
      <c r="H24" s="31">
        <v>683.49</v>
      </c>
      <c r="J24" s="30">
        <v>4830</v>
      </c>
      <c r="L24" s="30">
        <v>4146.51</v>
      </c>
      <c r="N24" s="29" t="s">
        <v>556</v>
      </c>
      <c r="O24" s="30">
        <v>0</v>
      </c>
      <c r="Q24" s="30">
        <v>0</v>
      </c>
      <c r="S24" s="30">
        <v>37.25</v>
      </c>
      <c r="U24" s="30">
        <v>183.78</v>
      </c>
      <c r="W24" s="30">
        <v>0</v>
      </c>
      <c r="Y24" s="30">
        <v>462.46</v>
      </c>
      <c r="AA24" s="30">
        <v>805</v>
      </c>
      <c r="AC24" s="30">
        <v>805</v>
      </c>
      <c r="AE24" s="30">
        <v>805</v>
      </c>
      <c r="AG24" s="30">
        <v>805</v>
      </c>
      <c r="AI24" s="30">
        <v>805</v>
      </c>
      <c r="AK24" s="30">
        <v>805</v>
      </c>
      <c r="AM24" s="32">
        <v>5513.49</v>
      </c>
      <c r="AO24" s="33">
        <v>9660</v>
      </c>
      <c r="AQ24" s="33">
        <v>4146.51</v>
      </c>
    </row>
    <row r="25" spans="1:43" s="30" customFormat="1" ht="12" customHeight="1" x14ac:dyDescent="0.2">
      <c r="A25" s="29" t="s">
        <v>557</v>
      </c>
      <c r="B25" s="30">
        <v>0</v>
      </c>
      <c r="D25" s="30">
        <v>13</v>
      </c>
      <c r="F25" s="30">
        <v>13</v>
      </c>
      <c r="H25" s="31">
        <v>0</v>
      </c>
      <c r="J25" s="30">
        <v>78</v>
      </c>
      <c r="L25" s="30">
        <v>78</v>
      </c>
      <c r="N25" s="29" t="s">
        <v>557</v>
      </c>
      <c r="O25" s="30">
        <v>0</v>
      </c>
      <c r="Q25" s="30">
        <v>0</v>
      </c>
      <c r="S25" s="30">
        <v>0</v>
      </c>
      <c r="U25" s="30">
        <v>0</v>
      </c>
      <c r="W25" s="30">
        <v>0</v>
      </c>
      <c r="Y25" s="30">
        <v>0</v>
      </c>
      <c r="AA25" s="30">
        <v>13</v>
      </c>
      <c r="AC25" s="30">
        <v>13</v>
      </c>
      <c r="AE25" s="30">
        <v>13</v>
      </c>
      <c r="AG25" s="30">
        <v>13</v>
      </c>
      <c r="AI25" s="30">
        <v>13</v>
      </c>
      <c r="AK25" s="30">
        <v>13</v>
      </c>
      <c r="AM25" s="32">
        <v>78</v>
      </c>
      <c r="AO25" s="33">
        <v>156</v>
      </c>
      <c r="AQ25" s="33">
        <v>78</v>
      </c>
    </row>
    <row r="26" spans="1:43" s="30" customFormat="1" ht="12" customHeight="1" x14ac:dyDescent="0.2">
      <c r="A26" s="29" t="s">
        <v>558</v>
      </c>
      <c r="B26" s="30">
        <v>0</v>
      </c>
      <c r="D26" s="30">
        <v>0</v>
      </c>
      <c r="F26" s="30">
        <v>0</v>
      </c>
      <c r="H26" s="31">
        <v>0</v>
      </c>
      <c r="J26" s="30">
        <v>0</v>
      </c>
      <c r="L26" s="30">
        <v>0</v>
      </c>
      <c r="N26" s="29" t="s">
        <v>558</v>
      </c>
      <c r="O26" s="30">
        <v>0</v>
      </c>
      <c r="Q26" s="30">
        <v>0</v>
      </c>
      <c r="S26" s="30">
        <v>0</v>
      </c>
      <c r="U26" s="30">
        <v>0</v>
      </c>
      <c r="W26" s="30">
        <v>0</v>
      </c>
      <c r="Y26" s="30">
        <v>0</v>
      </c>
      <c r="AA26" s="30">
        <v>0</v>
      </c>
      <c r="AC26" s="30">
        <v>0</v>
      </c>
      <c r="AE26" s="30">
        <v>0</v>
      </c>
      <c r="AG26" s="30">
        <v>0</v>
      </c>
      <c r="AI26" s="30">
        <v>0</v>
      </c>
      <c r="AK26" s="30">
        <v>0</v>
      </c>
      <c r="AM26" s="32">
        <v>0</v>
      </c>
      <c r="AO26" s="33">
        <v>0</v>
      </c>
      <c r="AQ26" s="33">
        <v>0</v>
      </c>
    </row>
    <row r="27" spans="1:43" s="30" customFormat="1" ht="12" customHeight="1" x14ac:dyDescent="0.2">
      <c r="A27" s="29" t="s">
        <v>559</v>
      </c>
      <c r="B27" s="30">
        <v>0</v>
      </c>
      <c r="D27" s="30">
        <v>0</v>
      </c>
      <c r="F27" s="30">
        <v>0</v>
      </c>
      <c r="H27" s="31">
        <v>18</v>
      </c>
      <c r="J27" s="30">
        <v>0</v>
      </c>
      <c r="L27" s="30">
        <v>-18</v>
      </c>
      <c r="N27" s="29" t="s">
        <v>559</v>
      </c>
      <c r="O27" s="30">
        <v>14.43</v>
      </c>
      <c r="Q27" s="30">
        <v>3.57</v>
      </c>
      <c r="S27" s="30">
        <v>0</v>
      </c>
      <c r="U27" s="30">
        <v>0</v>
      </c>
      <c r="W27" s="30">
        <v>0</v>
      </c>
      <c r="Y27" s="30">
        <v>0</v>
      </c>
      <c r="AA27" s="30">
        <v>0</v>
      </c>
      <c r="AC27" s="30">
        <v>0</v>
      </c>
      <c r="AE27" s="30">
        <v>0</v>
      </c>
      <c r="AG27" s="30">
        <v>0</v>
      </c>
      <c r="AI27" s="30">
        <v>0</v>
      </c>
      <c r="AK27" s="30">
        <v>0</v>
      </c>
      <c r="AM27" s="32">
        <v>18</v>
      </c>
      <c r="AO27" s="33">
        <v>0</v>
      </c>
      <c r="AQ27" s="33">
        <v>-18</v>
      </c>
    </row>
    <row r="28" spans="1:43" s="30" customFormat="1" ht="12" customHeight="1" x14ac:dyDescent="0.2">
      <c r="A28" s="29" t="s">
        <v>560</v>
      </c>
      <c r="B28" s="30">
        <v>0</v>
      </c>
      <c r="D28" s="30">
        <v>0</v>
      </c>
      <c r="F28" s="30">
        <v>0</v>
      </c>
      <c r="H28" s="31">
        <v>0</v>
      </c>
      <c r="J28" s="30">
        <v>0</v>
      </c>
      <c r="L28" s="30">
        <v>0</v>
      </c>
      <c r="N28" s="29" t="s">
        <v>560</v>
      </c>
      <c r="O28" s="30">
        <v>0</v>
      </c>
      <c r="Q28" s="30">
        <v>0</v>
      </c>
      <c r="S28" s="30">
        <v>0</v>
      </c>
      <c r="U28" s="30">
        <v>0</v>
      </c>
      <c r="W28" s="30">
        <v>0</v>
      </c>
      <c r="Y28" s="30">
        <v>0</v>
      </c>
      <c r="AA28" s="30">
        <v>0</v>
      </c>
      <c r="AC28" s="30">
        <v>0</v>
      </c>
      <c r="AE28" s="30">
        <v>0</v>
      </c>
      <c r="AG28" s="30">
        <v>0</v>
      </c>
      <c r="AI28" s="30">
        <v>0</v>
      </c>
      <c r="AK28" s="30">
        <v>0</v>
      </c>
      <c r="AM28" s="32">
        <v>0</v>
      </c>
      <c r="AO28" s="33">
        <v>0</v>
      </c>
      <c r="AQ28" s="33">
        <v>0</v>
      </c>
    </row>
    <row r="29" spans="1:43" s="30" customFormat="1" ht="12" customHeight="1" x14ac:dyDescent="0.2">
      <c r="A29" s="29" t="s">
        <v>561</v>
      </c>
      <c r="B29" s="30">
        <v>4247.2299999999996</v>
      </c>
      <c r="D29" s="30">
        <v>275</v>
      </c>
      <c r="F29" s="30">
        <v>-3972.23</v>
      </c>
      <c r="G29" s="30">
        <v>2</v>
      </c>
      <c r="H29" s="31">
        <v>12622.25</v>
      </c>
      <c r="J29" s="30">
        <v>1650</v>
      </c>
      <c r="L29" s="30">
        <v>-10972.25</v>
      </c>
      <c r="N29" s="29" t="s">
        <v>561</v>
      </c>
      <c r="O29" s="30">
        <v>260.49</v>
      </c>
      <c r="Q29" s="30">
        <v>2270.66</v>
      </c>
      <c r="S29" s="30">
        <v>2037.61</v>
      </c>
      <c r="U29" s="30">
        <v>1988.02</v>
      </c>
      <c r="W29" s="30">
        <v>1818.24</v>
      </c>
      <c r="Y29" s="30">
        <v>4247.2299999999996</v>
      </c>
      <c r="AA29" s="30">
        <v>275</v>
      </c>
      <c r="AC29" s="30">
        <v>275</v>
      </c>
      <c r="AE29" s="30">
        <v>275</v>
      </c>
      <c r="AG29" s="30">
        <v>275</v>
      </c>
      <c r="AI29" s="30">
        <v>275</v>
      </c>
      <c r="AK29" s="30">
        <v>275</v>
      </c>
      <c r="AM29" s="32">
        <v>14272.25</v>
      </c>
      <c r="AO29" s="33">
        <v>3300</v>
      </c>
      <c r="AQ29" s="33">
        <v>-10972.25</v>
      </c>
    </row>
    <row r="30" spans="1:43" s="30" customFormat="1" ht="12" customHeight="1" x14ac:dyDescent="0.2">
      <c r="A30" s="29" t="s">
        <v>562</v>
      </c>
      <c r="B30" s="34">
        <v>10460.51</v>
      </c>
      <c r="D30" s="34">
        <v>4202</v>
      </c>
      <c r="F30" s="34">
        <v>-6258.51</v>
      </c>
      <c r="G30" s="30">
        <v>3</v>
      </c>
      <c r="H30" s="35">
        <v>108804.08</v>
      </c>
      <c r="J30" s="34">
        <v>25212</v>
      </c>
      <c r="L30" s="34">
        <v>-83592.08</v>
      </c>
      <c r="N30" s="29" t="s">
        <v>562</v>
      </c>
      <c r="O30" s="34">
        <v>78647.48</v>
      </c>
      <c r="Q30" s="34">
        <v>155066.91</v>
      </c>
      <c r="S30" s="34">
        <v>-132951.01</v>
      </c>
      <c r="U30" s="34">
        <v>-8775.49</v>
      </c>
      <c r="W30" s="34">
        <v>6355.68</v>
      </c>
      <c r="Y30" s="34">
        <v>10460.51</v>
      </c>
      <c r="AA30" s="34">
        <v>4202</v>
      </c>
      <c r="AC30" s="34">
        <v>4202</v>
      </c>
      <c r="AE30" s="34">
        <v>4202</v>
      </c>
      <c r="AG30" s="34">
        <v>4202</v>
      </c>
      <c r="AI30" s="34">
        <v>4202</v>
      </c>
      <c r="AK30" s="34">
        <v>4202</v>
      </c>
      <c r="AM30" s="36">
        <v>134016.07999999999</v>
      </c>
      <c r="AO30" s="37">
        <v>50424</v>
      </c>
      <c r="AQ30" s="37">
        <v>-83592.08</v>
      </c>
    </row>
    <row r="31" spans="1:43" s="30" customFormat="1" ht="12" customHeight="1" x14ac:dyDescent="0.2">
      <c r="A31" s="38" t="s">
        <v>563</v>
      </c>
      <c r="B31" s="30">
        <v>69772.67</v>
      </c>
      <c r="D31" s="30">
        <v>69122</v>
      </c>
      <c r="F31" s="30">
        <v>-650.66999999999825</v>
      </c>
      <c r="H31" s="39">
        <v>522179.41999999888</v>
      </c>
      <c r="J31" s="30">
        <v>414732</v>
      </c>
      <c r="L31" s="30">
        <v>-107447.41999999888</v>
      </c>
      <c r="N31" s="38" t="s">
        <v>563</v>
      </c>
      <c r="O31" s="30">
        <v>170289.33</v>
      </c>
      <c r="P31" s="40"/>
      <c r="Q31" s="30">
        <v>281915.57</v>
      </c>
      <c r="R31" s="40"/>
      <c r="S31" s="30">
        <v>-93697.52</v>
      </c>
      <c r="T31" s="40"/>
      <c r="U31" s="30">
        <v>39663.480000002972</v>
      </c>
      <c r="V31" s="40"/>
      <c r="W31" s="30">
        <v>54235.89</v>
      </c>
      <c r="X31" s="40"/>
      <c r="Y31" s="30">
        <v>69772.67</v>
      </c>
      <c r="Z31" s="40"/>
      <c r="AA31" s="30">
        <v>69122</v>
      </c>
      <c r="AB31" s="40"/>
      <c r="AC31" s="30">
        <v>69122</v>
      </c>
      <c r="AD31" s="40"/>
      <c r="AE31" s="30">
        <v>69122</v>
      </c>
      <c r="AF31" s="40"/>
      <c r="AG31" s="30">
        <v>69122</v>
      </c>
      <c r="AH31" s="40"/>
      <c r="AI31" s="30">
        <v>69122</v>
      </c>
      <c r="AJ31" s="40"/>
      <c r="AK31" s="30">
        <v>69122</v>
      </c>
      <c r="AL31" s="40"/>
      <c r="AM31" s="32">
        <v>936911.42000000295</v>
      </c>
      <c r="AO31" s="33">
        <v>829464</v>
      </c>
      <c r="AQ31" s="33">
        <v>-107447.42000000295</v>
      </c>
    </row>
    <row r="32" spans="1:43" s="30" customFormat="1" ht="12" customHeight="1" x14ac:dyDescent="0.2">
      <c r="A32" s="41"/>
      <c r="C32" s="40"/>
      <c r="F32" s="40"/>
      <c r="G32" s="40"/>
      <c r="H32" s="39"/>
      <c r="N32" s="41"/>
      <c r="AM32" s="32"/>
      <c r="AO32" s="33"/>
      <c r="AQ32" s="33"/>
    </row>
    <row r="33" spans="1:43" s="30" customFormat="1" ht="12" customHeight="1" x14ac:dyDescent="0.2">
      <c r="A33" s="29" t="s">
        <v>564</v>
      </c>
      <c r="B33" s="41">
        <v>-8492.7800000000007</v>
      </c>
      <c r="D33" s="41">
        <v>-8492.7800000000007</v>
      </c>
      <c r="F33" s="41">
        <v>0</v>
      </c>
      <c r="H33" s="31">
        <v>-50956.68</v>
      </c>
      <c r="J33" s="41">
        <v>-50956.68</v>
      </c>
      <c r="L33" s="41">
        <v>0</v>
      </c>
      <c r="N33" s="29" t="s">
        <v>564</v>
      </c>
      <c r="O33" s="41">
        <v>-8492.7800000000007</v>
      </c>
      <c r="P33" s="41"/>
      <c r="Q33" s="41">
        <v>-8492.7800000000007</v>
      </c>
      <c r="R33" s="41"/>
      <c r="S33" s="41">
        <v>-8492.7800000000007</v>
      </c>
      <c r="T33" s="41"/>
      <c r="U33" s="41">
        <v>-8492.7800000000007</v>
      </c>
      <c r="V33" s="41"/>
      <c r="W33" s="41">
        <v>-8492.7800000000007</v>
      </c>
      <c r="X33" s="41"/>
      <c r="Y33" s="41">
        <v>-8492.7800000000007</v>
      </c>
      <c r="Z33" s="41"/>
      <c r="AA33" s="41">
        <v>-8492.7800000000007</v>
      </c>
      <c r="AB33" s="41"/>
      <c r="AC33" s="41">
        <v>-8492.7800000000007</v>
      </c>
      <c r="AD33" s="41"/>
      <c r="AE33" s="41">
        <v>-8492.7800000000007</v>
      </c>
      <c r="AF33" s="41"/>
      <c r="AG33" s="41">
        <v>-8492.7800000000007</v>
      </c>
      <c r="AH33" s="41"/>
      <c r="AI33" s="41">
        <v>-8492.7800000000007</v>
      </c>
      <c r="AJ33" s="41"/>
      <c r="AK33" s="41">
        <v>-8492.7800000000007</v>
      </c>
      <c r="AL33" s="41"/>
      <c r="AM33" s="42">
        <v>-101913.36</v>
      </c>
      <c r="AO33" s="43">
        <v>-101913.36</v>
      </c>
      <c r="AQ33" s="33">
        <v>0</v>
      </c>
    </row>
    <row r="34" spans="1:43" s="30" customFormat="1" ht="12" customHeight="1" x14ac:dyDescent="0.2">
      <c r="A34" s="44" t="s">
        <v>565</v>
      </c>
      <c r="B34" s="34">
        <v>0</v>
      </c>
      <c r="D34" s="34">
        <v>4.3655745685100555E-11</v>
      </c>
      <c r="F34" s="34">
        <v>4.3655745685100555E-11</v>
      </c>
      <c r="H34" s="35">
        <v>8.9999999981955625E-2</v>
      </c>
      <c r="J34" s="34">
        <v>2.6193447411060333E-10</v>
      </c>
      <c r="L34" s="34">
        <v>-8.9999999720021151E-2</v>
      </c>
      <c r="N34" s="44" t="s">
        <v>565</v>
      </c>
      <c r="O34" s="34">
        <v>168927.19</v>
      </c>
      <c r="P34" s="41"/>
      <c r="Q34" s="34">
        <v>375352.03</v>
      </c>
      <c r="R34" s="41"/>
      <c r="S34" s="34">
        <v>-544279.13</v>
      </c>
      <c r="T34" s="41"/>
      <c r="U34" s="34">
        <v>0</v>
      </c>
      <c r="V34" s="41"/>
      <c r="W34" s="34">
        <v>0</v>
      </c>
      <c r="X34" s="41"/>
      <c r="Y34" s="34">
        <v>0</v>
      </c>
      <c r="Z34" s="41"/>
      <c r="AA34" s="34">
        <v>4.3655745685100555E-11</v>
      </c>
      <c r="AB34" s="41"/>
      <c r="AC34" s="34">
        <v>4.3655745685100555E-11</v>
      </c>
      <c r="AD34" s="41"/>
      <c r="AE34" s="34">
        <v>4.3655745685100555E-11</v>
      </c>
      <c r="AF34" s="41"/>
      <c r="AG34" s="34">
        <v>4.3655745685100555E-11</v>
      </c>
      <c r="AH34" s="41"/>
      <c r="AI34" s="34">
        <v>4.3655745685100555E-11</v>
      </c>
      <c r="AJ34" s="41"/>
      <c r="AK34" s="34">
        <v>4.3655745685100555E-11</v>
      </c>
      <c r="AL34" s="41"/>
      <c r="AM34" s="36">
        <v>9.0000000229338184E-2</v>
      </c>
      <c r="AO34" s="37">
        <v>5.2386894822120667E-10</v>
      </c>
      <c r="AQ34" s="37">
        <v>-8.9999999705469236E-2</v>
      </c>
    </row>
    <row r="35" spans="1:43" s="30" customFormat="1" ht="12" customHeight="1" x14ac:dyDescent="0.2">
      <c r="C35" s="40"/>
      <c r="F35" s="40"/>
      <c r="G35" s="40"/>
      <c r="H35" s="39"/>
      <c r="AM35" s="32"/>
      <c r="AO35" s="33"/>
      <c r="AQ35" s="33"/>
    </row>
    <row r="36" spans="1:43" s="30" customFormat="1" ht="12" customHeight="1" x14ac:dyDescent="0.2">
      <c r="A36" s="45" t="s">
        <v>566</v>
      </c>
      <c r="B36" s="40">
        <v>61279.89</v>
      </c>
      <c r="C36" s="40"/>
      <c r="D36" s="40">
        <v>60629.22</v>
      </c>
      <c r="E36" s="40"/>
      <c r="F36" s="40">
        <v>-650.6699999999546</v>
      </c>
      <c r="G36" s="40"/>
      <c r="H36" s="40">
        <v>471222.82999999885</v>
      </c>
      <c r="I36" s="40"/>
      <c r="J36" s="40">
        <v>363775.32</v>
      </c>
      <c r="K36" s="40"/>
      <c r="L36" s="40">
        <v>-107447.5099999986</v>
      </c>
      <c r="N36" s="45" t="s">
        <v>566</v>
      </c>
      <c r="O36" s="40">
        <v>330723.74</v>
      </c>
      <c r="P36" s="40"/>
      <c r="Q36" s="40">
        <v>648774.81999999995</v>
      </c>
      <c r="R36" s="40"/>
      <c r="S36" s="40">
        <v>-646469.43000000005</v>
      </c>
      <c r="T36" s="40"/>
      <c r="U36" s="40">
        <v>31170.700000002973</v>
      </c>
      <c r="V36" s="40"/>
      <c r="W36" s="40">
        <v>45743.11</v>
      </c>
      <c r="X36" s="40"/>
      <c r="Y36" s="40">
        <v>61279.89</v>
      </c>
      <c r="Z36" s="40"/>
      <c r="AA36" s="40">
        <v>60629.22</v>
      </c>
      <c r="AB36" s="40"/>
      <c r="AC36" s="40">
        <v>60629.22</v>
      </c>
      <c r="AD36" s="40"/>
      <c r="AE36" s="40">
        <v>60629.22</v>
      </c>
      <c r="AF36" s="40"/>
      <c r="AG36" s="40">
        <v>60629.22</v>
      </c>
      <c r="AH36" s="40"/>
      <c r="AI36" s="40">
        <v>60629.22</v>
      </c>
      <c r="AJ36" s="40"/>
      <c r="AK36" s="40">
        <v>60629.22</v>
      </c>
      <c r="AL36" s="40"/>
      <c r="AM36" s="32">
        <v>834998.15000000317</v>
      </c>
      <c r="AO36" s="33">
        <v>727550.6400000006</v>
      </c>
      <c r="AQ36" s="33">
        <v>-107447.51000000257</v>
      </c>
    </row>
    <row r="37" spans="1:43" s="30" customFormat="1" ht="12" customHeight="1" x14ac:dyDescent="0.2">
      <c r="N37" s="4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O37" s="40"/>
      <c r="AQ37" s="40"/>
    </row>
    <row r="38" spans="1:43" s="30" customFormat="1" ht="12" customHeight="1" x14ac:dyDescent="0.2">
      <c r="A38" s="46" t="s">
        <v>567</v>
      </c>
      <c r="B38" s="30">
        <v>2</v>
      </c>
      <c r="D38" s="30">
        <v>2</v>
      </c>
      <c r="F38" s="30">
        <v>0</v>
      </c>
      <c r="H38" s="30">
        <v>2</v>
      </c>
      <c r="J38" s="30">
        <v>2</v>
      </c>
      <c r="L38" s="30">
        <v>0</v>
      </c>
      <c r="N38" s="46" t="s">
        <v>567</v>
      </c>
      <c r="O38" s="30">
        <v>2</v>
      </c>
      <c r="Q38" s="30">
        <v>2</v>
      </c>
      <c r="S38" s="30">
        <v>2</v>
      </c>
      <c r="U38" s="30">
        <v>2</v>
      </c>
      <c r="W38" s="30">
        <v>2</v>
      </c>
      <c r="Y38" s="30">
        <v>2</v>
      </c>
      <c r="AA38" s="30">
        <v>2</v>
      </c>
      <c r="AC38" s="30">
        <v>2</v>
      </c>
      <c r="AE38" s="30">
        <v>2</v>
      </c>
      <c r="AG38" s="30">
        <v>2</v>
      </c>
      <c r="AI38" s="30">
        <v>2</v>
      </c>
      <c r="AK38" s="30">
        <v>2</v>
      </c>
      <c r="AM38" s="32">
        <v>2</v>
      </c>
      <c r="AO38" s="33">
        <v>2</v>
      </c>
      <c r="AQ38" s="33">
        <v>0</v>
      </c>
    </row>
    <row r="39" spans="1:43" ht="12" customHeight="1" x14ac:dyDescent="0.2"/>
    <row r="41" spans="1:43" x14ac:dyDescent="0.2">
      <c r="A41" s="10" t="s">
        <v>583</v>
      </c>
    </row>
    <row r="42" spans="1:43" x14ac:dyDescent="0.2">
      <c r="N42" s="47"/>
    </row>
    <row r="43" spans="1:43" x14ac:dyDescent="0.2">
      <c r="A43" s="10" t="s">
        <v>644</v>
      </c>
      <c r="N43" s="47"/>
    </row>
    <row r="44" spans="1:43" x14ac:dyDescent="0.2">
      <c r="A44" s="10" t="s">
        <v>645</v>
      </c>
      <c r="N44" s="47"/>
    </row>
    <row r="45" spans="1:43" x14ac:dyDescent="0.2">
      <c r="A45" s="10" t="s">
        <v>646</v>
      </c>
      <c r="N45" s="47"/>
    </row>
    <row r="46" spans="1:43" x14ac:dyDescent="0.2">
      <c r="A46" s="10" t="s">
        <v>647</v>
      </c>
      <c r="N46" s="47"/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7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opLeftCell="F1" workbookViewId="0">
      <selection activeCell="B36" sqref="B36"/>
    </sheetView>
  </sheetViews>
  <sheetFormatPr defaultRowHeight="12.75" x14ac:dyDescent="0.2"/>
  <cols>
    <col min="1" max="1" width="4.5703125" customWidth="1"/>
    <col min="2" max="2" width="10.5703125" customWidth="1"/>
    <col min="3" max="3" width="7.7109375" customWidth="1"/>
    <col min="4" max="4" width="12" customWidth="1"/>
    <col min="5" max="5" width="4.42578125" customWidth="1"/>
    <col min="8" max="8" width="12.5703125" customWidth="1"/>
    <col min="9" max="9" width="46.42578125" customWidth="1"/>
    <col min="10" max="10" width="12.42578125" customWidth="1"/>
    <col min="11" max="11" width="37" customWidth="1"/>
    <col min="12" max="12" width="12.42578125" customWidth="1"/>
  </cols>
  <sheetData>
    <row r="1" spans="1:12" x14ac:dyDescent="0.2">
      <c r="A1" t="s">
        <v>92</v>
      </c>
      <c r="C1" t="s">
        <v>93</v>
      </c>
      <c r="E1" t="s">
        <v>94</v>
      </c>
    </row>
    <row r="2" spans="1:12" x14ac:dyDescent="0.2">
      <c r="A2" t="s">
        <v>95</v>
      </c>
      <c r="C2" s="4">
        <v>105655</v>
      </c>
      <c r="E2" t="s">
        <v>280</v>
      </c>
    </row>
    <row r="3" spans="1:12" x14ac:dyDescent="0.2">
      <c r="A3" t="s">
        <v>97</v>
      </c>
      <c r="C3" t="s">
        <v>98</v>
      </c>
      <c r="E3" t="s">
        <v>99</v>
      </c>
    </row>
    <row r="6" spans="1:12" x14ac:dyDescent="0.2">
      <c r="B6" t="s">
        <v>100</v>
      </c>
      <c r="C6" t="s">
        <v>101</v>
      </c>
      <c r="D6" t="s">
        <v>102</v>
      </c>
      <c r="F6" t="s">
        <v>103</v>
      </c>
      <c r="H6" t="s">
        <v>104</v>
      </c>
      <c r="I6" t="s">
        <v>105</v>
      </c>
      <c r="J6" t="s">
        <v>106</v>
      </c>
      <c r="K6" t="s">
        <v>216</v>
      </c>
      <c r="L6" t="s">
        <v>281</v>
      </c>
    </row>
    <row r="8" spans="1:12" x14ac:dyDescent="0.2">
      <c r="B8" s="5">
        <v>37057</v>
      </c>
      <c r="C8">
        <v>413</v>
      </c>
      <c r="D8">
        <v>52000500</v>
      </c>
      <c r="F8" t="s">
        <v>109</v>
      </c>
      <c r="H8">
        <v>100029966</v>
      </c>
      <c r="J8">
        <v>30016000</v>
      </c>
      <c r="K8" t="s">
        <v>110</v>
      </c>
      <c r="L8" s="6">
        <v>2307.81</v>
      </c>
    </row>
    <row r="9" spans="1:12" x14ac:dyDescent="0.2">
      <c r="B9" s="5">
        <v>37072</v>
      </c>
      <c r="C9">
        <v>413</v>
      </c>
      <c r="D9">
        <v>52000500</v>
      </c>
      <c r="F9" t="s">
        <v>109</v>
      </c>
      <c r="H9">
        <v>100032282</v>
      </c>
      <c r="J9">
        <v>30016000</v>
      </c>
      <c r="K9" t="s">
        <v>110</v>
      </c>
      <c r="L9" s="6">
        <v>2307.81</v>
      </c>
    </row>
    <row r="10" spans="1:12" x14ac:dyDescent="0.2">
      <c r="B10" s="5">
        <v>37072</v>
      </c>
      <c r="C10">
        <v>413</v>
      </c>
      <c r="D10">
        <v>52000500</v>
      </c>
      <c r="F10" t="s">
        <v>109</v>
      </c>
      <c r="H10">
        <v>100032282</v>
      </c>
      <c r="J10">
        <v>30016000</v>
      </c>
      <c r="K10" t="s">
        <v>110</v>
      </c>
      <c r="L10" s="6">
        <v>639.20000000000005</v>
      </c>
    </row>
    <row r="11" spans="1:12" x14ac:dyDescent="0.2">
      <c r="B11" s="5">
        <v>37072</v>
      </c>
      <c r="C11">
        <v>413</v>
      </c>
      <c r="D11">
        <v>52000500</v>
      </c>
      <c r="F11" t="s">
        <v>109</v>
      </c>
      <c r="H11">
        <v>100032282</v>
      </c>
      <c r="J11">
        <v>30016000</v>
      </c>
      <c r="K11" t="s">
        <v>110</v>
      </c>
      <c r="L11" s="6">
        <v>6628.85</v>
      </c>
    </row>
    <row r="12" spans="1:12" x14ac:dyDescent="0.2">
      <c r="B12" s="5">
        <v>37072</v>
      </c>
      <c r="C12">
        <v>413</v>
      </c>
      <c r="D12">
        <v>52000500</v>
      </c>
      <c r="F12" t="s">
        <v>109</v>
      </c>
      <c r="H12">
        <v>100032282</v>
      </c>
      <c r="J12">
        <v>30016000</v>
      </c>
      <c r="K12" t="s">
        <v>110</v>
      </c>
      <c r="L12" s="6">
        <v>14583.5</v>
      </c>
    </row>
    <row r="13" spans="1:12" x14ac:dyDescent="0.2">
      <c r="B13" s="5">
        <v>37057</v>
      </c>
      <c r="C13">
        <v>413</v>
      </c>
      <c r="D13">
        <v>52000500</v>
      </c>
      <c r="F13" t="s">
        <v>109</v>
      </c>
      <c r="H13">
        <v>100029966</v>
      </c>
      <c r="J13">
        <v>25142000</v>
      </c>
      <c r="K13" t="s">
        <v>112</v>
      </c>
      <c r="L13" s="6">
        <v>-1346.24</v>
      </c>
    </row>
    <row r="14" spans="1:12" x14ac:dyDescent="0.2">
      <c r="B14" s="5">
        <v>37072</v>
      </c>
      <c r="C14">
        <v>413</v>
      </c>
      <c r="D14">
        <v>52000500</v>
      </c>
      <c r="F14" t="s">
        <v>109</v>
      </c>
      <c r="H14">
        <v>100032282</v>
      </c>
      <c r="J14">
        <v>25142000</v>
      </c>
      <c r="K14" t="s">
        <v>112</v>
      </c>
      <c r="L14" s="6">
        <v>-6628.85</v>
      </c>
    </row>
    <row r="15" spans="1:12" x14ac:dyDescent="0.2">
      <c r="B15" s="5">
        <v>37057</v>
      </c>
      <c r="C15">
        <v>413</v>
      </c>
      <c r="D15">
        <v>52000500</v>
      </c>
      <c r="F15" t="s">
        <v>109</v>
      </c>
      <c r="H15">
        <v>100029966</v>
      </c>
      <c r="J15">
        <v>30016000</v>
      </c>
      <c r="K15" t="s">
        <v>110</v>
      </c>
      <c r="L15" s="6">
        <v>179.78</v>
      </c>
    </row>
    <row r="16" spans="1:12" x14ac:dyDescent="0.2">
      <c r="B16" s="5">
        <v>37057</v>
      </c>
      <c r="C16">
        <v>413</v>
      </c>
      <c r="D16">
        <v>52000500</v>
      </c>
      <c r="F16" t="s">
        <v>109</v>
      </c>
      <c r="H16">
        <v>100029966</v>
      </c>
      <c r="J16">
        <v>30016000</v>
      </c>
      <c r="K16" t="s">
        <v>110</v>
      </c>
      <c r="L16" s="6">
        <v>14583.5</v>
      </c>
    </row>
    <row r="17" spans="2:12" x14ac:dyDescent="0.2">
      <c r="B17" s="5">
        <v>37057</v>
      </c>
      <c r="C17">
        <v>413</v>
      </c>
      <c r="D17">
        <v>52000500</v>
      </c>
      <c r="F17" t="s">
        <v>109</v>
      </c>
      <c r="H17">
        <v>100029966</v>
      </c>
      <c r="J17">
        <v>30016000</v>
      </c>
      <c r="K17" t="s">
        <v>110</v>
      </c>
      <c r="L17" s="6">
        <v>1346.24</v>
      </c>
    </row>
    <row r="18" spans="2:12" x14ac:dyDescent="0.2">
      <c r="B18" t="s">
        <v>113</v>
      </c>
      <c r="D18">
        <v>52000500</v>
      </c>
      <c r="L18" s="7">
        <v>34601.599999999999</v>
      </c>
    </row>
    <row r="19" spans="2:12" x14ac:dyDescent="0.2">
      <c r="B19" s="5">
        <v>37072</v>
      </c>
      <c r="C19">
        <v>413</v>
      </c>
      <c r="D19">
        <v>52001000</v>
      </c>
      <c r="F19" t="s">
        <v>114</v>
      </c>
      <c r="H19">
        <v>100032282</v>
      </c>
      <c r="J19">
        <v>30016000</v>
      </c>
      <c r="K19" t="s">
        <v>110</v>
      </c>
      <c r="L19" s="6">
        <v>1260.01</v>
      </c>
    </row>
    <row r="20" spans="2:12" x14ac:dyDescent="0.2">
      <c r="B20" s="5">
        <v>37072</v>
      </c>
      <c r="C20">
        <v>413</v>
      </c>
      <c r="D20">
        <v>52001000</v>
      </c>
      <c r="F20" t="s">
        <v>114</v>
      </c>
      <c r="H20">
        <v>100032282</v>
      </c>
      <c r="J20">
        <v>30016000</v>
      </c>
      <c r="K20" t="s">
        <v>110</v>
      </c>
      <c r="L20" s="6">
        <v>199.39</v>
      </c>
    </row>
    <row r="21" spans="2:12" x14ac:dyDescent="0.2">
      <c r="B21" s="5">
        <v>37072</v>
      </c>
      <c r="C21">
        <v>413</v>
      </c>
      <c r="D21">
        <v>52001000</v>
      </c>
      <c r="F21" t="s">
        <v>114</v>
      </c>
      <c r="H21">
        <v>100032282</v>
      </c>
      <c r="J21">
        <v>30016000</v>
      </c>
      <c r="K21" t="s">
        <v>110</v>
      </c>
      <c r="L21" s="6">
        <v>69.23</v>
      </c>
    </row>
    <row r="22" spans="2:12" x14ac:dyDescent="0.2">
      <c r="B22" s="5">
        <v>37072</v>
      </c>
      <c r="C22">
        <v>413</v>
      </c>
      <c r="D22">
        <v>52001000</v>
      </c>
      <c r="F22" t="s">
        <v>114</v>
      </c>
      <c r="H22">
        <v>100032282</v>
      </c>
      <c r="J22">
        <v>30016000</v>
      </c>
      <c r="K22" t="s">
        <v>110</v>
      </c>
      <c r="L22" s="6">
        <v>212.5</v>
      </c>
    </row>
    <row r="23" spans="2:12" x14ac:dyDescent="0.2">
      <c r="B23" s="5">
        <v>37072</v>
      </c>
      <c r="C23">
        <v>413</v>
      </c>
      <c r="D23">
        <v>52001000</v>
      </c>
      <c r="F23" t="s">
        <v>114</v>
      </c>
      <c r="H23">
        <v>100032282</v>
      </c>
      <c r="J23">
        <v>30016000</v>
      </c>
      <c r="K23" t="s">
        <v>110</v>
      </c>
      <c r="L23" s="6">
        <v>220.33</v>
      </c>
    </row>
    <row r="24" spans="2:12" x14ac:dyDescent="0.2">
      <c r="B24" s="5">
        <v>37072</v>
      </c>
      <c r="C24">
        <v>413</v>
      </c>
      <c r="D24">
        <v>52001000</v>
      </c>
      <c r="F24" t="s">
        <v>114</v>
      </c>
      <c r="H24">
        <v>100032282</v>
      </c>
      <c r="J24">
        <v>30016000</v>
      </c>
      <c r="K24" t="s">
        <v>110</v>
      </c>
      <c r="L24" s="6">
        <v>164.29</v>
      </c>
    </row>
    <row r="25" spans="2:12" x14ac:dyDescent="0.2">
      <c r="B25" s="5">
        <v>37072</v>
      </c>
      <c r="C25">
        <v>413</v>
      </c>
      <c r="D25">
        <v>52001000</v>
      </c>
      <c r="F25" t="s">
        <v>114</v>
      </c>
      <c r="H25">
        <v>100032282</v>
      </c>
      <c r="J25">
        <v>30016000</v>
      </c>
      <c r="K25" t="s">
        <v>110</v>
      </c>
      <c r="L25" s="6">
        <v>437.51</v>
      </c>
    </row>
    <row r="26" spans="2:12" x14ac:dyDescent="0.2">
      <c r="B26" s="5">
        <v>37057</v>
      </c>
      <c r="C26">
        <v>413</v>
      </c>
      <c r="D26">
        <v>52001000</v>
      </c>
      <c r="F26" t="s">
        <v>114</v>
      </c>
      <c r="H26">
        <v>100029966</v>
      </c>
      <c r="J26">
        <v>30016000</v>
      </c>
      <c r="K26" t="s">
        <v>110</v>
      </c>
      <c r="L26" s="6">
        <v>200.55</v>
      </c>
    </row>
    <row r="27" spans="2:12" x14ac:dyDescent="0.2">
      <c r="B27" s="5">
        <v>37057</v>
      </c>
      <c r="C27">
        <v>413</v>
      </c>
      <c r="D27">
        <v>52001000</v>
      </c>
      <c r="F27" t="s">
        <v>114</v>
      </c>
      <c r="H27">
        <v>100029966</v>
      </c>
      <c r="J27">
        <v>30016000</v>
      </c>
      <c r="K27" t="s">
        <v>110</v>
      </c>
      <c r="L27" s="6">
        <v>164.29</v>
      </c>
    </row>
    <row r="28" spans="2:12" x14ac:dyDescent="0.2">
      <c r="B28" s="5">
        <v>37057</v>
      </c>
      <c r="C28">
        <v>413</v>
      </c>
      <c r="D28">
        <v>52001000</v>
      </c>
      <c r="F28" t="s">
        <v>114</v>
      </c>
      <c r="H28">
        <v>100029966</v>
      </c>
      <c r="J28">
        <v>30016000</v>
      </c>
      <c r="K28" t="s">
        <v>110</v>
      </c>
      <c r="L28" s="6">
        <v>69.23</v>
      </c>
    </row>
    <row r="29" spans="2:12" x14ac:dyDescent="0.2">
      <c r="B29" s="5">
        <v>37057</v>
      </c>
      <c r="C29">
        <v>413</v>
      </c>
      <c r="D29">
        <v>52001000</v>
      </c>
      <c r="F29" t="s">
        <v>114</v>
      </c>
      <c r="H29">
        <v>100029966</v>
      </c>
      <c r="J29">
        <v>30016000</v>
      </c>
      <c r="K29" t="s">
        <v>110</v>
      </c>
      <c r="L29" s="6">
        <v>220.33</v>
      </c>
    </row>
    <row r="30" spans="2:12" x14ac:dyDescent="0.2">
      <c r="B30" s="5">
        <v>37057</v>
      </c>
      <c r="C30">
        <v>413</v>
      </c>
      <c r="D30">
        <v>52001000</v>
      </c>
      <c r="F30" t="s">
        <v>114</v>
      </c>
      <c r="H30">
        <v>100029966</v>
      </c>
      <c r="J30">
        <v>30016000</v>
      </c>
      <c r="K30" t="s">
        <v>110</v>
      </c>
      <c r="L30" s="6">
        <v>437.51</v>
      </c>
    </row>
    <row r="31" spans="2:12" x14ac:dyDescent="0.2">
      <c r="B31" s="5">
        <v>37057</v>
      </c>
      <c r="C31">
        <v>413</v>
      </c>
      <c r="D31">
        <v>52001000</v>
      </c>
      <c r="F31" t="s">
        <v>114</v>
      </c>
      <c r="H31">
        <v>100029966</v>
      </c>
      <c r="J31">
        <v>30016000</v>
      </c>
      <c r="K31" t="s">
        <v>110</v>
      </c>
      <c r="L31" s="6">
        <v>1267.31</v>
      </c>
    </row>
    <row r="32" spans="2:12" x14ac:dyDescent="0.2">
      <c r="B32" s="5">
        <v>37057</v>
      </c>
      <c r="C32">
        <v>413</v>
      </c>
      <c r="D32">
        <v>52001000</v>
      </c>
      <c r="F32" t="s">
        <v>114</v>
      </c>
      <c r="H32">
        <v>100029966</v>
      </c>
      <c r="J32">
        <v>30016000</v>
      </c>
      <c r="K32" t="s">
        <v>110</v>
      </c>
      <c r="L32" s="6">
        <v>212.5</v>
      </c>
    </row>
    <row r="33" spans="2:12" x14ac:dyDescent="0.2">
      <c r="B33" t="s">
        <v>113</v>
      </c>
      <c r="D33">
        <v>52001000</v>
      </c>
      <c r="L33" s="7">
        <v>5134.9799999999996</v>
      </c>
    </row>
    <row r="34" spans="2:12" x14ac:dyDescent="0.2">
      <c r="B34" s="5">
        <v>37046</v>
      </c>
      <c r="C34">
        <v>413</v>
      </c>
      <c r="D34">
        <v>52002000</v>
      </c>
      <c r="F34" t="s">
        <v>282</v>
      </c>
      <c r="H34">
        <v>100062377</v>
      </c>
      <c r="J34">
        <v>20022500</v>
      </c>
      <c r="K34" t="s">
        <v>111</v>
      </c>
      <c r="L34" s="6">
        <v>132.69999999999999</v>
      </c>
    </row>
    <row r="35" spans="2:12" x14ac:dyDescent="0.2">
      <c r="B35" t="s">
        <v>113</v>
      </c>
      <c r="D35">
        <v>52002000</v>
      </c>
      <c r="L35" s="7">
        <v>132.69999999999999</v>
      </c>
    </row>
    <row r="36" spans="2:12" x14ac:dyDescent="0.2">
      <c r="B36" s="5">
        <v>37054</v>
      </c>
      <c r="C36">
        <v>413</v>
      </c>
      <c r="D36">
        <v>52003000</v>
      </c>
      <c r="F36" t="s">
        <v>116</v>
      </c>
      <c r="H36">
        <v>100030694</v>
      </c>
      <c r="J36">
        <v>5000003493</v>
      </c>
      <c r="K36" t="s">
        <v>283</v>
      </c>
      <c r="L36" s="6">
        <v>5300</v>
      </c>
    </row>
    <row r="37" spans="2:12" x14ac:dyDescent="0.2">
      <c r="B37" s="5">
        <v>37070</v>
      </c>
      <c r="C37">
        <v>413</v>
      </c>
      <c r="D37">
        <v>52003000</v>
      </c>
      <c r="F37" t="s">
        <v>116</v>
      </c>
      <c r="H37">
        <v>100041184</v>
      </c>
      <c r="I37" t="s">
        <v>284</v>
      </c>
      <c r="J37">
        <v>6000008916</v>
      </c>
      <c r="K37" t="s">
        <v>285</v>
      </c>
      <c r="L37" s="6">
        <v>85.74</v>
      </c>
    </row>
    <row r="38" spans="2:12" x14ac:dyDescent="0.2">
      <c r="B38" t="s">
        <v>113</v>
      </c>
      <c r="D38">
        <v>52003000</v>
      </c>
      <c r="L38" s="7">
        <v>5385.74</v>
      </c>
    </row>
    <row r="39" spans="2:12" x14ac:dyDescent="0.2">
      <c r="B39" s="5">
        <v>37070</v>
      </c>
      <c r="C39">
        <v>413</v>
      </c>
      <c r="D39">
        <v>52003500</v>
      </c>
      <c r="F39" t="s">
        <v>119</v>
      </c>
      <c r="H39">
        <v>100041184</v>
      </c>
      <c r="I39" t="s">
        <v>284</v>
      </c>
      <c r="J39">
        <v>6000008916</v>
      </c>
      <c r="K39" t="s">
        <v>285</v>
      </c>
      <c r="L39" s="6">
        <v>371.34</v>
      </c>
    </row>
    <row r="40" spans="2:12" x14ac:dyDescent="0.2">
      <c r="B40" t="s">
        <v>113</v>
      </c>
      <c r="D40">
        <v>52003500</v>
      </c>
      <c r="L40" s="7">
        <v>371.34</v>
      </c>
    </row>
    <row r="41" spans="2:12" x14ac:dyDescent="0.2">
      <c r="B41" s="5">
        <v>37070</v>
      </c>
      <c r="C41">
        <v>413</v>
      </c>
      <c r="D41">
        <v>52004000</v>
      </c>
      <c r="F41" t="s">
        <v>126</v>
      </c>
      <c r="H41">
        <v>100041184</v>
      </c>
      <c r="I41" t="s">
        <v>284</v>
      </c>
      <c r="J41">
        <v>6000008916</v>
      </c>
      <c r="K41" t="s">
        <v>285</v>
      </c>
      <c r="L41" s="6">
        <v>170</v>
      </c>
    </row>
    <row r="42" spans="2:12" x14ac:dyDescent="0.2">
      <c r="B42" t="s">
        <v>113</v>
      </c>
      <c r="D42">
        <v>52004000</v>
      </c>
      <c r="L42" s="7">
        <v>170</v>
      </c>
    </row>
    <row r="43" spans="2:12" x14ac:dyDescent="0.2">
      <c r="B43" s="5">
        <v>37070</v>
      </c>
      <c r="C43">
        <v>413</v>
      </c>
      <c r="D43">
        <v>52004500</v>
      </c>
      <c r="F43" t="s">
        <v>134</v>
      </c>
      <c r="H43">
        <v>100041184</v>
      </c>
      <c r="I43" t="s">
        <v>284</v>
      </c>
      <c r="J43">
        <v>6000008916</v>
      </c>
      <c r="K43" t="s">
        <v>285</v>
      </c>
      <c r="L43" s="6">
        <v>320</v>
      </c>
    </row>
    <row r="44" spans="2:12" x14ac:dyDescent="0.2">
      <c r="B44" s="5">
        <v>37070</v>
      </c>
      <c r="C44">
        <v>413</v>
      </c>
      <c r="D44">
        <v>52004500</v>
      </c>
      <c r="F44" t="s">
        <v>134</v>
      </c>
      <c r="H44">
        <v>100041184</v>
      </c>
      <c r="I44" t="s">
        <v>284</v>
      </c>
      <c r="J44">
        <v>6000008916</v>
      </c>
      <c r="K44" t="s">
        <v>285</v>
      </c>
      <c r="L44" s="6">
        <v>6455.18</v>
      </c>
    </row>
    <row r="45" spans="2:12" x14ac:dyDescent="0.2">
      <c r="B45" t="s">
        <v>113</v>
      </c>
      <c r="D45">
        <v>52004500</v>
      </c>
      <c r="L45" s="7">
        <v>6775.18</v>
      </c>
    </row>
    <row r="46" spans="2:12" x14ac:dyDescent="0.2">
      <c r="B46" s="5">
        <v>37071</v>
      </c>
      <c r="C46">
        <v>413</v>
      </c>
      <c r="D46">
        <v>52502000</v>
      </c>
      <c r="F46" t="s">
        <v>138</v>
      </c>
      <c r="H46">
        <v>100054440</v>
      </c>
      <c r="I46" t="s">
        <v>140</v>
      </c>
      <c r="J46">
        <v>20023000</v>
      </c>
      <c r="K46" t="s">
        <v>118</v>
      </c>
      <c r="L46" s="6">
        <v>211.93</v>
      </c>
    </row>
    <row r="47" spans="2:12" x14ac:dyDescent="0.2">
      <c r="B47" s="5">
        <v>37071</v>
      </c>
      <c r="C47">
        <v>413</v>
      </c>
      <c r="D47">
        <v>52502000</v>
      </c>
      <c r="F47" t="s">
        <v>138</v>
      </c>
      <c r="H47">
        <v>100054593</v>
      </c>
      <c r="I47" t="s">
        <v>286</v>
      </c>
      <c r="J47">
        <v>20023000</v>
      </c>
      <c r="K47" t="s">
        <v>118</v>
      </c>
      <c r="L47" s="6">
        <v>21.95</v>
      </c>
    </row>
    <row r="48" spans="2:12" x14ac:dyDescent="0.2">
      <c r="B48" s="5">
        <v>37071</v>
      </c>
      <c r="C48">
        <v>413</v>
      </c>
      <c r="D48">
        <v>52502000</v>
      </c>
      <c r="F48" t="s">
        <v>138</v>
      </c>
      <c r="H48">
        <v>100055315</v>
      </c>
      <c r="I48" t="s">
        <v>139</v>
      </c>
      <c r="J48">
        <v>20023000</v>
      </c>
      <c r="K48" t="s">
        <v>118</v>
      </c>
      <c r="L48" s="6">
        <v>233.24</v>
      </c>
    </row>
    <row r="49" spans="2:12" x14ac:dyDescent="0.2">
      <c r="B49" s="5">
        <v>37071</v>
      </c>
      <c r="C49">
        <v>413</v>
      </c>
      <c r="D49">
        <v>52502000</v>
      </c>
      <c r="F49" t="s">
        <v>138</v>
      </c>
      <c r="H49">
        <v>100055316</v>
      </c>
      <c r="I49" t="s">
        <v>139</v>
      </c>
      <c r="J49">
        <v>20023000</v>
      </c>
      <c r="K49" t="s">
        <v>118</v>
      </c>
      <c r="L49" s="6">
        <v>9.36</v>
      </c>
    </row>
    <row r="50" spans="2:12" x14ac:dyDescent="0.2">
      <c r="B50" s="5">
        <v>37071</v>
      </c>
      <c r="C50">
        <v>413</v>
      </c>
      <c r="D50">
        <v>52502000</v>
      </c>
      <c r="F50" t="s">
        <v>138</v>
      </c>
      <c r="H50">
        <v>100056316</v>
      </c>
      <c r="I50" t="s">
        <v>142</v>
      </c>
      <c r="J50">
        <v>20023000</v>
      </c>
      <c r="K50" t="s">
        <v>118</v>
      </c>
      <c r="L50" s="6">
        <v>1557.72</v>
      </c>
    </row>
    <row r="51" spans="2:12" x14ac:dyDescent="0.2">
      <c r="B51" s="5">
        <v>37071</v>
      </c>
      <c r="C51">
        <v>413</v>
      </c>
      <c r="D51">
        <v>52502000</v>
      </c>
      <c r="F51" t="s">
        <v>138</v>
      </c>
      <c r="H51">
        <v>100056954</v>
      </c>
      <c r="I51" t="s">
        <v>141</v>
      </c>
      <c r="J51">
        <v>20023000</v>
      </c>
      <c r="K51" t="s">
        <v>118</v>
      </c>
      <c r="L51" s="6">
        <v>131.84</v>
      </c>
    </row>
    <row r="52" spans="2:12" x14ac:dyDescent="0.2">
      <c r="B52" s="5">
        <v>37071</v>
      </c>
      <c r="C52">
        <v>413</v>
      </c>
      <c r="D52">
        <v>52502000</v>
      </c>
      <c r="F52" t="s">
        <v>138</v>
      </c>
      <c r="H52">
        <v>100054185</v>
      </c>
      <c r="I52" t="s">
        <v>141</v>
      </c>
      <c r="J52">
        <v>20023000</v>
      </c>
      <c r="K52" t="s">
        <v>118</v>
      </c>
      <c r="L52" s="6">
        <v>41.06</v>
      </c>
    </row>
    <row r="53" spans="2:12" x14ac:dyDescent="0.2">
      <c r="B53" s="5">
        <v>37071</v>
      </c>
      <c r="C53">
        <v>413</v>
      </c>
      <c r="D53">
        <v>52502000</v>
      </c>
      <c r="F53" t="s">
        <v>138</v>
      </c>
      <c r="H53">
        <v>100053187</v>
      </c>
      <c r="I53" t="s">
        <v>145</v>
      </c>
      <c r="J53">
        <v>20023000</v>
      </c>
      <c r="K53" t="s">
        <v>118</v>
      </c>
      <c r="L53" s="6">
        <v>1059.77</v>
      </c>
    </row>
    <row r="54" spans="2:12" x14ac:dyDescent="0.2">
      <c r="B54" s="5">
        <v>37071</v>
      </c>
      <c r="C54">
        <v>413</v>
      </c>
      <c r="D54">
        <v>52502000</v>
      </c>
      <c r="F54" t="s">
        <v>138</v>
      </c>
      <c r="H54">
        <v>100053307</v>
      </c>
      <c r="I54" t="s">
        <v>139</v>
      </c>
      <c r="J54">
        <v>20023000</v>
      </c>
      <c r="K54" t="s">
        <v>118</v>
      </c>
      <c r="L54" s="6">
        <v>8.34</v>
      </c>
    </row>
    <row r="55" spans="2:12" x14ac:dyDescent="0.2">
      <c r="B55" s="5">
        <v>37071</v>
      </c>
      <c r="C55">
        <v>413</v>
      </c>
      <c r="D55">
        <v>52502000</v>
      </c>
      <c r="F55" t="s">
        <v>138</v>
      </c>
      <c r="H55">
        <v>100053489</v>
      </c>
      <c r="I55" t="s">
        <v>141</v>
      </c>
      <c r="J55">
        <v>20023000</v>
      </c>
      <c r="K55" t="s">
        <v>118</v>
      </c>
      <c r="L55" s="6">
        <v>202.23</v>
      </c>
    </row>
    <row r="56" spans="2:12" x14ac:dyDescent="0.2">
      <c r="B56" s="5">
        <v>37071</v>
      </c>
      <c r="C56">
        <v>413</v>
      </c>
      <c r="D56">
        <v>52502000</v>
      </c>
      <c r="F56" t="s">
        <v>138</v>
      </c>
      <c r="H56">
        <v>100053707</v>
      </c>
      <c r="I56" t="s">
        <v>140</v>
      </c>
      <c r="J56">
        <v>20023000</v>
      </c>
      <c r="K56" t="s">
        <v>118</v>
      </c>
      <c r="L56" s="6">
        <v>497.49</v>
      </c>
    </row>
    <row r="57" spans="2:12" x14ac:dyDescent="0.2">
      <c r="B57" s="5">
        <v>37071</v>
      </c>
      <c r="C57">
        <v>413</v>
      </c>
      <c r="D57">
        <v>52502000</v>
      </c>
      <c r="F57" t="s">
        <v>138</v>
      </c>
      <c r="H57">
        <v>100053775</v>
      </c>
      <c r="I57" t="s">
        <v>286</v>
      </c>
      <c r="J57">
        <v>20023000</v>
      </c>
      <c r="K57" t="s">
        <v>118</v>
      </c>
      <c r="L57" s="6">
        <v>10</v>
      </c>
    </row>
    <row r="58" spans="2:12" x14ac:dyDescent="0.2">
      <c r="B58" s="5">
        <v>37071</v>
      </c>
      <c r="C58">
        <v>413</v>
      </c>
      <c r="D58">
        <v>52502000</v>
      </c>
      <c r="F58" t="s">
        <v>138</v>
      </c>
      <c r="H58">
        <v>100053897</v>
      </c>
      <c r="I58" t="s">
        <v>139</v>
      </c>
      <c r="J58">
        <v>20023000</v>
      </c>
      <c r="K58" t="s">
        <v>118</v>
      </c>
      <c r="L58" s="6">
        <v>1.81</v>
      </c>
    </row>
    <row r="59" spans="2:12" x14ac:dyDescent="0.2">
      <c r="B59" t="s">
        <v>113</v>
      </c>
      <c r="D59">
        <v>52502000</v>
      </c>
      <c r="L59" s="7">
        <v>3986.74</v>
      </c>
    </row>
    <row r="60" spans="2:12" x14ac:dyDescent="0.2">
      <c r="B60" s="5">
        <v>37043</v>
      </c>
      <c r="C60">
        <v>413</v>
      </c>
      <c r="D60">
        <v>52502500</v>
      </c>
      <c r="F60" t="s">
        <v>146</v>
      </c>
      <c r="H60">
        <v>100022011</v>
      </c>
      <c r="I60" t="s">
        <v>147</v>
      </c>
      <c r="J60">
        <v>20023000</v>
      </c>
      <c r="K60" t="s">
        <v>118</v>
      </c>
      <c r="L60" s="6">
        <v>10460.51</v>
      </c>
    </row>
    <row r="61" spans="2:12" x14ac:dyDescent="0.2">
      <c r="B61" t="s">
        <v>113</v>
      </c>
      <c r="D61">
        <v>52502500</v>
      </c>
      <c r="L61" s="7">
        <v>10460.51</v>
      </c>
    </row>
    <row r="62" spans="2:12" x14ac:dyDescent="0.2">
      <c r="B62" s="5">
        <v>37071</v>
      </c>
      <c r="C62">
        <v>413</v>
      </c>
      <c r="D62">
        <v>52503500</v>
      </c>
      <c r="F62" t="s">
        <v>148</v>
      </c>
      <c r="H62">
        <v>100034984</v>
      </c>
      <c r="I62" t="s">
        <v>197</v>
      </c>
      <c r="J62">
        <v>5000060175</v>
      </c>
      <c r="K62" t="s">
        <v>194</v>
      </c>
      <c r="L62" s="6">
        <v>64.73</v>
      </c>
    </row>
    <row r="63" spans="2:12" x14ac:dyDescent="0.2">
      <c r="B63" s="5">
        <v>37070</v>
      </c>
      <c r="C63">
        <v>413</v>
      </c>
      <c r="D63">
        <v>52503500</v>
      </c>
      <c r="F63" t="s">
        <v>148</v>
      </c>
      <c r="H63">
        <v>100041184</v>
      </c>
      <c r="I63" t="s">
        <v>284</v>
      </c>
      <c r="J63">
        <v>6000008916</v>
      </c>
      <c r="K63" t="s">
        <v>285</v>
      </c>
      <c r="L63" s="6">
        <v>125.17</v>
      </c>
    </row>
    <row r="64" spans="2:12" x14ac:dyDescent="0.2">
      <c r="B64" s="5">
        <v>37070</v>
      </c>
      <c r="C64">
        <v>413</v>
      </c>
      <c r="D64">
        <v>52503500</v>
      </c>
      <c r="F64" t="s">
        <v>148</v>
      </c>
      <c r="H64">
        <v>100041184</v>
      </c>
      <c r="I64" t="s">
        <v>284</v>
      </c>
      <c r="J64">
        <v>6000008916</v>
      </c>
      <c r="K64" t="s">
        <v>285</v>
      </c>
      <c r="L64" s="6">
        <v>25.69</v>
      </c>
    </row>
    <row r="65" spans="2:12" x14ac:dyDescent="0.2">
      <c r="B65" s="5">
        <v>37049</v>
      </c>
      <c r="C65">
        <v>413</v>
      </c>
      <c r="D65">
        <v>52503500</v>
      </c>
      <c r="F65" t="s">
        <v>148</v>
      </c>
      <c r="H65">
        <v>100028251</v>
      </c>
      <c r="J65">
        <v>5000002328</v>
      </c>
      <c r="K65" t="s">
        <v>150</v>
      </c>
      <c r="L65" s="6">
        <v>30.79</v>
      </c>
    </row>
    <row r="66" spans="2:12" x14ac:dyDescent="0.2">
      <c r="B66" t="s">
        <v>113</v>
      </c>
      <c r="D66">
        <v>52503500</v>
      </c>
      <c r="L66" s="7">
        <v>246.38</v>
      </c>
    </row>
    <row r="67" spans="2:12" x14ac:dyDescent="0.2">
      <c r="B67" s="5">
        <v>37056</v>
      </c>
      <c r="C67">
        <v>413</v>
      </c>
      <c r="D67">
        <v>52504500</v>
      </c>
      <c r="F67" t="s">
        <v>240</v>
      </c>
      <c r="H67">
        <v>49018467</v>
      </c>
      <c r="J67">
        <v>20023000</v>
      </c>
      <c r="K67" t="s">
        <v>118</v>
      </c>
      <c r="L67" s="6">
        <v>435.19</v>
      </c>
    </row>
    <row r="68" spans="2:12" x14ac:dyDescent="0.2">
      <c r="B68" s="5">
        <v>37050</v>
      </c>
      <c r="C68">
        <v>413</v>
      </c>
      <c r="D68">
        <v>52504500</v>
      </c>
      <c r="F68" t="s">
        <v>240</v>
      </c>
      <c r="H68">
        <v>100026404</v>
      </c>
      <c r="J68">
        <v>5000005861</v>
      </c>
      <c r="K68" t="s">
        <v>287</v>
      </c>
      <c r="L68" s="6">
        <v>27.27</v>
      </c>
    </row>
    <row r="69" spans="2:12" x14ac:dyDescent="0.2">
      <c r="B69" t="s">
        <v>113</v>
      </c>
      <c r="D69">
        <v>52504500</v>
      </c>
      <c r="L69" s="7">
        <v>462.46</v>
      </c>
    </row>
    <row r="70" spans="2:12" x14ac:dyDescent="0.2">
      <c r="B70" s="5">
        <v>37043</v>
      </c>
      <c r="C70">
        <v>413</v>
      </c>
      <c r="D70">
        <v>52507000</v>
      </c>
      <c r="F70" t="s">
        <v>243</v>
      </c>
      <c r="H70">
        <v>100026963</v>
      </c>
      <c r="I70" t="s">
        <v>288</v>
      </c>
      <c r="J70">
        <v>5000006041</v>
      </c>
      <c r="K70" t="s">
        <v>289</v>
      </c>
      <c r="L70" s="6">
        <v>295</v>
      </c>
    </row>
    <row r="71" spans="2:12" x14ac:dyDescent="0.2">
      <c r="B71" t="s">
        <v>113</v>
      </c>
      <c r="D71">
        <v>52507000</v>
      </c>
      <c r="L71" s="7">
        <v>295</v>
      </c>
    </row>
    <row r="72" spans="2:12" x14ac:dyDescent="0.2">
      <c r="B72" s="5">
        <v>37055</v>
      </c>
      <c r="C72">
        <v>413</v>
      </c>
      <c r="D72">
        <v>52507500</v>
      </c>
      <c r="F72" t="s">
        <v>160</v>
      </c>
      <c r="H72">
        <v>100030854</v>
      </c>
      <c r="I72" t="s">
        <v>290</v>
      </c>
      <c r="J72">
        <v>5000067023</v>
      </c>
      <c r="K72" t="s">
        <v>164</v>
      </c>
      <c r="L72" s="6">
        <v>352.24</v>
      </c>
    </row>
    <row r="73" spans="2:12" x14ac:dyDescent="0.2">
      <c r="B73" t="s">
        <v>113</v>
      </c>
      <c r="D73">
        <v>52507500</v>
      </c>
      <c r="L73" s="7">
        <v>352.24</v>
      </c>
    </row>
    <row r="74" spans="2:12" x14ac:dyDescent="0.2">
      <c r="B74" s="5">
        <v>37070</v>
      </c>
      <c r="C74">
        <v>413</v>
      </c>
      <c r="D74">
        <v>53600000</v>
      </c>
      <c r="F74" t="s">
        <v>199</v>
      </c>
      <c r="H74">
        <v>100041184</v>
      </c>
      <c r="I74" t="s">
        <v>284</v>
      </c>
      <c r="J74">
        <v>6000008916</v>
      </c>
      <c r="K74" t="s">
        <v>285</v>
      </c>
      <c r="L74" s="6">
        <v>117.46</v>
      </c>
    </row>
    <row r="75" spans="2:12" x14ac:dyDescent="0.2">
      <c r="B75" s="5">
        <v>37064</v>
      </c>
      <c r="C75">
        <v>413</v>
      </c>
      <c r="D75">
        <v>53600000</v>
      </c>
      <c r="F75" t="s">
        <v>199</v>
      </c>
      <c r="H75">
        <v>100032419</v>
      </c>
      <c r="J75">
        <v>5000003183</v>
      </c>
      <c r="K75" t="s">
        <v>200</v>
      </c>
      <c r="L75" s="6">
        <v>163.85</v>
      </c>
    </row>
    <row r="76" spans="2:12" x14ac:dyDescent="0.2">
      <c r="B76" t="s">
        <v>113</v>
      </c>
      <c r="D76">
        <v>53600000</v>
      </c>
      <c r="L76" s="7">
        <v>281.31</v>
      </c>
    </row>
    <row r="77" spans="2:12" x14ac:dyDescent="0.2">
      <c r="B77" s="5">
        <v>37072</v>
      </c>
      <c r="C77">
        <v>413</v>
      </c>
      <c r="D77">
        <v>59003000</v>
      </c>
      <c r="F77" t="s">
        <v>201</v>
      </c>
      <c r="H77">
        <v>100032282</v>
      </c>
      <c r="J77">
        <v>30016000</v>
      </c>
      <c r="K77" t="s">
        <v>110</v>
      </c>
      <c r="L77" s="6">
        <v>216.82</v>
      </c>
    </row>
    <row r="78" spans="2:12" x14ac:dyDescent="0.2">
      <c r="B78" s="5">
        <v>37072</v>
      </c>
      <c r="C78">
        <v>413</v>
      </c>
      <c r="D78">
        <v>59003000</v>
      </c>
      <c r="F78" t="s">
        <v>201</v>
      </c>
      <c r="H78">
        <v>100032282</v>
      </c>
      <c r="J78">
        <v>30016000</v>
      </c>
      <c r="K78" t="s">
        <v>110</v>
      </c>
      <c r="L78" s="6">
        <v>43.36</v>
      </c>
    </row>
    <row r="79" spans="2:12" x14ac:dyDescent="0.2">
      <c r="B79" s="5">
        <v>37072</v>
      </c>
      <c r="C79">
        <v>413</v>
      </c>
      <c r="D79">
        <v>59003000</v>
      </c>
      <c r="F79" t="s">
        <v>201</v>
      </c>
      <c r="H79">
        <v>100032282</v>
      </c>
      <c r="J79">
        <v>30016000</v>
      </c>
      <c r="K79" t="s">
        <v>110</v>
      </c>
      <c r="L79" s="6">
        <v>185.39</v>
      </c>
    </row>
    <row r="80" spans="2:12" x14ac:dyDescent="0.2">
      <c r="B80" s="5">
        <v>37057</v>
      </c>
      <c r="C80">
        <v>413</v>
      </c>
      <c r="D80">
        <v>59003000</v>
      </c>
      <c r="F80" t="s">
        <v>201</v>
      </c>
      <c r="H80">
        <v>100029966</v>
      </c>
      <c r="J80">
        <v>30016000</v>
      </c>
      <c r="K80" t="s">
        <v>110</v>
      </c>
      <c r="L80" s="6">
        <v>216.83</v>
      </c>
    </row>
    <row r="81" spans="2:12" x14ac:dyDescent="0.2">
      <c r="B81" s="5">
        <v>37057</v>
      </c>
      <c r="C81">
        <v>413</v>
      </c>
      <c r="D81">
        <v>59003000</v>
      </c>
      <c r="F81" t="s">
        <v>201</v>
      </c>
      <c r="H81">
        <v>100029966</v>
      </c>
      <c r="J81">
        <v>30016000</v>
      </c>
      <c r="K81" t="s">
        <v>110</v>
      </c>
      <c r="L81" s="6">
        <v>36.69</v>
      </c>
    </row>
    <row r="82" spans="2:12" x14ac:dyDescent="0.2">
      <c r="B82" s="5">
        <v>37057</v>
      </c>
      <c r="C82">
        <v>413</v>
      </c>
      <c r="D82">
        <v>59003000</v>
      </c>
      <c r="F82" t="s">
        <v>201</v>
      </c>
      <c r="H82">
        <v>100029966</v>
      </c>
      <c r="J82">
        <v>30016000</v>
      </c>
      <c r="K82" t="s">
        <v>110</v>
      </c>
      <c r="L82" s="6">
        <v>156.91</v>
      </c>
    </row>
    <row r="83" spans="2:12" x14ac:dyDescent="0.2">
      <c r="B83" t="s">
        <v>113</v>
      </c>
      <c r="D83">
        <v>59003000</v>
      </c>
      <c r="L83" s="7">
        <v>856</v>
      </c>
    </row>
    <row r="84" spans="2:12" x14ac:dyDescent="0.2">
      <c r="B84" s="5">
        <v>37072</v>
      </c>
      <c r="C84">
        <v>413</v>
      </c>
      <c r="D84">
        <v>80020360</v>
      </c>
      <c r="F84" t="s">
        <v>291</v>
      </c>
      <c r="I84" t="s">
        <v>292</v>
      </c>
      <c r="L84" s="6">
        <v>260.49</v>
      </c>
    </row>
    <row r="85" spans="2:12" x14ac:dyDescent="0.2">
      <c r="B85" t="s">
        <v>113</v>
      </c>
      <c r="D85">
        <v>80020360</v>
      </c>
      <c r="L85" s="7">
        <v>260.49</v>
      </c>
    </row>
    <row r="86" spans="2:12" x14ac:dyDescent="0.2">
      <c r="B86" s="5">
        <v>37072</v>
      </c>
      <c r="C86">
        <v>413</v>
      </c>
      <c r="D86">
        <v>80020401</v>
      </c>
      <c r="F86" t="s">
        <v>205</v>
      </c>
      <c r="I86" t="s">
        <v>293</v>
      </c>
      <c r="L86" s="6">
        <v>-1415.46</v>
      </c>
    </row>
    <row r="87" spans="2:12" x14ac:dyDescent="0.2">
      <c r="B87" s="5">
        <v>37072</v>
      </c>
      <c r="C87">
        <v>413</v>
      </c>
      <c r="D87">
        <v>80020401</v>
      </c>
      <c r="F87" t="s">
        <v>205</v>
      </c>
      <c r="I87" t="s">
        <v>293</v>
      </c>
      <c r="L87" s="6">
        <v>-1415.46</v>
      </c>
    </row>
    <row r="88" spans="2:12" x14ac:dyDescent="0.2">
      <c r="B88" s="5">
        <v>37072</v>
      </c>
      <c r="C88">
        <v>413</v>
      </c>
      <c r="D88">
        <v>80020401</v>
      </c>
      <c r="F88" t="s">
        <v>205</v>
      </c>
      <c r="I88" t="s">
        <v>293</v>
      </c>
      <c r="L88" s="6">
        <v>-2830.93</v>
      </c>
    </row>
    <row r="89" spans="2:12" x14ac:dyDescent="0.2">
      <c r="B89" s="5">
        <v>37072</v>
      </c>
      <c r="C89">
        <v>413</v>
      </c>
      <c r="D89">
        <v>80020401</v>
      </c>
      <c r="F89" t="s">
        <v>205</v>
      </c>
      <c r="I89" t="s">
        <v>293</v>
      </c>
      <c r="L89" s="6">
        <v>-2830.93</v>
      </c>
    </row>
    <row r="90" spans="2:12" x14ac:dyDescent="0.2">
      <c r="B90" t="s">
        <v>113</v>
      </c>
      <c r="D90">
        <v>80020401</v>
      </c>
      <c r="L90" s="7">
        <v>-8492.7800000000007</v>
      </c>
    </row>
    <row r="91" spans="2:12" x14ac:dyDescent="0.2">
      <c r="B91" t="s">
        <v>212</v>
      </c>
      <c r="L91" s="6"/>
    </row>
    <row r="92" spans="2:12" x14ac:dyDescent="0.2">
      <c r="L92" s="6"/>
    </row>
    <row r="93" spans="2:12" x14ac:dyDescent="0.2">
      <c r="B93" t="s">
        <v>213</v>
      </c>
      <c r="L93" s="7">
        <v>61279.89</v>
      </c>
    </row>
    <row r="94" spans="2:12" x14ac:dyDescent="0.2">
      <c r="L94" s="6"/>
    </row>
    <row r="95" spans="2:12" x14ac:dyDescent="0.2">
      <c r="L95" s="6"/>
    </row>
    <row r="96" spans="2:12" x14ac:dyDescent="0.2">
      <c r="L96" s="6"/>
    </row>
    <row r="97" spans="12:12" x14ac:dyDescent="0.2">
      <c r="L97" s="6"/>
    </row>
    <row r="98" spans="12:12" x14ac:dyDescent="0.2">
      <c r="L98" s="6"/>
    </row>
    <row r="99" spans="12:12" x14ac:dyDescent="0.2">
      <c r="L99" s="6"/>
    </row>
    <row r="100" spans="12:12" x14ac:dyDescent="0.2">
      <c r="L100" s="6"/>
    </row>
    <row r="101" spans="12:12" x14ac:dyDescent="0.2">
      <c r="L101" s="6"/>
    </row>
    <row r="102" spans="12:12" x14ac:dyDescent="0.2">
      <c r="L102" s="6"/>
    </row>
    <row r="103" spans="12:12" x14ac:dyDescent="0.2">
      <c r="L103" s="6"/>
    </row>
    <row r="104" spans="12:12" x14ac:dyDescent="0.2">
      <c r="L104" s="6"/>
    </row>
    <row r="105" spans="12:12" x14ac:dyDescent="0.2">
      <c r="L105" s="6"/>
    </row>
    <row r="106" spans="12:12" x14ac:dyDescent="0.2">
      <c r="L106" s="6"/>
    </row>
    <row r="107" spans="12:12" x14ac:dyDescent="0.2">
      <c r="L107" s="6"/>
    </row>
    <row r="108" spans="12:12" x14ac:dyDescent="0.2">
      <c r="L108" s="6"/>
    </row>
    <row r="109" spans="12:12" x14ac:dyDescent="0.2">
      <c r="L109" s="6"/>
    </row>
    <row r="110" spans="12:12" x14ac:dyDescent="0.2">
      <c r="L110" s="6"/>
    </row>
    <row r="111" spans="12:12" x14ac:dyDescent="0.2">
      <c r="L111" s="6"/>
    </row>
    <row r="112" spans="12:12" x14ac:dyDescent="0.2">
      <c r="L112" s="6"/>
    </row>
    <row r="113" spans="12:12" x14ac:dyDescent="0.2">
      <c r="L113" s="6"/>
    </row>
    <row r="114" spans="12:12" x14ac:dyDescent="0.2">
      <c r="L114" s="6"/>
    </row>
    <row r="115" spans="12:12" x14ac:dyDescent="0.2">
      <c r="L115" s="6"/>
    </row>
    <row r="116" spans="12:12" x14ac:dyDescent="0.2">
      <c r="L116" s="6"/>
    </row>
    <row r="117" spans="12:12" x14ac:dyDescent="0.2">
      <c r="L117" s="6"/>
    </row>
    <row r="118" spans="12:12" x14ac:dyDescent="0.2">
      <c r="L118" s="6"/>
    </row>
    <row r="119" spans="12:12" x14ac:dyDescent="0.2">
      <c r="L119" s="6"/>
    </row>
    <row r="120" spans="12:12" x14ac:dyDescent="0.2">
      <c r="L120" s="6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36" sqref="B36"/>
    </sheetView>
  </sheetViews>
  <sheetFormatPr defaultRowHeight="12.75" x14ac:dyDescent="0.2"/>
  <cols>
    <col min="1" max="1" width="22" customWidth="1"/>
    <col min="2" max="2" width="5.140625" customWidth="1"/>
    <col min="3" max="3" width="23.28515625" customWidth="1"/>
    <col min="4" max="4" width="20.7109375" customWidth="1"/>
    <col min="5" max="5" width="12.85546875" customWidth="1"/>
  </cols>
  <sheetData>
    <row r="1" spans="1:5" x14ac:dyDescent="0.2">
      <c r="A1" s="1"/>
      <c r="B1" s="1" t="s">
        <v>0</v>
      </c>
      <c r="C1" s="1"/>
      <c r="D1" s="1"/>
    </row>
    <row r="2" spans="1:5" x14ac:dyDescent="0.2">
      <c r="A2" s="1"/>
      <c r="B2" s="1" t="s">
        <v>624</v>
      </c>
      <c r="C2" s="1"/>
      <c r="D2" s="1"/>
    </row>
    <row r="3" spans="1:5" x14ac:dyDescent="0.2">
      <c r="A3" s="1"/>
      <c r="B3" s="1" t="s">
        <v>579</v>
      </c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2" t="s">
        <v>618</v>
      </c>
      <c r="B5" s="2" t="s">
        <v>608</v>
      </c>
      <c r="C5" s="2" t="s">
        <v>609</v>
      </c>
      <c r="D5" s="2" t="s">
        <v>610</v>
      </c>
      <c r="E5" s="2" t="s">
        <v>567</v>
      </c>
    </row>
    <row r="7" spans="1:5" x14ac:dyDescent="0.2">
      <c r="A7" t="s">
        <v>22</v>
      </c>
      <c r="B7" s="3">
        <v>413</v>
      </c>
      <c r="C7" s="3" t="s">
        <v>611</v>
      </c>
      <c r="D7" t="s">
        <v>622</v>
      </c>
      <c r="E7">
        <v>1</v>
      </c>
    </row>
    <row r="8" spans="1:5" x14ac:dyDescent="0.2">
      <c r="B8" s="3"/>
      <c r="C8" s="3"/>
      <c r="D8" s="65" t="s">
        <v>623</v>
      </c>
      <c r="E8">
        <v>1</v>
      </c>
    </row>
    <row r="10" spans="1:5" x14ac:dyDescent="0.2">
      <c r="A10" t="s">
        <v>21</v>
      </c>
      <c r="B10" s="3">
        <v>413</v>
      </c>
      <c r="C10" s="3" t="s">
        <v>611</v>
      </c>
      <c r="D10" t="s">
        <v>614</v>
      </c>
      <c r="E10">
        <v>1</v>
      </c>
    </row>
    <row r="11" spans="1:5" x14ac:dyDescent="0.2">
      <c r="D11" s="65" t="s">
        <v>623</v>
      </c>
      <c r="E11">
        <v>1</v>
      </c>
    </row>
    <row r="12" spans="1:5" x14ac:dyDescent="0.2">
      <c r="D12" s="66"/>
    </row>
    <row r="13" spans="1:5" x14ac:dyDescent="0.2">
      <c r="D13" s="68" t="s">
        <v>625</v>
      </c>
      <c r="E13">
        <f>+E8+E11</f>
        <v>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19</vt:i4>
      </vt:variant>
    </vt:vector>
  </HeadingPairs>
  <TitlesOfParts>
    <vt:vector size="49" baseType="lpstr">
      <vt:lpstr>105653</vt:lpstr>
      <vt:lpstr>Detail - 105653</vt:lpstr>
      <vt:lpstr>Headcount - 105653</vt:lpstr>
      <vt:lpstr>105654</vt:lpstr>
      <vt:lpstr>Detail - 105654</vt:lpstr>
      <vt:lpstr>Headcount - 105654</vt:lpstr>
      <vt:lpstr>105655</vt:lpstr>
      <vt:lpstr>Detail - 105655</vt:lpstr>
      <vt:lpstr>Headcount - 105655</vt:lpstr>
      <vt:lpstr>105656</vt:lpstr>
      <vt:lpstr>Detail - 105656</vt:lpstr>
      <vt:lpstr>Headcount - 105656</vt:lpstr>
      <vt:lpstr>105657</vt:lpstr>
      <vt:lpstr>Detail - 105657</vt:lpstr>
      <vt:lpstr>Headcount - 105657</vt:lpstr>
      <vt:lpstr>105658</vt:lpstr>
      <vt:lpstr>Detail - 105658</vt:lpstr>
      <vt:lpstr>Headcount - 105658</vt:lpstr>
      <vt:lpstr>105659</vt:lpstr>
      <vt:lpstr>Detail - 105659</vt:lpstr>
      <vt:lpstr>Headcount - 105659</vt:lpstr>
      <vt:lpstr>105660</vt:lpstr>
      <vt:lpstr>Detail - 105660</vt:lpstr>
      <vt:lpstr>Heacount - 105660</vt:lpstr>
      <vt:lpstr>107061</vt:lpstr>
      <vt:lpstr>Detail - 107061</vt:lpstr>
      <vt:lpstr>Headcount - 107061</vt:lpstr>
      <vt:lpstr>Consolidated</vt:lpstr>
      <vt:lpstr>Summary by CCs</vt:lpstr>
      <vt:lpstr>Summary by CCs(2)</vt:lpstr>
      <vt:lpstr>'105653'!Print_Area</vt:lpstr>
      <vt:lpstr>'105654'!Print_Area</vt:lpstr>
      <vt:lpstr>'105655'!Print_Area</vt:lpstr>
      <vt:lpstr>'105656'!Print_Area</vt:lpstr>
      <vt:lpstr>'105657'!Print_Area</vt:lpstr>
      <vt:lpstr>'105658'!Print_Area</vt:lpstr>
      <vt:lpstr>'105659'!Print_Area</vt:lpstr>
      <vt:lpstr>'105660'!Print_Area</vt:lpstr>
      <vt:lpstr>'107061'!Print_Area</vt:lpstr>
      <vt:lpstr>Consolidated!Print_Area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Felienne</cp:lastModifiedBy>
  <cp:lastPrinted>2001-07-26T21:03:31Z</cp:lastPrinted>
  <dcterms:created xsi:type="dcterms:W3CDTF">2001-07-09T15:41:05Z</dcterms:created>
  <dcterms:modified xsi:type="dcterms:W3CDTF">2014-09-05T09:58:38Z</dcterms:modified>
</cp:coreProperties>
</file>