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815" yWindow="-210" windowWidth="9960" windowHeight="8580" activeTab="1"/>
  </bookViews>
  <sheets>
    <sheet name="TRW" sheetId="3" r:id="rId1"/>
    <sheet name="Owens" sheetId="4" r:id="rId2"/>
    <sheet name="Excelsior Schedule" sheetId="2" r:id="rId3"/>
    <sheet name="intexp" sheetId="1" r:id="rId4"/>
  </sheets>
  <externalReferences>
    <externalReference r:id="rId5"/>
  </externalReferences>
  <calcPr calcId="152511"/>
</workbook>
</file>

<file path=xl/calcChain.xml><?xml version="1.0" encoding="utf-8"?>
<calcChain xmlns="http://schemas.openxmlformats.org/spreadsheetml/2006/main">
  <c r="E7" i="2" l="1"/>
  <c r="G7" i="2"/>
  <c r="E8" i="2"/>
  <c r="E9" i="2"/>
  <c r="E10" i="2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D29" i="2"/>
  <c r="C29" i="2" s="1"/>
  <c r="E29" i="2" s="1"/>
  <c r="D30" i="2"/>
  <c r="C30" i="2" s="1"/>
  <c r="E30" i="2"/>
  <c r="B127" i="2"/>
  <c r="G16" i="1"/>
  <c r="J16" i="1"/>
  <c r="J60" i="1" s="1"/>
  <c r="G30" i="1"/>
  <c r="J30" i="1"/>
  <c r="K30" i="1" s="1"/>
  <c r="G44" i="1"/>
  <c r="K44" i="1" s="1"/>
  <c r="G48" i="1"/>
  <c r="J48" i="1"/>
  <c r="G52" i="1"/>
  <c r="G57" i="1"/>
  <c r="D68" i="1" s="1"/>
  <c r="J57" i="1"/>
  <c r="K57" i="1" s="1"/>
  <c r="D66" i="1"/>
  <c r="G7" i="4"/>
  <c r="H7" i="4"/>
  <c r="I7" i="4"/>
  <c r="O7" i="4"/>
  <c r="P7" i="4"/>
  <c r="D8" i="4"/>
  <c r="G8" i="4"/>
  <c r="H8" i="4"/>
  <c r="O8" i="4"/>
  <c r="P8" i="4" s="1"/>
  <c r="G9" i="4"/>
  <c r="O9" i="4"/>
  <c r="P9" i="4" s="1"/>
  <c r="G10" i="4"/>
  <c r="O10" i="4"/>
  <c r="P10" i="4"/>
  <c r="G11" i="4"/>
  <c r="O11" i="4"/>
  <c r="P11" i="4"/>
  <c r="G12" i="4"/>
  <c r="O12" i="4"/>
  <c r="P12" i="4"/>
  <c r="G13" i="4"/>
  <c r="O13" i="4"/>
  <c r="P13" i="4" s="1"/>
  <c r="G14" i="4"/>
  <c r="O14" i="4"/>
  <c r="P14" i="4"/>
  <c r="G15" i="4"/>
  <c r="O15" i="4"/>
  <c r="P15" i="4"/>
  <c r="G16" i="4"/>
  <c r="O16" i="4"/>
  <c r="P16" i="4"/>
  <c r="G17" i="4"/>
  <c r="O17" i="4"/>
  <c r="P17" i="4" s="1"/>
  <c r="G18" i="4"/>
  <c r="O18" i="4"/>
  <c r="P18" i="4"/>
  <c r="G19" i="4"/>
  <c r="O19" i="4"/>
  <c r="P19" i="4"/>
  <c r="G20" i="4"/>
  <c r="O20" i="4"/>
  <c r="P20" i="4" s="1"/>
  <c r="G21" i="4"/>
  <c r="O21" i="4"/>
  <c r="P21" i="4" s="1"/>
  <c r="G22" i="4"/>
  <c r="O22" i="4"/>
  <c r="P22" i="4" s="1"/>
  <c r="G23" i="4"/>
  <c r="O23" i="4"/>
  <c r="P23" i="4"/>
  <c r="G24" i="4"/>
  <c r="O24" i="4"/>
  <c r="P24" i="4" s="1"/>
  <c r="G25" i="4"/>
  <c r="O25" i="4"/>
  <c r="P25" i="4" s="1"/>
  <c r="G26" i="4"/>
  <c r="O26" i="4"/>
  <c r="P26" i="4" s="1"/>
  <c r="G27" i="4"/>
  <c r="O27" i="4"/>
  <c r="P27" i="4"/>
  <c r="F20" i="3"/>
  <c r="G20" i="3"/>
  <c r="M20" i="3" s="1"/>
  <c r="H20" i="3"/>
  <c r="I20" i="3"/>
  <c r="K20" i="3"/>
  <c r="N20" i="3" s="1"/>
  <c r="O20" i="3" s="1"/>
  <c r="R20" i="3"/>
  <c r="S20" i="3"/>
  <c r="F21" i="3"/>
  <c r="G21" i="3"/>
  <c r="H21" i="3"/>
  <c r="I21" i="3"/>
  <c r="K21" i="3"/>
  <c r="N21" i="3" s="1"/>
  <c r="M21" i="3"/>
  <c r="R21" i="3"/>
  <c r="T21" i="3" s="1"/>
  <c r="S21" i="3"/>
  <c r="F22" i="3"/>
  <c r="G22" i="3"/>
  <c r="M22" i="3" s="1"/>
  <c r="H22" i="3"/>
  <c r="I22" i="3"/>
  <c r="K22" i="3"/>
  <c r="N22" i="3"/>
  <c r="R22" i="3"/>
  <c r="S22" i="3"/>
  <c r="T22" i="3"/>
  <c r="F23" i="3"/>
  <c r="G23" i="3"/>
  <c r="H23" i="3"/>
  <c r="I23" i="3"/>
  <c r="K23" i="3"/>
  <c r="M23" i="3"/>
  <c r="N23" i="3"/>
  <c r="R23" i="3"/>
  <c r="S23" i="3"/>
  <c r="T23" i="3"/>
  <c r="F24" i="3"/>
  <c r="G24" i="3"/>
  <c r="H24" i="3"/>
  <c r="I24" i="3"/>
  <c r="K24" i="3"/>
  <c r="N24" i="3" s="1"/>
  <c r="M24" i="3"/>
  <c r="R24" i="3"/>
  <c r="T24" i="3" s="1"/>
  <c r="S24" i="3"/>
  <c r="F25" i="3"/>
  <c r="G25" i="3"/>
  <c r="H25" i="3"/>
  <c r="I25" i="3"/>
  <c r="K25" i="3"/>
  <c r="N25" i="3" s="1"/>
  <c r="M25" i="3"/>
  <c r="R25" i="3"/>
  <c r="T25" i="3" s="1"/>
  <c r="S25" i="3"/>
  <c r="F26" i="3"/>
  <c r="G26" i="3"/>
  <c r="H26" i="3"/>
  <c r="I26" i="3"/>
  <c r="K26" i="3"/>
  <c r="M26" i="3"/>
  <c r="N26" i="3"/>
  <c r="R26" i="3"/>
  <c r="S26" i="3"/>
  <c r="T26" i="3"/>
  <c r="F27" i="3"/>
  <c r="G27" i="3"/>
  <c r="M27" i="3" s="1"/>
  <c r="H27" i="3"/>
  <c r="I27" i="3"/>
  <c r="K27" i="3"/>
  <c r="N27" i="3" s="1"/>
  <c r="R27" i="3"/>
  <c r="S27" i="3"/>
  <c r="T27" i="3"/>
  <c r="F28" i="3"/>
  <c r="G28" i="3"/>
  <c r="M28" i="3" s="1"/>
  <c r="H28" i="3"/>
  <c r="I28" i="3"/>
  <c r="K28" i="3"/>
  <c r="N28" i="3" s="1"/>
  <c r="R28" i="3"/>
  <c r="T28" i="3" s="1"/>
  <c r="S28" i="3"/>
  <c r="F29" i="3"/>
  <c r="G29" i="3"/>
  <c r="H29" i="3"/>
  <c r="I29" i="3"/>
  <c r="K29" i="3"/>
  <c r="M29" i="3"/>
  <c r="N29" i="3"/>
  <c r="R29" i="3"/>
  <c r="T29" i="3" s="1"/>
  <c r="S29" i="3"/>
  <c r="F30" i="3"/>
  <c r="G30" i="3"/>
  <c r="M30" i="3" s="1"/>
  <c r="H30" i="3"/>
  <c r="I30" i="3"/>
  <c r="K30" i="3"/>
  <c r="N30" i="3"/>
  <c r="R30" i="3"/>
  <c r="S30" i="3"/>
  <c r="T30" i="3"/>
  <c r="F31" i="3"/>
  <c r="G31" i="3"/>
  <c r="H31" i="3"/>
  <c r="I31" i="3"/>
  <c r="K31" i="3"/>
  <c r="M31" i="3"/>
  <c r="N31" i="3"/>
  <c r="R31" i="3"/>
  <c r="S31" i="3"/>
  <c r="T31" i="3"/>
  <c r="F32" i="3"/>
  <c r="G32" i="3"/>
  <c r="H32" i="3"/>
  <c r="I32" i="3"/>
  <c r="K32" i="3"/>
  <c r="N32" i="3" s="1"/>
  <c r="M32" i="3"/>
  <c r="R32" i="3"/>
  <c r="T32" i="3" s="1"/>
  <c r="S32" i="3"/>
  <c r="F33" i="3"/>
  <c r="G33" i="3"/>
  <c r="M33" i="3" s="1"/>
  <c r="H33" i="3"/>
  <c r="I33" i="3"/>
  <c r="K33" i="3"/>
  <c r="N33" i="3" s="1"/>
  <c r="R33" i="3"/>
  <c r="S33" i="3"/>
  <c r="T33" i="3"/>
  <c r="F34" i="3"/>
  <c r="G34" i="3"/>
  <c r="H34" i="3"/>
  <c r="I34" i="3"/>
  <c r="K34" i="3"/>
  <c r="M34" i="3"/>
  <c r="N34" i="3"/>
  <c r="R34" i="3"/>
  <c r="S34" i="3"/>
  <c r="T34" i="3"/>
  <c r="F35" i="3"/>
  <c r="G35" i="3"/>
  <c r="M35" i="3" s="1"/>
  <c r="H35" i="3"/>
  <c r="I35" i="3"/>
  <c r="K35" i="3"/>
  <c r="N35" i="3"/>
  <c r="R35" i="3"/>
  <c r="S35" i="3"/>
  <c r="T35" i="3"/>
  <c r="F36" i="3"/>
  <c r="G36" i="3"/>
  <c r="M36" i="3" s="1"/>
  <c r="H36" i="3"/>
  <c r="I36" i="3"/>
  <c r="K36" i="3"/>
  <c r="N36" i="3" s="1"/>
  <c r="R36" i="3"/>
  <c r="S36" i="3"/>
  <c r="F37" i="3"/>
  <c r="G37" i="3"/>
  <c r="H37" i="3"/>
  <c r="I37" i="3"/>
  <c r="K37" i="3"/>
  <c r="M37" i="3"/>
  <c r="N37" i="3"/>
  <c r="R37" i="3"/>
  <c r="S37" i="3"/>
  <c r="F38" i="3"/>
  <c r="G38" i="3"/>
  <c r="M38" i="3" s="1"/>
  <c r="H38" i="3"/>
  <c r="I38" i="3"/>
  <c r="K38" i="3"/>
  <c r="N38" i="3"/>
  <c r="R38" i="3"/>
  <c r="S38" i="3"/>
  <c r="T38" i="3" s="1"/>
  <c r="F39" i="3"/>
  <c r="G39" i="3"/>
  <c r="H39" i="3"/>
  <c r="I39" i="3"/>
  <c r="K39" i="3"/>
  <c r="M39" i="3"/>
  <c r="N39" i="3"/>
  <c r="R39" i="3"/>
  <c r="S39" i="3"/>
  <c r="T39" i="3"/>
  <c r="F40" i="3"/>
  <c r="G40" i="3"/>
  <c r="H40" i="3"/>
  <c r="I40" i="3"/>
  <c r="K40" i="3"/>
  <c r="N40" i="3" s="1"/>
  <c r="M40" i="3"/>
  <c r="R40" i="3"/>
  <c r="T40" i="3" s="1"/>
  <c r="S40" i="3"/>
  <c r="F41" i="3"/>
  <c r="G41" i="3"/>
  <c r="M41" i="3" s="1"/>
  <c r="H41" i="3"/>
  <c r="I41" i="3"/>
  <c r="K41" i="3"/>
  <c r="N41" i="3" s="1"/>
  <c r="R41" i="3"/>
  <c r="T41" i="3" s="1"/>
  <c r="S41" i="3"/>
  <c r="F42" i="3"/>
  <c r="G42" i="3"/>
  <c r="M42" i="3" s="1"/>
  <c r="H42" i="3"/>
  <c r="I42" i="3"/>
  <c r="K42" i="3"/>
  <c r="N42" i="3"/>
  <c r="R42" i="3"/>
  <c r="S42" i="3"/>
  <c r="T42" i="3"/>
  <c r="F43" i="3"/>
  <c r="G43" i="3"/>
  <c r="M43" i="3" s="1"/>
  <c r="H43" i="3"/>
  <c r="I43" i="3"/>
  <c r="K43" i="3"/>
  <c r="N43" i="3"/>
  <c r="R43" i="3"/>
  <c r="S43" i="3"/>
  <c r="T43" i="3"/>
  <c r="F44" i="3"/>
  <c r="G44" i="3"/>
  <c r="M44" i="3" s="1"/>
  <c r="H44" i="3"/>
  <c r="I44" i="3"/>
  <c r="K44" i="3"/>
  <c r="N44" i="3" s="1"/>
  <c r="R44" i="3"/>
  <c r="T44" i="3" s="1"/>
  <c r="S44" i="3"/>
  <c r="F45" i="3"/>
  <c r="G45" i="3"/>
  <c r="H45" i="3"/>
  <c r="I45" i="3"/>
  <c r="K45" i="3"/>
  <c r="N45" i="3" s="1"/>
  <c r="M45" i="3"/>
  <c r="R45" i="3"/>
  <c r="S45" i="3"/>
  <c r="F46" i="3"/>
  <c r="G46" i="3"/>
  <c r="H46" i="3"/>
  <c r="I46" i="3"/>
  <c r="K46" i="3"/>
  <c r="M46" i="3"/>
  <c r="N46" i="3"/>
  <c r="R46" i="3"/>
  <c r="S46" i="3"/>
  <c r="T46" i="3"/>
  <c r="F47" i="3"/>
  <c r="G47" i="3"/>
  <c r="H47" i="3"/>
  <c r="I47" i="3"/>
  <c r="K47" i="3"/>
  <c r="M47" i="3"/>
  <c r="N47" i="3"/>
  <c r="R47" i="3"/>
  <c r="S47" i="3"/>
  <c r="T47" i="3"/>
  <c r="F48" i="3"/>
  <c r="G48" i="3"/>
  <c r="H48" i="3"/>
  <c r="I48" i="3"/>
  <c r="K48" i="3"/>
  <c r="N48" i="3" s="1"/>
  <c r="M48" i="3"/>
  <c r="R48" i="3"/>
  <c r="T48" i="3" s="1"/>
  <c r="S48" i="3"/>
  <c r="F49" i="3"/>
  <c r="G49" i="3"/>
  <c r="M49" i="3" s="1"/>
  <c r="H49" i="3"/>
  <c r="I49" i="3"/>
  <c r="K49" i="3"/>
  <c r="N49" i="3" s="1"/>
  <c r="R49" i="3"/>
  <c r="T49" i="3" s="1"/>
  <c r="S49" i="3"/>
  <c r="F50" i="3"/>
  <c r="G50" i="3"/>
  <c r="H50" i="3"/>
  <c r="I50" i="3"/>
  <c r="K50" i="3"/>
  <c r="M50" i="3"/>
  <c r="N50" i="3"/>
  <c r="R50" i="3"/>
  <c r="S50" i="3"/>
  <c r="T50" i="3"/>
  <c r="F51" i="3"/>
  <c r="G51" i="3"/>
  <c r="M51" i="3" s="1"/>
  <c r="H51" i="3"/>
  <c r="I51" i="3"/>
  <c r="K51" i="3"/>
  <c r="N51" i="3"/>
  <c r="R51" i="3"/>
  <c r="S51" i="3"/>
  <c r="T51" i="3"/>
  <c r="F52" i="3"/>
  <c r="G52" i="3"/>
  <c r="M52" i="3" s="1"/>
  <c r="H52" i="3"/>
  <c r="I52" i="3"/>
  <c r="K52" i="3"/>
  <c r="N52" i="3" s="1"/>
  <c r="R52" i="3"/>
  <c r="S52" i="3"/>
  <c r="F53" i="3"/>
  <c r="G53" i="3"/>
  <c r="M53" i="3" s="1"/>
  <c r="H53" i="3"/>
  <c r="I53" i="3"/>
  <c r="K53" i="3"/>
  <c r="N53" i="3"/>
  <c r="R53" i="3"/>
  <c r="S53" i="3"/>
  <c r="F54" i="3"/>
  <c r="G54" i="3"/>
  <c r="H54" i="3"/>
  <c r="I54" i="3"/>
  <c r="K54" i="3"/>
  <c r="M54" i="3"/>
  <c r="N54" i="3"/>
  <c r="R54" i="3"/>
  <c r="S54" i="3"/>
  <c r="T54" i="3" s="1"/>
  <c r="F55" i="3"/>
  <c r="G55" i="3"/>
  <c r="H55" i="3"/>
  <c r="I55" i="3"/>
  <c r="K55" i="3"/>
  <c r="M55" i="3"/>
  <c r="N55" i="3"/>
  <c r="R55" i="3"/>
  <c r="T55" i="3" s="1"/>
  <c r="S55" i="3"/>
  <c r="F56" i="3"/>
  <c r="G56" i="3"/>
  <c r="H56" i="3"/>
  <c r="I56" i="3"/>
  <c r="K56" i="3"/>
  <c r="N56" i="3" s="1"/>
  <c r="M56" i="3"/>
  <c r="R56" i="3"/>
  <c r="T56" i="3" s="1"/>
  <c r="S56" i="3"/>
  <c r="F57" i="3"/>
  <c r="G57" i="3"/>
  <c r="M57" i="3" s="1"/>
  <c r="H57" i="3"/>
  <c r="I57" i="3"/>
  <c r="K57" i="3"/>
  <c r="N57" i="3" s="1"/>
  <c r="R57" i="3"/>
  <c r="S57" i="3"/>
  <c r="T57" i="3" s="1"/>
  <c r="F58" i="3"/>
  <c r="G58" i="3"/>
  <c r="M58" i="3" s="1"/>
  <c r="H58" i="3"/>
  <c r="I58" i="3"/>
  <c r="K58" i="3"/>
  <c r="N58" i="3"/>
  <c r="R58" i="3"/>
  <c r="S58" i="3"/>
  <c r="T58" i="3" s="1"/>
  <c r="F59" i="3"/>
  <c r="G59" i="3"/>
  <c r="M59" i="3" s="1"/>
  <c r="H59" i="3"/>
  <c r="I59" i="3"/>
  <c r="K59" i="3"/>
  <c r="N59" i="3"/>
  <c r="R59" i="3"/>
  <c r="S59" i="3"/>
  <c r="T59" i="3"/>
  <c r="F60" i="3"/>
  <c r="G60" i="3"/>
  <c r="M60" i="3" s="1"/>
  <c r="H60" i="3"/>
  <c r="I60" i="3"/>
  <c r="K60" i="3"/>
  <c r="N60" i="3" s="1"/>
  <c r="R60" i="3"/>
  <c r="S60" i="3"/>
  <c r="F61" i="3"/>
  <c r="G61" i="3"/>
  <c r="M61" i="3" s="1"/>
  <c r="H61" i="3"/>
  <c r="I61" i="3"/>
  <c r="K61" i="3"/>
  <c r="N61" i="3"/>
  <c r="R61" i="3"/>
  <c r="S61" i="3"/>
  <c r="F62" i="3"/>
  <c r="G62" i="3"/>
  <c r="M62" i="3" s="1"/>
  <c r="H62" i="3"/>
  <c r="I62" i="3"/>
  <c r="K62" i="3"/>
  <c r="N62" i="3"/>
  <c r="R62" i="3"/>
  <c r="T62" i="3" s="1"/>
  <c r="S62" i="3"/>
  <c r="F63" i="3"/>
  <c r="G63" i="3"/>
  <c r="H63" i="3"/>
  <c r="I63" i="3"/>
  <c r="K63" i="3"/>
  <c r="M63" i="3"/>
  <c r="N63" i="3"/>
  <c r="R63" i="3"/>
  <c r="T63" i="3" s="1"/>
  <c r="S63" i="3"/>
  <c r="F64" i="3"/>
  <c r="G64" i="3"/>
  <c r="H64" i="3"/>
  <c r="I64" i="3"/>
  <c r="K64" i="3"/>
  <c r="N64" i="3" s="1"/>
  <c r="M64" i="3"/>
  <c r="R64" i="3"/>
  <c r="T64" i="3" s="1"/>
  <c r="S64" i="3"/>
  <c r="F65" i="3"/>
  <c r="G65" i="3"/>
  <c r="H65" i="3"/>
  <c r="I65" i="3"/>
  <c r="K65" i="3"/>
  <c r="N65" i="3" s="1"/>
  <c r="M65" i="3"/>
  <c r="R65" i="3"/>
  <c r="S65" i="3"/>
  <c r="T65" i="3" s="1"/>
  <c r="F66" i="3"/>
  <c r="G66" i="3"/>
  <c r="M66" i="3" s="1"/>
  <c r="H66" i="3"/>
  <c r="I66" i="3"/>
  <c r="K66" i="3"/>
  <c r="N66" i="3"/>
  <c r="R66" i="3"/>
  <c r="S66" i="3"/>
  <c r="T66" i="3" s="1"/>
  <c r="F67" i="3"/>
  <c r="G67" i="3"/>
  <c r="M67" i="3" s="1"/>
  <c r="H67" i="3"/>
  <c r="I67" i="3"/>
  <c r="K67" i="3"/>
  <c r="N67" i="3" s="1"/>
  <c r="R67" i="3"/>
  <c r="S67" i="3"/>
  <c r="T67" i="3" s="1"/>
  <c r="F68" i="3"/>
  <c r="G68" i="3"/>
  <c r="M68" i="3" s="1"/>
  <c r="H68" i="3"/>
  <c r="I68" i="3"/>
  <c r="K68" i="3"/>
  <c r="N68" i="3" s="1"/>
  <c r="R68" i="3"/>
  <c r="S68" i="3"/>
  <c r="F69" i="3"/>
  <c r="G69" i="3"/>
  <c r="M69" i="3" s="1"/>
  <c r="H69" i="3"/>
  <c r="I69" i="3"/>
  <c r="K69" i="3"/>
  <c r="N69" i="3"/>
  <c r="R69" i="3"/>
  <c r="S69" i="3"/>
  <c r="F70" i="3"/>
  <c r="G70" i="3"/>
  <c r="M70" i="3" s="1"/>
  <c r="H70" i="3"/>
  <c r="I70" i="3"/>
  <c r="K70" i="3"/>
  <c r="N70" i="3"/>
  <c r="R70" i="3"/>
  <c r="S70" i="3"/>
  <c r="F71" i="3"/>
  <c r="G71" i="3"/>
  <c r="H71" i="3"/>
  <c r="I71" i="3"/>
  <c r="K71" i="3"/>
  <c r="M71" i="3"/>
  <c r="N71" i="3"/>
  <c r="R71" i="3"/>
  <c r="T71" i="3" s="1"/>
  <c r="S71" i="3"/>
  <c r="F72" i="3"/>
  <c r="G72" i="3"/>
  <c r="H72" i="3"/>
  <c r="I72" i="3"/>
  <c r="K72" i="3"/>
  <c r="N72" i="3" s="1"/>
  <c r="M72" i="3"/>
  <c r="R72" i="3"/>
  <c r="T72" i="3" s="1"/>
  <c r="S72" i="3"/>
  <c r="F73" i="3"/>
  <c r="G73" i="3"/>
  <c r="H73" i="3"/>
  <c r="I73" i="3"/>
  <c r="K73" i="3"/>
  <c r="N73" i="3" s="1"/>
  <c r="M73" i="3"/>
  <c r="R73" i="3"/>
  <c r="S73" i="3"/>
  <c r="T73" i="3" s="1"/>
  <c r="F74" i="3"/>
  <c r="G74" i="3"/>
  <c r="M74" i="3" s="1"/>
  <c r="H74" i="3"/>
  <c r="I74" i="3"/>
  <c r="K74" i="3"/>
  <c r="N74" i="3"/>
  <c r="R74" i="3"/>
  <c r="S74" i="3"/>
  <c r="T74" i="3" s="1"/>
  <c r="F75" i="3"/>
  <c r="G75" i="3"/>
  <c r="M75" i="3" s="1"/>
  <c r="H75" i="3"/>
  <c r="I75" i="3"/>
  <c r="K75" i="3"/>
  <c r="N75" i="3" s="1"/>
  <c r="R75" i="3"/>
  <c r="S75" i="3"/>
  <c r="T75" i="3" s="1"/>
  <c r="F76" i="3"/>
  <c r="G76" i="3"/>
  <c r="M76" i="3" s="1"/>
  <c r="H76" i="3"/>
  <c r="I76" i="3"/>
  <c r="K76" i="3"/>
  <c r="N76" i="3" s="1"/>
  <c r="R76" i="3"/>
  <c r="S76" i="3"/>
  <c r="F77" i="3"/>
  <c r="G77" i="3"/>
  <c r="M77" i="3" s="1"/>
  <c r="H77" i="3"/>
  <c r="I77" i="3"/>
  <c r="K77" i="3"/>
  <c r="N77" i="3"/>
  <c r="R77" i="3"/>
  <c r="S77" i="3"/>
  <c r="F78" i="3"/>
  <c r="G78" i="3"/>
  <c r="M78" i="3" s="1"/>
  <c r="H78" i="3"/>
  <c r="I78" i="3"/>
  <c r="K78" i="3"/>
  <c r="N78" i="3"/>
  <c r="R78" i="3"/>
  <c r="S78" i="3"/>
  <c r="F79" i="3"/>
  <c r="G79" i="3"/>
  <c r="H79" i="3"/>
  <c r="I79" i="3"/>
  <c r="K79" i="3"/>
  <c r="M79" i="3"/>
  <c r="N79" i="3"/>
  <c r="R79" i="3"/>
  <c r="T79" i="3" s="1"/>
  <c r="S79" i="3"/>
  <c r="F80" i="3"/>
  <c r="G80" i="3"/>
  <c r="H80" i="3"/>
  <c r="I80" i="3"/>
  <c r="K80" i="3"/>
  <c r="N80" i="3" s="1"/>
  <c r="M80" i="3"/>
  <c r="R80" i="3"/>
  <c r="T80" i="3" s="1"/>
  <c r="S80" i="3"/>
  <c r="F81" i="3"/>
  <c r="G81" i="3"/>
  <c r="H81" i="3"/>
  <c r="I81" i="3"/>
  <c r="K81" i="3"/>
  <c r="N81" i="3" s="1"/>
  <c r="M81" i="3"/>
  <c r="R81" i="3"/>
  <c r="S81" i="3"/>
  <c r="T81" i="3" s="1"/>
  <c r="F82" i="3"/>
  <c r="G82" i="3"/>
  <c r="M82" i="3" s="1"/>
  <c r="H82" i="3"/>
  <c r="I82" i="3"/>
  <c r="K82" i="3"/>
  <c r="N82" i="3"/>
  <c r="R82" i="3"/>
  <c r="S82" i="3"/>
  <c r="T82" i="3" s="1"/>
  <c r="F83" i="3"/>
  <c r="G83" i="3"/>
  <c r="M83" i="3" s="1"/>
  <c r="H83" i="3"/>
  <c r="I83" i="3"/>
  <c r="K83" i="3"/>
  <c r="N83" i="3" s="1"/>
  <c r="R83" i="3"/>
  <c r="S83" i="3"/>
  <c r="T83" i="3" s="1"/>
  <c r="F84" i="3"/>
  <c r="G84" i="3"/>
  <c r="M84" i="3" s="1"/>
  <c r="H84" i="3"/>
  <c r="I84" i="3"/>
  <c r="K84" i="3"/>
  <c r="N84" i="3" s="1"/>
  <c r="R84" i="3"/>
  <c r="S84" i="3"/>
  <c r="F85" i="3"/>
  <c r="G85" i="3"/>
  <c r="M85" i="3" s="1"/>
  <c r="H85" i="3"/>
  <c r="I85" i="3"/>
  <c r="K85" i="3"/>
  <c r="N85" i="3"/>
  <c r="R85" i="3"/>
  <c r="S85" i="3"/>
  <c r="F86" i="3"/>
  <c r="G86" i="3"/>
  <c r="H86" i="3"/>
  <c r="I86" i="3"/>
  <c r="K86" i="3"/>
  <c r="M86" i="3"/>
  <c r="N86" i="3"/>
  <c r="R86" i="3"/>
  <c r="T86" i="3" s="1"/>
  <c r="S86" i="3"/>
  <c r="F87" i="3"/>
  <c r="G87" i="3"/>
  <c r="H87" i="3"/>
  <c r="I87" i="3"/>
  <c r="K87" i="3"/>
  <c r="N87" i="3" s="1"/>
  <c r="M87" i="3"/>
  <c r="R87" i="3"/>
  <c r="S87" i="3"/>
  <c r="T87" i="3"/>
  <c r="F88" i="3"/>
  <c r="G88" i="3"/>
  <c r="M88" i="3" s="1"/>
  <c r="H88" i="3"/>
  <c r="I88" i="3"/>
  <c r="K88" i="3"/>
  <c r="N88" i="3" s="1"/>
  <c r="R88" i="3"/>
  <c r="S88" i="3"/>
  <c r="T88" i="3"/>
  <c r="F89" i="3"/>
  <c r="G89" i="3"/>
  <c r="M89" i="3" s="1"/>
  <c r="H89" i="3"/>
  <c r="I89" i="3"/>
  <c r="K89" i="3"/>
  <c r="N89" i="3"/>
  <c r="R89" i="3"/>
  <c r="S89" i="3"/>
  <c r="T89" i="3" s="1"/>
  <c r="F90" i="3"/>
  <c r="G90" i="3"/>
  <c r="M90" i="3" s="1"/>
  <c r="H90" i="3"/>
  <c r="I90" i="3"/>
  <c r="K90" i="3"/>
  <c r="N90" i="3"/>
  <c r="R90" i="3"/>
  <c r="S90" i="3"/>
  <c r="T90" i="3"/>
  <c r="F91" i="3"/>
  <c r="G91" i="3"/>
  <c r="M91" i="3" s="1"/>
  <c r="H91" i="3"/>
  <c r="I91" i="3"/>
  <c r="K91" i="3"/>
  <c r="N91" i="3"/>
  <c r="R91" i="3"/>
  <c r="S91" i="3"/>
  <c r="F92" i="3"/>
  <c r="G92" i="3"/>
  <c r="H92" i="3"/>
  <c r="I92" i="3"/>
  <c r="K92" i="3"/>
  <c r="N92" i="3" s="1"/>
  <c r="M92" i="3"/>
  <c r="R92" i="3"/>
  <c r="T92" i="3" s="1"/>
  <c r="S92" i="3"/>
  <c r="F93" i="3"/>
  <c r="G93" i="3"/>
  <c r="H93" i="3"/>
  <c r="I93" i="3"/>
  <c r="K93" i="3"/>
  <c r="M93" i="3"/>
  <c r="N93" i="3"/>
  <c r="R93" i="3"/>
  <c r="T93" i="3" s="1"/>
  <c r="S93" i="3"/>
  <c r="F94" i="3"/>
  <c r="G94" i="3"/>
  <c r="H94" i="3"/>
  <c r="I94" i="3"/>
  <c r="K94" i="3"/>
  <c r="M94" i="3"/>
  <c r="N94" i="3"/>
  <c r="R94" i="3"/>
  <c r="T94" i="3" s="1"/>
  <c r="S94" i="3"/>
  <c r="F95" i="3"/>
  <c r="G95" i="3"/>
  <c r="H95" i="3"/>
  <c r="I95" i="3"/>
  <c r="K95" i="3"/>
  <c r="N95" i="3" s="1"/>
  <c r="M95" i="3"/>
  <c r="R95" i="3"/>
  <c r="S95" i="3"/>
  <c r="T95" i="3"/>
  <c r="F96" i="3"/>
  <c r="G96" i="3"/>
  <c r="M96" i="3" s="1"/>
  <c r="H96" i="3"/>
  <c r="I96" i="3"/>
  <c r="K96" i="3"/>
  <c r="N96" i="3" s="1"/>
  <c r="R96" i="3"/>
  <c r="S96" i="3"/>
  <c r="F97" i="3"/>
  <c r="G97" i="3"/>
  <c r="H97" i="3"/>
  <c r="I97" i="3"/>
  <c r="K97" i="3"/>
  <c r="M97" i="3"/>
  <c r="N97" i="3"/>
  <c r="R97" i="3"/>
  <c r="S97" i="3"/>
  <c r="T97" i="3" s="1"/>
  <c r="F98" i="3"/>
  <c r="G98" i="3"/>
  <c r="M98" i="3" s="1"/>
  <c r="H98" i="3"/>
  <c r="I98" i="3"/>
  <c r="K98" i="3"/>
  <c r="N98" i="3" s="1"/>
  <c r="R98" i="3"/>
  <c r="S98" i="3"/>
  <c r="T98" i="3"/>
  <c r="F99" i="3"/>
  <c r="G99" i="3"/>
  <c r="M99" i="3" s="1"/>
  <c r="H99" i="3"/>
  <c r="I99" i="3"/>
  <c r="K99" i="3"/>
  <c r="N99" i="3"/>
  <c r="R99" i="3"/>
  <c r="S99" i="3"/>
  <c r="F100" i="3"/>
  <c r="G100" i="3"/>
  <c r="H100" i="3"/>
  <c r="I100" i="3"/>
  <c r="K100" i="3"/>
  <c r="M100" i="3"/>
  <c r="N100" i="3"/>
  <c r="R100" i="3"/>
  <c r="T100" i="3" s="1"/>
  <c r="S100" i="3"/>
  <c r="F101" i="3"/>
  <c r="G101" i="3"/>
  <c r="H101" i="3"/>
  <c r="I101" i="3"/>
  <c r="K101" i="3"/>
  <c r="M101" i="3"/>
  <c r="N101" i="3"/>
  <c r="R101" i="3"/>
  <c r="S101" i="3"/>
  <c r="T101" i="3"/>
  <c r="F102" i="3"/>
  <c r="G102" i="3"/>
  <c r="H102" i="3"/>
  <c r="I102" i="3"/>
  <c r="K102" i="3"/>
  <c r="M102" i="3"/>
  <c r="N102" i="3"/>
  <c r="R102" i="3"/>
  <c r="T102" i="3" s="1"/>
  <c r="S102" i="3"/>
  <c r="F103" i="3"/>
  <c r="G103" i="3"/>
  <c r="H103" i="3"/>
  <c r="I103" i="3"/>
  <c r="K103" i="3"/>
  <c r="N103" i="3" s="1"/>
  <c r="M103" i="3"/>
  <c r="R103" i="3"/>
  <c r="S103" i="3"/>
  <c r="T103" i="3"/>
  <c r="F104" i="3"/>
  <c r="G104" i="3"/>
  <c r="M104" i="3" s="1"/>
  <c r="H104" i="3"/>
  <c r="I104" i="3"/>
  <c r="K104" i="3"/>
  <c r="N104" i="3" s="1"/>
  <c r="R104" i="3"/>
  <c r="T104" i="3" s="1"/>
  <c r="S104" i="3"/>
  <c r="F105" i="3"/>
  <c r="G105" i="3"/>
  <c r="M105" i="3" s="1"/>
  <c r="H105" i="3"/>
  <c r="I105" i="3"/>
  <c r="K105" i="3"/>
  <c r="N105" i="3"/>
  <c r="R105" i="3"/>
  <c r="S105" i="3"/>
  <c r="T105" i="3" s="1"/>
  <c r="F106" i="3"/>
  <c r="G106" i="3"/>
  <c r="M106" i="3" s="1"/>
  <c r="H106" i="3"/>
  <c r="I106" i="3"/>
  <c r="K106" i="3"/>
  <c r="N106" i="3" s="1"/>
  <c r="R106" i="3"/>
  <c r="S106" i="3"/>
  <c r="T106" i="3" s="1"/>
  <c r="F107" i="3"/>
  <c r="G107" i="3"/>
  <c r="M107" i="3" s="1"/>
  <c r="H107" i="3"/>
  <c r="I107" i="3"/>
  <c r="K107" i="3"/>
  <c r="N107" i="3"/>
  <c r="R107" i="3"/>
  <c r="T107" i="3" s="1"/>
  <c r="S107" i="3"/>
  <c r="F108" i="3"/>
  <c r="G108" i="3"/>
  <c r="H108" i="3"/>
  <c r="I108" i="3"/>
  <c r="K108" i="3"/>
  <c r="N108" i="3" s="1"/>
  <c r="M108" i="3"/>
  <c r="R108" i="3"/>
  <c r="T108" i="3" s="1"/>
  <c r="S108" i="3"/>
  <c r="F109" i="3"/>
  <c r="G109" i="3"/>
  <c r="M109" i="3" s="1"/>
  <c r="H109" i="3"/>
  <c r="I109" i="3"/>
  <c r="K109" i="3"/>
  <c r="N109" i="3"/>
  <c r="R109" i="3"/>
  <c r="S109" i="3"/>
  <c r="T109" i="3"/>
  <c r="F110" i="3"/>
  <c r="G110" i="3"/>
  <c r="H110" i="3"/>
  <c r="I110" i="3"/>
  <c r="K110" i="3"/>
  <c r="M110" i="3"/>
  <c r="N110" i="3"/>
  <c r="R110" i="3"/>
  <c r="S110" i="3"/>
  <c r="T110" i="3"/>
  <c r="F111" i="3"/>
  <c r="G111" i="3"/>
  <c r="H111" i="3"/>
  <c r="I111" i="3"/>
  <c r="K111" i="3"/>
  <c r="N111" i="3" s="1"/>
  <c r="M111" i="3"/>
  <c r="R111" i="3"/>
  <c r="S111" i="3"/>
  <c r="T111" i="3"/>
  <c r="F112" i="3"/>
  <c r="G112" i="3"/>
  <c r="M112" i="3" s="1"/>
  <c r="H112" i="3"/>
  <c r="I112" i="3"/>
  <c r="K112" i="3"/>
  <c r="N112" i="3" s="1"/>
  <c r="R112" i="3"/>
  <c r="T112" i="3" s="1"/>
  <c r="S112" i="3"/>
  <c r="F113" i="3"/>
  <c r="G113" i="3"/>
  <c r="M113" i="3" s="1"/>
  <c r="H113" i="3"/>
  <c r="I113" i="3"/>
  <c r="K113" i="3"/>
  <c r="N113" i="3" s="1"/>
  <c r="R113" i="3"/>
  <c r="S113" i="3"/>
  <c r="T113" i="3" s="1"/>
  <c r="F114" i="3"/>
  <c r="G114" i="3"/>
  <c r="M114" i="3" s="1"/>
  <c r="H114" i="3"/>
  <c r="I114" i="3"/>
  <c r="K114" i="3"/>
  <c r="N114" i="3"/>
  <c r="R114" i="3"/>
  <c r="T114" i="3" s="1"/>
  <c r="S114" i="3"/>
  <c r="F115" i="3"/>
  <c r="G115" i="3"/>
  <c r="H115" i="3"/>
  <c r="I115" i="3"/>
  <c r="K115" i="3"/>
  <c r="N115" i="3" s="1"/>
  <c r="M115" i="3"/>
  <c r="R115" i="3"/>
  <c r="T115" i="3" s="1"/>
  <c r="S115" i="3"/>
  <c r="F116" i="3"/>
  <c r="G116" i="3"/>
  <c r="H116" i="3"/>
  <c r="I116" i="3"/>
  <c r="K116" i="3"/>
  <c r="M116" i="3"/>
  <c r="N116" i="3"/>
  <c r="R116" i="3"/>
  <c r="T116" i="3" s="1"/>
  <c r="S116" i="3"/>
  <c r="F117" i="3"/>
  <c r="G117" i="3"/>
  <c r="M117" i="3" s="1"/>
  <c r="H117" i="3"/>
  <c r="I117" i="3"/>
  <c r="K117" i="3"/>
  <c r="N117" i="3"/>
  <c r="R117" i="3"/>
  <c r="S117" i="3"/>
  <c r="F118" i="3"/>
  <c r="G118" i="3"/>
  <c r="H118" i="3"/>
  <c r="I118" i="3"/>
  <c r="K118" i="3"/>
  <c r="M118" i="3"/>
  <c r="N118" i="3"/>
  <c r="R118" i="3"/>
  <c r="T118" i="3" s="1"/>
  <c r="S118" i="3"/>
  <c r="F119" i="3"/>
  <c r="G119" i="3"/>
  <c r="H119" i="3"/>
  <c r="I119" i="3"/>
  <c r="K119" i="3"/>
  <c r="N119" i="3" s="1"/>
  <c r="M119" i="3"/>
  <c r="R119" i="3"/>
  <c r="T119" i="3" s="1"/>
  <c r="S119" i="3"/>
  <c r="F120" i="3"/>
  <c r="G120" i="3"/>
  <c r="H120" i="3"/>
  <c r="I120" i="3"/>
  <c r="K120" i="3"/>
  <c r="N120" i="3" s="1"/>
  <c r="M120" i="3"/>
  <c r="R120" i="3"/>
  <c r="S120" i="3"/>
  <c r="F121" i="3"/>
  <c r="G121" i="3"/>
  <c r="H121" i="3"/>
  <c r="I121" i="3"/>
  <c r="K121" i="3"/>
  <c r="M121" i="3"/>
  <c r="N121" i="3"/>
  <c r="R121" i="3"/>
  <c r="S121" i="3"/>
  <c r="T121" i="3"/>
  <c r="F122" i="3"/>
  <c r="G122" i="3"/>
  <c r="M122" i="3" s="1"/>
  <c r="H122" i="3"/>
  <c r="I122" i="3"/>
  <c r="K122" i="3"/>
  <c r="N122" i="3"/>
  <c r="R122" i="3"/>
  <c r="T122" i="3" s="1"/>
  <c r="S122" i="3"/>
  <c r="F123" i="3"/>
  <c r="G123" i="3"/>
  <c r="M123" i="3" s="1"/>
  <c r="H123" i="3"/>
  <c r="I123" i="3"/>
  <c r="K123" i="3"/>
  <c r="N123" i="3" s="1"/>
  <c r="R123" i="3"/>
  <c r="S123" i="3"/>
  <c r="F124" i="3"/>
  <c r="G124" i="3"/>
  <c r="M124" i="3" s="1"/>
  <c r="H124" i="3"/>
  <c r="I124" i="3"/>
  <c r="K124" i="3"/>
  <c r="N124" i="3"/>
  <c r="R124" i="3"/>
  <c r="T124" i="3" s="1"/>
  <c r="S124" i="3"/>
  <c r="F125" i="3"/>
  <c r="G125" i="3"/>
  <c r="M125" i="3" s="1"/>
  <c r="H125" i="3"/>
  <c r="I125" i="3"/>
  <c r="K125" i="3"/>
  <c r="N125" i="3"/>
  <c r="R125" i="3"/>
  <c r="S125" i="3"/>
  <c r="F126" i="3"/>
  <c r="G126" i="3"/>
  <c r="H126" i="3"/>
  <c r="I126" i="3"/>
  <c r="K126" i="3"/>
  <c r="M126" i="3"/>
  <c r="N126" i="3"/>
  <c r="R126" i="3"/>
  <c r="T126" i="3" s="1"/>
  <c r="S126" i="3"/>
  <c r="F127" i="3"/>
  <c r="G127" i="3"/>
  <c r="H127" i="3"/>
  <c r="I127" i="3"/>
  <c r="K127" i="3"/>
  <c r="N127" i="3" s="1"/>
  <c r="M127" i="3"/>
  <c r="R127" i="3"/>
  <c r="S127" i="3"/>
  <c r="T127" i="3"/>
  <c r="F128" i="3"/>
  <c r="G128" i="3"/>
  <c r="M128" i="3" s="1"/>
  <c r="H128" i="3"/>
  <c r="I128" i="3"/>
  <c r="K128" i="3"/>
  <c r="N128" i="3" s="1"/>
  <c r="R128" i="3"/>
  <c r="T128" i="3" s="1"/>
  <c r="S128" i="3"/>
  <c r="F129" i="3"/>
  <c r="G129" i="3"/>
  <c r="M129" i="3" s="1"/>
  <c r="H129" i="3"/>
  <c r="I129" i="3"/>
  <c r="K129" i="3"/>
  <c r="N129" i="3"/>
  <c r="R129" i="3"/>
  <c r="S129" i="3"/>
  <c r="T129" i="3"/>
  <c r="F130" i="3"/>
  <c r="G130" i="3"/>
  <c r="M130" i="3" s="1"/>
  <c r="H130" i="3"/>
  <c r="I130" i="3"/>
  <c r="K130" i="3"/>
  <c r="N130" i="3"/>
  <c r="R130" i="3"/>
  <c r="S130" i="3"/>
  <c r="T130" i="3"/>
  <c r="F131" i="3"/>
  <c r="G131" i="3"/>
  <c r="H131" i="3"/>
  <c r="I131" i="3"/>
  <c r="K131" i="3"/>
  <c r="N131" i="3" s="1"/>
  <c r="M131" i="3"/>
  <c r="R131" i="3"/>
  <c r="T131" i="3" s="1"/>
  <c r="S131" i="3"/>
  <c r="F132" i="3"/>
  <c r="G132" i="3"/>
  <c r="H132" i="3"/>
  <c r="I132" i="3"/>
  <c r="K132" i="3"/>
  <c r="M132" i="3"/>
  <c r="N132" i="3"/>
  <c r="R132" i="3"/>
  <c r="S132" i="3"/>
  <c r="T132" i="3"/>
  <c r="T120" i="3" l="1"/>
  <c r="T123" i="3"/>
  <c r="T125" i="3"/>
  <c r="T99" i="3"/>
  <c r="T78" i="3"/>
  <c r="T117" i="3"/>
  <c r="T96" i="3"/>
  <c r="T85" i="3"/>
  <c r="T70" i="3"/>
  <c r="K48" i="1"/>
  <c r="D67" i="1"/>
  <c r="D31" i="2"/>
  <c r="C31" i="2" s="1"/>
  <c r="E31" i="2"/>
  <c r="T91" i="3"/>
  <c r="T53" i="3"/>
  <c r="T52" i="3"/>
  <c r="O21" i="3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T84" i="3"/>
  <c r="T76" i="3"/>
  <c r="T68" i="3"/>
  <c r="T60" i="3"/>
  <c r="T36" i="3"/>
  <c r="D9" i="4"/>
  <c r="T45" i="3"/>
  <c r="T20" i="3"/>
  <c r="T77" i="3"/>
  <c r="T69" i="3"/>
  <c r="T61" i="3"/>
  <c r="T37" i="3"/>
  <c r="I8" i="4"/>
  <c r="K16" i="1"/>
  <c r="D65" i="1"/>
  <c r="D70" i="1" s="1"/>
  <c r="G60" i="1"/>
  <c r="K60" i="1" s="1"/>
  <c r="D32" i="2" l="1"/>
  <c r="D10" i="4"/>
  <c r="H9" i="4"/>
  <c r="I9" i="4" s="1"/>
  <c r="H10" i="4" l="1"/>
  <c r="I10" i="4" s="1"/>
  <c r="D11" i="4"/>
  <c r="C32" i="2"/>
  <c r="E32" i="2" s="1"/>
  <c r="D33" i="2" l="1"/>
  <c r="H11" i="4"/>
  <c r="I11" i="4" s="1"/>
  <c r="D12" i="4"/>
  <c r="D13" i="4" l="1"/>
  <c r="H12" i="4"/>
  <c r="I12" i="4" s="1"/>
  <c r="C33" i="2"/>
  <c r="E33" i="2" s="1"/>
  <c r="D34" i="2" l="1"/>
  <c r="H13" i="4"/>
  <c r="I13" i="4" s="1"/>
  <c r="D14" i="4"/>
  <c r="H14" i="4" l="1"/>
  <c r="I14" i="4" s="1"/>
  <c r="D15" i="4"/>
  <c r="C34" i="2"/>
  <c r="E34" i="2" s="1"/>
  <c r="D35" i="2" l="1"/>
  <c r="C35" i="2" s="1"/>
  <c r="E35" i="2"/>
  <c r="D16" i="4"/>
  <c r="H15" i="4"/>
  <c r="I15" i="4" s="1"/>
  <c r="D17" i="4" l="1"/>
  <c r="H16" i="4"/>
  <c r="I16" i="4" s="1"/>
  <c r="D36" i="2"/>
  <c r="C36" i="2" s="1"/>
  <c r="E36" i="2" s="1"/>
  <c r="D37" i="2" l="1"/>
  <c r="C37" i="2" s="1"/>
  <c r="E37" i="2" s="1"/>
  <c r="H17" i="4"/>
  <c r="I17" i="4" s="1"/>
  <c r="D18" i="4"/>
  <c r="D38" i="2" l="1"/>
  <c r="C38" i="2" s="1"/>
  <c r="E38" i="2"/>
  <c r="H18" i="4"/>
  <c r="I18" i="4" s="1"/>
  <c r="D19" i="4"/>
  <c r="D20" i="4" l="1"/>
  <c r="H19" i="4"/>
  <c r="I19" i="4" s="1"/>
  <c r="D39" i="2"/>
  <c r="C39" i="2" s="1"/>
  <c r="E39" i="2"/>
  <c r="D40" i="2" l="1"/>
  <c r="C40" i="2" s="1"/>
  <c r="E40" i="2"/>
  <c r="D21" i="4"/>
  <c r="H20" i="4"/>
  <c r="I20" i="4" s="1"/>
  <c r="D22" i="4" l="1"/>
  <c r="H21" i="4"/>
  <c r="I21" i="4" s="1"/>
  <c r="D41" i="2"/>
  <c r="C41" i="2" s="1"/>
  <c r="E41" i="2"/>
  <c r="D42" i="2" l="1"/>
  <c r="C42" i="2" s="1"/>
  <c r="E42" i="2"/>
  <c r="H22" i="4"/>
  <c r="I22" i="4" s="1"/>
  <c r="D23" i="4"/>
  <c r="H23" i="4" l="1"/>
  <c r="I23" i="4" s="1"/>
  <c r="D24" i="4"/>
  <c r="D43" i="2"/>
  <c r="C43" i="2" s="1"/>
  <c r="E43" i="2"/>
  <c r="D44" i="2" l="1"/>
  <c r="C44" i="2" s="1"/>
  <c r="E44" i="2" s="1"/>
  <c r="D25" i="4"/>
  <c r="H24" i="4"/>
  <c r="I24" i="4" s="1"/>
  <c r="E45" i="2" l="1"/>
  <c r="D45" i="2"/>
  <c r="C45" i="2" s="1"/>
  <c r="H25" i="4"/>
  <c r="I25" i="4" s="1"/>
  <c r="D26" i="4"/>
  <c r="H26" i="4" l="1"/>
  <c r="I26" i="4" s="1"/>
  <c r="D27" i="4"/>
  <c r="D46" i="2"/>
  <c r="C46" i="2" s="1"/>
  <c r="E46" i="2" s="1"/>
  <c r="D47" i="2" l="1"/>
  <c r="C47" i="2" s="1"/>
  <c r="E47" i="2"/>
  <c r="H27" i="4"/>
  <c r="I27" i="4" s="1"/>
  <c r="D28" i="4"/>
  <c r="D48" i="2" l="1"/>
  <c r="C48" i="2" s="1"/>
  <c r="E48" i="2"/>
  <c r="D49" i="2" l="1"/>
  <c r="C49" i="2" s="1"/>
  <c r="E49" i="2"/>
  <c r="D50" i="2" l="1"/>
  <c r="C50" i="2" s="1"/>
  <c r="E50" i="2" s="1"/>
  <c r="D51" i="2" l="1"/>
  <c r="C51" i="2" s="1"/>
  <c r="E51" i="2"/>
  <c r="D52" i="2" l="1"/>
  <c r="C52" i="2" s="1"/>
  <c r="E52" i="2" s="1"/>
  <c r="D53" i="2" l="1"/>
  <c r="C53" i="2" s="1"/>
  <c r="E53" i="2" s="1"/>
  <c r="D54" i="2" l="1"/>
  <c r="C54" i="2" s="1"/>
  <c r="E54" i="2" s="1"/>
  <c r="D55" i="2" l="1"/>
  <c r="C55" i="2" s="1"/>
  <c r="E55" i="2"/>
  <c r="D56" i="2" l="1"/>
  <c r="C56" i="2" s="1"/>
  <c r="E56" i="2"/>
  <c r="D57" i="2" l="1"/>
  <c r="C57" i="2" s="1"/>
  <c r="E57" i="2" s="1"/>
  <c r="D58" i="2" l="1"/>
  <c r="C58" i="2" s="1"/>
  <c r="E58" i="2" s="1"/>
  <c r="D59" i="2" l="1"/>
  <c r="C59" i="2" s="1"/>
  <c r="E59" i="2"/>
  <c r="D60" i="2" l="1"/>
  <c r="C60" i="2" s="1"/>
  <c r="E60" i="2" s="1"/>
  <c r="D61" i="2" l="1"/>
  <c r="C61" i="2" s="1"/>
  <c r="E61" i="2" s="1"/>
  <c r="D62" i="2" l="1"/>
  <c r="C62" i="2" s="1"/>
  <c r="E62" i="2"/>
  <c r="D63" i="2" l="1"/>
  <c r="C63" i="2" s="1"/>
  <c r="E63" i="2"/>
  <c r="D64" i="2" l="1"/>
  <c r="C64" i="2" s="1"/>
  <c r="E64" i="2"/>
  <c r="D65" i="2" l="1"/>
  <c r="C65" i="2" s="1"/>
  <c r="E65" i="2" s="1"/>
  <c r="D66" i="2" l="1"/>
  <c r="C66" i="2" s="1"/>
  <c r="E66" i="2"/>
  <c r="D67" i="2" l="1"/>
  <c r="C67" i="2" s="1"/>
  <c r="E67" i="2"/>
  <c r="D68" i="2" l="1"/>
  <c r="C68" i="2" s="1"/>
  <c r="E68" i="2" s="1"/>
  <c r="D69" i="2" l="1"/>
  <c r="C69" i="2" s="1"/>
  <c r="E69" i="2" s="1"/>
  <c r="D70" i="2" l="1"/>
  <c r="C70" i="2" s="1"/>
  <c r="E70" i="2" s="1"/>
  <c r="D71" i="2" l="1"/>
  <c r="C71" i="2" s="1"/>
  <c r="E71" i="2"/>
  <c r="D72" i="2" l="1"/>
  <c r="C72" i="2" s="1"/>
  <c r="E72" i="2"/>
  <c r="D73" i="2" l="1"/>
  <c r="C73" i="2" s="1"/>
  <c r="E73" i="2"/>
  <c r="D74" i="2" l="1"/>
  <c r="C74" i="2" s="1"/>
  <c r="E74" i="2" s="1"/>
  <c r="D75" i="2" l="1"/>
  <c r="C75" i="2" s="1"/>
  <c r="E75" i="2"/>
  <c r="D76" i="2" l="1"/>
  <c r="C76" i="2" s="1"/>
  <c r="E76" i="2" s="1"/>
  <c r="D77" i="2" l="1"/>
  <c r="C77" i="2" s="1"/>
  <c r="E77" i="2" s="1"/>
  <c r="D78" i="2" l="1"/>
  <c r="C78" i="2" s="1"/>
  <c r="E78" i="2"/>
  <c r="D79" i="2" l="1"/>
  <c r="C79" i="2" s="1"/>
  <c r="E79" i="2"/>
  <c r="D80" i="2" l="1"/>
  <c r="C80" i="2" s="1"/>
  <c r="E80" i="2"/>
  <c r="D81" i="2" l="1"/>
  <c r="C81" i="2" s="1"/>
  <c r="E81" i="2"/>
  <c r="D82" i="2" l="1"/>
  <c r="C82" i="2" s="1"/>
  <c r="E82" i="2"/>
  <c r="D83" i="2" l="1"/>
  <c r="C83" i="2" s="1"/>
  <c r="E83" i="2"/>
  <c r="D84" i="2" l="1"/>
  <c r="C84" i="2" s="1"/>
  <c r="E84" i="2" s="1"/>
  <c r="D85" i="2" l="1"/>
  <c r="C85" i="2" s="1"/>
  <c r="E85" i="2" s="1"/>
  <c r="D86" i="2" l="1"/>
  <c r="C86" i="2" s="1"/>
  <c r="E86" i="2" s="1"/>
  <c r="D87" i="2" l="1"/>
  <c r="C87" i="2" s="1"/>
  <c r="E87" i="2"/>
  <c r="D88" i="2" l="1"/>
  <c r="C88" i="2" s="1"/>
  <c r="E88" i="2"/>
  <c r="D89" i="2" l="1"/>
  <c r="C89" i="2" s="1"/>
  <c r="E89" i="2"/>
  <c r="D90" i="2" l="1"/>
  <c r="C90" i="2" s="1"/>
  <c r="E90" i="2" s="1"/>
  <c r="D91" i="2" l="1"/>
  <c r="C91" i="2" s="1"/>
  <c r="E91" i="2"/>
  <c r="D92" i="2" l="1"/>
  <c r="C92" i="2" s="1"/>
  <c r="E92" i="2" s="1"/>
  <c r="D93" i="2" l="1"/>
  <c r="C93" i="2" s="1"/>
  <c r="E93" i="2" s="1"/>
  <c r="D94" i="2" l="1"/>
  <c r="C94" i="2" s="1"/>
  <c r="E94" i="2"/>
  <c r="D95" i="2" l="1"/>
  <c r="C95" i="2" s="1"/>
  <c r="E95" i="2"/>
  <c r="D96" i="2" l="1"/>
  <c r="C96" i="2" s="1"/>
  <c r="E96" i="2"/>
  <c r="D97" i="2" l="1"/>
  <c r="C97" i="2" s="1"/>
  <c r="E97" i="2" s="1"/>
  <c r="D98" i="2" l="1"/>
  <c r="C98" i="2" s="1"/>
  <c r="E98" i="2"/>
  <c r="D99" i="2" l="1"/>
  <c r="C99" i="2" s="1"/>
  <c r="E99" i="2"/>
  <c r="D100" i="2" l="1"/>
  <c r="C100" i="2" s="1"/>
  <c r="E100" i="2" s="1"/>
  <c r="D101" i="2" l="1"/>
  <c r="C101" i="2" s="1"/>
  <c r="E101" i="2" s="1"/>
  <c r="D102" i="2" l="1"/>
  <c r="C102" i="2" s="1"/>
  <c r="E102" i="2"/>
  <c r="D103" i="2" l="1"/>
  <c r="C103" i="2" s="1"/>
  <c r="E103" i="2"/>
  <c r="D104" i="2" l="1"/>
  <c r="C104" i="2" s="1"/>
  <c r="E104" i="2"/>
  <c r="D105" i="2" l="1"/>
  <c r="C105" i="2" s="1"/>
  <c r="E105" i="2" s="1"/>
  <c r="D106" i="2" l="1"/>
  <c r="C106" i="2" s="1"/>
  <c r="E106" i="2"/>
  <c r="D107" i="2" l="1"/>
  <c r="C107" i="2" s="1"/>
  <c r="E107" i="2"/>
  <c r="D108" i="2" l="1"/>
  <c r="C108" i="2" s="1"/>
  <c r="E108" i="2" s="1"/>
  <c r="D109" i="2" l="1"/>
  <c r="C109" i="2" s="1"/>
  <c r="E109" i="2" s="1"/>
  <c r="D110" i="2" l="1"/>
  <c r="C110" i="2" s="1"/>
  <c r="E110" i="2" s="1"/>
  <c r="D111" i="2" l="1"/>
  <c r="C111" i="2" s="1"/>
  <c r="E111" i="2"/>
  <c r="D112" i="2" l="1"/>
  <c r="C112" i="2" s="1"/>
  <c r="E112" i="2"/>
  <c r="D113" i="2" l="1"/>
  <c r="C113" i="2" s="1"/>
  <c r="E113" i="2"/>
  <c r="D114" i="2" l="1"/>
  <c r="C114" i="2" s="1"/>
  <c r="E114" i="2" s="1"/>
  <c r="D115" i="2" l="1"/>
  <c r="C115" i="2" s="1"/>
  <c r="E115" i="2"/>
  <c r="D116" i="2" l="1"/>
  <c r="C116" i="2" s="1"/>
  <c r="E116" i="2" s="1"/>
  <c r="D117" i="2" l="1"/>
  <c r="C117" i="2" s="1"/>
  <c r="E117" i="2" s="1"/>
  <c r="D118" i="2" l="1"/>
  <c r="C118" i="2" s="1"/>
  <c r="E118" i="2" s="1"/>
  <c r="D119" i="2" l="1"/>
  <c r="C119" i="2" s="1"/>
  <c r="E119" i="2"/>
  <c r="D120" i="2" l="1"/>
  <c r="C120" i="2" s="1"/>
  <c r="E120" i="2"/>
  <c r="D121" i="2" l="1"/>
  <c r="C121" i="2" s="1"/>
  <c r="E121" i="2" s="1"/>
  <c r="D122" i="2" l="1"/>
  <c r="C122" i="2" s="1"/>
  <c r="E122" i="2" s="1"/>
  <c r="D123" i="2" l="1"/>
  <c r="C123" i="2" s="1"/>
  <c r="E123" i="2"/>
  <c r="D124" i="2" l="1"/>
  <c r="C124" i="2" s="1"/>
  <c r="E124" i="2" s="1"/>
  <c r="D125" i="2" l="1"/>
  <c r="C125" i="2" s="1"/>
  <c r="E125" i="2" s="1"/>
  <c r="D126" i="2" l="1"/>
  <c r="C126" i="2" l="1"/>
  <c r="E126" i="2" s="1"/>
  <c r="D127" i="2"/>
</calcChain>
</file>

<file path=xl/sharedStrings.xml><?xml version="1.0" encoding="utf-8"?>
<sst xmlns="http://schemas.openxmlformats.org/spreadsheetml/2006/main" count="232" uniqueCount="135">
  <si>
    <t>Doc.no.</t>
  </si>
  <si>
    <t>DT</t>
  </si>
  <si>
    <t xml:space="preserve"> Doc Date</t>
  </si>
  <si>
    <t>PK</t>
  </si>
  <si>
    <t>Curr.</t>
  </si>
  <si>
    <t xml:space="preserve">  Amount</t>
  </si>
  <si>
    <t xml:space="preserve">   Text</t>
  </si>
  <si>
    <t>AB</t>
  </si>
  <si>
    <t>USD</t>
  </si>
  <si>
    <t>TRW December 2000</t>
  </si>
  <si>
    <t>SA</t>
  </si>
  <si>
    <t>Excelsior repayment interest 01/01</t>
  </si>
  <si>
    <t>Interest Revenue</t>
  </si>
  <si>
    <t>Recls Interest for OA</t>
  </si>
  <si>
    <t>Quebecor Promo Payment $5MM Interest</t>
  </si>
  <si>
    <t>Quebecor Promo Payment $1.65MM Interest</t>
  </si>
  <si>
    <t>Reclass Mgmt fee and Interest</t>
  </si>
  <si>
    <t>TRW Jan 2001</t>
  </si>
  <si>
    <t>Revised TRW Dec 2000</t>
  </si>
  <si>
    <t>TRW Feb 2001</t>
  </si>
  <si>
    <t>Quebecor 02/01 Interest</t>
  </si>
  <si>
    <t>Owens EESO Qrtly Lease Pymt 1/01/01-3/31/01</t>
  </si>
  <si>
    <t>Quebecor 3/01 promo $5</t>
  </si>
  <si>
    <t>Quebecor 3/01 $1.65MM Interest</t>
  </si>
  <si>
    <t>15a Capital Interest 1st qtr to 20R</t>
  </si>
  <si>
    <t>TRW Interest 03/2001</t>
  </si>
  <si>
    <t>15A CAPITAL INTEREST 1ST QTR TO 20R</t>
  </si>
  <si>
    <t>Excelsior 4/01 capital reclass to interest/Capital</t>
  </si>
  <si>
    <t>TRW interest  04/2001</t>
  </si>
  <si>
    <t>TRW True-Up</t>
  </si>
  <si>
    <t>Check deposit 02/01/01</t>
  </si>
  <si>
    <t>Check deposit 01/22/01</t>
  </si>
  <si>
    <t>Excelsior 05/01 Promo Payment</t>
  </si>
  <si>
    <t>TRW April 2001</t>
  </si>
  <si>
    <t>Excelsior 06/01 Promo Payment</t>
  </si>
  <si>
    <t>Owens EESO Qrtly Lease Pymt 4/01/01-6/30/01</t>
  </si>
  <si>
    <t>Quebecor 01/01 r/c amortizations</t>
  </si>
  <si>
    <t>Quebecor 02/01 r/c amortizations</t>
  </si>
  <si>
    <t>Quebecor 03/01 r/c amortizations</t>
  </si>
  <si>
    <t>TRW 06/2001</t>
  </si>
  <si>
    <t>Excelsior 07/01 Promo Payment</t>
  </si>
  <si>
    <t>None</t>
  </si>
  <si>
    <t>Unknown</t>
  </si>
  <si>
    <t>Order no.</t>
  </si>
  <si>
    <t>Difference</t>
  </si>
  <si>
    <t>Researching Who booked &amp; What Company</t>
  </si>
  <si>
    <t>Reclassed to Dfd Dr Etc</t>
  </si>
  <si>
    <t>Per G/L</t>
  </si>
  <si>
    <t>Per Amort Schedule</t>
  </si>
  <si>
    <t>Month</t>
  </si>
  <si>
    <t>Amount</t>
  </si>
  <si>
    <t>GL vs Sched</t>
  </si>
  <si>
    <t xml:space="preserve">6/30/01 Interest Revenue Summary </t>
  </si>
  <si>
    <t>Excelsior</t>
  </si>
  <si>
    <t>TRW</t>
  </si>
  <si>
    <t>Misc. Check Deposits</t>
  </si>
  <si>
    <t>Owens Corning</t>
  </si>
  <si>
    <t>Total Account Balance</t>
  </si>
  <si>
    <t>Excelsior Capital Project Payment Schedule</t>
  </si>
  <si>
    <t>In June 1999, EES began building a project for Excelsior, they projected the project would cost $1.1mm</t>
  </si>
  <si>
    <t>and they charged Excelsior $1.475 for the project plus interest billed to the customer over 10 years at</t>
  </si>
  <si>
    <t xml:space="preserve"> $19, 675.08 per month.  This schedule calculates the interest and principal repayment over the life of the contract.</t>
  </si>
  <si>
    <t>Date</t>
  </si>
  <si>
    <t>Payment</t>
  </si>
  <si>
    <t>sPrincipalpaid</t>
  </si>
  <si>
    <t>sIDRpaid</t>
  </si>
  <si>
    <t>Balance on BS</t>
  </si>
  <si>
    <t>Initial Projected Cost of Project</t>
  </si>
  <si>
    <t>Revised Interest Rate</t>
  </si>
  <si>
    <t>Original Schedule</t>
  </si>
  <si>
    <t xml:space="preserve"> based on $18,287.89 payment</t>
  </si>
  <si>
    <t xml:space="preserve">At 3/31/01, the remaining </t>
  </si>
  <si>
    <t>principal balance was $1,222,400.54</t>
  </si>
  <si>
    <t>Revised Schedule based on $19,675.08 payment</t>
  </si>
  <si>
    <t>TRW - Spacepark &amp; Sunnyvale - Total</t>
  </si>
  <si>
    <t>Anticipated CTC Discount</t>
  </si>
  <si>
    <t>I-6 Credit Reimbursement, per kwh</t>
  </si>
  <si>
    <t>Leveled CTC Discount</t>
  </si>
  <si>
    <t>I-6 Credit, per kwh</t>
  </si>
  <si>
    <t>Discount Rate</t>
  </si>
  <si>
    <t>Mid Rate</t>
  </si>
  <si>
    <t>(TRW)</t>
  </si>
  <si>
    <t>Anticipated</t>
  </si>
  <si>
    <t>(EES)</t>
  </si>
  <si>
    <t>CTC Reduction</t>
  </si>
  <si>
    <t>Leveled</t>
  </si>
  <si>
    <t>Levelized Cumulative</t>
  </si>
  <si>
    <t xml:space="preserve">I-6 Credit </t>
  </si>
  <si>
    <t xml:space="preserve">Period </t>
  </si>
  <si>
    <t>Levelized Running</t>
  </si>
  <si>
    <t>Service</t>
  </si>
  <si>
    <t>I-6</t>
  </si>
  <si>
    <t>I-6 Credit</t>
  </si>
  <si>
    <t>Balance w/ Interest</t>
  </si>
  <si>
    <t>Reimbursement</t>
  </si>
  <si>
    <t>Discounting</t>
  </si>
  <si>
    <t>Balance No Interest</t>
  </si>
  <si>
    <t>kWh Forecast</t>
  </si>
  <si>
    <t>%</t>
  </si>
  <si>
    <t>kWh</t>
  </si>
  <si>
    <t>$</t>
  </si>
  <si>
    <t>EES</t>
  </si>
  <si>
    <t xml:space="preserve">Cash </t>
  </si>
  <si>
    <t>Cash</t>
  </si>
  <si>
    <t>Net</t>
  </si>
  <si>
    <t>Outflow</t>
  </si>
  <si>
    <t>Inflow</t>
  </si>
  <si>
    <t>Beg Bal.</t>
  </si>
  <si>
    <t>Princ Add</t>
  </si>
  <si>
    <t>Interest</t>
  </si>
  <si>
    <t>End Bal.</t>
  </si>
  <si>
    <t>** We are researching</t>
  </si>
  <si>
    <t>and what has been booked.  We are researching and will true up in Q3</t>
  </si>
  <si>
    <t>*It appears as though there is a $8,815 difference between the amortization schedule</t>
  </si>
  <si>
    <t>*</t>
  </si>
  <si>
    <t>**</t>
  </si>
  <si>
    <t>Owens &amp; EESO Schedule #1 Payment</t>
  </si>
  <si>
    <t>OS Balance</t>
  </si>
  <si>
    <t>Principal Pymnt</t>
  </si>
  <si>
    <t>Interest Pymnt</t>
  </si>
  <si>
    <t>Basic Rent</t>
  </si>
  <si>
    <t>3 Months LIBOR</t>
  </si>
  <si>
    <t>Credit Facility Spread</t>
  </si>
  <si>
    <t>Premium</t>
  </si>
  <si>
    <t>Funding Rate</t>
  </si>
  <si>
    <t>Equity Funding Rate</t>
  </si>
  <si>
    <t xml:space="preserve">From </t>
  </si>
  <si>
    <t>To</t>
  </si>
  <si>
    <t>Basic</t>
  </si>
  <si>
    <t>Term</t>
  </si>
  <si>
    <t xml:space="preserve">Renewal </t>
  </si>
  <si>
    <t>Term #1</t>
  </si>
  <si>
    <t>Term #2</t>
  </si>
  <si>
    <t>**Additional principal payment of $372,285.00 was made with the 3/31/00 payment.</t>
  </si>
  <si>
    <t xml:space="preserve">Adjusted Beginning Balance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</si>
</sst>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\(&quot;$&quot;#,##0.00\)"/>
    <numFmt numFmtId="165" formatCode="dd\-mmm\-yy"/>
    <numFmt numFmtId="166" formatCode="0.0000%"/>
    <numFmt numFmtId="167" formatCode="#,##0.00000_);\(#,##0.00000\)"/>
    <numFmt numFmtId="168" formatCode="_(&quot;$&quot;* #,##0_);_(&quot;$&quot;* \(#,##0\);_(&quot;$&quot;* &quot;-&quot;??_);_(@_)"/>
    <numFmt numFmtId="169" formatCode="#,##0.0000000_);\(#,##0.0000000\)"/>
    <numFmt numFmtId="170" formatCode="0.000%"/>
    <numFmt numFmtId="171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u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8"/>
      <name val="Arial"/>
    </font>
    <font>
      <b/>
      <sz val="10"/>
      <name val="Arial"/>
    </font>
    <font>
      <sz val="10"/>
      <color indexed="12"/>
      <name val="Arial"/>
    </font>
    <font>
      <sz val="10"/>
      <color indexed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9">
    <xf numFmtId="0" fontId="0" fillId="0" borderId="0" xfId="0"/>
    <xf numFmtId="14" fontId="0" fillId="0" borderId="0" xfId="0" applyNumberFormat="1"/>
    <xf numFmtId="0" fontId="0" fillId="0" borderId="0" xfId="0" applyFill="1" applyAlignment="1">
      <alignment horizontal="left"/>
    </xf>
    <xf numFmtId="43" fontId="0" fillId="0" borderId="0" xfId="1" applyFont="1"/>
    <xf numFmtId="43" fontId="3" fillId="0" borderId="0" xfId="1" applyFont="1"/>
    <xf numFmtId="43" fontId="4" fillId="0" borderId="0" xfId="1" applyFont="1"/>
    <xf numFmtId="43" fontId="3" fillId="0" borderId="1" xfId="1" applyFont="1" applyBorder="1"/>
    <xf numFmtId="43" fontId="4" fillId="0" borderId="2" xfId="1" applyFont="1" applyBorder="1"/>
    <xf numFmtId="43" fontId="3" fillId="0" borderId="2" xfId="1" applyFont="1" applyBorder="1"/>
    <xf numFmtId="17" fontId="0" fillId="0" borderId="0" xfId="0" applyNumberFormat="1"/>
    <xf numFmtId="0" fontId="3" fillId="0" borderId="3" xfId="0" applyFont="1" applyBorder="1"/>
    <xf numFmtId="43" fontId="3" fillId="0" borderId="3" xfId="1" applyFont="1" applyBorder="1"/>
    <xf numFmtId="0" fontId="5" fillId="0" borderId="0" xfId="0" applyFont="1"/>
    <xf numFmtId="17" fontId="0" fillId="0" borderId="4" xfId="0" applyNumberFormat="1" applyBorder="1"/>
    <xf numFmtId="17" fontId="0" fillId="0" borderId="5" xfId="0" applyNumberFormat="1" applyBorder="1"/>
    <xf numFmtId="43" fontId="0" fillId="0" borderId="6" xfId="1" applyFont="1" applyBorder="1"/>
    <xf numFmtId="43" fontId="0" fillId="0" borderId="7" xfId="1" applyFont="1" applyBorder="1"/>
    <xf numFmtId="43" fontId="3" fillId="0" borderId="8" xfId="1" applyFont="1" applyBorder="1"/>
    <xf numFmtId="43" fontId="3" fillId="0" borderId="7" xfId="1" applyFont="1" applyBorder="1"/>
    <xf numFmtId="43" fontId="5" fillId="0" borderId="7" xfId="1" applyFont="1" applyBorder="1"/>
    <xf numFmtId="43" fontId="3" fillId="0" borderId="9" xfId="1" applyFont="1" applyBorder="1"/>
    <xf numFmtId="43" fontId="5" fillId="0" borderId="5" xfId="1" applyFont="1" applyBorder="1"/>
    <xf numFmtId="43" fontId="3" fillId="0" borderId="10" xfId="1" applyFont="1" applyBorder="1"/>
    <xf numFmtId="43" fontId="5" fillId="0" borderId="7" xfId="1" applyFont="1" applyBorder="1" applyAlignment="1">
      <alignment horizontal="center"/>
    </xf>
    <xf numFmtId="43" fontId="3" fillId="0" borderId="9" xfId="1" applyFont="1" applyBorder="1" applyAlignment="1">
      <alignment horizontal="center"/>
    </xf>
    <xf numFmtId="0" fontId="0" fillId="0" borderId="7" xfId="0" applyBorder="1"/>
    <xf numFmtId="43" fontId="0" fillId="0" borderId="7" xfId="0" applyNumberFormat="1" applyBorder="1"/>
    <xf numFmtId="43" fontId="3" fillId="0" borderId="11" xfId="0" applyNumberFormat="1" applyFont="1" applyBorder="1"/>
    <xf numFmtId="43" fontId="0" fillId="0" borderId="11" xfId="0" applyNumberFormat="1" applyBorder="1"/>
    <xf numFmtId="0" fontId="3" fillId="0" borderId="0" xfId="0" applyFont="1"/>
    <xf numFmtId="0" fontId="6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0" borderId="0" xfId="0" applyBorder="1"/>
    <xf numFmtId="43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7" fillId="0" borderId="0" xfId="0" applyFont="1"/>
    <xf numFmtId="0" fontId="8" fillId="0" borderId="0" xfId="0" applyFont="1"/>
    <xf numFmtId="0" fontId="9" fillId="2" borderId="18" xfId="0" applyFont="1" applyFill="1" applyBorder="1" applyAlignment="1">
      <alignment horizontal="center"/>
    </xf>
    <xf numFmtId="0" fontId="0" fillId="2" borderId="0" xfId="0" applyFill="1"/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64" fontId="9" fillId="0" borderId="19" xfId="0" applyNumberFormat="1" applyFont="1" applyFill="1" applyBorder="1" applyAlignment="1">
      <alignment horizontal="right" wrapText="1"/>
    </xf>
    <xf numFmtId="0" fontId="0" fillId="0" borderId="0" xfId="0" applyFill="1"/>
    <xf numFmtId="0" fontId="4" fillId="0" borderId="0" xfId="0" applyFont="1"/>
    <xf numFmtId="165" fontId="9" fillId="0" borderId="19" xfId="0" applyNumberFormat="1" applyFont="1" applyFill="1" applyBorder="1" applyAlignment="1">
      <alignment horizontal="right" wrapText="1"/>
    </xf>
    <xf numFmtId="4" fontId="0" fillId="0" borderId="0" xfId="0" applyNumberFormat="1"/>
    <xf numFmtId="166" fontId="0" fillId="2" borderId="0" xfId="0" applyNumberFormat="1" applyFill="1"/>
    <xf numFmtId="4" fontId="0" fillId="0" borderId="0" xfId="0" applyNumberFormat="1" applyFill="1"/>
    <xf numFmtId="4" fontId="0" fillId="3" borderId="0" xfId="0" applyNumberFormat="1" applyFill="1"/>
    <xf numFmtId="164" fontId="0" fillId="0" borderId="0" xfId="0" applyNumberFormat="1"/>
    <xf numFmtId="37" fontId="10" fillId="0" borderId="0" xfId="0" applyNumberFormat="1" applyFont="1" applyAlignment="1">
      <alignment horizontal="centerContinuous"/>
    </xf>
    <xf numFmtId="37" fontId="4" fillId="0" borderId="0" xfId="0" applyNumberFormat="1" applyFont="1"/>
    <xf numFmtId="37" fontId="4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left"/>
    </xf>
    <xf numFmtId="10" fontId="11" fillId="0" borderId="0" xfId="3" applyNumberFormat="1" applyFont="1" applyAlignment="1">
      <alignment horizontal="center"/>
    </xf>
    <xf numFmtId="10" fontId="11" fillId="0" borderId="2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0" fontId="10" fillId="0" borderId="0" xfId="0" applyFont="1" applyAlignment="1">
      <alignment horizontal="center"/>
    </xf>
    <xf numFmtId="37" fontId="4" fillId="0" borderId="0" xfId="0" applyNumberFormat="1" applyFont="1" applyAlignment="1"/>
    <xf numFmtId="37" fontId="4" fillId="0" borderId="0" xfId="0" quotePrefix="1" applyNumberFormat="1" applyFont="1" applyAlignment="1">
      <alignment horizontal="center"/>
    </xf>
    <xf numFmtId="37" fontId="4" fillId="0" borderId="0" xfId="0" quotePrefix="1" applyNumberFormat="1" applyFont="1" applyAlignment="1">
      <alignment horizontal="left"/>
    </xf>
    <xf numFmtId="9" fontId="4" fillId="0" borderId="0" xfId="3" applyFont="1" applyAlignment="1">
      <alignment horizontal="center"/>
    </xf>
    <xf numFmtId="17" fontId="4" fillId="0" borderId="0" xfId="0" applyNumberFormat="1" applyFont="1" applyAlignment="1">
      <alignment horizontal="center"/>
    </xf>
    <xf numFmtId="37" fontId="11" fillId="0" borderId="0" xfId="3" applyNumberFormat="1" applyFont="1" applyAlignment="1"/>
    <xf numFmtId="37" fontId="4" fillId="0" borderId="0" xfId="3" applyNumberFormat="1" applyFont="1" applyAlignment="1"/>
    <xf numFmtId="37" fontId="3" fillId="0" borderId="0" xfId="0" applyNumberFormat="1" applyFont="1" applyAlignment="1">
      <alignment horizontal="left"/>
    </xf>
    <xf numFmtId="39" fontId="4" fillId="0" borderId="0" xfId="0" applyNumberFormat="1" applyFont="1" applyAlignment="1"/>
    <xf numFmtId="37" fontId="4" fillId="0" borderId="0" xfId="0" applyNumberFormat="1" applyFont="1" applyBorder="1"/>
    <xf numFmtId="37" fontId="4" fillId="0" borderId="0" xfId="0" applyNumberFormat="1" applyFont="1" applyBorder="1" applyAlignment="1">
      <alignment horizontal="right"/>
    </xf>
    <xf numFmtId="168" fontId="4" fillId="0" borderId="0" xfId="2" applyNumberFormat="1" applyFont="1" applyBorder="1"/>
    <xf numFmtId="10" fontId="4" fillId="0" borderId="0" xfId="3" applyNumberFormat="1" applyFont="1" applyBorder="1"/>
    <xf numFmtId="37" fontId="10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37" fontId="10" fillId="0" borderId="12" xfId="0" applyNumberFormat="1" applyFont="1" applyBorder="1" applyAlignment="1">
      <alignment horizontal="center"/>
    </xf>
    <xf numFmtId="37" fontId="10" fillId="0" borderId="13" xfId="0" applyNumberFormat="1" applyFont="1" applyBorder="1" applyAlignment="1">
      <alignment horizontal="center"/>
    </xf>
    <xf numFmtId="37" fontId="10" fillId="0" borderId="14" xfId="0" applyNumberFormat="1" applyFont="1" applyBorder="1" applyAlignment="1">
      <alignment horizontal="center"/>
    </xf>
    <xf numFmtId="37" fontId="4" fillId="0" borderId="5" xfId="0" applyNumberFormat="1" applyFont="1" applyBorder="1" applyAlignment="1">
      <alignment horizontal="center"/>
    </xf>
    <xf numFmtId="37" fontId="4" fillId="0" borderId="0" xfId="0" applyNumberFormat="1" applyFont="1" applyBorder="1" applyAlignment="1">
      <alignment horizontal="center"/>
    </xf>
    <xf numFmtId="37" fontId="4" fillId="0" borderId="7" xfId="0" applyNumberFormat="1" applyFont="1" applyBorder="1" applyAlignment="1">
      <alignment horizontal="center"/>
    </xf>
    <xf numFmtId="39" fontId="12" fillId="0" borderId="0" xfId="0" applyNumberFormat="1" applyFont="1" applyAlignment="1"/>
    <xf numFmtId="37" fontId="4" fillId="0" borderId="16" xfId="0" applyNumberFormat="1" applyFont="1" applyBorder="1" applyAlignment="1">
      <alignment horizontal="center"/>
    </xf>
    <xf numFmtId="37" fontId="4" fillId="0" borderId="17" xfId="0" applyNumberFormat="1" applyFont="1" applyBorder="1" applyAlignment="1">
      <alignment horizontal="center"/>
    </xf>
    <xf numFmtId="37" fontId="4" fillId="0" borderId="15" xfId="0" applyNumberFormat="1" applyFont="1" applyBorder="1" applyAlignment="1">
      <alignment horizontal="center"/>
    </xf>
    <xf numFmtId="0" fontId="13" fillId="0" borderId="0" xfId="0" applyFont="1"/>
    <xf numFmtId="0" fontId="0" fillId="0" borderId="12" xfId="0" applyBorder="1"/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0" xfId="0" applyFont="1"/>
    <xf numFmtId="168" fontId="1" fillId="0" borderId="0" xfId="2" applyNumberFormat="1" applyFont="1"/>
    <xf numFmtId="168" fontId="1" fillId="0" borderId="5" xfId="2" applyNumberFormat="1" applyFont="1" applyBorder="1"/>
    <xf numFmtId="44" fontId="1" fillId="0" borderId="0" xfId="2" applyNumberFormat="1" applyFont="1" applyFill="1" applyBorder="1"/>
    <xf numFmtId="44" fontId="0" fillId="0" borderId="0" xfId="0" applyNumberFormat="1"/>
    <xf numFmtId="168" fontId="1" fillId="0" borderId="7" xfId="2" applyNumberFormat="1" applyFont="1" applyFill="1" applyBorder="1"/>
    <xf numFmtId="168" fontId="1" fillId="0" borderId="0" xfId="2" applyNumberFormat="1" applyFont="1" applyFill="1"/>
    <xf numFmtId="10" fontId="0" fillId="3" borderId="0" xfId="0" applyNumberFormat="1" applyFill="1" applyProtection="1">
      <protection locked="0"/>
    </xf>
    <xf numFmtId="170" fontId="0" fillId="3" borderId="0" xfId="0" applyNumberFormat="1" applyFill="1" applyProtection="1">
      <protection locked="0"/>
    </xf>
    <xf numFmtId="10" fontId="0" fillId="0" borderId="0" xfId="0" applyNumberFormat="1" applyFill="1"/>
    <xf numFmtId="170" fontId="0" fillId="0" borderId="0" xfId="0" applyNumberFormat="1"/>
    <xf numFmtId="37" fontId="0" fillId="0" borderId="0" xfId="0" applyNumberFormat="1"/>
    <xf numFmtId="44" fontId="1" fillId="0" borderId="0" xfId="2" applyNumberFormat="1" applyFont="1" applyBorder="1"/>
    <xf numFmtId="168" fontId="1" fillId="0" borderId="7" xfId="2" applyNumberFormat="1" applyFont="1" applyBorder="1"/>
    <xf numFmtId="44" fontId="0" fillId="4" borderId="0" xfId="0" applyNumberFormat="1" applyFill="1"/>
    <xf numFmtId="168" fontId="1" fillId="4" borderId="7" xfId="2" applyNumberFormat="1" applyFont="1" applyFill="1" applyBorder="1"/>
    <xf numFmtId="168" fontId="1" fillId="4" borderId="0" xfId="2" applyNumberFormat="1" applyFont="1" applyFill="1"/>
    <xf numFmtId="10" fontId="0" fillId="4" borderId="0" xfId="0" applyNumberFormat="1" applyFill="1" applyProtection="1">
      <protection locked="0"/>
    </xf>
    <xf numFmtId="170" fontId="0" fillId="4" borderId="0" xfId="0" applyNumberFormat="1" applyFill="1" applyProtection="1">
      <protection locked="0"/>
    </xf>
    <xf numFmtId="10" fontId="0" fillId="4" borderId="0" xfId="0" applyNumberFormat="1" applyFill="1"/>
    <xf numFmtId="170" fontId="0" fillId="4" borderId="0" xfId="0" applyNumberFormat="1" applyFill="1"/>
    <xf numFmtId="14" fontId="0" fillId="0" borderId="13" xfId="0" applyNumberFormat="1" applyBorder="1"/>
    <xf numFmtId="168" fontId="1" fillId="0" borderId="13" xfId="2" applyNumberFormat="1" applyFont="1" applyBorder="1"/>
    <xf numFmtId="168" fontId="1" fillId="0" borderId="12" xfId="2" applyNumberFormat="1" applyFont="1" applyBorder="1"/>
    <xf numFmtId="44" fontId="1" fillId="0" borderId="13" xfId="2" applyNumberFormat="1" applyFont="1" applyBorder="1"/>
    <xf numFmtId="44" fontId="0" fillId="4" borderId="13" xfId="0" applyNumberFormat="1" applyFill="1" applyBorder="1"/>
    <xf numFmtId="168" fontId="1" fillId="4" borderId="14" xfId="2" applyNumberFormat="1" applyFont="1" applyFill="1" applyBorder="1"/>
    <xf numFmtId="168" fontId="1" fillId="4" borderId="13" xfId="2" applyNumberFormat="1" applyFont="1" applyFill="1" applyBorder="1"/>
    <xf numFmtId="10" fontId="0" fillId="4" borderId="13" xfId="0" applyNumberFormat="1" applyFill="1" applyBorder="1" applyProtection="1">
      <protection locked="0"/>
    </xf>
    <xf numFmtId="170" fontId="0" fillId="4" borderId="13" xfId="0" applyNumberFormat="1" applyFill="1" applyBorder="1"/>
    <xf numFmtId="168" fontId="1" fillId="4" borderId="0" xfId="2" applyNumberFormat="1" applyFont="1" applyFill="1" applyBorder="1"/>
    <xf numFmtId="168" fontId="1" fillId="0" borderId="16" xfId="2" applyNumberFormat="1" applyFont="1" applyBorder="1"/>
    <xf numFmtId="168" fontId="1" fillId="0" borderId="17" xfId="2" applyNumberFormat="1" applyFont="1" applyBorder="1"/>
    <xf numFmtId="168" fontId="1" fillId="0" borderId="15" xfId="2" applyNumberFormat="1" applyFont="1" applyBorder="1"/>
    <xf numFmtId="43" fontId="0" fillId="0" borderId="0" xfId="0" applyNumberFormat="1"/>
    <xf numFmtId="171" fontId="0" fillId="0" borderId="0" xfId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9525</xdr:rowOff>
    </xdr:from>
    <xdr:to>
      <xdr:col>0</xdr:col>
      <xdr:colOff>695325</xdr:colOff>
      <xdr:row>18</xdr:row>
      <xdr:rowOff>123825</xdr:rowOff>
    </xdr:to>
    <xdr:sp macro="" textlink="">
      <xdr:nvSpPr>
        <xdr:cNvPr id="2049" name="AutoShape 1"/>
        <xdr:cNvSpPr>
          <a:spLocks/>
        </xdr:cNvSpPr>
      </xdr:nvSpPr>
      <xdr:spPr bwMode="auto">
        <a:xfrm>
          <a:off x="571500" y="981075"/>
          <a:ext cx="123825" cy="2057400"/>
        </a:xfrm>
        <a:prstGeom prst="leftBrace">
          <a:avLst>
            <a:gd name="adj1" fmla="val 13846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581025</xdr:colOff>
      <xdr:row>19</xdr:row>
      <xdr:rowOff>28575</xdr:rowOff>
    </xdr:from>
    <xdr:to>
      <xdr:col>0</xdr:col>
      <xdr:colOff>657225</xdr:colOff>
      <xdr:row>22</xdr:row>
      <xdr:rowOff>142875</xdr:rowOff>
    </xdr:to>
    <xdr:sp macro="" textlink="">
      <xdr:nvSpPr>
        <xdr:cNvPr id="2050" name="AutoShape 2"/>
        <xdr:cNvSpPr>
          <a:spLocks/>
        </xdr:cNvSpPr>
      </xdr:nvSpPr>
      <xdr:spPr bwMode="auto">
        <a:xfrm>
          <a:off x="581025" y="3105150"/>
          <a:ext cx="76200" cy="600075"/>
        </a:xfrm>
        <a:prstGeom prst="leftBrace">
          <a:avLst>
            <a:gd name="adj1" fmla="val 656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0</xdr:col>
      <xdr:colOff>581025</xdr:colOff>
      <xdr:row>23</xdr:row>
      <xdr:rowOff>28575</xdr:rowOff>
    </xdr:from>
    <xdr:to>
      <xdr:col>0</xdr:col>
      <xdr:colOff>657225</xdr:colOff>
      <xdr:row>26</xdr:row>
      <xdr:rowOff>142875</xdr:rowOff>
    </xdr:to>
    <xdr:sp macro="" textlink="">
      <xdr:nvSpPr>
        <xdr:cNvPr id="2051" name="AutoShape 3"/>
        <xdr:cNvSpPr>
          <a:spLocks/>
        </xdr:cNvSpPr>
      </xdr:nvSpPr>
      <xdr:spPr bwMode="auto">
        <a:xfrm>
          <a:off x="581025" y="3752850"/>
          <a:ext cx="76200" cy="600075"/>
        </a:xfrm>
        <a:prstGeom prst="leftBrace">
          <a:avLst>
            <a:gd name="adj1" fmla="val 65625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904875</xdr:colOff>
      <xdr:row>28</xdr:row>
      <xdr:rowOff>47625</xdr:rowOff>
    </xdr:from>
    <xdr:to>
      <xdr:col>6</xdr:col>
      <xdr:colOff>28575</xdr:colOff>
      <xdr:row>126</xdr:row>
      <xdr:rowOff>9525</xdr:rowOff>
    </xdr:to>
    <xdr:sp macro="" textlink="">
      <xdr:nvSpPr>
        <xdr:cNvPr id="1025" name="AutoShape 1"/>
        <xdr:cNvSpPr>
          <a:spLocks/>
        </xdr:cNvSpPr>
      </xdr:nvSpPr>
      <xdr:spPr bwMode="auto">
        <a:xfrm>
          <a:off x="4638675" y="4810125"/>
          <a:ext cx="647700" cy="16764000"/>
        </a:xfrm>
        <a:prstGeom prst="rightBrace">
          <a:avLst>
            <a:gd name="adj1" fmla="val 21568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19050</xdr:colOff>
      <xdr:row>6</xdr:row>
      <xdr:rowOff>19050</xdr:rowOff>
    </xdr:from>
    <xdr:to>
      <xdr:col>6</xdr:col>
      <xdr:colOff>19050</xdr:colOff>
      <xdr:row>25</xdr:row>
      <xdr:rowOff>142875</xdr:rowOff>
    </xdr:to>
    <xdr:sp macro="" textlink="">
      <xdr:nvSpPr>
        <xdr:cNvPr id="1026" name="AutoShape 2"/>
        <xdr:cNvSpPr>
          <a:spLocks/>
        </xdr:cNvSpPr>
      </xdr:nvSpPr>
      <xdr:spPr bwMode="auto">
        <a:xfrm>
          <a:off x="4667250" y="1009650"/>
          <a:ext cx="609600" cy="3381375"/>
        </a:xfrm>
        <a:prstGeom prst="rightBrace">
          <a:avLst>
            <a:gd name="adj1" fmla="val 46224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nsumer/Reportin/Deals/Deal%20Reporting/Capital%20Amortizations/Fixed%20Schedules/TRW%20Amortization%20Schedu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W Total"/>
      <sheetName val="TRW Spacepark"/>
      <sheetName val="TRW Sunnyvale"/>
    </sheetNames>
    <sheetDataSet>
      <sheetData sheetId="0" refreshError="1"/>
      <sheetData sheetId="1">
        <row r="20">
          <cell r="F20">
            <v>0</v>
          </cell>
          <cell r="G20">
            <v>1070784</v>
          </cell>
          <cell r="H20">
            <v>7511.1338719275263</v>
          </cell>
          <cell r="I20">
            <v>1078295.1338719276</v>
          </cell>
          <cell r="K20">
            <v>0</v>
          </cell>
          <cell r="R20">
            <v>-1070784</v>
          </cell>
          <cell r="S20">
            <v>0</v>
          </cell>
        </row>
        <row r="21">
          <cell r="F21">
            <v>1078295.1338719276</v>
          </cell>
          <cell r="G21">
            <v>124799.99999999999</v>
          </cell>
          <cell r="H21">
            <v>8439.2450869424811</v>
          </cell>
          <cell r="I21">
            <v>1211534.3789588702</v>
          </cell>
          <cell r="K21">
            <v>0</v>
          </cell>
          <cell r="R21">
            <v>-124799.99999999999</v>
          </cell>
          <cell r="S21">
            <v>0</v>
          </cell>
        </row>
        <row r="22">
          <cell r="F22">
            <v>1211534.3789588702</v>
          </cell>
          <cell r="G22">
            <v>127295.99999999999</v>
          </cell>
          <cell r="H22">
            <v>9391.3751122201447</v>
          </cell>
          <cell r="I22">
            <v>1348221.7540710904</v>
          </cell>
          <cell r="K22">
            <v>0</v>
          </cell>
          <cell r="R22">
            <v>-127295.99999999999</v>
          </cell>
          <cell r="S22">
            <v>0</v>
          </cell>
        </row>
        <row r="23">
          <cell r="F23">
            <v>1348221.7540710904</v>
          </cell>
          <cell r="G23">
            <v>138944</v>
          </cell>
          <cell r="H23">
            <v>10431.890155786796</v>
          </cell>
          <cell r="I23">
            <v>1497597.6442268773</v>
          </cell>
          <cell r="K23">
            <v>0</v>
          </cell>
          <cell r="R23">
            <v>-138944</v>
          </cell>
          <cell r="S23">
            <v>0</v>
          </cell>
        </row>
        <row r="24">
          <cell r="F24">
            <v>1497597.6442268773</v>
          </cell>
          <cell r="G24">
            <v>126463.99999999999</v>
          </cell>
          <cell r="H24">
            <v>11392.161655432663</v>
          </cell>
          <cell r="I24">
            <v>1635453.80588231</v>
          </cell>
          <cell r="K24">
            <v>0</v>
          </cell>
          <cell r="R24">
            <v>-126463.99999999999</v>
          </cell>
          <cell r="S24">
            <v>0</v>
          </cell>
        </row>
        <row r="25">
          <cell r="F25">
            <v>1635453.80588231</v>
          </cell>
          <cell r="G25">
            <v>64063.999999999993</v>
          </cell>
          <cell r="H25">
            <v>11921.457322584733</v>
          </cell>
          <cell r="I25">
            <v>1711439.2632048947</v>
          </cell>
          <cell r="K25">
            <v>0</v>
          </cell>
          <cell r="R25">
            <v>-64063.999999999993</v>
          </cell>
          <cell r="S25">
            <v>0</v>
          </cell>
        </row>
        <row r="26">
          <cell r="F26">
            <v>1711439.2632048947</v>
          </cell>
          <cell r="G26">
            <v>67392</v>
          </cell>
          <cell r="H26">
            <v>12477.810420684204</v>
          </cell>
          <cell r="I26">
            <v>1791309.073625579</v>
          </cell>
          <cell r="K26">
            <v>0</v>
          </cell>
          <cell r="R26">
            <v>-67392</v>
          </cell>
          <cell r="S26">
            <v>0</v>
          </cell>
        </row>
        <row r="27">
          <cell r="F27">
            <v>1791309.073625579</v>
          </cell>
          <cell r="G27">
            <v>72800</v>
          </cell>
          <cell r="H27">
            <v>13076.001139236792</v>
          </cell>
          <cell r="I27">
            <v>1877185.0747648159</v>
          </cell>
          <cell r="K27">
            <v>0</v>
          </cell>
          <cell r="R27">
            <v>-72800</v>
          </cell>
          <cell r="S27">
            <v>0</v>
          </cell>
        </row>
        <row r="28">
          <cell r="F28">
            <v>1877185.0747648159</v>
          </cell>
          <cell r="G28">
            <v>64895.999999999993</v>
          </cell>
          <cell r="H28">
            <v>13622.944443226106</v>
          </cell>
          <cell r="I28">
            <v>1955704.019208042</v>
          </cell>
          <cell r="K28">
            <v>0</v>
          </cell>
          <cell r="R28">
            <v>-64895.999999999993</v>
          </cell>
          <cell r="S28">
            <v>0</v>
          </cell>
        </row>
        <row r="29">
          <cell r="F29">
            <v>1955704.019208042</v>
          </cell>
          <cell r="G29">
            <v>68640</v>
          </cell>
          <cell r="H29">
            <v>14199.987047908291</v>
          </cell>
          <cell r="I29">
            <v>2038544.0062559503</v>
          </cell>
          <cell r="K29">
            <v>0</v>
          </cell>
          <cell r="R29">
            <v>-68640</v>
          </cell>
          <cell r="S29">
            <v>0</v>
          </cell>
        </row>
        <row r="30">
          <cell r="F30">
            <v>2038544.0062559503</v>
          </cell>
          <cell r="G30">
            <v>68640</v>
          </cell>
          <cell r="H30">
            <v>14781.077382341362</v>
          </cell>
          <cell r="I30">
            <v>2121965.0836382918</v>
          </cell>
          <cell r="K30">
            <v>0</v>
          </cell>
          <cell r="R30">
            <v>-68640</v>
          </cell>
          <cell r="S30">
            <v>0</v>
          </cell>
        </row>
        <row r="31">
          <cell r="F31">
            <v>2121965.0836382918</v>
          </cell>
          <cell r="G31">
            <v>64479.999999999993</v>
          </cell>
          <cell r="H31">
            <v>15337.063055504179</v>
          </cell>
          <cell r="I31">
            <v>2201782.1466937959</v>
          </cell>
          <cell r="K31">
            <v>0</v>
          </cell>
          <cell r="R31">
            <v>-64479.999999999993</v>
          </cell>
          <cell r="S31">
            <v>0</v>
          </cell>
        </row>
        <row r="32">
          <cell r="F32">
            <v>2201782.1466937959</v>
          </cell>
          <cell r="G32">
            <v>64479.999999999993</v>
          </cell>
          <cell r="H32">
            <v>15896.948752221699</v>
          </cell>
          <cell r="I32">
            <v>2282159.0954460176</v>
          </cell>
          <cell r="K32">
            <v>0</v>
          </cell>
          <cell r="R32">
            <v>-64479.999999999993</v>
          </cell>
          <cell r="S32">
            <v>0</v>
          </cell>
        </row>
        <row r="33">
          <cell r="F33">
            <v>2282159.0954460176</v>
          </cell>
          <cell r="G33">
            <v>62399.999999999993</v>
          </cell>
          <cell r="H33">
            <v>16446.171437507794</v>
          </cell>
          <cell r="I33">
            <v>2361005.2668835255</v>
          </cell>
          <cell r="K33">
            <v>0</v>
          </cell>
          <cell r="R33">
            <v>-62399.999999999993</v>
          </cell>
          <cell r="S33">
            <v>0</v>
          </cell>
        </row>
        <row r="34">
          <cell r="F34">
            <v>2361005.2668835255</v>
          </cell>
          <cell r="G34">
            <v>63647.999999999993</v>
          </cell>
          <cell r="H34">
            <v>17008.00094189732</v>
          </cell>
          <cell r="I34">
            <v>2441661.2678254228</v>
          </cell>
          <cell r="K34">
            <v>0</v>
          </cell>
          <cell r="R34">
            <v>-63647.999999999993</v>
          </cell>
          <cell r="S34">
            <v>0</v>
          </cell>
        </row>
        <row r="35">
          <cell r="F35">
            <v>2441661.2678254228</v>
          </cell>
          <cell r="G35">
            <v>69472</v>
          </cell>
          <cell r="H35">
            <v>17614.624560030399</v>
          </cell>
          <cell r="I35">
            <v>2528747.892385453</v>
          </cell>
          <cell r="K35">
            <v>0</v>
          </cell>
          <cell r="R35">
            <v>-69472</v>
          </cell>
          <cell r="S35">
            <v>0</v>
          </cell>
        </row>
        <row r="36">
          <cell r="F36">
            <v>2528747.892385453</v>
          </cell>
          <cell r="G36">
            <v>63231.999999999993</v>
          </cell>
          <cell r="H36">
            <v>18181.732230824742</v>
          </cell>
          <cell r="I36">
            <v>2610161.6246162779</v>
          </cell>
          <cell r="K36">
            <v>0</v>
          </cell>
          <cell r="R36">
            <v>-63231.999999999993</v>
          </cell>
          <cell r="S36">
            <v>0</v>
          </cell>
        </row>
        <row r="37">
          <cell r="F37">
            <v>2610161.6246162779</v>
          </cell>
          <cell r="G37">
            <v>64063.999999999993</v>
          </cell>
          <cell r="H37">
            <v>18758.654098522082</v>
          </cell>
          <cell r="I37">
            <v>2692984.2787147998</v>
          </cell>
          <cell r="K37">
            <v>0</v>
          </cell>
          <cell r="R37">
            <v>-64063.999999999993</v>
          </cell>
          <cell r="S37">
            <v>0</v>
          </cell>
        </row>
        <row r="38">
          <cell r="F38">
            <v>2692984.2787147998</v>
          </cell>
          <cell r="G38">
            <v>67392</v>
          </cell>
          <cell r="H38">
            <v>19362.967476465834</v>
          </cell>
          <cell r="I38">
            <v>2779739.2461912655</v>
          </cell>
          <cell r="K38">
            <v>0</v>
          </cell>
          <cell r="R38">
            <v>-67392</v>
          </cell>
          <cell r="S38">
            <v>0</v>
          </cell>
        </row>
        <row r="39">
          <cell r="F39">
            <v>2779739.2461912655</v>
          </cell>
          <cell r="G39">
            <v>72800</v>
          </cell>
          <cell r="H39">
            <v>20009.454897598232</v>
          </cell>
          <cell r="I39">
            <v>2872548.7010888639</v>
          </cell>
          <cell r="K39">
            <v>0</v>
          </cell>
          <cell r="R39">
            <v>-72800</v>
          </cell>
          <cell r="S39">
            <v>0</v>
          </cell>
        </row>
        <row r="40">
          <cell r="F40">
            <v>2872548.7010888639</v>
          </cell>
          <cell r="G40">
            <v>64895.999999999993</v>
          </cell>
          <cell r="H40">
            <v>20605.033686777719</v>
          </cell>
          <cell r="I40">
            <v>2958049.7347756415</v>
          </cell>
          <cell r="K40">
            <v>0</v>
          </cell>
          <cell r="R40">
            <v>-64895.999999999993</v>
          </cell>
          <cell r="S40">
            <v>0</v>
          </cell>
        </row>
        <row r="41">
          <cell r="F41">
            <v>2958049.7347756415</v>
          </cell>
          <cell r="G41">
            <v>68640</v>
          </cell>
          <cell r="H41">
            <v>21231.052935688862</v>
          </cell>
          <cell r="I41">
            <v>3047920.7877113302</v>
          </cell>
          <cell r="K41">
            <v>0</v>
          </cell>
          <cell r="R41">
            <v>-68640</v>
          </cell>
          <cell r="S41">
            <v>0</v>
          </cell>
        </row>
        <row r="42">
          <cell r="F42">
            <v>3047920.7877113302</v>
          </cell>
          <cell r="G42">
            <v>68640</v>
          </cell>
          <cell r="H42">
            <v>21861.463466487832</v>
          </cell>
          <cell r="I42">
            <v>3138422.251177818</v>
          </cell>
          <cell r="K42">
            <v>0</v>
          </cell>
          <cell r="R42">
            <v>-68640</v>
          </cell>
          <cell r="S42">
            <v>0</v>
          </cell>
        </row>
        <row r="43">
          <cell r="F43">
            <v>3138422.251177818</v>
          </cell>
          <cell r="G43">
            <v>64479.999999999993</v>
          </cell>
          <cell r="H43">
            <v>22467.115298038294</v>
          </cell>
          <cell r="I43">
            <v>3225369.3664758564</v>
          </cell>
          <cell r="K43">
            <v>0</v>
          </cell>
          <cell r="R43">
            <v>-64479.999999999993</v>
          </cell>
          <cell r="S43">
            <v>0</v>
          </cell>
        </row>
        <row r="44">
          <cell r="F44">
            <v>3225369.3664758564</v>
          </cell>
          <cell r="G44">
            <v>64479.999999999993</v>
          </cell>
          <cell r="H44">
            <v>23077.015541954417</v>
          </cell>
          <cell r="I44">
            <v>3312926.3820178108</v>
          </cell>
          <cell r="K44">
            <v>0</v>
          </cell>
          <cell r="R44">
            <v>-64479.999999999993</v>
          </cell>
          <cell r="S44">
            <v>0</v>
          </cell>
        </row>
        <row r="45">
          <cell r="F45">
            <v>3312926.3820178108</v>
          </cell>
          <cell r="G45">
            <v>62399.999999999993</v>
          </cell>
          <cell r="H45">
            <v>23676.603607062272</v>
          </cell>
          <cell r="I45">
            <v>3399002.9856248731</v>
          </cell>
          <cell r="K45">
            <v>0</v>
          </cell>
          <cell r="R45">
            <v>-62399.999999999993</v>
          </cell>
          <cell r="S45">
            <v>0</v>
          </cell>
        </row>
        <row r="46">
          <cell r="F46">
            <v>3399002.9856248731</v>
          </cell>
          <cell r="G46">
            <v>63647.999999999993</v>
          </cell>
          <cell r="H46">
            <v>24289.151784851303</v>
          </cell>
          <cell r="I46">
            <v>3486940.1374097243</v>
          </cell>
          <cell r="K46">
            <v>0</v>
          </cell>
          <cell r="R46">
            <v>-63647.999999999993</v>
          </cell>
          <cell r="S46">
            <v>0</v>
          </cell>
        </row>
        <row r="47">
          <cell r="F47">
            <v>3486940.1374097243</v>
          </cell>
          <cell r="G47">
            <v>69472</v>
          </cell>
          <cell r="H47">
            <v>24946.849848178859</v>
          </cell>
          <cell r="I47">
            <v>3581358.987257903</v>
          </cell>
          <cell r="K47">
            <v>0</v>
          </cell>
          <cell r="R47">
            <v>-69472</v>
          </cell>
          <cell r="S47">
            <v>0</v>
          </cell>
        </row>
        <row r="48">
          <cell r="F48">
            <v>3581358.987257903</v>
          </cell>
          <cell r="G48">
            <v>63231.999999999993</v>
          </cell>
          <cell r="H48">
            <v>25565.390231563619</v>
          </cell>
          <cell r="I48">
            <v>3670156.3774894667</v>
          </cell>
          <cell r="K48">
            <v>0</v>
          </cell>
          <cell r="R48">
            <v>-63231.999999999993</v>
          </cell>
          <cell r="S48">
            <v>0</v>
          </cell>
        </row>
        <row r="49">
          <cell r="F49">
            <v>3670156.3774894667</v>
          </cell>
          <cell r="G49">
            <v>64063.999999999993</v>
          </cell>
          <cell r="H49">
            <v>26194.105592353946</v>
          </cell>
          <cell r="I49">
            <v>3760414.4830818204</v>
          </cell>
          <cell r="K49">
            <v>0</v>
          </cell>
          <cell r="R49">
            <v>-64063.999999999993</v>
          </cell>
          <cell r="S49">
            <v>0</v>
          </cell>
        </row>
        <row r="50">
          <cell r="F50">
            <v>3760414.4830818204</v>
          </cell>
          <cell r="G50">
            <v>67392</v>
          </cell>
          <cell r="H50">
            <v>26850.575774628349</v>
          </cell>
          <cell r="I50">
            <v>3854657.0588564486</v>
          </cell>
          <cell r="K50">
            <v>0</v>
          </cell>
          <cell r="R50">
            <v>-67392</v>
          </cell>
          <cell r="S50">
            <v>0</v>
          </cell>
        </row>
        <row r="51">
          <cell r="F51">
            <v>3854657.0588564486</v>
          </cell>
          <cell r="G51">
            <v>72800</v>
          </cell>
          <cell r="H51">
            <v>27549.585859816296</v>
          </cell>
          <cell r="I51">
            <v>3955006.6447162647</v>
          </cell>
          <cell r="K51">
            <v>0</v>
          </cell>
          <cell r="R51">
            <v>-72800</v>
          </cell>
          <cell r="S51">
            <v>0</v>
          </cell>
        </row>
        <row r="52">
          <cell r="F52">
            <v>3955006.6447162647</v>
          </cell>
          <cell r="G52">
            <v>64895.999999999993</v>
          </cell>
          <cell r="H52">
            <v>28198.055739140087</v>
          </cell>
          <cell r="I52">
            <v>4048100.7004554048</v>
          </cell>
          <cell r="K52">
            <v>0</v>
          </cell>
          <cell r="R52">
            <v>-64895.999999999993</v>
          </cell>
          <cell r="S52">
            <v>0</v>
          </cell>
        </row>
        <row r="53">
          <cell r="F53">
            <v>4048100.7004554048</v>
          </cell>
          <cell r="G53">
            <v>68640</v>
          </cell>
          <cell r="H53">
            <v>28877.337088650223</v>
          </cell>
          <cell r="I53">
            <v>4145618.0375440549</v>
          </cell>
          <cell r="K53">
            <v>0</v>
          </cell>
          <cell r="R53">
            <v>-68640</v>
          </cell>
          <cell r="S53">
            <v>0</v>
          </cell>
        </row>
        <row r="54">
          <cell r="F54">
            <v>4145618.0375440549</v>
          </cell>
          <cell r="G54">
            <v>68640</v>
          </cell>
          <cell r="H54">
            <v>29561.383332997109</v>
          </cell>
          <cell r="I54">
            <v>4243819.4208770525</v>
          </cell>
          <cell r="K54">
            <v>0</v>
          </cell>
          <cell r="R54">
            <v>-68640</v>
          </cell>
          <cell r="S54">
            <v>0</v>
          </cell>
        </row>
        <row r="55">
          <cell r="F55">
            <v>4243819.4208770525</v>
          </cell>
          <cell r="G55">
            <v>64479.999999999993</v>
          </cell>
          <cell r="H55">
            <v>30221.047111794138</v>
          </cell>
          <cell r="I55">
            <v>4338520.4679888468</v>
          </cell>
          <cell r="K55">
            <v>0</v>
          </cell>
          <cell r="R55">
            <v>-64479.999999999993</v>
          </cell>
          <cell r="S55">
            <v>0</v>
          </cell>
        </row>
        <row r="56">
          <cell r="F56">
            <v>4338520.4679888468</v>
          </cell>
          <cell r="G56">
            <v>64479.999999999993</v>
          </cell>
          <cell r="H56">
            <v>30885.338175788747</v>
          </cell>
          <cell r="I56">
            <v>4433885.8061646353</v>
          </cell>
          <cell r="K56">
            <v>0</v>
          </cell>
          <cell r="R56">
            <v>-64479.999999999993</v>
          </cell>
          <cell r="S56">
            <v>0</v>
          </cell>
        </row>
        <row r="57">
          <cell r="F57">
            <v>4433885.8061646353</v>
          </cell>
          <cell r="G57">
            <v>62399.999999999993</v>
          </cell>
          <cell r="H57">
            <v>31539.698591452765</v>
          </cell>
          <cell r="I57">
            <v>4527825.5047560884</v>
          </cell>
          <cell r="K57">
            <v>0</v>
          </cell>
          <cell r="R57">
            <v>-62399.999999999993</v>
          </cell>
          <cell r="S57">
            <v>0</v>
          </cell>
        </row>
        <row r="58">
          <cell r="F58">
            <v>4527825.5047560884</v>
          </cell>
          <cell r="G58">
            <v>63647.999999999993</v>
          </cell>
          <cell r="H58">
            <v>32207.403326563759</v>
          </cell>
          <cell r="I58">
            <v>4623680.9080826519</v>
          </cell>
          <cell r="K58">
            <v>0</v>
          </cell>
          <cell r="R58">
            <v>-63647.999999999993</v>
          </cell>
          <cell r="S58">
            <v>0</v>
          </cell>
        </row>
        <row r="59">
          <cell r="F59">
            <v>4623680.9080826519</v>
          </cell>
          <cell r="G59">
            <v>69472</v>
          </cell>
          <cell r="H59">
            <v>32920.644849040313</v>
          </cell>
          <cell r="I59">
            <v>4726073.5529316925</v>
          </cell>
          <cell r="K59">
            <v>0</v>
          </cell>
          <cell r="R59">
            <v>-69472</v>
          </cell>
          <cell r="S59">
            <v>0</v>
          </cell>
        </row>
        <row r="60">
          <cell r="F60">
            <v>4726073.5529316925</v>
          </cell>
          <cell r="G60">
            <v>63231.999999999993</v>
          </cell>
          <cell r="H60">
            <v>33595.118307367149</v>
          </cell>
          <cell r="I60">
            <v>4822900.6712390594</v>
          </cell>
          <cell r="K60">
            <v>0</v>
          </cell>
          <cell r="R60">
            <v>-63231.999999999993</v>
          </cell>
          <cell r="S60">
            <v>0</v>
          </cell>
        </row>
        <row r="61">
          <cell r="F61">
            <v>4822900.6712390594</v>
          </cell>
          <cell r="G61">
            <v>-82236</v>
          </cell>
          <cell r="H61">
            <v>33253.921414210403</v>
          </cell>
          <cell r="I61">
            <v>4773918.5926532699</v>
          </cell>
          <cell r="K61">
            <v>146300</v>
          </cell>
          <cell r="R61">
            <v>-64063.999999999993</v>
          </cell>
          <cell r="S61">
            <v>146300</v>
          </cell>
        </row>
        <row r="62">
          <cell r="F62">
            <v>4773918.5926532699</v>
          </cell>
          <cell r="G62">
            <v>-86508</v>
          </cell>
          <cell r="H62">
            <v>32880.364736594733</v>
          </cell>
          <cell r="I62">
            <v>4720290.9573898651</v>
          </cell>
          <cell r="K62">
            <v>153900</v>
          </cell>
          <cell r="R62">
            <v>-67392</v>
          </cell>
          <cell r="S62">
            <v>153900</v>
          </cell>
        </row>
        <row r="63">
          <cell r="F63">
            <v>4720290.9573898651</v>
          </cell>
          <cell r="G63">
            <v>-93450</v>
          </cell>
          <cell r="H63">
            <v>32455.492270217524</v>
          </cell>
          <cell r="I63">
            <v>4659296.4496600823</v>
          </cell>
          <cell r="K63">
            <v>166250</v>
          </cell>
          <cell r="R63">
            <v>-72800</v>
          </cell>
          <cell r="S63">
            <v>166250</v>
          </cell>
        </row>
        <row r="64">
          <cell r="F64">
            <v>4659296.4496600823</v>
          </cell>
          <cell r="G64">
            <v>-83304</v>
          </cell>
          <cell r="H64">
            <v>32098.809737842981</v>
          </cell>
          <cell r="I64">
            <v>4608091.2593979249</v>
          </cell>
          <cell r="K64">
            <v>148200</v>
          </cell>
          <cell r="R64">
            <v>-64895.999999999993</v>
          </cell>
          <cell r="S64">
            <v>148200</v>
          </cell>
        </row>
        <row r="65">
          <cell r="F65">
            <v>4608091.2593979249</v>
          </cell>
          <cell r="G65">
            <v>-88110</v>
          </cell>
          <cell r="H65">
            <v>31705.912992668356</v>
          </cell>
          <cell r="I65">
            <v>4551687.1723905932</v>
          </cell>
          <cell r="K65">
            <v>156750</v>
          </cell>
          <cell r="R65">
            <v>-68640</v>
          </cell>
          <cell r="S65">
            <v>156750</v>
          </cell>
        </row>
        <row r="66">
          <cell r="F66">
            <v>4551687.1723905932</v>
          </cell>
          <cell r="G66">
            <v>-88110</v>
          </cell>
          <cell r="H66">
            <v>31310.260229425799</v>
          </cell>
          <cell r="I66">
            <v>4494887.4326200187</v>
          </cell>
          <cell r="K66">
            <v>156750</v>
          </cell>
          <cell r="R66">
            <v>-68640</v>
          </cell>
          <cell r="S66">
            <v>156750</v>
          </cell>
        </row>
        <row r="67">
          <cell r="F67">
            <v>4494887.4326200187</v>
          </cell>
          <cell r="G67">
            <v>-82770</v>
          </cell>
          <cell r="H67">
            <v>30949.290141685098</v>
          </cell>
          <cell r="I67">
            <v>4443066.7227617037</v>
          </cell>
          <cell r="K67">
            <v>147250</v>
          </cell>
          <cell r="R67">
            <v>-64479.999999999993</v>
          </cell>
          <cell r="S67">
            <v>147250</v>
          </cell>
        </row>
        <row r="68">
          <cell r="F68">
            <v>4443066.7227617037</v>
          </cell>
          <cell r="G68">
            <v>-82770</v>
          </cell>
          <cell r="H68">
            <v>30585.787988978187</v>
          </cell>
          <cell r="I68">
            <v>4390882.5107506821</v>
          </cell>
          <cell r="K68">
            <v>147250</v>
          </cell>
          <cell r="R68">
            <v>-64479.999999999993</v>
          </cell>
          <cell r="S68">
            <v>147250</v>
          </cell>
        </row>
        <row r="69">
          <cell r="F69">
            <v>4390882.5107506821</v>
          </cell>
          <cell r="G69">
            <v>-80100</v>
          </cell>
          <cell r="H69">
            <v>30238.465022835822</v>
          </cell>
          <cell r="I69">
            <v>4341020.975773518</v>
          </cell>
          <cell r="K69">
            <v>142500</v>
          </cell>
          <cell r="R69">
            <v>-62399.999999999993</v>
          </cell>
          <cell r="S69">
            <v>142500</v>
          </cell>
        </row>
        <row r="70">
          <cell r="F70">
            <v>4341020.975773518</v>
          </cell>
          <cell r="G70">
            <v>-81702</v>
          </cell>
          <cell r="H70">
            <v>29877.468313194939</v>
          </cell>
          <cell r="I70">
            <v>4289196.4440867128</v>
          </cell>
          <cell r="K70">
            <v>145350</v>
          </cell>
          <cell r="R70">
            <v>-63647.999999999993</v>
          </cell>
          <cell r="S70">
            <v>145350</v>
          </cell>
        </row>
        <row r="71">
          <cell r="F71">
            <v>4289196.4440867128</v>
          </cell>
          <cell r="G71">
            <v>-89178</v>
          </cell>
          <cell r="H71">
            <v>29461.498115492999</v>
          </cell>
          <cell r="I71">
            <v>4229479.9422022058</v>
          </cell>
          <cell r="K71">
            <v>158650</v>
          </cell>
          <cell r="R71">
            <v>-69472</v>
          </cell>
          <cell r="S71">
            <v>158650</v>
          </cell>
        </row>
        <row r="72">
          <cell r="F72">
            <v>4229479.9422022058</v>
          </cell>
          <cell r="G72">
            <v>-81168</v>
          </cell>
          <cell r="H72">
            <v>29098.797087364444</v>
          </cell>
          <cell r="I72">
            <v>4177410.7392895701</v>
          </cell>
          <cell r="K72">
            <v>144400</v>
          </cell>
          <cell r="R72">
            <v>-63231.999999999993</v>
          </cell>
          <cell r="S72">
            <v>144400</v>
          </cell>
        </row>
        <row r="73">
          <cell r="F73">
            <v>4177410.7392895701</v>
          </cell>
          <cell r="G73">
            <v>-82236</v>
          </cell>
          <cell r="H73">
            <v>28726.060247201927</v>
          </cell>
          <cell r="I73">
            <v>4123900.7995367721</v>
          </cell>
          <cell r="K73">
            <v>146300</v>
          </cell>
          <cell r="R73">
            <v>-64063.999999999993</v>
          </cell>
          <cell r="S73">
            <v>146300</v>
          </cell>
        </row>
        <row r="74">
          <cell r="F74">
            <v>4123900.7995367721</v>
          </cell>
          <cell r="G74">
            <v>-86508</v>
          </cell>
          <cell r="H74">
            <v>28320.742382102228</v>
          </cell>
          <cell r="I74">
            <v>4065713.5419188743</v>
          </cell>
          <cell r="K74">
            <v>153900</v>
          </cell>
          <cell r="R74">
            <v>-67392</v>
          </cell>
          <cell r="S74">
            <v>153900</v>
          </cell>
        </row>
        <row r="75">
          <cell r="F75">
            <v>4065713.5419188743</v>
          </cell>
          <cell r="G75">
            <v>-93450</v>
          </cell>
          <cell r="H75">
            <v>27863.885935846691</v>
          </cell>
          <cell r="I75">
            <v>4000127.427854721</v>
          </cell>
          <cell r="K75">
            <v>166250</v>
          </cell>
          <cell r="R75">
            <v>-72800</v>
          </cell>
          <cell r="S75">
            <v>166250</v>
          </cell>
        </row>
        <row r="76">
          <cell r="F76">
            <v>4000127.427854721</v>
          </cell>
          <cell r="G76">
            <v>-83304</v>
          </cell>
          <cell r="H76">
            <v>27474.995068397431</v>
          </cell>
          <cell r="I76">
            <v>3944298.4229231183</v>
          </cell>
          <cell r="K76">
            <v>148200</v>
          </cell>
          <cell r="R76">
            <v>-64895.999999999993</v>
          </cell>
          <cell r="S76">
            <v>148200</v>
          </cell>
        </row>
        <row r="77">
          <cell r="F77">
            <v>3944298.4229231183</v>
          </cell>
          <cell r="G77">
            <v>-88110</v>
          </cell>
          <cell r="H77">
            <v>27049.664059187122</v>
          </cell>
          <cell r="I77">
            <v>3883238.0869823056</v>
          </cell>
          <cell r="K77">
            <v>156750</v>
          </cell>
          <cell r="R77">
            <v>-68640</v>
          </cell>
          <cell r="S77">
            <v>156750</v>
          </cell>
        </row>
        <row r="78">
          <cell r="F78">
            <v>3883238.0869823056</v>
          </cell>
          <cell r="G78">
            <v>-88110</v>
          </cell>
          <cell r="H78">
            <v>26621.349518144005</v>
          </cell>
          <cell r="I78">
            <v>3821749.4365004497</v>
          </cell>
          <cell r="K78">
            <v>156750</v>
          </cell>
          <cell r="R78">
            <v>-68640</v>
          </cell>
          <cell r="S78">
            <v>156750</v>
          </cell>
        </row>
        <row r="79">
          <cell r="F79">
            <v>3821749.4365004497</v>
          </cell>
          <cell r="G79">
            <v>-82770</v>
          </cell>
          <cell r="H79">
            <v>26227.488542917174</v>
          </cell>
          <cell r="I79">
            <v>3765206.9250433668</v>
          </cell>
          <cell r="K79">
            <v>147250</v>
          </cell>
          <cell r="R79">
            <v>-64479.999999999993</v>
          </cell>
          <cell r="S79">
            <v>147250</v>
          </cell>
        </row>
        <row r="80">
          <cell r="F80">
            <v>3765206.9250433668</v>
          </cell>
          <cell r="G80">
            <v>-82770</v>
          </cell>
          <cell r="H80">
            <v>25830.864785923099</v>
          </cell>
          <cell r="I80">
            <v>3708267.78982929</v>
          </cell>
          <cell r="K80">
            <v>147250</v>
          </cell>
          <cell r="R80">
            <v>-64479.999999999993</v>
          </cell>
          <cell r="S80">
            <v>147250</v>
          </cell>
        </row>
        <row r="81">
          <cell r="F81">
            <v>3708267.78982929</v>
          </cell>
          <cell r="G81">
            <v>-80100</v>
          </cell>
          <cell r="H81">
            <v>25450.187880303787</v>
          </cell>
          <cell r="I81">
            <v>3653617.9777095937</v>
          </cell>
          <cell r="K81">
            <v>142500</v>
          </cell>
          <cell r="R81">
            <v>-62399.999999999993</v>
          </cell>
          <cell r="S81">
            <v>142500</v>
          </cell>
        </row>
        <row r="82">
          <cell r="F82">
            <v>3653617.9777095937</v>
          </cell>
          <cell r="G82">
            <v>-81702</v>
          </cell>
          <cell r="H82">
            <v>25055.603266255057</v>
          </cell>
          <cell r="I82">
            <v>3596971.5809758487</v>
          </cell>
          <cell r="K82">
            <v>145350</v>
          </cell>
          <cell r="R82">
            <v>-63647.999999999993</v>
          </cell>
          <cell r="S82">
            <v>145350</v>
          </cell>
        </row>
        <row r="83">
          <cell r="F83">
            <v>3596971.5809758487</v>
          </cell>
          <cell r="G83">
            <v>-89178</v>
          </cell>
          <cell r="H83">
            <v>24605.809558041256</v>
          </cell>
          <cell r="I83">
            <v>3532399.3905338901</v>
          </cell>
          <cell r="K83">
            <v>158650</v>
          </cell>
          <cell r="R83">
            <v>-69472</v>
          </cell>
          <cell r="S83">
            <v>158650</v>
          </cell>
        </row>
        <row r="84">
          <cell r="F84">
            <v>3532399.3905338901</v>
          </cell>
          <cell r="G84">
            <v>-81168</v>
          </cell>
          <cell r="H84">
            <v>24209.047760611513</v>
          </cell>
          <cell r="I84">
            <v>3475440.4382945015</v>
          </cell>
          <cell r="K84">
            <v>144400</v>
          </cell>
          <cell r="R84">
            <v>-63231.999999999993</v>
          </cell>
          <cell r="S84">
            <v>144400</v>
          </cell>
        </row>
        <row r="85">
          <cell r="F85">
            <v>3475440.4382945015</v>
          </cell>
          <cell r="G85">
            <v>-82236</v>
          </cell>
          <cell r="H85">
            <v>23802.011228080217</v>
          </cell>
          <cell r="I85">
            <v>3417006.4495225819</v>
          </cell>
          <cell r="K85">
            <v>146300</v>
          </cell>
          <cell r="R85">
            <v>-64063.999999999993</v>
          </cell>
          <cell r="S85">
            <v>146300</v>
          </cell>
        </row>
        <row r="86">
          <cell r="F86">
            <v>3417006.4495225819</v>
          </cell>
          <cell r="G86">
            <v>-86508</v>
          </cell>
          <cell r="H86">
            <v>23362.153071591631</v>
          </cell>
          <cell r="I86">
            <v>3353860.6025941735</v>
          </cell>
          <cell r="K86">
            <v>153900</v>
          </cell>
          <cell r="R86">
            <v>-67392</v>
          </cell>
          <cell r="S86">
            <v>153900</v>
          </cell>
        </row>
        <row r="87">
          <cell r="F87">
            <v>3353860.6025941735</v>
          </cell>
          <cell r="G87">
            <v>-93450</v>
          </cell>
          <cell r="H87">
            <v>22870.514047218425</v>
          </cell>
          <cell r="I87">
            <v>3283281.116641392</v>
          </cell>
          <cell r="K87">
            <v>166250</v>
          </cell>
          <cell r="R87">
            <v>-72800</v>
          </cell>
          <cell r="S87">
            <v>166250</v>
          </cell>
        </row>
        <row r="88">
          <cell r="F88">
            <v>3283281.116641392</v>
          </cell>
          <cell r="G88">
            <v>-83304</v>
          </cell>
          <cell r="H88">
            <v>22446.596615375409</v>
          </cell>
          <cell r="I88">
            <v>3222423.7132567675</v>
          </cell>
          <cell r="K88">
            <v>148200</v>
          </cell>
          <cell r="R88">
            <v>-64895.999999999993</v>
          </cell>
          <cell r="S88">
            <v>148200</v>
          </cell>
        </row>
        <row r="89">
          <cell r="F89">
            <v>3222423.7132567675</v>
          </cell>
          <cell r="G89">
            <v>-88110</v>
          </cell>
          <cell r="H89">
            <v>21985.99334402629</v>
          </cell>
          <cell r="I89">
            <v>3156299.7066007936</v>
          </cell>
          <cell r="K89">
            <v>156750</v>
          </cell>
          <cell r="R89">
            <v>-68640</v>
          </cell>
          <cell r="S89">
            <v>156750</v>
          </cell>
        </row>
        <row r="90">
          <cell r="F90">
            <v>3156299.7066007936</v>
          </cell>
          <cell r="G90">
            <v>-88110</v>
          </cell>
          <cell r="H90">
            <v>21522.159119625059</v>
          </cell>
          <cell r="I90">
            <v>3089711.8657204187</v>
          </cell>
          <cell r="K90">
            <v>156750</v>
          </cell>
          <cell r="R90">
            <v>-68640</v>
          </cell>
          <cell r="S90">
            <v>156750</v>
          </cell>
        </row>
        <row r="91">
          <cell r="F91">
            <v>3089711.8657204187</v>
          </cell>
          <cell r="G91">
            <v>-82770</v>
          </cell>
          <cell r="H91">
            <v>21092.529304257056</v>
          </cell>
          <cell r="I91">
            <v>3028034.3950246759</v>
          </cell>
          <cell r="K91">
            <v>147250</v>
          </cell>
          <cell r="R91">
            <v>-64479.999999999993</v>
          </cell>
          <cell r="S91">
            <v>147250</v>
          </cell>
        </row>
        <row r="92">
          <cell r="F92">
            <v>3028034.3950246759</v>
          </cell>
          <cell r="G92">
            <v>-82770</v>
          </cell>
          <cell r="H92">
            <v>20659.885802600689</v>
          </cell>
          <cell r="I92">
            <v>2965924.2808272764</v>
          </cell>
          <cell r="K92">
            <v>147250</v>
          </cell>
          <cell r="R92">
            <v>-64479.999999999993</v>
          </cell>
          <cell r="S92">
            <v>147250</v>
          </cell>
        </row>
        <row r="93">
          <cell r="F93">
            <v>2965924.2808272764</v>
          </cell>
          <cell r="G93">
            <v>-80100</v>
          </cell>
          <cell r="H93">
            <v>20242.936487800202</v>
          </cell>
          <cell r="I93">
            <v>2906067.2173150764</v>
          </cell>
          <cell r="K93">
            <v>142500</v>
          </cell>
          <cell r="R93">
            <v>-62399.999999999993</v>
          </cell>
          <cell r="S93">
            <v>142500</v>
          </cell>
        </row>
        <row r="94">
          <cell r="F94">
            <v>2906067.2173150764</v>
          </cell>
          <cell r="G94">
            <v>-81702</v>
          </cell>
          <cell r="H94">
            <v>19811.825027707939</v>
          </cell>
          <cell r="I94">
            <v>2844177.0423427843</v>
          </cell>
          <cell r="K94">
            <v>145350</v>
          </cell>
          <cell r="R94">
            <v>-63647.999999999993</v>
          </cell>
          <cell r="S94">
            <v>145350</v>
          </cell>
        </row>
        <row r="95">
          <cell r="F95">
            <v>2844177.0423427843</v>
          </cell>
          <cell r="G95">
            <v>-89178</v>
          </cell>
          <cell r="H95">
            <v>19325.248251812489</v>
          </cell>
          <cell r="I95">
            <v>2774324.2905945969</v>
          </cell>
          <cell r="K95">
            <v>158650</v>
          </cell>
          <cell r="R95">
            <v>-69472</v>
          </cell>
          <cell r="S95">
            <v>158650</v>
          </cell>
        </row>
        <row r="96">
          <cell r="F96">
            <v>2774324.2905945969</v>
          </cell>
          <cell r="G96">
            <v>-81168</v>
          </cell>
          <cell r="H96">
            <v>18891.445367767701</v>
          </cell>
          <cell r="I96">
            <v>2712047.7359623644</v>
          </cell>
          <cell r="K96">
            <v>144400</v>
          </cell>
          <cell r="R96">
            <v>-63231.999999999993</v>
          </cell>
          <cell r="S96">
            <v>144400</v>
          </cell>
        </row>
        <row r="97">
          <cell r="F97">
            <v>2712047.7359623644</v>
          </cell>
          <cell r="G97">
            <v>-82236</v>
          </cell>
          <cell r="H97">
            <v>18447.107919785358</v>
          </cell>
          <cell r="I97">
            <v>2648258.8438821496</v>
          </cell>
          <cell r="K97">
            <v>146300</v>
          </cell>
          <cell r="R97">
            <v>-64063.999999999993</v>
          </cell>
          <cell r="S97">
            <v>146300</v>
          </cell>
        </row>
        <row r="98">
          <cell r="F98">
            <v>2648258.8438821496</v>
          </cell>
          <cell r="G98">
            <v>-86508</v>
          </cell>
          <cell r="H98">
            <v>17969.687196411356</v>
          </cell>
          <cell r="I98">
            <v>2579720.5310785607</v>
          </cell>
          <cell r="K98">
            <v>153900</v>
          </cell>
          <cell r="R98">
            <v>-67392</v>
          </cell>
          <cell r="S98">
            <v>153900</v>
          </cell>
        </row>
        <row r="99">
          <cell r="F99">
            <v>2579720.5310785607</v>
          </cell>
          <cell r="G99">
            <v>-93450</v>
          </cell>
          <cell r="H99">
            <v>17440.222118335179</v>
          </cell>
          <cell r="I99">
            <v>2503710.7531968961</v>
          </cell>
          <cell r="K99">
            <v>166250</v>
          </cell>
          <cell r="R99">
            <v>-72800</v>
          </cell>
          <cell r="S99">
            <v>166250</v>
          </cell>
        </row>
        <row r="100">
          <cell r="F100">
            <v>2503710.7531968961</v>
          </cell>
          <cell r="G100">
            <v>-83304</v>
          </cell>
          <cell r="H100">
            <v>16978.213297713952</v>
          </cell>
          <cell r="I100">
            <v>2437384.9664946101</v>
          </cell>
          <cell r="K100">
            <v>148200</v>
          </cell>
          <cell r="R100">
            <v>-64895.999999999993</v>
          </cell>
          <cell r="S100">
            <v>148200</v>
          </cell>
        </row>
        <row r="101">
          <cell r="F101">
            <v>2437384.9664946101</v>
          </cell>
          <cell r="G101">
            <v>-88110</v>
          </cell>
          <cell r="H101">
            <v>16479.251441288878</v>
          </cell>
          <cell r="I101">
            <v>2365754.2179358988</v>
          </cell>
          <cell r="K101">
            <v>156750</v>
          </cell>
          <cell r="R101">
            <v>-68640</v>
          </cell>
          <cell r="S101">
            <v>156750</v>
          </cell>
        </row>
        <row r="102">
          <cell r="F102">
            <v>2365754.2179358988</v>
          </cell>
          <cell r="G102">
            <v>-88110</v>
          </cell>
          <cell r="H102">
            <v>15976.789561235702</v>
          </cell>
          <cell r="I102">
            <v>2293621.0074971346</v>
          </cell>
          <cell r="K102">
            <v>156750</v>
          </cell>
          <cell r="R102">
            <v>-68640</v>
          </cell>
          <cell r="S102">
            <v>156750</v>
          </cell>
        </row>
        <row r="103">
          <cell r="F103">
            <v>2293621.0074971346</v>
          </cell>
          <cell r="G103">
            <v>-82770</v>
          </cell>
          <cell r="H103">
            <v>15508.261132214177</v>
          </cell>
          <cell r="I103">
            <v>2226359.2686293488</v>
          </cell>
          <cell r="K103">
            <v>147250</v>
          </cell>
          <cell r="R103">
            <v>-64479.999999999993</v>
          </cell>
          <cell r="S103">
            <v>147250</v>
          </cell>
        </row>
        <row r="104">
          <cell r="F104">
            <v>2226359.2686293488</v>
          </cell>
          <cell r="G104">
            <v>-82770</v>
          </cell>
          <cell r="H104">
            <v>15036.446158237568</v>
          </cell>
          <cell r="I104">
            <v>2158625.7147875866</v>
          </cell>
          <cell r="K104">
            <v>147250</v>
          </cell>
          <cell r="R104">
            <v>-64479.999999999993</v>
          </cell>
          <cell r="S104">
            <v>147250</v>
          </cell>
        </row>
        <row r="105">
          <cell r="F105">
            <v>2158625.7147875866</v>
          </cell>
          <cell r="G105">
            <v>-80100</v>
          </cell>
          <cell r="H105">
            <v>14580.05059845255</v>
          </cell>
          <cell r="I105">
            <v>2093105.7653860392</v>
          </cell>
          <cell r="K105">
            <v>142500</v>
          </cell>
          <cell r="R105">
            <v>-62399.999999999993</v>
          </cell>
          <cell r="S105">
            <v>142500</v>
          </cell>
        </row>
        <row r="106">
          <cell r="F106">
            <v>2093105.7653860392</v>
          </cell>
          <cell r="G106">
            <v>-81702</v>
          </cell>
          <cell r="H106">
            <v>14109.216193287952</v>
          </cell>
          <cell r="I106">
            <v>2025512.981579327</v>
          </cell>
          <cell r="K106">
            <v>145350</v>
          </cell>
          <cell r="R106">
            <v>-63647.999999999993</v>
          </cell>
          <cell r="S106">
            <v>145350</v>
          </cell>
        </row>
        <row r="107">
          <cell r="F107">
            <v>2025512.981579327</v>
          </cell>
          <cell r="G107">
            <v>-89178</v>
          </cell>
          <cell r="H107">
            <v>13582.637831288706</v>
          </cell>
          <cell r="I107">
            <v>1949917.6194106156</v>
          </cell>
          <cell r="K107">
            <v>158650</v>
          </cell>
          <cell r="R107">
            <v>-69472</v>
          </cell>
          <cell r="S107">
            <v>158650</v>
          </cell>
        </row>
        <row r="108">
          <cell r="F108">
            <v>1949917.6194106156</v>
          </cell>
          <cell r="G108">
            <v>-81168</v>
          </cell>
          <cell r="H108">
            <v>13108.552765550054</v>
          </cell>
          <cell r="I108">
            <v>1881858.1721761657</v>
          </cell>
          <cell r="K108">
            <v>144400</v>
          </cell>
          <cell r="R108">
            <v>-63231.999999999993</v>
          </cell>
          <cell r="S108">
            <v>144400</v>
          </cell>
        </row>
        <row r="109">
          <cell r="F109">
            <v>1881858.1721761657</v>
          </cell>
          <cell r="G109">
            <v>-82236</v>
          </cell>
          <cell r="H109">
            <v>12623.6505720147</v>
          </cell>
          <cell r="I109">
            <v>1812245.8227481805</v>
          </cell>
          <cell r="K109">
            <v>146300</v>
          </cell>
          <cell r="R109">
            <v>-64063.999999999993</v>
          </cell>
          <cell r="S109">
            <v>146300</v>
          </cell>
        </row>
        <row r="110">
          <cell r="F110">
            <v>1812245.8227481805</v>
          </cell>
          <cell r="G110">
            <v>-86508</v>
          </cell>
          <cell r="H110">
            <v>12105.380557152816</v>
          </cell>
          <cell r="I110">
            <v>1737843.2033053334</v>
          </cell>
          <cell r="K110">
            <v>153900</v>
          </cell>
          <cell r="R110">
            <v>-67392</v>
          </cell>
          <cell r="S110">
            <v>153900</v>
          </cell>
        </row>
        <row r="111">
          <cell r="F111">
            <v>1737843.2033053334</v>
          </cell>
          <cell r="G111">
            <v>-93450</v>
          </cell>
          <cell r="H111">
            <v>11534.779645674662</v>
          </cell>
          <cell r="I111">
            <v>1655927.982951008</v>
          </cell>
          <cell r="K111">
            <v>166250</v>
          </cell>
          <cell r="R111">
            <v>-72800</v>
          </cell>
          <cell r="S111">
            <v>166250</v>
          </cell>
        </row>
        <row r="112">
          <cell r="F112">
            <v>1655927.982951008</v>
          </cell>
          <cell r="G112">
            <v>-83304</v>
          </cell>
          <cell r="H112">
            <v>11031.346439757124</v>
          </cell>
          <cell r="I112">
            <v>1583655.3293907652</v>
          </cell>
          <cell r="K112">
            <v>148200</v>
          </cell>
          <cell r="R112">
            <v>-64895.999999999993</v>
          </cell>
          <cell r="S112">
            <v>148200</v>
          </cell>
        </row>
        <row r="113">
          <cell r="F113">
            <v>1583655.3293907652</v>
          </cell>
          <cell r="G113">
            <v>-88110</v>
          </cell>
          <cell r="H113">
            <v>10490.669622061952</v>
          </cell>
          <cell r="I113">
            <v>1506035.9990128272</v>
          </cell>
          <cell r="K113">
            <v>156750</v>
          </cell>
          <cell r="R113">
            <v>-68640</v>
          </cell>
          <cell r="S113">
            <v>156750</v>
          </cell>
        </row>
        <row r="114">
          <cell r="F114">
            <v>1506035.9990128272</v>
          </cell>
          <cell r="G114">
            <v>-88110</v>
          </cell>
          <cell r="H114">
            <v>9946.200166487286</v>
          </cell>
          <cell r="I114">
            <v>1427872.1991793145</v>
          </cell>
          <cell r="K114">
            <v>156750</v>
          </cell>
          <cell r="R114">
            <v>-68640</v>
          </cell>
          <cell r="S114">
            <v>156750</v>
          </cell>
        </row>
        <row r="115">
          <cell r="F115">
            <v>1427872.1991793145</v>
          </cell>
          <cell r="G115">
            <v>-82770</v>
          </cell>
          <cell r="H115">
            <v>9435.3694951175548</v>
          </cell>
          <cell r="I115">
            <v>1354537.5686744321</v>
          </cell>
          <cell r="K115">
            <v>147250</v>
          </cell>
          <cell r="R115">
            <v>-64479.999999999993</v>
          </cell>
          <cell r="S115">
            <v>147250</v>
          </cell>
        </row>
        <row r="116">
          <cell r="F116">
            <v>1354537.5686744321</v>
          </cell>
          <cell r="G116">
            <v>-82770</v>
          </cell>
          <cell r="H116">
            <v>8920.9555449926811</v>
          </cell>
          <cell r="I116">
            <v>1280688.5242194247</v>
          </cell>
          <cell r="K116">
            <v>147250</v>
          </cell>
          <cell r="R116">
            <v>-64479.999999999993</v>
          </cell>
          <cell r="S116">
            <v>147250</v>
          </cell>
        </row>
        <row r="117">
          <cell r="F117">
            <v>1280688.5242194247</v>
          </cell>
          <cell r="G117">
            <v>-80100</v>
          </cell>
          <cell r="H117">
            <v>8421.6621937869841</v>
          </cell>
          <cell r="I117">
            <v>1209010.1864132117</v>
          </cell>
          <cell r="K117">
            <v>142500</v>
          </cell>
          <cell r="R117">
            <v>-62399.999999999993</v>
          </cell>
          <cell r="S117">
            <v>142500</v>
          </cell>
        </row>
        <row r="118">
          <cell r="F118">
            <v>1209010.1864132117</v>
          </cell>
          <cell r="G118">
            <v>-81702</v>
          </cell>
          <cell r="H118">
            <v>7907.6290858562179</v>
          </cell>
          <cell r="I118">
            <v>1135215.815499068</v>
          </cell>
          <cell r="K118">
            <v>145350</v>
          </cell>
          <cell r="R118">
            <v>-63647.999999999993</v>
          </cell>
          <cell r="S118">
            <v>145350</v>
          </cell>
        </row>
        <row r="119">
          <cell r="F119">
            <v>1135215.815499068</v>
          </cell>
          <cell r="G119">
            <v>-89178</v>
          </cell>
          <cell r="H119">
            <v>7337.5489989690977</v>
          </cell>
          <cell r="I119">
            <v>1053375.3644980371</v>
          </cell>
          <cell r="K119">
            <v>158650</v>
          </cell>
          <cell r="R119">
            <v>-69472</v>
          </cell>
          <cell r="S119">
            <v>158650</v>
          </cell>
        </row>
        <row r="120">
          <cell r="F120">
            <v>1053375.3644980371</v>
          </cell>
          <cell r="G120">
            <v>-81168</v>
          </cell>
          <cell r="H120">
            <v>6819.6570606383711</v>
          </cell>
          <cell r="I120">
            <v>979027.02155867557</v>
          </cell>
          <cell r="K120">
            <v>144400</v>
          </cell>
          <cell r="R120">
            <v>-63231.999999999993</v>
          </cell>
          <cell r="S120">
            <v>144400</v>
          </cell>
        </row>
        <row r="121">
          <cell r="F121">
            <v>979027.02155867557</v>
          </cell>
          <cell r="G121">
            <v>-82236</v>
          </cell>
          <cell r="H121">
            <v>6290.6407063141178</v>
          </cell>
          <cell r="I121">
            <v>903081.66226498969</v>
          </cell>
          <cell r="K121">
            <v>146300</v>
          </cell>
          <cell r="R121">
            <v>-64063.999999999993</v>
          </cell>
          <cell r="S121">
            <v>146300</v>
          </cell>
        </row>
        <row r="122">
          <cell r="F122">
            <v>903081.66226498969</v>
          </cell>
          <cell r="G122">
            <v>-86508</v>
          </cell>
          <cell r="H122">
            <v>5727.9470869591551</v>
          </cell>
          <cell r="I122">
            <v>822301.60935194883</v>
          </cell>
          <cell r="K122">
            <v>153900</v>
          </cell>
          <cell r="R122">
            <v>-67392</v>
          </cell>
          <cell r="S122">
            <v>153900</v>
          </cell>
        </row>
        <row r="123">
          <cell r="F123">
            <v>822301.60935194883</v>
          </cell>
          <cell r="G123">
            <v>-93450</v>
          </cell>
          <cell r="H123">
            <v>5112.6109566563491</v>
          </cell>
          <cell r="I123">
            <v>733964.22030860523</v>
          </cell>
          <cell r="K123">
            <v>166250</v>
          </cell>
          <cell r="R123">
            <v>-72800</v>
          </cell>
          <cell r="S123">
            <v>166250</v>
          </cell>
        </row>
        <row r="124">
          <cell r="F124">
            <v>733964.22030860523</v>
          </cell>
          <cell r="G124">
            <v>-83304</v>
          </cell>
          <cell r="H124">
            <v>4564.1287317290798</v>
          </cell>
          <cell r="I124">
            <v>655224.34904033435</v>
          </cell>
          <cell r="K124">
            <v>148200</v>
          </cell>
          <cell r="R124">
            <v>-64895.999999999993</v>
          </cell>
          <cell r="S124">
            <v>148200</v>
          </cell>
        </row>
        <row r="125">
          <cell r="F125">
            <v>655224.34904033435</v>
          </cell>
          <cell r="G125">
            <v>-88110</v>
          </cell>
          <cell r="H125">
            <v>3978.0868936526745</v>
          </cell>
          <cell r="I125">
            <v>571092.43593398703</v>
          </cell>
          <cell r="K125">
            <v>156750</v>
          </cell>
          <cell r="R125">
            <v>-68640</v>
          </cell>
          <cell r="S125">
            <v>156750</v>
          </cell>
        </row>
        <row r="126">
          <cell r="F126">
            <v>571092.43593398703</v>
          </cell>
          <cell r="G126">
            <v>-88110</v>
          </cell>
          <cell r="H126">
            <v>3387.9341996983858</v>
          </cell>
          <cell r="I126">
            <v>486370.37013368541</v>
          </cell>
          <cell r="K126">
            <v>156750</v>
          </cell>
          <cell r="R126">
            <v>-68640</v>
          </cell>
          <cell r="S126">
            <v>156750</v>
          </cell>
        </row>
        <row r="127">
          <cell r="F127">
            <v>486370.37013368541</v>
          </cell>
          <cell r="G127">
            <v>-82770</v>
          </cell>
          <cell r="H127">
            <v>2831.099839774979</v>
          </cell>
          <cell r="I127">
            <v>406431.46997346042</v>
          </cell>
          <cell r="K127">
            <v>147250</v>
          </cell>
          <cell r="R127">
            <v>-64479.999999999993</v>
          </cell>
          <cell r="S127">
            <v>147250</v>
          </cell>
        </row>
        <row r="128">
          <cell r="F128">
            <v>406431.46997346042</v>
          </cell>
          <cell r="G128">
            <v>-82770</v>
          </cell>
          <cell r="H128">
            <v>2270.35950308887</v>
          </cell>
          <cell r="I128">
            <v>325931.82947654929</v>
          </cell>
          <cell r="K128">
            <v>147250</v>
          </cell>
          <cell r="R128">
            <v>-64479.999999999993</v>
          </cell>
          <cell r="S128">
            <v>147250</v>
          </cell>
        </row>
        <row r="129">
          <cell r="F129">
            <v>325931.82947654929</v>
          </cell>
          <cell r="G129">
            <v>-80100</v>
          </cell>
          <cell r="H129">
            <v>1724.4148037131868</v>
          </cell>
          <cell r="I129">
            <v>247556.24428026247</v>
          </cell>
          <cell r="K129">
            <v>142500</v>
          </cell>
          <cell r="R129">
            <v>-62399.999999999993</v>
          </cell>
          <cell r="S129">
            <v>142500</v>
          </cell>
        </row>
        <row r="130">
          <cell r="F130">
            <v>247556.24428026247</v>
          </cell>
          <cell r="G130">
            <v>-81702</v>
          </cell>
          <cell r="H130">
            <v>1163.4031065242118</v>
          </cell>
          <cell r="I130">
            <v>167017.6473867867</v>
          </cell>
          <cell r="K130">
            <v>145350</v>
          </cell>
          <cell r="R130">
            <v>-63647.999999999993</v>
          </cell>
          <cell r="S130">
            <v>145350</v>
          </cell>
        </row>
        <row r="131">
          <cell r="F131">
            <v>167017.6473867867</v>
          </cell>
          <cell r="G131">
            <v>-89178</v>
          </cell>
          <cell r="H131">
            <v>546.01489382152567</v>
          </cell>
          <cell r="I131">
            <v>78385.662280608231</v>
          </cell>
          <cell r="K131">
            <v>158650</v>
          </cell>
          <cell r="R131">
            <v>-69472</v>
          </cell>
          <cell r="S131">
            <v>158650</v>
          </cell>
        </row>
        <row r="132">
          <cell r="F132">
            <v>78385.662280608231</v>
          </cell>
          <cell r="G132">
            <v>-81168</v>
          </cell>
          <cell r="H132">
            <v>-19.517018453082137</v>
          </cell>
          <cell r="I132">
            <v>-2801.8547378448566</v>
          </cell>
          <cell r="K132">
            <v>144400</v>
          </cell>
          <cell r="R132">
            <v>-63231.999999999993</v>
          </cell>
          <cell r="S132">
            <v>144400</v>
          </cell>
        </row>
      </sheetData>
      <sheetData sheetId="2">
        <row r="20"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R20">
            <v>0</v>
          </cell>
          <cell r="S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R21">
            <v>0</v>
          </cell>
          <cell r="S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  <cell r="I22">
            <v>0</v>
          </cell>
          <cell r="K22">
            <v>0</v>
          </cell>
          <cell r="R22">
            <v>0</v>
          </cell>
          <cell r="S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K23">
            <v>0</v>
          </cell>
          <cell r="R23">
            <v>0</v>
          </cell>
          <cell r="S23">
            <v>0</v>
          </cell>
        </row>
        <row r="24">
          <cell r="F24">
            <v>0</v>
          </cell>
          <cell r="G24">
            <v>0</v>
          </cell>
          <cell r="H24">
            <v>0</v>
          </cell>
          <cell r="I24">
            <v>0</v>
          </cell>
          <cell r="K24">
            <v>0</v>
          </cell>
          <cell r="R24">
            <v>0</v>
          </cell>
          <cell r="S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K25">
            <v>0</v>
          </cell>
          <cell r="R25">
            <v>0</v>
          </cell>
          <cell r="S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R26">
            <v>0</v>
          </cell>
          <cell r="S26">
            <v>0</v>
          </cell>
        </row>
        <row r="27">
          <cell r="F27">
            <v>0</v>
          </cell>
          <cell r="G27">
            <v>0</v>
          </cell>
          <cell r="H27">
            <v>0</v>
          </cell>
          <cell r="I27">
            <v>0</v>
          </cell>
          <cell r="K27">
            <v>0</v>
          </cell>
          <cell r="R27">
            <v>0</v>
          </cell>
          <cell r="S27">
            <v>0</v>
          </cell>
        </row>
        <row r="28"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R28">
            <v>0</v>
          </cell>
          <cell r="S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R29">
            <v>0</v>
          </cell>
          <cell r="S29">
            <v>0</v>
          </cell>
        </row>
        <row r="30">
          <cell r="F30">
            <v>0</v>
          </cell>
          <cell r="G30">
            <v>103238.40000000001</v>
          </cell>
          <cell r="H30">
            <v>724.17727863285484</v>
          </cell>
          <cell r="I30">
            <v>103962.57727863286</v>
          </cell>
          <cell r="K30">
            <v>0</v>
          </cell>
          <cell r="R30">
            <v>-103238.40000000001</v>
          </cell>
          <cell r="S30">
            <v>0</v>
          </cell>
        </row>
        <row r="31">
          <cell r="F31">
            <v>103962.57727863286</v>
          </cell>
          <cell r="G31">
            <v>8603.2000000000007</v>
          </cell>
          <cell r="H31">
            <v>789.60520752774528</v>
          </cell>
          <cell r="I31">
            <v>113355.38248616061</v>
          </cell>
          <cell r="K31">
            <v>0</v>
          </cell>
          <cell r="R31">
            <v>-8603.2000000000007</v>
          </cell>
          <cell r="S31">
            <v>0</v>
          </cell>
        </row>
        <row r="32">
          <cell r="F32">
            <v>113355.38248616061</v>
          </cell>
          <cell r="G32">
            <v>7527.8</v>
          </cell>
          <cell r="H32">
            <v>847.94857461280458</v>
          </cell>
          <cell r="I32">
            <v>121731.13106077342</v>
          </cell>
          <cell r="K32">
            <v>0</v>
          </cell>
          <cell r="R32">
            <v>-7527.8</v>
          </cell>
          <cell r="S32">
            <v>0</v>
          </cell>
        </row>
        <row r="33">
          <cell r="F33">
            <v>121731.13106077342</v>
          </cell>
          <cell r="G33">
            <v>6452.4000000000005</v>
          </cell>
          <cell r="H33">
            <v>899.15768443855097</v>
          </cell>
          <cell r="I33">
            <v>129082.68874521197</v>
          </cell>
          <cell r="K33">
            <v>0</v>
          </cell>
          <cell r="R33">
            <v>-6452.4000000000005</v>
          </cell>
          <cell r="S33">
            <v>0</v>
          </cell>
        </row>
        <row r="34">
          <cell r="F34">
            <v>129082.68874521197</v>
          </cell>
          <cell r="G34">
            <v>6452.4000000000005</v>
          </cell>
          <cell r="H34">
            <v>950.72600628031887</v>
          </cell>
          <cell r="I34">
            <v>136485.81475149229</v>
          </cell>
          <cell r="K34">
            <v>0</v>
          </cell>
          <cell r="R34">
            <v>-6452.4000000000005</v>
          </cell>
          <cell r="S34">
            <v>0</v>
          </cell>
        </row>
        <row r="35">
          <cell r="F35">
            <v>136485.81475149229</v>
          </cell>
          <cell r="G35">
            <v>7527.8</v>
          </cell>
          <cell r="H35">
            <v>1010.199573189976</v>
          </cell>
          <cell r="I35">
            <v>145023.81432468226</v>
          </cell>
          <cell r="K35">
            <v>0</v>
          </cell>
          <cell r="R35">
            <v>-7527.8</v>
          </cell>
          <cell r="S35">
            <v>0</v>
          </cell>
        </row>
        <row r="36">
          <cell r="F36">
            <v>145023.81432468226</v>
          </cell>
          <cell r="G36">
            <v>8603.2000000000007</v>
          </cell>
          <cell r="H36">
            <v>1077.6338373913097</v>
          </cell>
          <cell r="I36">
            <v>154704.64816207357</v>
          </cell>
          <cell r="K36">
            <v>0</v>
          </cell>
          <cell r="R36">
            <v>-8603.2000000000007</v>
          </cell>
          <cell r="S36">
            <v>0</v>
          </cell>
        </row>
        <row r="37">
          <cell r="F37">
            <v>154704.64816207357</v>
          </cell>
          <cell r="G37">
            <v>8603.2000000000007</v>
          </cell>
          <cell r="H37">
            <v>1145.5411267648269</v>
          </cell>
          <cell r="I37">
            <v>164453.3892888384</v>
          </cell>
          <cell r="K37">
            <v>0</v>
          </cell>
          <cell r="R37">
            <v>-8603.2000000000007</v>
          </cell>
          <cell r="S37">
            <v>0</v>
          </cell>
        </row>
        <row r="38">
          <cell r="F38">
            <v>164453.3892888384</v>
          </cell>
          <cell r="G38">
            <v>9678.6</v>
          </cell>
          <cell r="H38">
            <v>1221.4682727174811</v>
          </cell>
          <cell r="I38">
            <v>175353.45756155587</v>
          </cell>
          <cell r="K38">
            <v>0</v>
          </cell>
          <cell r="R38">
            <v>-9678.6</v>
          </cell>
          <cell r="S38">
            <v>0</v>
          </cell>
        </row>
        <row r="39">
          <cell r="F39">
            <v>175353.45756155587</v>
          </cell>
          <cell r="G39">
            <v>10754</v>
          </cell>
          <cell r="H39">
            <v>1305.4715314282964</v>
          </cell>
          <cell r="I39">
            <v>187412.92909298418</v>
          </cell>
          <cell r="K39">
            <v>0</v>
          </cell>
          <cell r="R39">
            <v>-10754</v>
          </cell>
          <cell r="S39">
            <v>0</v>
          </cell>
        </row>
        <row r="40">
          <cell r="F40">
            <v>187412.92909298418</v>
          </cell>
          <cell r="G40">
            <v>10754</v>
          </cell>
          <cell r="H40">
            <v>1390.0640403724503</v>
          </cell>
          <cell r="I40">
            <v>199556.99313335662</v>
          </cell>
          <cell r="K40">
            <v>0</v>
          </cell>
          <cell r="R40">
            <v>-10754</v>
          </cell>
          <cell r="S40">
            <v>0</v>
          </cell>
        </row>
        <row r="41">
          <cell r="F41">
            <v>199556.99313335662</v>
          </cell>
          <cell r="G41">
            <v>9678.6</v>
          </cell>
          <cell r="H41">
            <v>1467.7064195923749</v>
          </cell>
          <cell r="I41">
            <v>210703.299552949</v>
          </cell>
          <cell r="K41">
            <v>0</v>
          </cell>
          <cell r="R41">
            <v>-9678.6</v>
          </cell>
          <cell r="S41">
            <v>0</v>
          </cell>
        </row>
        <row r="42">
          <cell r="F42">
            <v>210703.299552949</v>
          </cell>
          <cell r="G42">
            <v>8603.2000000000007</v>
          </cell>
          <cell r="H42">
            <v>1538.3499166274564</v>
          </cell>
          <cell r="I42">
            <v>220844.84946957647</v>
          </cell>
          <cell r="K42">
            <v>0</v>
          </cell>
          <cell r="R42">
            <v>-8603.2000000000007</v>
          </cell>
          <cell r="S42">
            <v>0</v>
          </cell>
        </row>
        <row r="43">
          <cell r="F43">
            <v>220844.84946957647</v>
          </cell>
          <cell r="G43">
            <v>8603.2000000000007</v>
          </cell>
          <cell r="H43">
            <v>1609.4889503565971</v>
          </cell>
          <cell r="I43">
            <v>231057.53841993306</v>
          </cell>
          <cell r="K43">
            <v>0</v>
          </cell>
          <cell r="R43">
            <v>-8603.2000000000007</v>
          </cell>
          <cell r="S43">
            <v>0</v>
          </cell>
        </row>
        <row r="44">
          <cell r="F44">
            <v>231057.53841993306</v>
          </cell>
          <cell r="G44">
            <v>7527.8</v>
          </cell>
          <cell r="H44">
            <v>1673.5834834581492</v>
          </cell>
          <cell r="I44">
            <v>240258.92190339119</v>
          </cell>
          <cell r="K44">
            <v>0</v>
          </cell>
          <cell r="R44">
            <v>-7527.8</v>
          </cell>
          <cell r="S44">
            <v>0</v>
          </cell>
        </row>
        <row r="45">
          <cell r="F45">
            <v>240258.92190339119</v>
          </cell>
          <cell r="G45">
            <v>6452.4000000000005</v>
          </cell>
          <cell r="H45">
            <v>1730.5841014962652</v>
          </cell>
          <cell r="I45">
            <v>248441.90600488745</v>
          </cell>
          <cell r="K45">
            <v>0</v>
          </cell>
          <cell r="R45">
            <v>-6452.4000000000005</v>
          </cell>
          <cell r="S45">
            <v>0</v>
          </cell>
        </row>
        <row r="46">
          <cell r="F46">
            <v>248441.90600488745</v>
          </cell>
          <cell r="G46">
            <v>6452.4000000000005</v>
          </cell>
          <cell r="H46">
            <v>1787.9845567311147</v>
          </cell>
          <cell r="I46">
            <v>256682.29056161857</v>
          </cell>
          <cell r="K46">
            <v>0</v>
          </cell>
          <cell r="R46">
            <v>-6452.4000000000005</v>
          </cell>
          <cell r="S46">
            <v>0</v>
          </cell>
        </row>
        <row r="47">
          <cell r="F47">
            <v>256682.29056161857</v>
          </cell>
          <cell r="G47">
            <v>7527.8</v>
          </cell>
          <cell r="H47">
            <v>1853.3311671844297</v>
          </cell>
          <cell r="I47">
            <v>266063.42172880302</v>
          </cell>
          <cell r="K47">
            <v>0</v>
          </cell>
          <cell r="R47">
            <v>-7527.8</v>
          </cell>
          <cell r="S47">
            <v>0</v>
          </cell>
        </row>
        <row r="48">
          <cell r="F48">
            <v>266063.42172880302</v>
          </cell>
          <cell r="G48">
            <v>8603.2000000000007</v>
          </cell>
          <cell r="H48">
            <v>1926.6796720488144</v>
          </cell>
          <cell r="I48">
            <v>276593.30140085181</v>
          </cell>
          <cell r="K48">
            <v>0</v>
          </cell>
          <cell r="R48">
            <v>-8603.2000000000007</v>
          </cell>
          <cell r="S48">
            <v>0</v>
          </cell>
        </row>
        <row r="49">
          <cell r="F49">
            <v>276593.30140085181</v>
          </cell>
          <cell r="G49">
            <v>8603.2000000000007</v>
          </cell>
          <cell r="H49">
            <v>2000.5426881865665</v>
          </cell>
          <cell r="I49">
            <v>287197.04408903839</v>
          </cell>
          <cell r="K49">
            <v>0</v>
          </cell>
          <cell r="R49">
            <v>-8603.2000000000007</v>
          </cell>
          <cell r="S49">
            <v>0</v>
          </cell>
        </row>
        <row r="50">
          <cell r="F50">
            <v>287197.04408903839</v>
          </cell>
          <cell r="G50">
            <v>9678.6</v>
          </cell>
          <cell r="H50">
            <v>2082.4673380135273</v>
          </cell>
          <cell r="I50">
            <v>298958.11142705195</v>
          </cell>
          <cell r="K50">
            <v>0</v>
          </cell>
          <cell r="R50">
            <v>-9678.6</v>
          </cell>
          <cell r="S50">
            <v>0</v>
          </cell>
        </row>
        <row r="51">
          <cell r="F51">
            <v>298958.11142705195</v>
          </cell>
          <cell r="G51">
            <v>10754</v>
          </cell>
          <cell r="H51">
            <v>2172.5101707589224</v>
          </cell>
          <cell r="I51">
            <v>311884.62159781088</v>
          </cell>
          <cell r="K51">
            <v>0</v>
          </cell>
          <cell r="R51">
            <v>-10754</v>
          </cell>
          <cell r="S51">
            <v>0</v>
          </cell>
        </row>
        <row r="52">
          <cell r="F52">
            <v>311884.62159781088</v>
          </cell>
          <cell r="G52">
            <v>10754</v>
          </cell>
          <cell r="H52">
            <v>2263.1846190037627</v>
          </cell>
          <cell r="I52">
            <v>324901.80621681467</v>
          </cell>
          <cell r="K52">
            <v>0</v>
          </cell>
          <cell r="R52">
            <v>-10754</v>
          </cell>
          <cell r="S52">
            <v>0</v>
          </cell>
        </row>
        <row r="53">
          <cell r="F53">
            <v>324901.80621681467</v>
          </cell>
          <cell r="G53">
            <v>9678.6</v>
          </cell>
          <cell r="H53">
            <v>2346.9515999663681</v>
          </cell>
          <cell r="I53">
            <v>336927.35781678103</v>
          </cell>
          <cell r="K53">
            <v>0</v>
          </cell>
          <cell r="R53">
            <v>-9678.6</v>
          </cell>
          <cell r="S53">
            <v>0</v>
          </cell>
        </row>
        <row r="54">
          <cell r="F54">
            <v>336927.35781678103</v>
          </cell>
          <cell r="G54">
            <v>8603.2000000000007</v>
          </cell>
          <cell r="H54">
            <v>2423.7626604465854</v>
          </cell>
          <cell r="I54">
            <v>347954.32047722762</v>
          </cell>
          <cell r="K54">
            <v>0</v>
          </cell>
          <cell r="R54">
            <v>-8603.2000000000007</v>
          </cell>
          <cell r="S54">
            <v>0</v>
          </cell>
        </row>
        <row r="55">
          <cell r="F55">
            <v>347954.32047722762</v>
          </cell>
          <cell r="G55">
            <v>8603.2000000000007</v>
          </cell>
          <cell r="H55">
            <v>2501.1125206829734</v>
          </cell>
          <cell r="I55">
            <v>359058.63299791061</v>
          </cell>
          <cell r="K55">
            <v>0</v>
          </cell>
          <cell r="R55">
            <v>-8603.2000000000007</v>
          </cell>
          <cell r="S55">
            <v>0</v>
          </cell>
        </row>
        <row r="56">
          <cell r="F56">
            <v>359058.63299791061</v>
          </cell>
          <cell r="G56">
            <v>7527.8</v>
          </cell>
          <cell r="H56">
            <v>2571.4614468274617</v>
          </cell>
          <cell r="I56">
            <v>369157.89444473805</v>
          </cell>
          <cell r="K56">
            <v>0</v>
          </cell>
          <cell r="R56">
            <v>-7527.8</v>
          </cell>
          <cell r="S56">
            <v>0</v>
          </cell>
        </row>
        <row r="57">
          <cell r="F57">
            <v>369157.89444473805</v>
          </cell>
          <cell r="G57">
            <v>6452.4000000000005</v>
          </cell>
          <cell r="H57">
            <v>2634.7603300465303</v>
          </cell>
          <cell r="I57">
            <v>378245.0547747846</v>
          </cell>
          <cell r="K57">
            <v>0</v>
          </cell>
          <cell r="R57">
            <v>-6452.4000000000005</v>
          </cell>
          <cell r="S57">
            <v>0</v>
          </cell>
        </row>
        <row r="58">
          <cell r="F58">
            <v>378245.0547747846</v>
          </cell>
          <cell r="G58">
            <v>6452.4000000000005</v>
          </cell>
          <cell r="H58">
            <v>2698.5032303463558</v>
          </cell>
          <cell r="I58">
            <v>387395.95800513093</v>
          </cell>
          <cell r="K58">
            <v>0</v>
          </cell>
          <cell r="R58">
            <v>-6452.4000000000005</v>
          </cell>
          <cell r="S58">
            <v>0</v>
          </cell>
        </row>
        <row r="59">
          <cell r="F59">
            <v>387395.95800513093</v>
          </cell>
          <cell r="G59">
            <v>7527.8</v>
          </cell>
          <cell r="H59">
            <v>2770.2367756533981</v>
          </cell>
          <cell r="I59">
            <v>397693.99478078436</v>
          </cell>
          <cell r="K59">
            <v>0</v>
          </cell>
          <cell r="R59">
            <v>-7527.8</v>
          </cell>
          <cell r="S59">
            <v>0</v>
          </cell>
        </row>
        <row r="60">
          <cell r="F60">
            <v>397693.99478078436</v>
          </cell>
          <cell r="G60">
            <v>8603.2000000000007</v>
          </cell>
          <cell r="H60">
            <v>2850.0170172388503</v>
          </cell>
          <cell r="I60">
            <v>409147.2117980232</v>
          </cell>
          <cell r="K60">
            <v>0</v>
          </cell>
          <cell r="R60">
            <v>-8603.2000000000007</v>
          </cell>
          <cell r="S60">
            <v>0</v>
          </cell>
        </row>
        <row r="61">
          <cell r="F61">
            <v>409147.2117980232</v>
          </cell>
          <cell r="G61">
            <v>-7508.7999999999993</v>
          </cell>
          <cell r="H61">
            <v>2817.3374640668039</v>
          </cell>
          <cell r="I61">
            <v>404455.74926209002</v>
          </cell>
          <cell r="K61">
            <v>16112</v>
          </cell>
          <cell r="R61">
            <v>-8603.2000000000007</v>
          </cell>
          <cell r="S61">
            <v>16112</v>
          </cell>
        </row>
        <row r="62">
          <cell r="F62">
            <v>404455.74926209002</v>
          </cell>
          <cell r="G62">
            <v>-8447.4</v>
          </cell>
          <cell r="H62">
            <v>2777.8447620702123</v>
          </cell>
          <cell r="I62">
            <v>398786.19402416021</v>
          </cell>
          <cell r="K62">
            <v>18126</v>
          </cell>
          <cell r="R62">
            <v>-9678.6</v>
          </cell>
          <cell r="S62">
            <v>18126</v>
          </cell>
        </row>
        <row r="63">
          <cell r="F63">
            <v>398786.19402416021</v>
          </cell>
          <cell r="G63">
            <v>-9386</v>
          </cell>
          <cell r="H63">
            <v>2731.4911196562712</v>
          </cell>
          <cell r="I63">
            <v>392131.68514381646</v>
          </cell>
          <cell r="K63">
            <v>20140</v>
          </cell>
          <cell r="R63">
            <v>-10754</v>
          </cell>
          <cell r="S63">
            <v>20140</v>
          </cell>
        </row>
        <row r="64">
          <cell r="F64">
            <v>392131.68514381646</v>
          </cell>
          <cell r="G64">
            <v>-9386</v>
          </cell>
          <cell r="H64">
            <v>2684.8123244443586</v>
          </cell>
          <cell r="I64">
            <v>385430.49746826082</v>
          </cell>
          <cell r="K64">
            <v>20140</v>
          </cell>
          <cell r="R64">
            <v>-10754</v>
          </cell>
          <cell r="S64">
            <v>20140</v>
          </cell>
        </row>
        <row r="65">
          <cell r="F65">
            <v>385430.49746826082</v>
          </cell>
          <cell r="G65">
            <v>-8447.4</v>
          </cell>
          <cell r="H65">
            <v>2644.390010065531</v>
          </cell>
          <cell r="I65">
            <v>379627.48747832637</v>
          </cell>
          <cell r="K65">
            <v>18126</v>
          </cell>
          <cell r="R65">
            <v>-9678.6</v>
          </cell>
          <cell r="S65">
            <v>18126</v>
          </cell>
        </row>
        <row r="66">
          <cell r="F66">
            <v>379627.48747832637</v>
          </cell>
          <cell r="G66">
            <v>-7508.7999999999993</v>
          </cell>
          <cell r="H66">
            <v>2610.2680633028422</v>
          </cell>
          <cell r="I66">
            <v>374728.95554162923</v>
          </cell>
          <cell r="K66">
            <v>16112</v>
          </cell>
          <cell r="R66">
            <v>-8603.2000000000007</v>
          </cell>
          <cell r="S66">
            <v>16112</v>
          </cell>
        </row>
        <row r="67">
          <cell r="F67">
            <v>374728.95554162923</v>
          </cell>
          <cell r="G67">
            <v>-7508.7999999999993</v>
          </cell>
          <cell r="H67">
            <v>2575.906764336436</v>
          </cell>
          <cell r="I67">
            <v>369796.06230596569</v>
          </cell>
          <cell r="K67">
            <v>16112</v>
          </cell>
          <cell r="R67">
            <v>-8603.2000000000007</v>
          </cell>
          <cell r="S67">
            <v>16112</v>
          </cell>
        </row>
        <row r="68">
          <cell r="F68">
            <v>369796.06230596569</v>
          </cell>
          <cell r="G68">
            <v>-6570.2</v>
          </cell>
          <cell r="H68">
            <v>2547.8883486552122</v>
          </cell>
          <cell r="I68">
            <v>365773.75065462093</v>
          </cell>
          <cell r="K68">
            <v>14098</v>
          </cell>
          <cell r="R68">
            <v>-7527.8</v>
          </cell>
          <cell r="S68">
            <v>14098</v>
          </cell>
        </row>
        <row r="69">
          <cell r="F69">
            <v>365773.75065462093</v>
          </cell>
          <cell r="G69">
            <v>-5631.5999999999995</v>
          </cell>
          <cell r="H69">
            <v>2526.2573091218674</v>
          </cell>
          <cell r="I69">
            <v>362668.40796374279</v>
          </cell>
          <cell r="K69">
            <v>12084</v>
          </cell>
          <cell r="R69">
            <v>-6452.4000000000005</v>
          </cell>
          <cell r="S69">
            <v>12084</v>
          </cell>
        </row>
        <row r="70">
          <cell r="F70">
            <v>362668.40796374279</v>
          </cell>
          <cell r="G70">
            <v>-5631.5999999999995</v>
          </cell>
          <cell r="H70">
            <v>2504.4745362476019</v>
          </cell>
          <cell r="I70">
            <v>359541.28249999037</v>
          </cell>
          <cell r="K70">
            <v>12084</v>
          </cell>
          <cell r="R70">
            <v>-6452.4000000000005</v>
          </cell>
          <cell r="S70">
            <v>12084</v>
          </cell>
        </row>
        <row r="71">
          <cell r="F71">
            <v>359541.28249999037</v>
          </cell>
          <cell r="G71">
            <v>-6570.2</v>
          </cell>
          <cell r="H71">
            <v>2475.9550512303163</v>
          </cell>
          <cell r="I71">
            <v>355447.03755122068</v>
          </cell>
          <cell r="K71">
            <v>14098</v>
          </cell>
          <cell r="R71">
            <v>-7527.8</v>
          </cell>
          <cell r="S71">
            <v>14098</v>
          </cell>
        </row>
        <row r="72">
          <cell r="F72">
            <v>355447.03755122068</v>
          </cell>
          <cell r="G72">
            <v>-7508.7999999999993</v>
          </cell>
          <cell r="H72">
            <v>2440.6515986508389</v>
          </cell>
          <cell r="I72">
            <v>350378.88914987154</v>
          </cell>
          <cell r="K72">
            <v>16112</v>
          </cell>
          <cell r="R72">
            <v>-8603.2000000000007</v>
          </cell>
          <cell r="S72">
            <v>16112</v>
          </cell>
        </row>
        <row r="73">
          <cell r="F73">
            <v>350378.88914987154</v>
          </cell>
          <cell r="G73">
            <v>-7508.7999999999993</v>
          </cell>
          <cell r="H73">
            <v>2405.100506063231</v>
          </cell>
          <cell r="I73">
            <v>345275.18965593475</v>
          </cell>
          <cell r="K73">
            <v>16112</v>
          </cell>
          <cell r="R73">
            <v>-8603.2000000000007</v>
          </cell>
          <cell r="S73">
            <v>16112</v>
          </cell>
        </row>
        <row r="74">
          <cell r="F74">
            <v>345275.18965593475</v>
          </cell>
          <cell r="G74">
            <v>-8447.4</v>
          </cell>
          <cell r="H74">
            <v>2362.7161219173722</v>
          </cell>
          <cell r="I74">
            <v>339190.50577785214</v>
          </cell>
          <cell r="K74">
            <v>18126</v>
          </cell>
          <cell r="R74">
            <v>-9678.6</v>
          </cell>
          <cell r="S74">
            <v>18126</v>
          </cell>
        </row>
        <row r="75">
          <cell r="F75">
            <v>339190.50577785214</v>
          </cell>
          <cell r="G75">
            <v>-9386</v>
          </cell>
          <cell r="H75">
            <v>2313.450513327004</v>
          </cell>
          <cell r="I75">
            <v>332117.95629117917</v>
          </cell>
          <cell r="K75">
            <v>20140</v>
          </cell>
          <cell r="R75">
            <v>-10754</v>
          </cell>
          <cell r="S75">
            <v>20140</v>
          </cell>
        </row>
        <row r="76">
          <cell r="F76">
            <v>332117.95629117917</v>
          </cell>
          <cell r="G76">
            <v>-9386</v>
          </cell>
          <cell r="H76">
            <v>2263.8393256269328</v>
          </cell>
          <cell r="I76">
            <v>324995.79561680608</v>
          </cell>
          <cell r="K76">
            <v>20140</v>
          </cell>
          <cell r="R76">
            <v>-10754</v>
          </cell>
          <cell r="S76">
            <v>20140</v>
          </cell>
        </row>
        <row r="77">
          <cell r="F77">
            <v>324995.79561680608</v>
          </cell>
          <cell r="G77">
            <v>-8447.4</v>
          </cell>
          <cell r="H77">
            <v>2220.4640491655709</v>
          </cell>
          <cell r="I77">
            <v>318768.85966597166</v>
          </cell>
          <cell r="K77">
            <v>18126</v>
          </cell>
          <cell r="R77">
            <v>-9678.6</v>
          </cell>
          <cell r="S77">
            <v>18126</v>
          </cell>
        </row>
        <row r="78">
          <cell r="F78">
            <v>318768.85966597166</v>
          </cell>
          <cell r="G78">
            <v>-7508.7999999999993</v>
          </cell>
          <cell r="H78">
            <v>2183.3684264382568</v>
          </cell>
          <cell r="I78">
            <v>313443.42809240991</v>
          </cell>
          <cell r="K78">
            <v>16112</v>
          </cell>
          <cell r="R78">
            <v>-8603.2000000000007</v>
          </cell>
          <cell r="S78">
            <v>16112</v>
          </cell>
        </row>
        <row r="79">
          <cell r="F79">
            <v>313443.42809240991</v>
          </cell>
          <cell r="G79">
            <v>-7508.7999999999993</v>
          </cell>
          <cell r="H79">
            <v>2146.0125923252967</v>
          </cell>
          <cell r="I79">
            <v>308080.6406847352</v>
          </cell>
          <cell r="K79">
            <v>16112</v>
          </cell>
          <cell r="R79">
            <v>-8603.2000000000007</v>
          </cell>
          <cell r="S79">
            <v>16112</v>
          </cell>
        </row>
        <row r="80">
          <cell r="F80">
            <v>308080.6406847352</v>
          </cell>
          <cell r="G80">
            <v>-6570.2</v>
          </cell>
          <cell r="H80">
            <v>2114.9786359965315</v>
          </cell>
          <cell r="I80">
            <v>303625.41932073171</v>
          </cell>
          <cell r="K80">
            <v>14098</v>
          </cell>
          <cell r="R80">
            <v>-7527.8</v>
          </cell>
          <cell r="S80">
            <v>14098</v>
          </cell>
        </row>
        <row r="81">
          <cell r="F81">
            <v>303625.41932073171</v>
          </cell>
          <cell r="G81">
            <v>-5631.5999999999995</v>
          </cell>
          <cell r="H81">
            <v>2090.3109029692259</v>
          </cell>
          <cell r="I81">
            <v>300084.13022370095</v>
          </cell>
          <cell r="K81">
            <v>12084</v>
          </cell>
          <cell r="R81">
            <v>-6452.4000000000005</v>
          </cell>
          <cell r="S81">
            <v>12084</v>
          </cell>
        </row>
        <row r="82">
          <cell r="F82">
            <v>300084.13022370095</v>
          </cell>
          <cell r="G82">
            <v>-5631.5999999999995</v>
          </cell>
          <cell r="H82">
            <v>2065.470135375579</v>
          </cell>
          <cell r="I82">
            <v>296518.00035907654</v>
          </cell>
          <cell r="K82">
            <v>12084</v>
          </cell>
          <cell r="R82">
            <v>-6452.4000000000005</v>
          </cell>
          <cell r="S82">
            <v>12084</v>
          </cell>
        </row>
        <row r="83">
          <cell r="F83">
            <v>296518.00035907654</v>
          </cell>
          <cell r="G83">
            <v>-6570.2</v>
          </cell>
          <cell r="H83">
            <v>2033.871204993668</v>
          </cell>
          <cell r="I83">
            <v>291981.67156407022</v>
          </cell>
          <cell r="K83">
            <v>14098</v>
          </cell>
          <cell r="R83">
            <v>-7527.8</v>
          </cell>
          <cell r="S83">
            <v>14098</v>
          </cell>
        </row>
        <row r="84">
          <cell r="F84">
            <v>291981.67156407022</v>
          </cell>
          <cell r="G84">
            <v>-7508.7999999999993</v>
          </cell>
          <cell r="H84">
            <v>1995.4667059363762</v>
          </cell>
          <cell r="I84">
            <v>286468.33827000658</v>
          </cell>
          <cell r="K84">
            <v>16112</v>
          </cell>
          <cell r="R84">
            <v>-8603.2000000000007</v>
          </cell>
          <cell r="S84">
            <v>16112</v>
          </cell>
        </row>
        <row r="85">
          <cell r="F85">
            <v>286468.33827000658</v>
          </cell>
          <cell r="G85">
            <v>-7508.7999999999993</v>
          </cell>
          <cell r="H85">
            <v>1956.7928142343458</v>
          </cell>
          <cell r="I85">
            <v>280916.33108424093</v>
          </cell>
          <cell r="K85">
            <v>16112</v>
          </cell>
          <cell r="R85">
            <v>-8603.2000000000007</v>
          </cell>
          <cell r="S85">
            <v>16112</v>
          </cell>
        </row>
        <row r="86">
          <cell r="F86">
            <v>280916.33108424093</v>
          </cell>
          <cell r="G86">
            <v>-8447.4</v>
          </cell>
          <cell r="H86">
            <v>1911.2637257511587</v>
          </cell>
          <cell r="I86">
            <v>274380.1948099921</v>
          </cell>
          <cell r="K86">
            <v>18126</v>
          </cell>
          <cell r="R86">
            <v>-9678.6</v>
          </cell>
          <cell r="S86">
            <v>18126</v>
          </cell>
        </row>
        <row r="87">
          <cell r="F87">
            <v>274380.1948099921</v>
          </cell>
          <cell r="G87">
            <v>-9386</v>
          </cell>
          <cell r="H87">
            <v>1858.8313539439264</v>
          </cell>
          <cell r="I87">
            <v>266853.02616393601</v>
          </cell>
          <cell r="K87">
            <v>20140</v>
          </cell>
          <cell r="R87">
            <v>-10754</v>
          </cell>
          <cell r="S87">
            <v>20140</v>
          </cell>
        </row>
        <row r="88">
          <cell r="F88">
            <v>266853.02616393601</v>
          </cell>
          <cell r="G88">
            <v>-9386</v>
          </cell>
          <cell r="H88">
            <v>1806.0311894129818</v>
          </cell>
          <cell r="I88">
            <v>259273.057353349</v>
          </cell>
          <cell r="K88">
            <v>20140</v>
          </cell>
          <cell r="R88">
            <v>-10754</v>
          </cell>
          <cell r="S88">
            <v>20140</v>
          </cell>
        </row>
        <row r="89">
          <cell r="F89">
            <v>259273.057353349</v>
          </cell>
          <cell r="G89">
            <v>-8447.4</v>
          </cell>
          <cell r="H89">
            <v>1759.4445666868644</v>
          </cell>
          <cell r="I89">
            <v>252585.10192003587</v>
          </cell>
          <cell r="K89">
            <v>18126</v>
          </cell>
          <cell r="R89">
            <v>-9678.6</v>
          </cell>
          <cell r="S89">
            <v>18126</v>
          </cell>
        </row>
        <row r="90">
          <cell r="F90">
            <v>252585.10192003587</v>
          </cell>
          <cell r="G90">
            <v>-7508.7999999999993</v>
          </cell>
          <cell r="H90">
            <v>1719.1150713480204</v>
          </cell>
          <cell r="I90">
            <v>246795.41699138389</v>
          </cell>
          <cell r="K90">
            <v>16112</v>
          </cell>
          <cell r="R90">
            <v>-8603.2000000000007</v>
          </cell>
          <cell r="S90">
            <v>16112</v>
          </cell>
        </row>
        <row r="91">
          <cell r="F91">
            <v>246795.41699138389</v>
          </cell>
          <cell r="G91">
            <v>-7508.7999999999993</v>
          </cell>
          <cell r="H91">
            <v>1678.5026802631833</v>
          </cell>
          <cell r="I91">
            <v>240965.11967164706</v>
          </cell>
          <cell r="K91">
            <v>16112</v>
          </cell>
          <cell r="R91">
            <v>-8603.2000000000007</v>
          </cell>
          <cell r="S91">
            <v>16112</v>
          </cell>
        </row>
        <row r="92">
          <cell r="F92">
            <v>240965.11967164706</v>
          </cell>
          <cell r="G92">
            <v>-6570.2</v>
          </cell>
          <cell r="H92">
            <v>1644.1893234802162</v>
          </cell>
          <cell r="I92">
            <v>236039.10899512729</v>
          </cell>
          <cell r="K92">
            <v>14098</v>
          </cell>
          <cell r="R92">
            <v>-7527.8</v>
          </cell>
          <cell r="S92">
            <v>14098</v>
          </cell>
        </row>
        <row r="93">
          <cell r="F93">
            <v>236039.10899512729</v>
          </cell>
          <cell r="G93">
            <v>-5631.5999999999995</v>
          </cell>
          <cell r="H93">
            <v>1616.2191862782286</v>
          </cell>
          <cell r="I93">
            <v>232023.72818140552</v>
          </cell>
          <cell r="K93">
            <v>12084</v>
          </cell>
          <cell r="R93">
            <v>-6452.4000000000005</v>
          </cell>
          <cell r="S93">
            <v>12084</v>
          </cell>
        </row>
        <row r="94">
          <cell r="F94">
            <v>232023.72818140552</v>
          </cell>
          <cell r="G94">
            <v>-5631.5999999999995</v>
          </cell>
          <cell r="H94">
            <v>1588.0528494272544</v>
          </cell>
          <cell r="I94">
            <v>227980.18103083278</v>
          </cell>
          <cell r="K94">
            <v>12084</v>
          </cell>
          <cell r="R94">
            <v>-6452.4000000000005</v>
          </cell>
          <cell r="S94">
            <v>12084</v>
          </cell>
        </row>
        <row r="95">
          <cell r="F95">
            <v>227980.18103083278</v>
          </cell>
          <cell r="G95">
            <v>-6570.2</v>
          </cell>
          <cell r="H95">
            <v>1553.1050222113136</v>
          </cell>
          <cell r="I95">
            <v>222963.0860530441</v>
          </cell>
          <cell r="K95">
            <v>14098</v>
          </cell>
          <cell r="R95">
            <v>-7527.8</v>
          </cell>
          <cell r="S95">
            <v>14098</v>
          </cell>
        </row>
        <row r="96">
          <cell r="F96">
            <v>222963.0860530441</v>
          </cell>
          <cell r="G96">
            <v>-7508.7999999999993</v>
          </cell>
          <cell r="H96">
            <v>1511.3281351093983</v>
          </cell>
          <cell r="I96">
            <v>216965.6141881535</v>
          </cell>
          <cell r="K96">
            <v>16112</v>
          </cell>
          <cell r="R96">
            <v>-8603.2000000000007</v>
          </cell>
          <cell r="S96">
            <v>16112</v>
          </cell>
        </row>
        <row r="97">
          <cell r="F97">
            <v>216965.6141881535</v>
          </cell>
          <cell r="G97">
            <v>-7508.7999999999993</v>
          </cell>
          <cell r="H97">
            <v>1469.2581993704332</v>
          </cell>
          <cell r="I97">
            <v>210926.07238752395</v>
          </cell>
          <cell r="K97">
            <v>16112</v>
          </cell>
          <cell r="R97">
            <v>-8603.2000000000007</v>
          </cell>
          <cell r="S97">
            <v>16112</v>
          </cell>
        </row>
        <row r="98">
          <cell r="F98">
            <v>210926.07238752395</v>
          </cell>
          <cell r="G98">
            <v>-8447.4</v>
          </cell>
          <cell r="H98">
            <v>1420.3092449204021</v>
          </cell>
          <cell r="I98">
            <v>203898.98163244434</v>
          </cell>
          <cell r="K98">
            <v>18126</v>
          </cell>
          <cell r="R98">
            <v>-9678.6</v>
          </cell>
          <cell r="S98">
            <v>18126</v>
          </cell>
        </row>
        <row r="99">
          <cell r="F99">
            <v>203898.98163244434</v>
          </cell>
          <cell r="G99">
            <v>-9386</v>
          </cell>
          <cell r="H99">
            <v>1364.4330181148293</v>
          </cell>
          <cell r="I99">
            <v>195877.41465055916</v>
          </cell>
          <cell r="K99">
            <v>20140</v>
          </cell>
          <cell r="R99">
            <v>-10754</v>
          </cell>
          <cell r="S99">
            <v>20140</v>
          </cell>
        </row>
        <row r="100">
          <cell r="F100">
            <v>195877.41465055916</v>
          </cell>
          <cell r="G100">
            <v>-9386</v>
          </cell>
          <cell r="H100">
            <v>1308.1648412803108</v>
          </cell>
          <cell r="I100">
            <v>187799.57949183948</v>
          </cell>
          <cell r="K100">
            <v>20140</v>
          </cell>
          <cell r="R100">
            <v>-10754</v>
          </cell>
          <cell r="S100">
            <v>20140</v>
          </cell>
        </row>
        <row r="101">
          <cell r="F101">
            <v>187799.57949183948</v>
          </cell>
          <cell r="G101">
            <v>-8447.4</v>
          </cell>
          <cell r="H101">
            <v>1258.0858794912708</v>
          </cell>
          <cell r="I101">
            <v>180610.26537133075</v>
          </cell>
          <cell r="K101">
            <v>18126</v>
          </cell>
          <cell r="R101">
            <v>-9678.6</v>
          </cell>
          <cell r="S101">
            <v>18126</v>
          </cell>
        </row>
        <row r="102">
          <cell r="F102">
            <v>180610.26537133075</v>
          </cell>
          <cell r="G102">
            <v>-7508.7999999999993</v>
          </cell>
          <cell r="H102">
            <v>1214.2395476873883</v>
          </cell>
          <cell r="I102">
            <v>174315.70491901814</v>
          </cell>
          <cell r="K102">
            <v>16112</v>
          </cell>
          <cell r="R102">
            <v>-8603.2000000000007</v>
          </cell>
          <cell r="S102">
            <v>16112</v>
          </cell>
        </row>
        <row r="103">
          <cell r="F103">
            <v>174315.70491901814</v>
          </cell>
          <cell r="G103">
            <v>-7508.7999999999993</v>
          </cell>
          <cell r="H103">
            <v>1170.0856508956349</v>
          </cell>
          <cell r="I103">
            <v>167976.99056991379</v>
          </cell>
          <cell r="K103">
            <v>16112</v>
          </cell>
          <cell r="R103">
            <v>-8603.2000000000007</v>
          </cell>
          <cell r="S103">
            <v>16112</v>
          </cell>
        </row>
        <row r="104">
          <cell r="F104">
            <v>167976.99056991379</v>
          </cell>
          <cell r="G104">
            <v>-6570.2</v>
          </cell>
          <cell r="H104">
            <v>1132.2059461187241</v>
          </cell>
          <cell r="I104">
            <v>162538.99651603252</v>
          </cell>
          <cell r="K104">
            <v>14098</v>
          </cell>
          <cell r="R104">
            <v>-7527.8</v>
          </cell>
          <cell r="S104">
            <v>14098</v>
          </cell>
        </row>
        <row r="105">
          <cell r="F105">
            <v>162538.99651603252</v>
          </cell>
          <cell r="G105">
            <v>-5631.5999999999995</v>
          </cell>
          <cell r="H105">
            <v>1100.6444443767698</v>
          </cell>
          <cell r="I105">
            <v>158008.0409604093</v>
          </cell>
          <cell r="K105">
            <v>12084</v>
          </cell>
          <cell r="R105">
            <v>-6452.4000000000005</v>
          </cell>
          <cell r="S105">
            <v>12084</v>
          </cell>
        </row>
        <row r="106">
          <cell r="F106">
            <v>158008.0409604093</v>
          </cell>
          <cell r="G106">
            <v>-5631.5999999999995</v>
          </cell>
          <cell r="H106">
            <v>1068.8615509584522</v>
          </cell>
          <cell r="I106">
            <v>153445.30251136774</v>
          </cell>
          <cell r="K106">
            <v>12084</v>
          </cell>
          <cell r="R106">
            <v>-6452.4000000000005</v>
          </cell>
          <cell r="S106">
            <v>12084</v>
          </cell>
        </row>
        <row r="107">
          <cell r="F107">
            <v>153445.30251136774</v>
          </cell>
          <cell r="G107">
            <v>-6570.2</v>
          </cell>
          <cell r="H107">
            <v>1030.2717984355031</v>
          </cell>
          <cell r="I107">
            <v>147905.37430980324</v>
          </cell>
          <cell r="K107">
            <v>14098</v>
          </cell>
          <cell r="R107">
            <v>-7527.8</v>
          </cell>
          <cell r="S107">
            <v>14098</v>
          </cell>
        </row>
        <row r="108">
          <cell r="F108">
            <v>147905.37430980324</v>
          </cell>
          <cell r="G108">
            <v>-7508.7999999999993</v>
          </cell>
          <cell r="H108">
            <v>984.82743933506026</v>
          </cell>
          <cell r="I108">
            <v>141381.40174913831</v>
          </cell>
          <cell r="K108">
            <v>16112</v>
          </cell>
          <cell r="R108">
            <v>-8603.2000000000007</v>
          </cell>
          <cell r="S108">
            <v>16112</v>
          </cell>
        </row>
        <row r="109">
          <cell r="F109">
            <v>141381.40174913831</v>
          </cell>
          <cell r="G109">
            <v>-7508.7999999999993</v>
          </cell>
          <cell r="H109">
            <v>939.06430570592863</v>
          </cell>
          <cell r="I109">
            <v>134811.66605484425</v>
          </cell>
          <cell r="K109">
            <v>16112</v>
          </cell>
          <cell r="R109">
            <v>-8603.2000000000007</v>
          </cell>
          <cell r="S109">
            <v>16112</v>
          </cell>
        </row>
        <row r="110">
          <cell r="F110">
            <v>134811.66605484425</v>
          </cell>
          <cell r="G110">
            <v>-8447.4</v>
          </cell>
          <cell r="H110">
            <v>886.39624701695425</v>
          </cell>
          <cell r="I110">
            <v>127250.6623018612</v>
          </cell>
          <cell r="K110">
            <v>18126</v>
          </cell>
          <cell r="R110">
            <v>-9678.6</v>
          </cell>
          <cell r="S110">
            <v>18126</v>
          </cell>
        </row>
        <row r="111">
          <cell r="F111">
            <v>127250.6623018612</v>
          </cell>
          <cell r="G111">
            <v>-9386</v>
          </cell>
          <cell r="H111">
            <v>826.77482790068689</v>
          </cell>
          <cell r="I111">
            <v>118691.43712976189</v>
          </cell>
          <cell r="K111">
            <v>20140</v>
          </cell>
          <cell r="R111">
            <v>-10754</v>
          </cell>
          <cell r="S111">
            <v>20140</v>
          </cell>
        </row>
        <row r="112">
          <cell r="F112">
            <v>118691.43712976189</v>
          </cell>
          <cell r="G112">
            <v>-9386</v>
          </cell>
          <cell r="H112">
            <v>766.73518768603117</v>
          </cell>
          <cell r="I112">
            <v>110072.17231744793</v>
          </cell>
          <cell r="K112">
            <v>20140</v>
          </cell>
          <cell r="R112">
            <v>-10754</v>
          </cell>
          <cell r="S112">
            <v>20140</v>
          </cell>
        </row>
        <row r="113">
          <cell r="F113">
            <v>110072.17231744793</v>
          </cell>
          <cell r="G113">
            <v>-8447.4</v>
          </cell>
          <cell r="H113">
            <v>712.85830716606335</v>
          </cell>
          <cell r="I113">
            <v>102337.63062461399</v>
          </cell>
          <cell r="K113">
            <v>18126</v>
          </cell>
          <cell r="R113">
            <v>-9678.6</v>
          </cell>
          <cell r="S113">
            <v>18126</v>
          </cell>
        </row>
        <row r="114">
          <cell r="F114">
            <v>102337.63062461399</v>
          </cell>
          <cell r="G114">
            <v>-7508.7999999999993</v>
          </cell>
          <cell r="H114">
            <v>665.18741570645102</v>
          </cell>
          <cell r="I114">
            <v>95494.018040320443</v>
          </cell>
          <cell r="K114">
            <v>16112</v>
          </cell>
          <cell r="R114">
            <v>-8603.2000000000007</v>
          </cell>
          <cell r="S114">
            <v>16112</v>
          </cell>
        </row>
        <row r="115">
          <cell r="F115">
            <v>95494.018040320443</v>
          </cell>
          <cell r="G115">
            <v>-7508.7999999999993</v>
          </cell>
          <cell r="H115">
            <v>617.1821314584264</v>
          </cell>
          <cell r="I115">
            <v>88602.400171778863</v>
          </cell>
          <cell r="K115">
            <v>16112</v>
          </cell>
          <cell r="R115">
            <v>-8603.2000000000007</v>
          </cell>
          <cell r="S115">
            <v>16112</v>
          </cell>
        </row>
        <row r="116">
          <cell r="F116">
            <v>88602.400171778863</v>
          </cell>
          <cell r="G116">
            <v>-6570.2</v>
          </cell>
          <cell r="H116">
            <v>575.42402323810154</v>
          </cell>
          <cell r="I116">
            <v>82607.624195016964</v>
          </cell>
          <cell r="K116">
            <v>14098</v>
          </cell>
          <cell r="R116">
            <v>-7527.8</v>
          </cell>
          <cell r="S116">
            <v>14098</v>
          </cell>
        </row>
        <row r="117">
          <cell r="F117">
            <v>82607.624195016964</v>
          </cell>
          <cell r="G117">
            <v>-5631.5999999999995</v>
          </cell>
          <cell r="H117">
            <v>539.95691255893314</v>
          </cell>
          <cell r="I117">
            <v>77515.981107575892</v>
          </cell>
          <cell r="K117">
            <v>12084</v>
          </cell>
          <cell r="R117">
            <v>-6452.4000000000005</v>
          </cell>
          <cell r="S117">
            <v>12084</v>
          </cell>
        </row>
        <row r="118">
          <cell r="F118">
            <v>77515.981107575892</v>
          </cell>
          <cell r="G118">
            <v>-5631.5999999999995</v>
          </cell>
          <cell r="H118">
            <v>504.24101387362941</v>
          </cell>
          <cell r="I118">
            <v>72388.622121449516</v>
          </cell>
          <cell r="K118">
            <v>12084</v>
          </cell>
          <cell r="R118">
            <v>-6452.4000000000005</v>
          </cell>
          <cell r="S118">
            <v>12084</v>
          </cell>
        </row>
        <row r="119">
          <cell r="F119">
            <v>72388.622121449516</v>
          </cell>
          <cell r="G119">
            <v>-6570.2</v>
          </cell>
          <cell r="H119">
            <v>461.6906675793096</v>
          </cell>
          <cell r="I119">
            <v>66280.112789028819</v>
          </cell>
          <cell r="K119">
            <v>14098</v>
          </cell>
          <cell r="R119">
            <v>-7527.8</v>
          </cell>
          <cell r="S119">
            <v>14098</v>
          </cell>
        </row>
        <row r="120">
          <cell r="F120">
            <v>66280.112789028819</v>
          </cell>
          <cell r="G120">
            <v>-7508.7999999999993</v>
          </cell>
          <cell r="H120">
            <v>412.25793268046755</v>
          </cell>
          <cell r="I120">
            <v>59183.570721709286</v>
          </cell>
          <cell r="K120">
            <v>16112</v>
          </cell>
          <cell r="R120">
            <v>-8603.2000000000007</v>
          </cell>
          <cell r="S120">
            <v>16112</v>
          </cell>
        </row>
        <row r="121">
          <cell r="F121">
            <v>59183.570721709286</v>
          </cell>
          <cell r="G121">
            <v>-7508.7999999999993</v>
          </cell>
          <cell r="H121">
            <v>362.47844634577973</v>
          </cell>
          <cell r="I121">
            <v>52037.249168055067</v>
          </cell>
          <cell r="K121">
            <v>16112</v>
          </cell>
          <cell r="R121">
            <v>-8603.2000000000007</v>
          </cell>
          <cell r="S121">
            <v>16112</v>
          </cell>
        </row>
        <row r="122">
          <cell r="F122">
            <v>52037.249168055067</v>
          </cell>
          <cell r="G122">
            <v>-8447.4</v>
          </cell>
          <cell r="H122">
            <v>305.76586179695465</v>
          </cell>
          <cell r="I122">
            <v>43895.615029852022</v>
          </cell>
          <cell r="K122">
            <v>18126</v>
          </cell>
          <cell r="R122">
            <v>-9678.6</v>
          </cell>
          <cell r="S122">
            <v>18126</v>
          </cell>
        </row>
        <row r="123">
          <cell r="F123">
            <v>43895.615029852022</v>
          </cell>
          <cell r="G123">
            <v>-9386</v>
          </cell>
          <cell r="H123">
            <v>242.07154604280674</v>
          </cell>
          <cell r="I123">
            <v>34751.686575894826</v>
          </cell>
          <cell r="K123">
            <v>20140</v>
          </cell>
          <cell r="R123">
            <v>-10754</v>
          </cell>
          <cell r="S123">
            <v>20140</v>
          </cell>
        </row>
        <row r="124">
          <cell r="F124">
            <v>34751.686575894826</v>
          </cell>
          <cell r="G124">
            <v>-9386</v>
          </cell>
          <cell r="H124">
            <v>177.93043940225198</v>
          </cell>
          <cell r="I124">
            <v>25543.617015297077</v>
          </cell>
          <cell r="K124">
            <v>20140</v>
          </cell>
          <cell r="R124">
            <v>-10754</v>
          </cell>
          <cell r="S124">
            <v>20140</v>
          </cell>
        </row>
        <row r="125">
          <cell r="F125">
            <v>25543.617015297077</v>
          </cell>
          <cell r="G125">
            <v>-8447.4</v>
          </cell>
          <cell r="H125">
            <v>119.92332226239989</v>
          </cell>
          <cell r="I125">
            <v>17216.140337559478</v>
          </cell>
          <cell r="K125">
            <v>18126</v>
          </cell>
          <cell r="R125">
            <v>-9678.6</v>
          </cell>
          <cell r="S125">
            <v>18126</v>
          </cell>
        </row>
        <row r="126">
          <cell r="F126">
            <v>17216.140337559478</v>
          </cell>
          <cell r="G126">
            <v>-7508.7999999999993</v>
          </cell>
          <cell r="H126">
            <v>68.093222177181758</v>
          </cell>
          <cell r="I126">
            <v>9775.4335597366608</v>
          </cell>
          <cell r="K126">
            <v>16112</v>
          </cell>
          <cell r="R126">
            <v>-8603.2000000000007</v>
          </cell>
          <cell r="S126">
            <v>16112</v>
          </cell>
        </row>
        <row r="127">
          <cell r="F127">
            <v>9775.4335597366608</v>
          </cell>
          <cell r="G127">
            <v>-7508.7999999999993</v>
          </cell>
          <cell r="H127">
            <v>15.899554070462113</v>
          </cell>
          <cell r="I127">
            <v>2282.5331138071233</v>
          </cell>
          <cell r="K127">
            <v>16112</v>
          </cell>
          <cell r="R127">
            <v>-8603.2000000000007</v>
          </cell>
          <cell r="S127">
            <v>16112</v>
          </cell>
        </row>
        <row r="128">
          <cell r="F128">
            <v>2282.5331138071233</v>
          </cell>
          <cell r="G128">
            <v>-6570.2</v>
          </cell>
          <cell r="H128">
            <v>-30.076317894575695</v>
          </cell>
          <cell r="I128">
            <v>-4317.7432040874519</v>
          </cell>
          <cell r="K128">
            <v>14098</v>
          </cell>
          <cell r="R128">
            <v>-7527.8</v>
          </cell>
          <cell r="S128">
            <v>14098</v>
          </cell>
        </row>
        <row r="129">
          <cell r="F129">
            <v>-4317.7432040874519</v>
          </cell>
          <cell r="G129">
            <v>-5631.5999999999995</v>
          </cell>
          <cell r="H129">
            <v>-69.790778292964021</v>
          </cell>
          <cell r="I129">
            <v>-10019.133982380416</v>
          </cell>
          <cell r="K129">
            <v>12084</v>
          </cell>
          <cell r="R129">
            <v>-6452.4000000000005</v>
          </cell>
          <cell r="S129">
            <v>12084</v>
          </cell>
        </row>
        <row r="130">
          <cell r="F130">
            <v>-10019.133982380416</v>
          </cell>
          <cell r="G130">
            <v>-5631.5999999999995</v>
          </cell>
          <cell r="H130">
            <v>-109.78382020611507</v>
          </cell>
          <cell r="I130">
            <v>-15760.51780258653</v>
          </cell>
          <cell r="K130">
            <v>12084</v>
          </cell>
          <cell r="R130">
            <v>-6452.4000000000005</v>
          </cell>
          <cell r="S130">
            <v>12084</v>
          </cell>
        </row>
        <row r="131">
          <cell r="F131">
            <v>-15760.51780258653</v>
          </cell>
          <cell r="G131">
            <v>-6570.2</v>
          </cell>
          <cell r="H131">
            <v>-156.64131222680084</v>
          </cell>
          <cell r="I131">
            <v>-22487.359114813331</v>
          </cell>
          <cell r="K131">
            <v>14098</v>
          </cell>
          <cell r="R131">
            <v>-7527.8</v>
          </cell>
          <cell r="S131">
            <v>14098</v>
          </cell>
        </row>
        <row r="132">
          <cell r="F132">
            <v>-22487.359114813331</v>
          </cell>
          <cell r="G132">
            <v>-7508.7999999999993</v>
          </cell>
          <cell r="H132">
            <v>-210.41140580640166</v>
          </cell>
          <cell r="I132">
            <v>-30206.570520619731</v>
          </cell>
          <cell r="K132">
            <v>16112</v>
          </cell>
          <cell r="R132">
            <v>-8603.2000000000007</v>
          </cell>
          <cell r="S132">
            <v>16112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1"/>
  <sheetViews>
    <sheetView topLeftCell="A18" workbookViewId="0">
      <selection activeCell="E31" sqref="E31"/>
    </sheetView>
  </sheetViews>
  <sheetFormatPr defaultRowHeight="12.75" x14ac:dyDescent="0.2"/>
  <cols>
    <col min="1" max="1" width="9.140625" style="54"/>
    <col min="2" max="2" width="12.7109375" style="54" customWidth="1"/>
    <col min="3" max="3" width="1.7109375" style="54" customWidth="1"/>
    <col min="4" max="7" width="13.7109375" style="55" customWidth="1"/>
    <col min="8" max="8" width="11.140625" style="55" customWidth="1"/>
    <col min="9" max="9" width="16.85546875" style="55" customWidth="1"/>
    <col min="10" max="10" width="2.5703125" style="55" customWidth="1"/>
    <col min="11" max="11" width="13.7109375" style="55" customWidth="1"/>
    <col min="12" max="12" width="1.7109375" style="55" customWidth="1"/>
    <col min="13" max="14" width="10.7109375" style="54" hidden="1" customWidth="1"/>
    <col min="15" max="15" width="17.28515625" style="54" hidden="1" customWidth="1"/>
    <col min="16" max="16" width="9.140625" style="54"/>
    <col min="17" max="17" width="0" style="54" hidden="1" customWidth="1"/>
    <col min="18" max="18" width="11.5703125" style="54" customWidth="1"/>
    <col min="19" max="19" width="9.140625" style="54"/>
    <col min="20" max="20" width="10.7109375" style="54" customWidth="1"/>
    <col min="21" max="16384" width="9.140625" style="54"/>
  </cols>
  <sheetData>
    <row r="1" spans="1:20" x14ac:dyDescent="0.2">
      <c r="A1" s="53" t="s">
        <v>74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</row>
    <row r="3" spans="1:20" x14ac:dyDescent="0.2">
      <c r="A3" s="54" t="s">
        <v>75</v>
      </c>
      <c r="D3" s="56"/>
      <c r="E3" s="57" t="s">
        <v>76</v>
      </c>
      <c r="F3" s="57"/>
      <c r="K3" s="46"/>
      <c r="L3" s="46"/>
    </row>
    <row r="4" spans="1:20" x14ac:dyDescent="0.2">
      <c r="A4" s="54" t="s">
        <v>77</v>
      </c>
      <c r="D4" s="56"/>
      <c r="E4" s="57" t="s">
        <v>78</v>
      </c>
      <c r="F4" s="57"/>
      <c r="K4"/>
      <c r="L4" s="46"/>
    </row>
    <row r="5" spans="1:20" ht="13.5" thickBot="1" x14ac:dyDescent="0.25">
      <c r="A5" s="54" t="s">
        <v>79</v>
      </c>
      <c r="D5" s="58"/>
      <c r="K5"/>
    </row>
    <row r="6" spans="1:20" ht="13.5" thickBot="1" x14ac:dyDescent="0.25">
      <c r="A6" s="54" t="s">
        <v>80</v>
      </c>
      <c r="D6" s="59"/>
      <c r="K6" s="55" t="s">
        <v>81</v>
      </c>
    </row>
    <row r="7" spans="1:20" x14ac:dyDescent="0.2">
      <c r="D7" s="56"/>
      <c r="K7" s="55" t="s">
        <v>82</v>
      </c>
    </row>
    <row r="8" spans="1:20" x14ac:dyDescent="0.2">
      <c r="D8" s="60"/>
      <c r="G8" s="55" t="s">
        <v>81</v>
      </c>
      <c r="I8" s="55" t="s">
        <v>83</v>
      </c>
      <c r="K8" s="55" t="s">
        <v>84</v>
      </c>
      <c r="M8" s="55" t="s">
        <v>83</v>
      </c>
      <c r="N8" s="55" t="s">
        <v>83</v>
      </c>
      <c r="O8" s="55" t="s">
        <v>83</v>
      </c>
    </row>
    <row r="9" spans="1:20" x14ac:dyDescent="0.2">
      <c r="A9" s="46"/>
      <c r="B9" s="55" t="s">
        <v>81</v>
      </c>
      <c r="D9" s="55" t="s">
        <v>81</v>
      </c>
      <c r="E9" s="55" t="s">
        <v>81</v>
      </c>
      <c r="G9" s="55" t="s">
        <v>85</v>
      </c>
      <c r="I9" s="55" t="s">
        <v>86</v>
      </c>
      <c r="K9" s="61" t="s">
        <v>87</v>
      </c>
      <c r="L9" s="62"/>
      <c r="M9" s="54" t="s">
        <v>88</v>
      </c>
      <c r="N9" s="54" t="s">
        <v>88</v>
      </c>
      <c r="O9" s="54" t="s">
        <v>89</v>
      </c>
    </row>
    <row r="10" spans="1:20" x14ac:dyDescent="0.2">
      <c r="A10" s="55" t="s">
        <v>90</v>
      </c>
      <c r="B10" s="55" t="s">
        <v>91</v>
      </c>
      <c r="C10" s="55"/>
      <c r="D10" s="63" t="s">
        <v>85</v>
      </c>
      <c r="E10" s="63" t="s">
        <v>85</v>
      </c>
      <c r="F10" s="63"/>
      <c r="G10" s="61" t="s">
        <v>92</v>
      </c>
      <c r="I10" s="64" t="s">
        <v>93</v>
      </c>
      <c r="K10" s="61" t="s">
        <v>94</v>
      </c>
      <c r="M10" s="54" t="s">
        <v>95</v>
      </c>
      <c r="N10" s="54" t="s">
        <v>95</v>
      </c>
      <c r="O10" s="54" t="s">
        <v>96</v>
      </c>
    </row>
    <row r="11" spans="1:20" x14ac:dyDescent="0.2">
      <c r="A11" s="55" t="s">
        <v>49</v>
      </c>
      <c r="B11" s="63" t="s">
        <v>97</v>
      </c>
      <c r="C11" s="63"/>
      <c r="D11" s="63" t="s">
        <v>98</v>
      </c>
      <c r="E11" s="65" t="s">
        <v>99</v>
      </c>
      <c r="F11" s="65"/>
      <c r="G11" s="55" t="s">
        <v>100</v>
      </c>
      <c r="I11" s="54"/>
      <c r="K11" s="55" t="s">
        <v>100</v>
      </c>
    </row>
    <row r="12" spans="1:20" x14ac:dyDescent="0.2">
      <c r="B12" s="55"/>
      <c r="C12" s="55"/>
    </row>
    <row r="13" spans="1:20" x14ac:dyDescent="0.2">
      <c r="A13" s="66">
        <v>35886</v>
      </c>
      <c r="B13" s="67"/>
      <c r="C13" s="68"/>
      <c r="H13" s="69"/>
      <c r="L13" s="70"/>
      <c r="M13" s="55"/>
      <c r="N13" s="55"/>
      <c r="O13" s="55"/>
      <c r="R13" s="71"/>
      <c r="S13" s="72"/>
      <c r="T13" s="73"/>
    </row>
    <row r="14" spans="1:20" x14ac:dyDescent="0.2">
      <c r="A14" s="66">
        <v>35916</v>
      </c>
      <c r="B14" s="67"/>
      <c r="C14" s="68"/>
      <c r="L14" s="70"/>
      <c r="O14" s="55"/>
      <c r="R14" s="71"/>
      <c r="S14" s="72"/>
      <c r="T14" s="74"/>
    </row>
    <row r="15" spans="1:20" x14ac:dyDescent="0.2">
      <c r="A15" s="66">
        <v>35947</v>
      </c>
      <c r="B15" s="67"/>
      <c r="C15" s="68"/>
      <c r="K15" s="70"/>
      <c r="L15" s="70"/>
    </row>
    <row r="16" spans="1:20" x14ac:dyDescent="0.2">
      <c r="A16" s="66">
        <v>35977</v>
      </c>
      <c r="B16" s="67"/>
      <c r="C16" s="68"/>
      <c r="K16" s="70"/>
      <c r="L16" s="70"/>
      <c r="R16" s="75" t="s">
        <v>101</v>
      </c>
      <c r="S16" s="75" t="s">
        <v>101</v>
      </c>
      <c r="T16" s="75" t="s">
        <v>101</v>
      </c>
    </row>
    <row r="17" spans="1:20" x14ac:dyDescent="0.2">
      <c r="A17" s="66">
        <v>36008</v>
      </c>
      <c r="B17" s="67"/>
      <c r="C17" s="68"/>
      <c r="G17" s="76"/>
      <c r="K17" s="70"/>
      <c r="L17" s="70"/>
      <c r="R17" s="75" t="s">
        <v>102</v>
      </c>
      <c r="S17" s="75" t="s">
        <v>103</v>
      </c>
      <c r="T17" s="75" t="s">
        <v>104</v>
      </c>
    </row>
    <row r="18" spans="1:20" x14ac:dyDescent="0.2">
      <c r="A18" s="66">
        <v>36039</v>
      </c>
      <c r="B18" s="67"/>
      <c r="C18" s="68"/>
      <c r="K18" s="70"/>
      <c r="L18" s="70"/>
      <c r="R18" s="75" t="s">
        <v>105</v>
      </c>
      <c r="S18" s="75" t="s">
        <v>106</v>
      </c>
      <c r="T18" s="75" t="s">
        <v>103</v>
      </c>
    </row>
    <row r="19" spans="1:20" x14ac:dyDescent="0.2">
      <c r="A19" s="66">
        <v>36069</v>
      </c>
      <c r="B19" s="67"/>
      <c r="C19" s="68"/>
      <c r="F19" s="77" t="s">
        <v>107</v>
      </c>
      <c r="G19" s="78" t="s">
        <v>108</v>
      </c>
      <c r="H19" s="78" t="s">
        <v>109</v>
      </c>
      <c r="I19" s="79" t="s">
        <v>110</v>
      </c>
      <c r="K19" s="70"/>
      <c r="L19" s="70"/>
      <c r="R19"/>
      <c r="S19"/>
      <c r="T19"/>
    </row>
    <row r="20" spans="1:20" x14ac:dyDescent="0.2">
      <c r="A20" s="66">
        <v>36100</v>
      </c>
      <c r="B20" s="67"/>
      <c r="C20" s="68"/>
      <c r="D20" s="65"/>
      <c r="F20" s="80">
        <f>'[1]TRW Spacepark'!F20+'[1]TRW Sunnyvale'!F20</f>
        <v>0</v>
      </c>
      <c r="G20" s="81">
        <f>'[1]TRW Spacepark'!G20+'[1]TRW Sunnyvale'!G20</f>
        <v>1070784</v>
      </c>
      <c r="H20" s="81">
        <f>'[1]TRW Spacepark'!H20+'[1]TRW Sunnyvale'!H20</f>
        <v>7511.1338719275263</v>
      </c>
      <c r="I20" s="82">
        <f>'[1]TRW Spacepark'!I20+'[1]TRW Sunnyvale'!I20</f>
        <v>1078295.1338719276</v>
      </c>
      <c r="K20" s="70">
        <f>'[1]TRW Spacepark'!K20+'[1]TRW Sunnyvale'!K20</f>
        <v>0</v>
      </c>
      <c r="L20" s="83">
        <v>1</v>
      </c>
      <c r="M20" s="54">
        <f t="shared" ref="M20:M83" si="0">G20/(1+($D$5/12))^$L20</f>
        <v>1070784</v>
      </c>
      <c r="N20" s="54">
        <f t="shared" ref="N20:N83" si="1">K20/(1+($D$5/12))^$L20</f>
        <v>0</v>
      </c>
      <c r="O20" s="54">
        <f>M20-N20</f>
        <v>1070784</v>
      </c>
      <c r="R20" s="54">
        <f>'[1]TRW Spacepark'!R20+'[1]TRW Sunnyvale'!R20</f>
        <v>-1070784</v>
      </c>
      <c r="S20" s="54">
        <f>'[1]TRW Spacepark'!S20+'[1]TRW Sunnyvale'!S20</f>
        <v>0</v>
      </c>
      <c r="T20" s="54">
        <f t="shared" ref="T20:T83" si="2">R20+S20</f>
        <v>-1070784</v>
      </c>
    </row>
    <row r="21" spans="1:20" x14ac:dyDescent="0.2">
      <c r="A21" s="66">
        <v>36130</v>
      </c>
      <c r="B21" s="67"/>
      <c r="C21" s="68"/>
      <c r="D21" s="65"/>
      <c r="F21" s="80">
        <f>'[1]TRW Spacepark'!F21+'[1]TRW Sunnyvale'!F21</f>
        <v>1078295.1338719276</v>
      </c>
      <c r="G21" s="81">
        <f>'[1]TRW Spacepark'!G21+'[1]TRW Sunnyvale'!G21</f>
        <v>124799.99999999999</v>
      </c>
      <c r="H21" s="81">
        <f>'[1]TRW Spacepark'!H21+'[1]TRW Sunnyvale'!H21</f>
        <v>8439.2450869424811</v>
      </c>
      <c r="I21" s="82">
        <f>'[1]TRW Spacepark'!I21+'[1]TRW Sunnyvale'!I21</f>
        <v>1211534.3789588702</v>
      </c>
      <c r="K21" s="70">
        <f>'[1]TRW Spacepark'!K21+'[1]TRW Sunnyvale'!K21</f>
        <v>0</v>
      </c>
      <c r="L21" s="83">
        <v>2</v>
      </c>
      <c r="M21" s="54">
        <f t="shared" si="0"/>
        <v>124799.99999999999</v>
      </c>
      <c r="N21" s="54">
        <f t="shared" si="1"/>
        <v>0</v>
      </c>
      <c r="O21" s="54">
        <f t="shared" ref="O21:O84" si="3">M21-N21+O20</f>
        <v>1195584</v>
      </c>
      <c r="R21" s="54">
        <f>'[1]TRW Spacepark'!R21+'[1]TRW Sunnyvale'!R21</f>
        <v>-124799.99999999999</v>
      </c>
      <c r="S21" s="54">
        <f>'[1]TRW Spacepark'!S21+'[1]TRW Sunnyvale'!S21</f>
        <v>0</v>
      </c>
      <c r="T21" s="54">
        <f t="shared" si="2"/>
        <v>-124799.99999999999</v>
      </c>
    </row>
    <row r="22" spans="1:20" x14ac:dyDescent="0.2">
      <c r="A22" s="66">
        <v>36161</v>
      </c>
      <c r="B22" s="67"/>
      <c r="C22" s="68"/>
      <c r="D22" s="65"/>
      <c r="F22" s="80">
        <f>'[1]TRW Spacepark'!F22+'[1]TRW Sunnyvale'!F22</f>
        <v>1211534.3789588702</v>
      </c>
      <c r="G22" s="81">
        <f>'[1]TRW Spacepark'!G22+'[1]TRW Sunnyvale'!G22</f>
        <v>127295.99999999999</v>
      </c>
      <c r="H22" s="81">
        <f>'[1]TRW Spacepark'!H22+'[1]TRW Sunnyvale'!H22</f>
        <v>9391.3751122201447</v>
      </c>
      <c r="I22" s="82">
        <f>'[1]TRW Spacepark'!I22+'[1]TRW Sunnyvale'!I22</f>
        <v>1348221.7540710904</v>
      </c>
      <c r="K22" s="70">
        <f>'[1]TRW Spacepark'!K22+'[1]TRW Sunnyvale'!K22</f>
        <v>0</v>
      </c>
      <c r="L22" s="83">
        <v>3</v>
      </c>
      <c r="M22" s="54">
        <f t="shared" si="0"/>
        <v>127295.99999999999</v>
      </c>
      <c r="N22" s="54">
        <f t="shared" si="1"/>
        <v>0</v>
      </c>
      <c r="O22" s="54">
        <f t="shared" si="3"/>
        <v>1322880</v>
      </c>
      <c r="R22" s="54">
        <f>'[1]TRW Spacepark'!R22+'[1]TRW Sunnyvale'!R22</f>
        <v>-127295.99999999999</v>
      </c>
      <c r="S22" s="54">
        <f>'[1]TRW Spacepark'!S22+'[1]TRW Sunnyvale'!S22</f>
        <v>0</v>
      </c>
      <c r="T22" s="54">
        <f t="shared" si="2"/>
        <v>-127295.99999999999</v>
      </c>
    </row>
    <row r="23" spans="1:20" x14ac:dyDescent="0.2">
      <c r="A23" s="66">
        <v>36192</v>
      </c>
      <c r="B23" s="67"/>
      <c r="C23" s="68"/>
      <c r="D23" s="65"/>
      <c r="F23" s="80">
        <f>'[1]TRW Spacepark'!F23+'[1]TRW Sunnyvale'!F23</f>
        <v>1348221.7540710904</v>
      </c>
      <c r="G23" s="81">
        <f>'[1]TRW Spacepark'!G23+'[1]TRW Sunnyvale'!G23</f>
        <v>138944</v>
      </c>
      <c r="H23" s="81">
        <f>'[1]TRW Spacepark'!H23+'[1]TRW Sunnyvale'!H23</f>
        <v>10431.890155786796</v>
      </c>
      <c r="I23" s="82">
        <f>'[1]TRW Spacepark'!I23+'[1]TRW Sunnyvale'!I23</f>
        <v>1497597.6442268773</v>
      </c>
      <c r="K23" s="70">
        <f>'[1]TRW Spacepark'!K23+'[1]TRW Sunnyvale'!K23</f>
        <v>0</v>
      </c>
      <c r="L23" s="83">
        <v>4</v>
      </c>
      <c r="M23" s="54">
        <f t="shared" si="0"/>
        <v>138944</v>
      </c>
      <c r="N23" s="54">
        <f t="shared" si="1"/>
        <v>0</v>
      </c>
      <c r="O23" s="54">
        <f t="shared" si="3"/>
        <v>1461824</v>
      </c>
      <c r="R23" s="54">
        <f>'[1]TRW Spacepark'!R23+'[1]TRW Sunnyvale'!R23</f>
        <v>-138944</v>
      </c>
      <c r="S23" s="54">
        <f>'[1]TRW Spacepark'!S23+'[1]TRW Sunnyvale'!S23</f>
        <v>0</v>
      </c>
      <c r="T23" s="54">
        <f t="shared" si="2"/>
        <v>-138944</v>
      </c>
    </row>
    <row r="24" spans="1:20" x14ac:dyDescent="0.2">
      <c r="A24" s="66">
        <v>36220</v>
      </c>
      <c r="B24" s="67"/>
      <c r="C24" s="68"/>
      <c r="D24" s="65"/>
      <c r="F24" s="80">
        <f>'[1]TRW Spacepark'!F24+'[1]TRW Sunnyvale'!F24</f>
        <v>1497597.6442268773</v>
      </c>
      <c r="G24" s="81">
        <f>'[1]TRW Spacepark'!G24+'[1]TRW Sunnyvale'!G24</f>
        <v>126463.99999999999</v>
      </c>
      <c r="H24" s="81">
        <f>'[1]TRW Spacepark'!H24+'[1]TRW Sunnyvale'!H24</f>
        <v>11392.161655432663</v>
      </c>
      <c r="I24" s="82">
        <f>'[1]TRW Spacepark'!I24+'[1]TRW Sunnyvale'!I24</f>
        <v>1635453.80588231</v>
      </c>
      <c r="K24" s="70">
        <f>'[1]TRW Spacepark'!K24+'[1]TRW Sunnyvale'!K24</f>
        <v>0</v>
      </c>
      <c r="L24" s="83">
        <v>5</v>
      </c>
      <c r="M24" s="54">
        <f t="shared" si="0"/>
        <v>126463.99999999999</v>
      </c>
      <c r="N24" s="54">
        <f t="shared" si="1"/>
        <v>0</v>
      </c>
      <c r="O24" s="54">
        <f t="shared" si="3"/>
        <v>1588288</v>
      </c>
      <c r="R24" s="54">
        <f>'[1]TRW Spacepark'!R24+'[1]TRW Sunnyvale'!R24</f>
        <v>-126463.99999999999</v>
      </c>
      <c r="S24" s="54">
        <f>'[1]TRW Spacepark'!S24+'[1]TRW Sunnyvale'!S24</f>
        <v>0</v>
      </c>
      <c r="T24" s="54">
        <f t="shared" si="2"/>
        <v>-126463.99999999999</v>
      </c>
    </row>
    <row r="25" spans="1:20" x14ac:dyDescent="0.2">
      <c r="A25" s="66">
        <v>36251</v>
      </c>
      <c r="B25" s="67"/>
      <c r="C25" s="68"/>
      <c r="D25" s="65"/>
      <c r="F25" s="80">
        <f>'[1]TRW Spacepark'!F25+'[1]TRW Sunnyvale'!F25</f>
        <v>1635453.80588231</v>
      </c>
      <c r="G25" s="81">
        <f>'[1]TRW Spacepark'!G25+'[1]TRW Sunnyvale'!G25</f>
        <v>64063.999999999993</v>
      </c>
      <c r="H25" s="81">
        <f>'[1]TRW Spacepark'!H25+'[1]TRW Sunnyvale'!H25</f>
        <v>11921.457322584733</v>
      </c>
      <c r="I25" s="82">
        <f>'[1]TRW Spacepark'!I25+'[1]TRW Sunnyvale'!I25</f>
        <v>1711439.2632048947</v>
      </c>
      <c r="K25" s="70">
        <f>'[1]TRW Spacepark'!K25+'[1]TRW Sunnyvale'!K25</f>
        <v>0</v>
      </c>
      <c r="L25" s="83">
        <v>6</v>
      </c>
      <c r="M25" s="54">
        <f t="shared" si="0"/>
        <v>64063.999999999993</v>
      </c>
      <c r="N25" s="54">
        <f t="shared" si="1"/>
        <v>0</v>
      </c>
      <c r="O25" s="54">
        <f t="shared" si="3"/>
        <v>1652352</v>
      </c>
      <c r="R25" s="54">
        <f>'[1]TRW Spacepark'!R25+'[1]TRW Sunnyvale'!R25</f>
        <v>-64063.999999999993</v>
      </c>
      <c r="S25" s="54">
        <f>'[1]TRW Spacepark'!S25+'[1]TRW Sunnyvale'!S25</f>
        <v>0</v>
      </c>
      <c r="T25" s="54">
        <f t="shared" si="2"/>
        <v>-64063.999999999993</v>
      </c>
    </row>
    <row r="26" spans="1:20" x14ac:dyDescent="0.2">
      <c r="A26" s="66">
        <v>36281</v>
      </c>
      <c r="B26" s="67"/>
      <c r="C26" s="68"/>
      <c r="D26" s="65"/>
      <c r="F26" s="80">
        <f>'[1]TRW Spacepark'!F26+'[1]TRW Sunnyvale'!F26</f>
        <v>1711439.2632048947</v>
      </c>
      <c r="G26" s="81">
        <f>'[1]TRW Spacepark'!G26+'[1]TRW Sunnyvale'!G26</f>
        <v>67392</v>
      </c>
      <c r="H26" s="81">
        <f>'[1]TRW Spacepark'!H26+'[1]TRW Sunnyvale'!H26</f>
        <v>12477.810420684204</v>
      </c>
      <c r="I26" s="82">
        <f>'[1]TRW Spacepark'!I26+'[1]TRW Sunnyvale'!I26</f>
        <v>1791309.073625579</v>
      </c>
      <c r="K26" s="70">
        <f>'[1]TRW Spacepark'!K26+'[1]TRW Sunnyvale'!K26</f>
        <v>0</v>
      </c>
      <c r="L26" s="83">
        <v>7</v>
      </c>
      <c r="M26" s="54">
        <f t="shared" si="0"/>
        <v>67392</v>
      </c>
      <c r="N26" s="54">
        <f t="shared" si="1"/>
        <v>0</v>
      </c>
      <c r="O26" s="54">
        <f t="shared" si="3"/>
        <v>1719744</v>
      </c>
      <c r="R26" s="54">
        <f>'[1]TRW Spacepark'!R26+'[1]TRW Sunnyvale'!R26</f>
        <v>-67392</v>
      </c>
      <c r="S26" s="54">
        <f>'[1]TRW Spacepark'!S26+'[1]TRW Sunnyvale'!S26</f>
        <v>0</v>
      </c>
      <c r="T26" s="54">
        <f t="shared" si="2"/>
        <v>-67392</v>
      </c>
    </row>
    <row r="27" spans="1:20" x14ac:dyDescent="0.2">
      <c r="A27" s="66">
        <v>36312</v>
      </c>
      <c r="B27" s="67"/>
      <c r="C27" s="68"/>
      <c r="D27" s="65"/>
      <c r="F27" s="80">
        <f>'[1]TRW Spacepark'!F27+'[1]TRW Sunnyvale'!F27</f>
        <v>1791309.073625579</v>
      </c>
      <c r="G27" s="81">
        <f>'[1]TRW Spacepark'!G27+'[1]TRW Sunnyvale'!G27</f>
        <v>72800</v>
      </c>
      <c r="H27" s="81">
        <f>'[1]TRW Spacepark'!H27+'[1]TRW Sunnyvale'!H27</f>
        <v>13076.001139236792</v>
      </c>
      <c r="I27" s="82">
        <f>'[1]TRW Spacepark'!I27+'[1]TRW Sunnyvale'!I27</f>
        <v>1877185.0747648159</v>
      </c>
      <c r="K27" s="70">
        <f>'[1]TRW Spacepark'!K27+'[1]TRW Sunnyvale'!K27</f>
        <v>0</v>
      </c>
      <c r="L27" s="83">
        <v>8</v>
      </c>
      <c r="M27" s="54">
        <f t="shared" si="0"/>
        <v>72800</v>
      </c>
      <c r="N27" s="54">
        <f t="shared" si="1"/>
        <v>0</v>
      </c>
      <c r="O27" s="54">
        <f t="shared" si="3"/>
        <v>1792544</v>
      </c>
      <c r="R27" s="54">
        <f>'[1]TRW Spacepark'!R27+'[1]TRW Sunnyvale'!R27</f>
        <v>-72800</v>
      </c>
      <c r="S27" s="54">
        <f>'[1]TRW Spacepark'!S27+'[1]TRW Sunnyvale'!S27</f>
        <v>0</v>
      </c>
      <c r="T27" s="54">
        <f t="shared" si="2"/>
        <v>-72800</v>
      </c>
    </row>
    <row r="28" spans="1:20" x14ac:dyDescent="0.2">
      <c r="A28" s="66">
        <v>36342</v>
      </c>
      <c r="B28" s="67"/>
      <c r="C28" s="68"/>
      <c r="D28" s="65"/>
      <c r="F28" s="80">
        <f>'[1]TRW Spacepark'!F28+'[1]TRW Sunnyvale'!F28</f>
        <v>1877185.0747648159</v>
      </c>
      <c r="G28" s="81">
        <f>'[1]TRW Spacepark'!G28+'[1]TRW Sunnyvale'!G28</f>
        <v>64895.999999999993</v>
      </c>
      <c r="H28" s="81">
        <f>'[1]TRW Spacepark'!H28+'[1]TRW Sunnyvale'!H28</f>
        <v>13622.944443226106</v>
      </c>
      <c r="I28" s="82">
        <f>'[1]TRW Spacepark'!I28+'[1]TRW Sunnyvale'!I28</f>
        <v>1955704.019208042</v>
      </c>
      <c r="K28" s="70">
        <f>'[1]TRW Spacepark'!K28+'[1]TRW Sunnyvale'!K28</f>
        <v>0</v>
      </c>
      <c r="L28" s="83">
        <v>9</v>
      </c>
      <c r="M28" s="54">
        <f t="shared" si="0"/>
        <v>64895.999999999993</v>
      </c>
      <c r="N28" s="54">
        <f t="shared" si="1"/>
        <v>0</v>
      </c>
      <c r="O28" s="54">
        <f t="shared" si="3"/>
        <v>1857440</v>
      </c>
      <c r="R28" s="54">
        <f>'[1]TRW Spacepark'!R28+'[1]TRW Sunnyvale'!R28</f>
        <v>-64895.999999999993</v>
      </c>
      <c r="S28" s="54">
        <f>'[1]TRW Spacepark'!S28+'[1]TRW Sunnyvale'!S28</f>
        <v>0</v>
      </c>
      <c r="T28" s="54">
        <f t="shared" si="2"/>
        <v>-64895.999999999993</v>
      </c>
    </row>
    <row r="29" spans="1:20" x14ac:dyDescent="0.2">
      <c r="A29" s="66">
        <v>36373</v>
      </c>
      <c r="B29" s="67"/>
      <c r="C29" s="68"/>
      <c r="D29" s="65"/>
      <c r="F29" s="80">
        <f>'[1]TRW Spacepark'!F29+'[1]TRW Sunnyvale'!F29</f>
        <v>1955704.019208042</v>
      </c>
      <c r="G29" s="81">
        <f>'[1]TRW Spacepark'!G29+'[1]TRW Sunnyvale'!G29</f>
        <v>68640</v>
      </c>
      <c r="H29" s="81">
        <f>'[1]TRW Spacepark'!H29+'[1]TRW Sunnyvale'!H29</f>
        <v>14199.987047908291</v>
      </c>
      <c r="I29" s="82">
        <f>'[1]TRW Spacepark'!I29+'[1]TRW Sunnyvale'!I29</f>
        <v>2038544.0062559503</v>
      </c>
      <c r="K29" s="70">
        <f>'[1]TRW Spacepark'!K29+'[1]TRW Sunnyvale'!K29</f>
        <v>0</v>
      </c>
      <c r="L29" s="83">
        <v>10</v>
      </c>
      <c r="M29" s="54">
        <f t="shared" si="0"/>
        <v>68640</v>
      </c>
      <c r="N29" s="54">
        <f t="shared" si="1"/>
        <v>0</v>
      </c>
      <c r="O29" s="54">
        <f t="shared" si="3"/>
        <v>1926080</v>
      </c>
      <c r="R29" s="54">
        <f>'[1]TRW Spacepark'!R29+'[1]TRW Sunnyvale'!R29</f>
        <v>-68640</v>
      </c>
      <c r="S29" s="54">
        <f>'[1]TRW Spacepark'!S29+'[1]TRW Sunnyvale'!S29</f>
        <v>0</v>
      </c>
      <c r="T29" s="54">
        <f t="shared" si="2"/>
        <v>-68640</v>
      </c>
    </row>
    <row r="30" spans="1:20" x14ac:dyDescent="0.2">
      <c r="A30" s="66">
        <v>36404</v>
      </c>
      <c r="B30" s="67"/>
      <c r="C30" s="68"/>
      <c r="D30" s="65"/>
      <c r="F30" s="80">
        <f>'[1]TRW Spacepark'!F30+'[1]TRW Sunnyvale'!F30</f>
        <v>2038544.0062559503</v>
      </c>
      <c r="G30" s="81">
        <f>'[1]TRW Spacepark'!G30+'[1]TRW Sunnyvale'!G30</f>
        <v>171878.40000000002</v>
      </c>
      <c r="H30" s="81">
        <f>'[1]TRW Spacepark'!H30+'[1]TRW Sunnyvale'!H30</f>
        <v>15505.254660974217</v>
      </c>
      <c r="I30" s="82">
        <f>'[1]TRW Spacepark'!I30+'[1]TRW Sunnyvale'!I30</f>
        <v>2225927.6609169245</v>
      </c>
      <c r="K30" s="70">
        <f>'[1]TRW Spacepark'!K30+'[1]TRW Sunnyvale'!K30</f>
        <v>0</v>
      </c>
      <c r="L30" s="83">
        <v>11</v>
      </c>
      <c r="M30" s="54">
        <f t="shared" si="0"/>
        <v>171878.40000000002</v>
      </c>
      <c r="N30" s="54">
        <f t="shared" si="1"/>
        <v>0</v>
      </c>
      <c r="O30" s="54">
        <f t="shared" si="3"/>
        <v>2097958.4</v>
      </c>
      <c r="R30" s="54">
        <f>'[1]TRW Spacepark'!R30+'[1]TRW Sunnyvale'!R30</f>
        <v>-171878.40000000002</v>
      </c>
      <c r="S30" s="54">
        <f>'[1]TRW Spacepark'!S30+'[1]TRW Sunnyvale'!S30</f>
        <v>0</v>
      </c>
      <c r="T30" s="54">
        <f t="shared" si="2"/>
        <v>-171878.40000000002</v>
      </c>
    </row>
    <row r="31" spans="1:20" x14ac:dyDescent="0.2">
      <c r="A31" s="66">
        <v>36434</v>
      </c>
      <c r="B31" s="67"/>
      <c r="C31" s="68"/>
      <c r="D31" s="65"/>
      <c r="F31" s="80">
        <f>'[1]TRW Spacepark'!F31+'[1]TRW Sunnyvale'!F31</f>
        <v>2225927.6609169245</v>
      </c>
      <c r="G31" s="81">
        <f>'[1]TRW Spacepark'!G31+'[1]TRW Sunnyvale'!G31</f>
        <v>73083.199999999997</v>
      </c>
      <c r="H31" s="81">
        <f>'[1]TRW Spacepark'!H31+'[1]TRW Sunnyvale'!H31</f>
        <v>16126.668263031925</v>
      </c>
      <c r="I31" s="82">
        <f>'[1]TRW Spacepark'!I31+'[1]TRW Sunnyvale'!I31</f>
        <v>2315137.5291799568</v>
      </c>
      <c r="K31" s="70">
        <f>'[1]TRW Spacepark'!K31+'[1]TRW Sunnyvale'!K31</f>
        <v>0</v>
      </c>
      <c r="L31" s="83">
        <v>12</v>
      </c>
      <c r="M31" s="54">
        <f t="shared" si="0"/>
        <v>73083.199999999997</v>
      </c>
      <c r="N31" s="54">
        <f t="shared" si="1"/>
        <v>0</v>
      </c>
      <c r="O31" s="54">
        <f t="shared" si="3"/>
        <v>2171041.6</v>
      </c>
      <c r="R31" s="54">
        <f>'[1]TRW Spacepark'!R31+'[1]TRW Sunnyvale'!R31</f>
        <v>-73083.199999999997</v>
      </c>
      <c r="S31" s="54">
        <f>'[1]TRW Spacepark'!S31+'[1]TRW Sunnyvale'!S31</f>
        <v>0</v>
      </c>
      <c r="T31" s="54">
        <f t="shared" si="2"/>
        <v>-73083.199999999997</v>
      </c>
    </row>
    <row r="32" spans="1:20" x14ac:dyDescent="0.2">
      <c r="A32" s="66">
        <v>36465</v>
      </c>
      <c r="B32" s="67"/>
      <c r="C32" s="68"/>
      <c r="D32" s="65"/>
      <c r="F32" s="80">
        <f>'[1]TRW Spacepark'!F32+'[1]TRW Sunnyvale'!F32</f>
        <v>2315137.5291799568</v>
      </c>
      <c r="G32" s="81">
        <f>'[1]TRW Spacepark'!G32+'[1]TRW Sunnyvale'!G32</f>
        <v>72007.799999999988</v>
      </c>
      <c r="H32" s="81">
        <f>'[1]TRW Spacepark'!H32+'[1]TRW Sunnyvale'!H32</f>
        <v>16744.897326834503</v>
      </c>
      <c r="I32" s="82">
        <f>'[1]TRW Spacepark'!I32+'[1]TRW Sunnyvale'!I32</f>
        <v>2403890.2265067911</v>
      </c>
      <c r="K32" s="70">
        <f>'[1]TRW Spacepark'!K32+'[1]TRW Sunnyvale'!K32</f>
        <v>0</v>
      </c>
      <c r="L32" s="83">
        <v>13</v>
      </c>
      <c r="M32" s="54">
        <f t="shared" si="0"/>
        <v>72007.799999999988</v>
      </c>
      <c r="N32" s="54">
        <f t="shared" si="1"/>
        <v>0</v>
      </c>
      <c r="O32" s="54">
        <f t="shared" si="3"/>
        <v>2243049.4</v>
      </c>
      <c r="R32" s="54">
        <f>'[1]TRW Spacepark'!R32+'[1]TRW Sunnyvale'!R32</f>
        <v>-72007.799999999988</v>
      </c>
      <c r="S32" s="54">
        <f>'[1]TRW Spacepark'!S32+'[1]TRW Sunnyvale'!S32</f>
        <v>0</v>
      </c>
      <c r="T32" s="54">
        <f t="shared" si="2"/>
        <v>-72007.799999999988</v>
      </c>
    </row>
    <row r="33" spans="1:20" x14ac:dyDescent="0.2">
      <c r="A33" s="66">
        <v>36495</v>
      </c>
      <c r="B33" s="67"/>
      <c r="C33" s="68"/>
      <c r="D33" s="65"/>
      <c r="F33" s="80">
        <f>'[1]TRW Spacepark'!F33+'[1]TRW Sunnyvale'!F33</f>
        <v>2403890.2265067911</v>
      </c>
      <c r="G33" s="81">
        <f>'[1]TRW Spacepark'!G33+'[1]TRW Sunnyvale'!G33</f>
        <v>68852.399999999994</v>
      </c>
      <c r="H33" s="81">
        <f>'[1]TRW Spacepark'!H33+'[1]TRW Sunnyvale'!H33</f>
        <v>17345.329121946346</v>
      </c>
      <c r="I33" s="82">
        <f>'[1]TRW Spacepark'!I33+'[1]TRW Sunnyvale'!I33</f>
        <v>2490087.9556287373</v>
      </c>
      <c r="K33" s="70">
        <f>'[1]TRW Spacepark'!K33+'[1]TRW Sunnyvale'!K33</f>
        <v>0</v>
      </c>
      <c r="L33" s="83">
        <v>14</v>
      </c>
      <c r="M33" s="54">
        <f t="shared" si="0"/>
        <v>68852.399999999994</v>
      </c>
      <c r="N33" s="54">
        <f t="shared" si="1"/>
        <v>0</v>
      </c>
      <c r="O33" s="54">
        <f t="shared" si="3"/>
        <v>2311901.7999999998</v>
      </c>
      <c r="R33" s="54">
        <f>'[1]TRW Spacepark'!R33+'[1]TRW Sunnyvale'!R33</f>
        <v>-68852.399999999994</v>
      </c>
      <c r="S33" s="54">
        <f>'[1]TRW Spacepark'!S33+'[1]TRW Sunnyvale'!S33</f>
        <v>0</v>
      </c>
      <c r="T33" s="54">
        <f t="shared" si="2"/>
        <v>-68852.399999999994</v>
      </c>
    </row>
    <row r="34" spans="1:20" x14ac:dyDescent="0.2">
      <c r="A34" s="66">
        <v>36526</v>
      </c>
      <c r="B34" s="67"/>
      <c r="C34" s="68"/>
      <c r="D34" s="65"/>
      <c r="F34" s="80">
        <f>'[1]TRW Spacepark'!F34+'[1]TRW Sunnyvale'!F34</f>
        <v>2490087.9556287373</v>
      </c>
      <c r="G34" s="81">
        <f>'[1]TRW Spacepark'!G34+'[1]TRW Sunnyvale'!G34</f>
        <v>70100.399999999994</v>
      </c>
      <c r="H34" s="81">
        <f>'[1]TRW Spacepark'!H34+'[1]TRW Sunnyvale'!H34</f>
        <v>17958.726948177638</v>
      </c>
      <c r="I34" s="82">
        <f>'[1]TRW Spacepark'!I34+'[1]TRW Sunnyvale'!I34</f>
        <v>2578147.0825769152</v>
      </c>
      <c r="K34" s="70">
        <f>'[1]TRW Spacepark'!K34+'[1]TRW Sunnyvale'!K34</f>
        <v>0</v>
      </c>
      <c r="L34" s="83">
        <v>15</v>
      </c>
      <c r="M34" s="54">
        <f t="shared" si="0"/>
        <v>70100.399999999994</v>
      </c>
      <c r="N34" s="54">
        <f t="shared" si="1"/>
        <v>0</v>
      </c>
      <c r="O34" s="54">
        <f t="shared" si="3"/>
        <v>2382002.1999999997</v>
      </c>
      <c r="R34" s="54">
        <f>'[1]TRW Spacepark'!R34+'[1]TRW Sunnyvale'!R34</f>
        <v>-70100.399999999994</v>
      </c>
      <c r="S34" s="54">
        <f>'[1]TRW Spacepark'!S34+'[1]TRW Sunnyvale'!S34</f>
        <v>0</v>
      </c>
      <c r="T34" s="54">
        <f t="shared" si="2"/>
        <v>-70100.399999999994</v>
      </c>
    </row>
    <row r="35" spans="1:20" x14ac:dyDescent="0.2">
      <c r="A35" s="66">
        <v>36557</v>
      </c>
      <c r="B35" s="67"/>
      <c r="C35" s="68"/>
      <c r="D35" s="65"/>
      <c r="F35" s="80">
        <f>'[1]TRW Spacepark'!F35+'[1]TRW Sunnyvale'!F35</f>
        <v>2578147.0825769152</v>
      </c>
      <c r="G35" s="81">
        <f>'[1]TRW Spacepark'!G35+'[1]TRW Sunnyvale'!G35</f>
        <v>76999.8</v>
      </c>
      <c r="H35" s="81">
        <f>'[1]TRW Spacepark'!H35+'[1]TRW Sunnyvale'!H35</f>
        <v>18624.824133220376</v>
      </c>
      <c r="I35" s="82">
        <f>'[1]TRW Spacepark'!I35+'[1]TRW Sunnyvale'!I35</f>
        <v>2673771.7067101351</v>
      </c>
      <c r="K35" s="70">
        <f>'[1]TRW Spacepark'!K35+'[1]TRW Sunnyvale'!K35</f>
        <v>0</v>
      </c>
      <c r="L35" s="83">
        <v>16</v>
      </c>
      <c r="M35" s="54">
        <f t="shared" si="0"/>
        <v>76999.8</v>
      </c>
      <c r="N35" s="54">
        <f t="shared" si="1"/>
        <v>0</v>
      </c>
      <c r="O35" s="54">
        <f t="shared" si="3"/>
        <v>2459001.9999999995</v>
      </c>
      <c r="R35" s="54">
        <f>'[1]TRW Spacepark'!R35+'[1]TRW Sunnyvale'!R35</f>
        <v>-76999.8</v>
      </c>
      <c r="S35" s="54">
        <f>'[1]TRW Spacepark'!S35+'[1]TRW Sunnyvale'!S35</f>
        <v>0</v>
      </c>
      <c r="T35" s="54">
        <f t="shared" si="2"/>
        <v>-76999.8</v>
      </c>
    </row>
    <row r="36" spans="1:20" x14ac:dyDescent="0.2">
      <c r="A36" s="66">
        <v>36586</v>
      </c>
      <c r="B36" s="67"/>
      <c r="C36" s="68"/>
      <c r="D36" s="65"/>
      <c r="F36" s="80">
        <f>'[1]TRW Spacepark'!F36+'[1]TRW Sunnyvale'!F36</f>
        <v>2673771.7067101351</v>
      </c>
      <c r="G36" s="81">
        <f>'[1]TRW Spacepark'!G36+'[1]TRW Sunnyvale'!G36</f>
        <v>71835.199999999997</v>
      </c>
      <c r="H36" s="81">
        <f>'[1]TRW Spacepark'!H36+'[1]TRW Sunnyvale'!H36</f>
        <v>19259.366068216052</v>
      </c>
      <c r="I36" s="82">
        <f>'[1]TRW Spacepark'!I36+'[1]TRW Sunnyvale'!I36</f>
        <v>2764866.2727783513</v>
      </c>
      <c r="K36" s="70">
        <f>'[1]TRW Spacepark'!K36+'[1]TRW Sunnyvale'!K36</f>
        <v>0</v>
      </c>
      <c r="L36" s="83">
        <v>17</v>
      </c>
      <c r="M36" s="54">
        <f t="shared" si="0"/>
        <v>71835.199999999997</v>
      </c>
      <c r="N36" s="54">
        <f t="shared" si="1"/>
        <v>0</v>
      </c>
      <c r="O36" s="54">
        <f t="shared" si="3"/>
        <v>2530837.1999999997</v>
      </c>
      <c r="R36" s="54">
        <f>'[1]TRW Spacepark'!R36+'[1]TRW Sunnyvale'!R36</f>
        <v>-71835.199999999997</v>
      </c>
      <c r="S36" s="54">
        <f>'[1]TRW Spacepark'!S36+'[1]TRW Sunnyvale'!S36</f>
        <v>0</v>
      </c>
      <c r="T36" s="54">
        <f t="shared" si="2"/>
        <v>-71835.199999999997</v>
      </c>
    </row>
    <row r="37" spans="1:20" x14ac:dyDescent="0.2">
      <c r="A37" s="66">
        <v>36617</v>
      </c>
      <c r="B37" s="67"/>
      <c r="C37" s="68"/>
      <c r="D37" s="65"/>
      <c r="F37" s="80">
        <f>'[1]TRW Spacepark'!F37+'[1]TRW Sunnyvale'!F37</f>
        <v>2764866.2727783513</v>
      </c>
      <c r="G37" s="81">
        <f>'[1]TRW Spacepark'!G37+'[1]TRW Sunnyvale'!G37</f>
        <v>72667.199999999997</v>
      </c>
      <c r="H37" s="81">
        <f>'[1]TRW Spacepark'!H37+'[1]TRW Sunnyvale'!H37</f>
        <v>19904.195225286909</v>
      </c>
      <c r="I37" s="82">
        <f>'[1]TRW Spacepark'!I37+'[1]TRW Sunnyvale'!I37</f>
        <v>2857437.6680036383</v>
      </c>
      <c r="K37" s="70">
        <f>'[1]TRW Spacepark'!K37+'[1]TRW Sunnyvale'!K37</f>
        <v>0</v>
      </c>
      <c r="L37" s="83">
        <v>18</v>
      </c>
      <c r="M37" s="54">
        <f t="shared" si="0"/>
        <v>72667.199999999997</v>
      </c>
      <c r="N37" s="54">
        <f t="shared" si="1"/>
        <v>0</v>
      </c>
      <c r="O37" s="54">
        <f t="shared" si="3"/>
        <v>2603504.4</v>
      </c>
      <c r="R37" s="54">
        <f>'[1]TRW Spacepark'!R37+'[1]TRW Sunnyvale'!R37</f>
        <v>-72667.199999999997</v>
      </c>
      <c r="S37" s="54">
        <f>'[1]TRW Spacepark'!S37+'[1]TRW Sunnyvale'!S37</f>
        <v>0</v>
      </c>
      <c r="T37" s="54">
        <f t="shared" si="2"/>
        <v>-72667.199999999997</v>
      </c>
    </row>
    <row r="38" spans="1:20" x14ac:dyDescent="0.2">
      <c r="A38" s="66">
        <v>36647</v>
      </c>
      <c r="B38" s="67"/>
      <c r="C38" s="68"/>
      <c r="D38" s="65"/>
      <c r="F38" s="80">
        <f>'[1]TRW Spacepark'!F38+'[1]TRW Sunnyvale'!F38</f>
        <v>2857437.6680036383</v>
      </c>
      <c r="G38" s="81">
        <f>'[1]TRW Spacepark'!G38+'[1]TRW Sunnyvale'!G38</f>
        <v>77070.600000000006</v>
      </c>
      <c r="H38" s="81">
        <f>'[1]TRW Spacepark'!H38+'[1]TRW Sunnyvale'!H38</f>
        <v>20584.435749183314</v>
      </c>
      <c r="I38" s="82">
        <f>'[1]TRW Spacepark'!I38+'[1]TRW Sunnyvale'!I38</f>
        <v>2955092.7037528213</v>
      </c>
      <c r="K38" s="70">
        <f>'[1]TRW Spacepark'!K38+'[1]TRW Sunnyvale'!K38</f>
        <v>0</v>
      </c>
      <c r="L38" s="83">
        <v>19</v>
      </c>
      <c r="M38" s="54">
        <f t="shared" si="0"/>
        <v>77070.600000000006</v>
      </c>
      <c r="N38" s="54">
        <f t="shared" si="1"/>
        <v>0</v>
      </c>
      <c r="O38" s="54">
        <f t="shared" si="3"/>
        <v>2680575</v>
      </c>
      <c r="R38" s="54">
        <f>'[1]TRW Spacepark'!R38+'[1]TRW Sunnyvale'!R38</f>
        <v>-77070.600000000006</v>
      </c>
      <c r="S38" s="54">
        <f>'[1]TRW Spacepark'!S38+'[1]TRW Sunnyvale'!S38</f>
        <v>0</v>
      </c>
      <c r="T38" s="54">
        <f t="shared" si="2"/>
        <v>-77070.600000000006</v>
      </c>
    </row>
    <row r="39" spans="1:20" x14ac:dyDescent="0.2">
      <c r="A39" s="66">
        <v>36678</v>
      </c>
      <c r="B39" s="67"/>
      <c r="C39" s="68"/>
      <c r="D39" s="65"/>
      <c r="F39" s="80">
        <f>'[1]TRW Spacepark'!F39+'[1]TRW Sunnyvale'!F39</f>
        <v>2955092.7037528213</v>
      </c>
      <c r="G39" s="81">
        <f>'[1]TRW Spacepark'!G39+'[1]TRW Sunnyvale'!G39</f>
        <v>83554</v>
      </c>
      <c r="H39" s="81">
        <f>'[1]TRW Spacepark'!H39+'[1]TRW Sunnyvale'!H39</f>
        <v>21314.926429026527</v>
      </c>
      <c r="I39" s="82">
        <f>'[1]TRW Spacepark'!I39+'[1]TRW Sunnyvale'!I39</f>
        <v>3059961.6301818481</v>
      </c>
      <c r="K39" s="70">
        <f>'[1]TRW Spacepark'!K39+'[1]TRW Sunnyvale'!K39</f>
        <v>0</v>
      </c>
      <c r="L39" s="83">
        <v>20</v>
      </c>
      <c r="M39" s="54">
        <f t="shared" si="0"/>
        <v>83554</v>
      </c>
      <c r="N39" s="54">
        <f t="shared" si="1"/>
        <v>0</v>
      </c>
      <c r="O39" s="54">
        <f t="shared" si="3"/>
        <v>2764129</v>
      </c>
      <c r="R39" s="54">
        <f>'[1]TRW Spacepark'!R39+'[1]TRW Sunnyvale'!R39</f>
        <v>-83554</v>
      </c>
      <c r="S39" s="54">
        <f>'[1]TRW Spacepark'!S39+'[1]TRW Sunnyvale'!S39</f>
        <v>0</v>
      </c>
      <c r="T39" s="54">
        <f t="shared" si="2"/>
        <v>-83554</v>
      </c>
    </row>
    <row r="40" spans="1:20" x14ac:dyDescent="0.2">
      <c r="A40" s="66">
        <v>36708</v>
      </c>
      <c r="B40" s="67"/>
      <c r="C40" s="68"/>
      <c r="D40" s="65"/>
      <c r="F40" s="80">
        <f>'[1]TRW Spacepark'!F40+'[1]TRW Sunnyvale'!F40</f>
        <v>3059961.6301818481</v>
      </c>
      <c r="G40" s="81">
        <f>'[1]TRW Spacepark'!G40+'[1]TRW Sunnyvale'!G40</f>
        <v>75650</v>
      </c>
      <c r="H40" s="81">
        <f>'[1]TRW Spacepark'!H40+'[1]TRW Sunnyvale'!H40</f>
        <v>21995.097727150169</v>
      </c>
      <c r="I40" s="82">
        <f>'[1]TRW Spacepark'!I40+'[1]TRW Sunnyvale'!I40</f>
        <v>3157606.7279089983</v>
      </c>
      <c r="K40" s="70">
        <f>'[1]TRW Spacepark'!K40+'[1]TRW Sunnyvale'!K40</f>
        <v>0</v>
      </c>
      <c r="L40" s="83">
        <v>21</v>
      </c>
      <c r="M40" s="54">
        <f t="shared" si="0"/>
        <v>75650</v>
      </c>
      <c r="N40" s="54">
        <f t="shared" si="1"/>
        <v>0</v>
      </c>
      <c r="O40" s="54">
        <f t="shared" si="3"/>
        <v>2839779</v>
      </c>
      <c r="R40" s="54">
        <f>'[1]TRW Spacepark'!R40+'[1]TRW Sunnyvale'!R40</f>
        <v>-75650</v>
      </c>
      <c r="S40" s="54">
        <f>'[1]TRW Spacepark'!S40+'[1]TRW Sunnyvale'!S40</f>
        <v>0</v>
      </c>
      <c r="T40" s="54">
        <f t="shared" si="2"/>
        <v>-75650</v>
      </c>
    </row>
    <row r="41" spans="1:20" x14ac:dyDescent="0.2">
      <c r="A41" s="66">
        <v>36739</v>
      </c>
      <c r="B41" s="67"/>
      <c r="C41" s="68"/>
      <c r="D41" s="65"/>
      <c r="F41" s="80">
        <f>'[1]TRW Spacepark'!F41+'[1]TRW Sunnyvale'!F41</f>
        <v>3157606.7279089983</v>
      </c>
      <c r="G41" s="81">
        <f>'[1]TRW Spacepark'!G41+'[1]TRW Sunnyvale'!G41</f>
        <v>78318.600000000006</v>
      </c>
      <c r="H41" s="81">
        <f>'[1]TRW Spacepark'!H41+'[1]TRW Sunnyvale'!H41</f>
        <v>22698.759355281236</v>
      </c>
      <c r="I41" s="82">
        <f>'[1]TRW Spacepark'!I41+'[1]TRW Sunnyvale'!I41</f>
        <v>3258624.0872642794</v>
      </c>
      <c r="K41" s="70">
        <f>'[1]TRW Spacepark'!K41+'[1]TRW Sunnyvale'!K41</f>
        <v>0</v>
      </c>
      <c r="L41" s="83">
        <v>22</v>
      </c>
      <c r="M41" s="54">
        <f t="shared" si="0"/>
        <v>78318.600000000006</v>
      </c>
      <c r="N41" s="54">
        <f t="shared" si="1"/>
        <v>0</v>
      </c>
      <c r="O41" s="54">
        <f t="shared" si="3"/>
        <v>2918097.6</v>
      </c>
      <c r="R41" s="54">
        <f>'[1]TRW Spacepark'!R41+'[1]TRW Sunnyvale'!R41</f>
        <v>-78318.600000000006</v>
      </c>
      <c r="S41" s="54">
        <f>'[1]TRW Spacepark'!S41+'[1]TRW Sunnyvale'!S41</f>
        <v>0</v>
      </c>
      <c r="T41" s="54">
        <f t="shared" si="2"/>
        <v>-78318.600000000006</v>
      </c>
    </row>
    <row r="42" spans="1:20" x14ac:dyDescent="0.2">
      <c r="A42" s="66">
        <v>36770</v>
      </c>
      <c r="B42" s="67"/>
      <c r="C42" s="68"/>
      <c r="D42" s="65"/>
      <c r="F42" s="80">
        <f>'[1]TRW Spacepark'!F42+'[1]TRW Sunnyvale'!F42</f>
        <v>3258624.0872642794</v>
      </c>
      <c r="G42" s="81">
        <f>'[1]TRW Spacepark'!G42+'[1]TRW Sunnyvale'!G42</f>
        <v>77243.199999999997</v>
      </c>
      <c r="H42" s="81">
        <f>'[1]TRW Spacepark'!H42+'[1]TRW Sunnyvale'!H42</f>
        <v>23399.813383115288</v>
      </c>
      <c r="I42" s="82">
        <f>'[1]TRW Spacepark'!I42+'[1]TRW Sunnyvale'!I42</f>
        <v>3359267.1006473945</v>
      </c>
      <c r="K42" s="70">
        <f>'[1]TRW Spacepark'!K42+'[1]TRW Sunnyvale'!K42</f>
        <v>0</v>
      </c>
      <c r="L42" s="83">
        <v>23</v>
      </c>
      <c r="M42" s="54">
        <f t="shared" si="0"/>
        <v>77243.199999999997</v>
      </c>
      <c r="N42" s="54">
        <f t="shared" si="1"/>
        <v>0</v>
      </c>
      <c r="O42" s="54">
        <f t="shared" si="3"/>
        <v>2995340.8000000003</v>
      </c>
      <c r="R42" s="54">
        <f>'[1]TRW Spacepark'!R42+'[1]TRW Sunnyvale'!R42</f>
        <v>-77243.199999999997</v>
      </c>
      <c r="S42" s="54">
        <f>'[1]TRW Spacepark'!S42+'[1]TRW Sunnyvale'!S42</f>
        <v>0</v>
      </c>
      <c r="T42" s="54">
        <f t="shared" si="2"/>
        <v>-77243.199999999997</v>
      </c>
    </row>
    <row r="43" spans="1:20" x14ac:dyDescent="0.2">
      <c r="A43" s="66">
        <v>36800</v>
      </c>
      <c r="B43" s="67"/>
      <c r="C43" s="68"/>
      <c r="D43" s="65"/>
      <c r="F43" s="80">
        <f>'[1]TRW Spacepark'!F43+'[1]TRW Sunnyvale'!F43</f>
        <v>3359267.1006473945</v>
      </c>
      <c r="G43" s="81">
        <f>'[1]TRW Spacepark'!G43+'[1]TRW Sunnyvale'!G43</f>
        <v>73083.199999999997</v>
      </c>
      <c r="H43" s="81">
        <f>'[1]TRW Spacepark'!H43+'[1]TRW Sunnyvale'!H43</f>
        <v>24076.604248394891</v>
      </c>
      <c r="I43" s="82">
        <f>'[1]TRW Spacepark'!I43+'[1]TRW Sunnyvale'!I43</f>
        <v>3456426.9048957895</v>
      </c>
      <c r="K43" s="70">
        <f>'[1]TRW Spacepark'!K43+'[1]TRW Sunnyvale'!K43</f>
        <v>0</v>
      </c>
      <c r="L43" s="83">
        <v>24</v>
      </c>
      <c r="M43" s="54">
        <f t="shared" si="0"/>
        <v>73083.199999999997</v>
      </c>
      <c r="N43" s="54">
        <f t="shared" si="1"/>
        <v>0</v>
      </c>
      <c r="O43" s="54">
        <f t="shared" si="3"/>
        <v>3068424.0000000005</v>
      </c>
      <c r="R43" s="54">
        <f>'[1]TRW Spacepark'!R43+'[1]TRW Sunnyvale'!R43</f>
        <v>-73083.199999999997</v>
      </c>
      <c r="S43" s="54">
        <f>'[1]TRW Spacepark'!S43+'[1]TRW Sunnyvale'!S43</f>
        <v>0</v>
      </c>
      <c r="T43" s="54">
        <f t="shared" si="2"/>
        <v>-73083.199999999997</v>
      </c>
    </row>
    <row r="44" spans="1:20" x14ac:dyDescent="0.2">
      <c r="A44" s="66">
        <v>36831</v>
      </c>
      <c r="B44" s="67"/>
      <c r="C44" s="68"/>
      <c r="D44" s="65"/>
      <c r="F44" s="80">
        <f>'[1]TRW Spacepark'!F44+'[1]TRW Sunnyvale'!F44</f>
        <v>3456426.9048957895</v>
      </c>
      <c r="G44" s="81">
        <f>'[1]TRW Spacepark'!G44+'[1]TRW Sunnyvale'!G44</f>
        <v>72007.799999999988</v>
      </c>
      <c r="H44" s="81">
        <f>'[1]TRW Spacepark'!H44+'[1]TRW Sunnyvale'!H44</f>
        <v>24750.599025412565</v>
      </c>
      <c r="I44" s="82">
        <f>'[1]TRW Spacepark'!I44+'[1]TRW Sunnyvale'!I44</f>
        <v>3553185.3039212022</v>
      </c>
      <c r="K44" s="70">
        <f>'[1]TRW Spacepark'!K44+'[1]TRW Sunnyvale'!K44</f>
        <v>0</v>
      </c>
      <c r="L44" s="83">
        <v>25</v>
      </c>
      <c r="M44" s="54">
        <f t="shared" si="0"/>
        <v>72007.799999999988</v>
      </c>
      <c r="N44" s="54">
        <f t="shared" si="1"/>
        <v>0</v>
      </c>
      <c r="O44" s="54">
        <f t="shared" si="3"/>
        <v>3140431.8000000003</v>
      </c>
      <c r="R44" s="54">
        <f>'[1]TRW Spacepark'!R44+'[1]TRW Sunnyvale'!R44</f>
        <v>-72007.799999999988</v>
      </c>
      <c r="S44" s="54">
        <f>'[1]TRW Spacepark'!S44+'[1]TRW Sunnyvale'!S44</f>
        <v>0</v>
      </c>
      <c r="T44" s="54">
        <f t="shared" si="2"/>
        <v>-72007.799999999988</v>
      </c>
    </row>
    <row r="45" spans="1:20" x14ac:dyDescent="0.2">
      <c r="A45" s="66">
        <v>36861</v>
      </c>
      <c r="B45" s="67"/>
      <c r="C45" s="68"/>
      <c r="D45" s="65"/>
      <c r="F45" s="80">
        <f>'[1]TRW Spacepark'!F45+'[1]TRW Sunnyvale'!F45</f>
        <v>3553185.3039212022</v>
      </c>
      <c r="G45" s="81">
        <f>'[1]TRW Spacepark'!G45+'[1]TRW Sunnyvale'!G45</f>
        <v>68852.399999999994</v>
      </c>
      <c r="H45" s="81">
        <f>'[1]TRW Spacepark'!H45+'[1]TRW Sunnyvale'!H45</f>
        <v>25407.187708558537</v>
      </c>
      <c r="I45" s="82">
        <f>'[1]TRW Spacepark'!I45+'[1]TRW Sunnyvale'!I45</f>
        <v>3647444.8916297606</v>
      </c>
      <c r="K45" s="70">
        <f>'[1]TRW Spacepark'!K45+'[1]TRW Sunnyvale'!K45</f>
        <v>0</v>
      </c>
      <c r="L45" s="83">
        <v>26</v>
      </c>
      <c r="M45" s="54">
        <f t="shared" si="0"/>
        <v>68852.399999999994</v>
      </c>
      <c r="N45" s="54">
        <f t="shared" si="1"/>
        <v>0</v>
      </c>
      <c r="O45" s="54">
        <f t="shared" si="3"/>
        <v>3209284.2</v>
      </c>
      <c r="R45" s="54">
        <f>'[1]TRW Spacepark'!R45+'[1]TRW Sunnyvale'!R45</f>
        <v>-68852.399999999994</v>
      </c>
      <c r="S45" s="54">
        <f>'[1]TRW Spacepark'!S45+'[1]TRW Sunnyvale'!S45</f>
        <v>0</v>
      </c>
      <c r="T45" s="54">
        <f t="shared" si="2"/>
        <v>-68852.399999999994</v>
      </c>
    </row>
    <row r="46" spans="1:20" x14ac:dyDescent="0.2">
      <c r="A46" s="66">
        <v>36892</v>
      </c>
      <c r="B46" s="67"/>
      <c r="C46" s="68"/>
      <c r="D46" s="65"/>
      <c r="F46" s="80">
        <f>'[1]TRW Spacepark'!F46+'[1]TRW Sunnyvale'!F46</f>
        <v>3647444.8916297606</v>
      </c>
      <c r="G46" s="81">
        <f>'[1]TRW Spacepark'!G46+'[1]TRW Sunnyvale'!G46</f>
        <v>70100.399999999994</v>
      </c>
      <c r="H46" s="81">
        <f>'[1]TRW Spacepark'!H46+'[1]TRW Sunnyvale'!H46</f>
        <v>26077.136341582416</v>
      </c>
      <c r="I46" s="82">
        <f>'[1]TRW Spacepark'!I46+'[1]TRW Sunnyvale'!I46</f>
        <v>3743622.427971343</v>
      </c>
      <c r="K46" s="70">
        <f>'[1]TRW Spacepark'!K46+'[1]TRW Sunnyvale'!K46</f>
        <v>0</v>
      </c>
      <c r="L46" s="83">
        <v>27</v>
      </c>
      <c r="M46" s="54">
        <f t="shared" si="0"/>
        <v>70100.399999999994</v>
      </c>
      <c r="N46" s="54">
        <f t="shared" si="1"/>
        <v>0</v>
      </c>
      <c r="O46" s="54">
        <f t="shared" si="3"/>
        <v>3279384.6</v>
      </c>
      <c r="R46" s="54">
        <f>'[1]TRW Spacepark'!R46+'[1]TRW Sunnyvale'!R46</f>
        <v>-70100.399999999994</v>
      </c>
      <c r="S46" s="54">
        <f>'[1]TRW Spacepark'!S46+'[1]TRW Sunnyvale'!S46</f>
        <v>0</v>
      </c>
      <c r="T46" s="54">
        <f t="shared" si="2"/>
        <v>-70100.399999999994</v>
      </c>
    </row>
    <row r="47" spans="1:20" x14ac:dyDescent="0.2">
      <c r="A47" s="66">
        <v>36923</v>
      </c>
      <c r="B47" s="67"/>
      <c r="C47" s="68"/>
      <c r="D47" s="65"/>
      <c r="F47" s="80">
        <f>'[1]TRW Spacepark'!F47+'[1]TRW Sunnyvale'!F47</f>
        <v>3743622.427971343</v>
      </c>
      <c r="G47" s="81">
        <f>'[1]TRW Spacepark'!G47+'[1]TRW Sunnyvale'!G47</f>
        <v>76999.8</v>
      </c>
      <c r="H47" s="81">
        <f>'[1]TRW Spacepark'!H47+'[1]TRW Sunnyvale'!H47</f>
        <v>26800.18101536329</v>
      </c>
      <c r="I47" s="82">
        <f>'[1]TRW Spacepark'!I47+'[1]TRW Sunnyvale'!I47</f>
        <v>3847422.4089867058</v>
      </c>
      <c r="K47" s="70">
        <f>'[1]TRW Spacepark'!K47+'[1]TRW Sunnyvale'!K47</f>
        <v>0</v>
      </c>
      <c r="L47" s="83">
        <v>28</v>
      </c>
      <c r="M47" s="54">
        <f t="shared" si="0"/>
        <v>76999.8</v>
      </c>
      <c r="N47" s="54">
        <f t="shared" si="1"/>
        <v>0</v>
      </c>
      <c r="O47" s="54">
        <f t="shared" si="3"/>
        <v>3356384.4</v>
      </c>
      <c r="R47" s="54">
        <f>'[1]TRW Spacepark'!R47+'[1]TRW Sunnyvale'!R47</f>
        <v>-76999.8</v>
      </c>
      <c r="S47" s="54">
        <f>'[1]TRW Spacepark'!S47+'[1]TRW Sunnyvale'!S47</f>
        <v>0</v>
      </c>
      <c r="T47" s="54">
        <f t="shared" si="2"/>
        <v>-76999.8</v>
      </c>
    </row>
    <row r="48" spans="1:20" x14ac:dyDescent="0.2">
      <c r="A48" s="66">
        <v>36951</v>
      </c>
      <c r="B48" s="67"/>
      <c r="C48" s="68"/>
      <c r="D48" s="65"/>
      <c r="F48" s="80">
        <f>'[1]TRW Spacepark'!F48+'[1]TRW Sunnyvale'!F48</f>
        <v>3847422.4089867058</v>
      </c>
      <c r="G48" s="81">
        <f>'[1]TRW Spacepark'!G48+'[1]TRW Sunnyvale'!G48</f>
        <v>71835.199999999997</v>
      </c>
      <c r="H48" s="81">
        <f>'[1]TRW Spacepark'!H48+'[1]TRW Sunnyvale'!H48</f>
        <v>27492.069903612432</v>
      </c>
      <c r="I48" s="82">
        <f>'[1]TRW Spacepark'!I48+'[1]TRW Sunnyvale'!I48</f>
        <v>3946749.6788903186</v>
      </c>
      <c r="K48" s="70">
        <f>'[1]TRW Spacepark'!K48+'[1]TRW Sunnyvale'!K48</f>
        <v>0</v>
      </c>
      <c r="L48" s="83">
        <v>29</v>
      </c>
      <c r="M48" s="54">
        <f t="shared" si="0"/>
        <v>71835.199999999997</v>
      </c>
      <c r="N48" s="54">
        <f t="shared" si="1"/>
        <v>0</v>
      </c>
      <c r="O48" s="54">
        <f t="shared" si="3"/>
        <v>3428219.6</v>
      </c>
      <c r="R48" s="54">
        <f>'[1]TRW Spacepark'!R48+'[1]TRW Sunnyvale'!R48</f>
        <v>-71835.199999999997</v>
      </c>
      <c r="S48" s="54">
        <f>'[1]TRW Spacepark'!S48+'[1]TRW Sunnyvale'!S48</f>
        <v>0</v>
      </c>
      <c r="T48" s="54">
        <f t="shared" si="2"/>
        <v>-71835.199999999997</v>
      </c>
    </row>
    <row r="49" spans="1:20" x14ac:dyDescent="0.2">
      <c r="A49" s="66">
        <v>36982</v>
      </c>
      <c r="B49" s="67"/>
      <c r="C49" s="68"/>
      <c r="D49" s="65"/>
      <c r="F49" s="80">
        <f>'[1]TRW Spacepark'!F49+'[1]TRW Sunnyvale'!F49</f>
        <v>3946749.6788903186</v>
      </c>
      <c r="G49" s="81">
        <f>'[1]TRW Spacepark'!G49+'[1]TRW Sunnyvale'!G49</f>
        <v>72667.199999999997</v>
      </c>
      <c r="H49" s="81">
        <f>'[1]TRW Spacepark'!H49+'[1]TRW Sunnyvale'!H49</f>
        <v>28194.648280540514</v>
      </c>
      <c r="I49" s="82">
        <f>'[1]TRW Spacepark'!I49+'[1]TRW Sunnyvale'!I49</f>
        <v>4047611.5271708588</v>
      </c>
      <c r="K49" s="70">
        <f>'[1]TRW Spacepark'!K49+'[1]TRW Sunnyvale'!K49</f>
        <v>0</v>
      </c>
      <c r="L49" s="83">
        <v>30</v>
      </c>
      <c r="M49" s="54">
        <f t="shared" si="0"/>
        <v>72667.199999999997</v>
      </c>
      <c r="N49" s="54">
        <f t="shared" si="1"/>
        <v>0</v>
      </c>
      <c r="O49" s="54">
        <f t="shared" si="3"/>
        <v>3500886.8000000003</v>
      </c>
      <c r="R49" s="54">
        <f>'[1]TRW Spacepark'!R49+'[1]TRW Sunnyvale'!R49</f>
        <v>-72667.199999999997</v>
      </c>
      <c r="S49" s="54">
        <f>'[1]TRW Spacepark'!S49+'[1]TRW Sunnyvale'!S49</f>
        <v>0</v>
      </c>
      <c r="T49" s="54">
        <f t="shared" si="2"/>
        <v>-72667.199999999997</v>
      </c>
    </row>
    <row r="50" spans="1:20" x14ac:dyDescent="0.2">
      <c r="A50" s="66">
        <v>37012</v>
      </c>
      <c r="B50" s="67"/>
      <c r="C50" s="68"/>
      <c r="D50" s="65"/>
      <c r="F50" s="80">
        <f>'[1]TRW Spacepark'!F50+'[1]TRW Sunnyvale'!F50</f>
        <v>4047611.5271708588</v>
      </c>
      <c r="G50" s="81">
        <f>'[1]TRW Spacepark'!G50+'[1]TRW Sunnyvale'!G50</f>
        <v>77070.600000000006</v>
      </c>
      <c r="H50" s="81">
        <f>'[1]TRW Spacepark'!H50+'[1]TRW Sunnyvale'!H50</f>
        <v>28933.043112641877</v>
      </c>
      <c r="I50" s="82">
        <f>'[1]TRW Spacepark'!I50+'[1]TRW Sunnyvale'!I50</f>
        <v>4153615.1702835006</v>
      </c>
      <c r="K50" s="70">
        <f>'[1]TRW Spacepark'!K50+'[1]TRW Sunnyvale'!K50</f>
        <v>0</v>
      </c>
      <c r="L50" s="83">
        <v>31</v>
      </c>
      <c r="M50" s="54">
        <f t="shared" si="0"/>
        <v>77070.600000000006</v>
      </c>
      <c r="N50" s="54">
        <f t="shared" si="1"/>
        <v>0</v>
      </c>
      <c r="O50" s="54">
        <f t="shared" si="3"/>
        <v>3577957.4000000004</v>
      </c>
      <c r="R50" s="54">
        <f>'[1]TRW Spacepark'!R50+'[1]TRW Sunnyvale'!R50</f>
        <v>-77070.600000000006</v>
      </c>
      <c r="S50" s="54">
        <f>'[1]TRW Spacepark'!S50+'[1]TRW Sunnyvale'!S50</f>
        <v>0</v>
      </c>
      <c r="T50" s="54">
        <f t="shared" si="2"/>
        <v>-77070.600000000006</v>
      </c>
    </row>
    <row r="51" spans="1:20" x14ac:dyDescent="0.2">
      <c r="A51" s="66">
        <v>37043</v>
      </c>
      <c r="B51" s="67"/>
      <c r="C51" s="68"/>
      <c r="D51" s="65"/>
      <c r="F51" s="80">
        <f>'[1]TRW Spacepark'!F51+'[1]TRW Sunnyvale'!F51</f>
        <v>4153615.1702835006</v>
      </c>
      <c r="G51" s="81">
        <f>'[1]TRW Spacepark'!G51+'[1]TRW Sunnyvale'!G51</f>
        <v>83554</v>
      </c>
      <c r="H51" s="81">
        <f>'[1]TRW Spacepark'!H51+'[1]TRW Sunnyvale'!H51</f>
        <v>29722.09603057522</v>
      </c>
      <c r="I51" s="82">
        <f>'[1]TRW Spacepark'!I51+'[1]TRW Sunnyvale'!I51</f>
        <v>4266891.2663140753</v>
      </c>
      <c r="K51" s="70">
        <f>'[1]TRW Spacepark'!K51+'[1]TRW Sunnyvale'!K51</f>
        <v>0</v>
      </c>
      <c r="L51" s="83">
        <v>32</v>
      </c>
      <c r="M51" s="54">
        <f t="shared" si="0"/>
        <v>83554</v>
      </c>
      <c r="N51" s="54">
        <f t="shared" si="1"/>
        <v>0</v>
      </c>
      <c r="O51" s="54">
        <f t="shared" si="3"/>
        <v>3661511.4000000004</v>
      </c>
      <c r="R51" s="54">
        <f>'[1]TRW Spacepark'!R51+'[1]TRW Sunnyvale'!R51</f>
        <v>-83554</v>
      </c>
      <c r="S51" s="54">
        <f>'[1]TRW Spacepark'!S51+'[1]TRW Sunnyvale'!S51</f>
        <v>0</v>
      </c>
      <c r="T51" s="54">
        <f t="shared" si="2"/>
        <v>-83554</v>
      </c>
    </row>
    <row r="52" spans="1:20" x14ac:dyDescent="0.2">
      <c r="A52" s="66">
        <v>37073</v>
      </c>
      <c r="B52" s="67"/>
      <c r="C52" s="68"/>
      <c r="D52" s="65"/>
      <c r="F52" s="80">
        <f>'[1]TRW Spacepark'!F52+'[1]TRW Sunnyvale'!F52</f>
        <v>4266891.2663140753</v>
      </c>
      <c r="G52" s="81">
        <f>'[1]TRW Spacepark'!G52+'[1]TRW Sunnyvale'!G52</f>
        <v>75650</v>
      </c>
      <c r="H52" s="81">
        <f>'[1]TRW Spacepark'!H52+'[1]TRW Sunnyvale'!H52</f>
        <v>30461.240358143848</v>
      </c>
      <c r="I52" s="82">
        <f>'[1]TRW Spacepark'!I52+'[1]TRW Sunnyvale'!I52</f>
        <v>4373002.5066722194</v>
      </c>
      <c r="K52" s="70">
        <f>'[1]TRW Spacepark'!K52+'[1]TRW Sunnyvale'!K52</f>
        <v>0</v>
      </c>
      <c r="L52" s="83">
        <v>33</v>
      </c>
      <c r="M52" s="54">
        <f t="shared" si="0"/>
        <v>75650</v>
      </c>
      <c r="N52" s="54">
        <f t="shared" si="1"/>
        <v>0</v>
      </c>
      <c r="O52" s="54">
        <f t="shared" si="3"/>
        <v>3737161.4000000004</v>
      </c>
      <c r="R52" s="54">
        <f>'[1]TRW Spacepark'!R52+'[1]TRW Sunnyvale'!R52</f>
        <v>-75650</v>
      </c>
      <c r="S52" s="54">
        <f>'[1]TRW Spacepark'!S52+'[1]TRW Sunnyvale'!S52</f>
        <v>0</v>
      </c>
      <c r="T52" s="54">
        <f t="shared" si="2"/>
        <v>-75650</v>
      </c>
    </row>
    <row r="53" spans="1:20" x14ac:dyDescent="0.2">
      <c r="A53" s="66">
        <v>37104</v>
      </c>
      <c r="B53" s="67"/>
      <c r="C53" s="68"/>
      <c r="D53" s="65"/>
      <c r="F53" s="80">
        <f>'[1]TRW Spacepark'!F53+'[1]TRW Sunnyvale'!F53</f>
        <v>4373002.5066722194</v>
      </c>
      <c r="G53" s="81">
        <f>'[1]TRW Spacepark'!G53+'[1]TRW Sunnyvale'!G53</f>
        <v>78318.600000000006</v>
      </c>
      <c r="H53" s="81">
        <f>'[1]TRW Spacepark'!H53+'[1]TRW Sunnyvale'!H53</f>
        <v>31224.288688616591</v>
      </c>
      <c r="I53" s="82">
        <f>'[1]TRW Spacepark'!I53+'[1]TRW Sunnyvale'!I53</f>
        <v>4482545.3953608358</v>
      </c>
      <c r="K53" s="70">
        <f>'[1]TRW Spacepark'!K53+'[1]TRW Sunnyvale'!K53</f>
        <v>0</v>
      </c>
      <c r="L53" s="83">
        <v>34</v>
      </c>
      <c r="M53" s="54">
        <f t="shared" si="0"/>
        <v>78318.600000000006</v>
      </c>
      <c r="N53" s="54">
        <f t="shared" si="1"/>
        <v>0</v>
      </c>
      <c r="O53" s="54">
        <f t="shared" si="3"/>
        <v>3815480.0000000005</v>
      </c>
      <c r="R53" s="54">
        <f>'[1]TRW Spacepark'!R53+'[1]TRW Sunnyvale'!R53</f>
        <v>-78318.600000000006</v>
      </c>
      <c r="S53" s="54">
        <f>'[1]TRW Spacepark'!S53+'[1]TRW Sunnyvale'!S53</f>
        <v>0</v>
      </c>
      <c r="T53" s="54">
        <f t="shared" si="2"/>
        <v>-78318.600000000006</v>
      </c>
    </row>
    <row r="54" spans="1:20" x14ac:dyDescent="0.2">
      <c r="A54" s="66">
        <v>37135</v>
      </c>
      <c r="B54" s="67"/>
      <c r="C54" s="68"/>
      <c r="D54" s="65"/>
      <c r="F54" s="80">
        <f>'[1]TRW Spacepark'!F54+'[1]TRW Sunnyvale'!F54</f>
        <v>4482545.3953608358</v>
      </c>
      <c r="G54" s="81">
        <f>'[1]TRW Spacepark'!G54+'[1]TRW Sunnyvale'!G54</f>
        <v>77243.199999999997</v>
      </c>
      <c r="H54" s="81">
        <f>'[1]TRW Spacepark'!H54+'[1]TRW Sunnyvale'!H54</f>
        <v>31985.145993443693</v>
      </c>
      <c r="I54" s="82">
        <f>'[1]TRW Spacepark'!I54+'[1]TRW Sunnyvale'!I54</f>
        <v>4591773.7413542802</v>
      </c>
      <c r="K54" s="70">
        <f>'[1]TRW Spacepark'!K54+'[1]TRW Sunnyvale'!K54</f>
        <v>0</v>
      </c>
      <c r="L54" s="83">
        <v>35</v>
      </c>
      <c r="M54" s="54">
        <f t="shared" si="0"/>
        <v>77243.199999999997</v>
      </c>
      <c r="N54" s="54">
        <f t="shared" si="1"/>
        <v>0</v>
      </c>
      <c r="O54" s="54">
        <f t="shared" si="3"/>
        <v>3892723.2000000007</v>
      </c>
      <c r="R54" s="54">
        <f>'[1]TRW Spacepark'!R54+'[1]TRW Sunnyvale'!R54</f>
        <v>-77243.199999999997</v>
      </c>
      <c r="S54" s="54">
        <f>'[1]TRW Spacepark'!S54+'[1]TRW Sunnyvale'!S54</f>
        <v>0</v>
      </c>
      <c r="T54" s="54">
        <f t="shared" si="2"/>
        <v>-77243.199999999997</v>
      </c>
    </row>
    <row r="55" spans="1:20" x14ac:dyDescent="0.2">
      <c r="A55" s="66">
        <v>37165</v>
      </c>
      <c r="B55" s="67"/>
      <c r="C55" s="68"/>
      <c r="D55" s="65"/>
      <c r="F55" s="80">
        <f>'[1]TRW Spacepark'!F55+'[1]TRW Sunnyvale'!F55</f>
        <v>4591773.7413542802</v>
      </c>
      <c r="G55" s="81">
        <f>'[1]TRW Spacepark'!G55+'[1]TRW Sunnyvale'!G55</f>
        <v>73083.199999999997</v>
      </c>
      <c r="H55" s="81">
        <f>'[1]TRW Spacepark'!H55+'[1]TRW Sunnyvale'!H55</f>
        <v>32722.159632477113</v>
      </c>
      <c r="I55" s="82">
        <f>'[1]TRW Spacepark'!I55+'[1]TRW Sunnyvale'!I55</f>
        <v>4697579.1009867573</v>
      </c>
      <c r="K55" s="70">
        <f>'[1]TRW Spacepark'!K55+'[1]TRW Sunnyvale'!K55</f>
        <v>0</v>
      </c>
      <c r="L55" s="83">
        <v>36</v>
      </c>
      <c r="M55" s="54">
        <f t="shared" si="0"/>
        <v>73083.199999999997</v>
      </c>
      <c r="N55" s="54">
        <f t="shared" si="1"/>
        <v>0</v>
      </c>
      <c r="O55" s="54">
        <f t="shared" si="3"/>
        <v>3965806.4000000008</v>
      </c>
      <c r="R55" s="54">
        <f>'[1]TRW Spacepark'!R55+'[1]TRW Sunnyvale'!R55</f>
        <v>-73083.199999999997</v>
      </c>
      <c r="S55" s="54">
        <f>'[1]TRW Spacepark'!S55+'[1]TRW Sunnyvale'!S55</f>
        <v>0</v>
      </c>
      <c r="T55" s="54">
        <f t="shared" si="2"/>
        <v>-73083.199999999997</v>
      </c>
    </row>
    <row r="56" spans="1:20" x14ac:dyDescent="0.2">
      <c r="A56" s="66">
        <v>37196</v>
      </c>
      <c r="B56" s="67"/>
      <c r="C56" s="68"/>
      <c r="D56" s="65"/>
      <c r="F56" s="80">
        <f>'[1]TRW Spacepark'!F56+'[1]TRW Sunnyvale'!F56</f>
        <v>4697579.1009867573</v>
      </c>
      <c r="G56" s="81">
        <f>'[1]TRW Spacepark'!G56+'[1]TRW Sunnyvale'!G56</f>
        <v>72007.799999999988</v>
      </c>
      <c r="H56" s="81">
        <f>'[1]TRW Spacepark'!H56+'[1]TRW Sunnyvale'!H56</f>
        <v>33456.799622616207</v>
      </c>
      <c r="I56" s="82">
        <f>'[1]TRW Spacepark'!I56+'[1]TRW Sunnyvale'!I56</f>
        <v>4803043.7006093729</v>
      </c>
      <c r="K56" s="70">
        <f>'[1]TRW Spacepark'!K56+'[1]TRW Sunnyvale'!K56</f>
        <v>0</v>
      </c>
      <c r="L56" s="83">
        <v>37</v>
      </c>
      <c r="M56" s="54">
        <f t="shared" si="0"/>
        <v>72007.799999999988</v>
      </c>
      <c r="N56" s="54">
        <f t="shared" si="1"/>
        <v>0</v>
      </c>
      <c r="O56" s="54">
        <f t="shared" si="3"/>
        <v>4037814.2000000007</v>
      </c>
      <c r="R56" s="54">
        <f>'[1]TRW Spacepark'!R56+'[1]TRW Sunnyvale'!R56</f>
        <v>-72007.799999999988</v>
      </c>
      <c r="S56" s="54">
        <f>'[1]TRW Spacepark'!S56+'[1]TRW Sunnyvale'!S56</f>
        <v>0</v>
      </c>
      <c r="T56" s="54">
        <f t="shared" si="2"/>
        <v>-72007.799999999988</v>
      </c>
    </row>
    <row r="57" spans="1:20" x14ac:dyDescent="0.2">
      <c r="A57" s="66">
        <v>37226</v>
      </c>
      <c r="B57" s="67"/>
      <c r="C57" s="68"/>
      <c r="D57" s="65"/>
      <c r="F57" s="80">
        <f>'[1]TRW Spacepark'!F57+'[1]TRW Sunnyvale'!F57</f>
        <v>4803043.7006093729</v>
      </c>
      <c r="G57" s="81">
        <f>'[1]TRW Spacepark'!G57+'[1]TRW Sunnyvale'!G57</f>
        <v>68852.399999999994</v>
      </c>
      <c r="H57" s="81">
        <f>'[1]TRW Spacepark'!H57+'[1]TRW Sunnyvale'!H57</f>
        <v>34174.458921499296</v>
      </c>
      <c r="I57" s="82">
        <f>'[1]TRW Spacepark'!I57+'[1]TRW Sunnyvale'!I57</f>
        <v>4906070.5595308729</v>
      </c>
      <c r="K57" s="70">
        <f>'[1]TRW Spacepark'!K57+'[1]TRW Sunnyvale'!K57</f>
        <v>0</v>
      </c>
      <c r="L57" s="83">
        <v>38</v>
      </c>
      <c r="M57" s="54">
        <f t="shared" si="0"/>
        <v>68852.399999999994</v>
      </c>
      <c r="N57" s="54">
        <f t="shared" si="1"/>
        <v>0</v>
      </c>
      <c r="O57" s="54">
        <f t="shared" si="3"/>
        <v>4106666.6000000006</v>
      </c>
      <c r="R57" s="54">
        <f>'[1]TRW Spacepark'!R57+'[1]TRW Sunnyvale'!R57</f>
        <v>-68852.399999999994</v>
      </c>
      <c r="S57" s="54">
        <f>'[1]TRW Spacepark'!S57+'[1]TRW Sunnyvale'!S57</f>
        <v>0</v>
      </c>
      <c r="T57" s="54">
        <f t="shared" si="2"/>
        <v>-68852.399999999994</v>
      </c>
    </row>
    <row r="58" spans="1:20" x14ac:dyDescent="0.2">
      <c r="A58" s="66">
        <v>37257</v>
      </c>
      <c r="B58" s="67"/>
      <c r="C58" s="68"/>
      <c r="D58" s="65"/>
      <c r="F58" s="80">
        <f>'[1]TRW Spacepark'!F58+'[1]TRW Sunnyvale'!F58</f>
        <v>4906070.5595308729</v>
      </c>
      <c r="G58" s="81">
        <f>'[1]TRW Spacepark'!G58+'[1]TRW Sunnyvale'!G58</f>
        <v>70100.399999999994</v>
      </c>
      <c r="H58" s="81">
        <f>'[1]TRW Spacepark'!H58+'[1]TRW Sunnyvale'!H58</f>
        <v>34905.906556910115</v>
      </c>
      <c r="I58" s="82">
        <f>'[1]TRW Spacepark'!I58+'[1]TRW Sunnyvale'!I58</f>
        <v>5011076.8660877831</v>
      </c>
      <c r="K58" s="70">
        <f>'[1]TRW Spacepark'!K58+'[1]TRW Sunnyvale'!K58</f>
        <v>0</v>
      </c>
      <c r="L58" s="83">
        <v>39</v>
      </c>
      <c r="M58" s="54">
        <f t="shared" si="0"/>
        <v>70100.399999999994</v>
      </c>
      <c r="N58" s="54">
        <f t="shared" si="1"/>
        <v>0</v>
      </c>
      <c r="O58" s="54">
        <f t="shared" si="3"/>
        <v>4176767.0000000005</v>
      </c>
      <c r="R58" s="54">
        <f>'[1]TRW Spacepark'!R58+'[1]TRW Sunnyvale'!R58</f>
        <v>-70100.399999999994</v>
      </c>
      <c r="S58" s="54">
        <f>'[1]TRW Spacepark'!S58+'[1]TRW Sunnyvale'!S58</f>
        <v>0</v>
      </c>
      <c r="T58" s="54">
        <f t="shared" si="2"/>
        <v>-70100.399999999994</v>
      </c>
    </row>
    <row r="59" spans="1:20" x14ac:dyDescent="0.2">
      <c r="A59" s="66">
        <v>37288</v>
      </c>
      <c r="B59" s="67"/>
      <c r="C59" s="68"/>
      <c r="D59" s="65"/>
      <c r="F59" s="80">
        <f>'[1]TRW Spacepark'!F59+'[1]TRW Sunnyvale'!F59</f>
        <v>5011076.8660877831</v>
      </c>
      <c r="G59" s="81">
        <f>'[1]TRW Spacepark'!G59+'[1]TRW Sunnyvale'!G59</f>
        <v>76999.8</v>
      </c>
      <c r="H59" s="81">
        <f>'[1]TRW Spacepark'!H59+'[1]TRW Sunnyvale'!H59</f>
        <v>35690.881624693713</v>
      </c>
      <c r="I59" s="82">
        <f>'[1]TRW Spacepark'!I59+'[1]TRW Sunnyvale'!I59</f>
        <v>5123767.5477124769</v>
      </c>
      <c r="K59" s="70">
        <f>'[1]TRW Spacepark'!K59+'[1]TRW Sunnyvale'!K59</f>
        <v>0</v>
      </c>
      <c r="L59" s="83">
        <v>40</v>
      </c>
      <c r="M59" s="54">
        <f t="shared" si="0"/>
        <v>76999.8</v>
      </c>
      <c r="N59" s="54">
        <f t="shared" si="1"/>
        <v>0</v>
      </c>
      <c r="O59" s="54">
        <f t="shared" si="3"/>
        <v>4253766.8000000007</v>
      </c>
      <c r="R59" s="54">
        <f>'[1]TRW Spacepark'!R59+'[1]TRW Sunnyvale'!R59</f>
        <v>-76999.8</v>
      </c>
      <c r="S59" s="54">
        <f>'[1]TRW Spacepark'!S59+'[1]TRW Sunnyvale'!S59</f>
        <v>0</v>
      </c>
      <c r="T59" s="54">
        <f t="shared" si="2"/>
        <v>-76999.8</v>
      </c>
    </row>
    <row r="60" spans="1:20" x14ac:dyDescent="0.2">
      <c r="A60" s="66">
        <v>37316</v>
      </c>
      <c r="B60" s="67"/>
      <c r="C60" s="68"/>
      <c r="D60" s="65"/>
      <c r="F60" s="80">
        <f>'[1]TRW Spacepark'!F60+'[1]TRW Sunnyvale'!F60</f>
        <v>5123767.5477124769</v>
      </c>
      <c r="G60" s="81">
        <f>'[1]TRW Spacepark'!G60+'[1]TRW Sunnyvale'!G60</f>
        <v>71835.199999999997</v>
      </c>
      <c r="H60" s="81">
        <f>'[1]TRW Spacepark'!H60+'[1]TRW Sunnyvale'!H60</f>
        <v>36445.135324606003</v>
      </c>
      <c r="I60" s="82">
        <f>'[1]TRW Spacepark'!I60+'[1]TRW Sunnyvale'!I60</f>
        <v>5232047.8830370829</v>
      </c>
      <c r="K60" s="70">
        <f>'[1]TRW Spacepark'!K60+'[1]TRW Sunnyvale'!K60</f>
        <v>0</v>
      </c>
      <c r="L60" s="83">
        <v>41</v>
      </c>
      <c r="M60" s="54">
        <f t="shared" si="0"/>
        <v>71835.199999999997</v>
      </c>
      <c r="N60" s="54">
        <f t="shared" si="1"/>
        <v>0</v>
      </c>
      <c r="O60" s="54">
        <f t="shared" si="3"/>
        <v>4325602.0000000009</v>
      </c>
      <c r="R60" s="54">
        <f>'[1]TRW Spacepark'!R60+'[1]TRW Sunnyvale'!R60</f>
        <v>-71835.199999999997</v>
      </c>
      <c r="S60" s="54">
        <f>'[1]TRW Spacepark'!S60+'[1]TRW Sunnyvale'!S60</f>
        <v>0</v>
      </c>
      <c r="T60" s="54">
        <f t="shared" si="2"/>
        <v>-71835.199999999997</v>
      </c>
    </row>
    <row r="61" spans="1:20" x14ac:dyDescent="0.2">
      <c r="A61" s="66">
        <v>37347</v>
      </c>
      <c r="B61" s="67"/>
      <c r="C61" s="68"/>
      <c r="D61" s="65"/>
      <c r="F61" s="80">
        <f>'[1]TRW Spacepark'!F61+'[1]TRW Sunnyvale'!F61</f>
        <v>5232047.8830370829</v>
      </c>
      <c r="G61" s="81">
        <f>'[1]TRW Spacepark'!G61+'[1]TRW Sunnyvale'!G61</f>
        <v>-89744.8</v>
      </c>
      <c r="H61" s="81">
        <f>'[1]TRW Spacepark'!H61+'[1]TRW Sunnyvale'!H61</f>
        <v>36071.258878277207</v>
      </c>
      <c r="I61" s="82">
        <f>'[1]TRW Spacepark'!I61+'[1]TRW Sunnyvale'!I61</f>
        <v>5178374.3419153597</v>
      </c>
      <c r="K61" s="70">
        <f>'[1]TRW Spacepark'!K61+'[1]TRW Sunnyvale'!K61</f>
        <v>162412</v>
      </c>
      <c r="L61" s="83">
        <v>42</v>
      </c>
      <c r="M61" s="54">
        <f t="shared" si="0"/>
        <v>-89744.8</v>
      </c>
      <c r="N61" s="54">
        <f t="shared" si="1"/>
        <v>162412</v>
      </c>
      <c r="O61" s="54">
        <f t="shared" si="3"/>
        <v>4073445.2000000011</v>
      </c>
      <c r="R61" s="54">
        <f>'[1]TRW Spacepark'!R61+'[1]TRW Sunnyvale'!R61</f>
        <v>-72667.199999999997</v>
      </c>
      <c r="S61" s="54">
        <f>'[1]TRW Spacepark'!S61+'[1]TRW Sunnyvale'!S61</f>
        <v>162412</v>
      </c>
      <c r="T61" s="54">
        <f t="shared" si="2"/>
        <v>89744.8</v>
      </c>
    </row>
    <row r="62" spans="1:20" x14ac:dyDescent="0.2">
      <c r="A62" s="66">
        <v>37377</v>
      </c>
      <c r="B62" s="67"/>
      <c r="C62" s="68"/>
      <c r="D62" s="65"/>
      <c r="F62" s="80">
        <f>'[1]TRW Spacepark'!F62+'[1]TRW Sunnyvale'!F62</f>
        <v>5178374.3419153597</v>
      </c>
      <c r="G62" s="81">
        <f>'[1]TRW Spacepark'!G62+'[1]TRW Sunnyvale'!G62</f>
        <v>-94955.4</v>
      </c>
      <c r="H62" s="81">
        <f>'[1]TRW Spacepark'!H62+'[1]TRW Sunnyvale'!H62</f>
        <v>35658.209498664946</v>
      </c>
      <c r="I62" s="82">
        <f>'[1]TRW Spacepark'!I62+'[1]TRW Sunnyvale'!I62</f>
        <v>5119077.1514140256</v>
      </c>
      <c r="K62" s="70">
        <f>'[1]TRW Spacepark'!K62+'[1]TRW Sunnyvale'!K62</f>
        <v>172026</v>
      </c>
      <c r="L62" s="83">
        <v>43</v>
      </c>
      <c r="M62" s="54">
        <f t="shared" si="0"/>
        <v>-94955.4</v>
      </c>
      <c r="N62" s="54">
        <f t="shared" si="1"/>
        <v>172026</v>
      </c>
      <c r="O62" s="54">
        <f t="shared" si="3"/>
        <v>3806463.8000000012</v>
      </c>
      <c r="R62" s="54">
        <f>'[1]TRW Spacepark'!R62+'[1]TRW Sunnyvale'!R62</f>
        <v>-77070.600000000006</v>
      </c>
      <c r="S62" s="54">
        <f>'[1]TRW Spacepark'!S62+'[1]TRW Sunnyvale'!S62</f>
        <v>172026</v>
      </c>
      <c r="T62" s="54">
        <f t="shared" si="2"/>
        <v>94955.4</v>
      </c>
    </row>
    <row r="63" spans="1:20" x14ac:dyDescent="0.2">
      <c r="A63" s="66">
        <v>37408</v>
      </c>
      <c r="B63" s="67"/>
      <c r="C63" s="68"/>
      <c r="D63" s="65"/>
      <c r="F63" s="80">
        <f>'[1]TRW Spacepark'!F63+'[1]TRW Sunnyvale'!F63</f>
        <v>5119077.1514140256</v>
      </c>
      <c r="G63" s="81">
        <f>'[1]TRW Spacepark'!G63+'[1]TRW Sunnyvale'!G63</f>
        <v>-102836</v>
      </c>
      <c r="H63" s="81">
        <f>'[1]TRW Spacepark'!H63+'[1]TRW Sunnyvale'!H63</f>
        <v>35186.983389873792</v>
      </c>
      <c r="I63" s="82">
        <f>'[1]TRW Spacepark'!I63+'[1]TRW Sunnyvale'!I63</f>
        <v>5051428.1348038986</v>
      </c>
      <c r="K63" s="70">
        <f>'[1]TRW Spacepark'!K63+'[1]TRW Sunnyvale'!K63</f>
        <v>186390</v>
      </c>
      <c r="L63" s="83">
        <v>44</v>
      </c>
      <c r="M63" s="54">
        <f t="shared" si="0"/>
        <v>-102836</v>
      </c>
      <c r="N63" s="54">
        <f t="shared" si="1"/>
        <v>186390</v>
      </c>
      <c r="O63" s="54">
        <f t="shared" si="3"/>
        <v>3517237.8000000012</v>
      </c>
      <c r="R63" s="54">
        <f>'[1]TRW Spacepark'!R63+'[1]TRW Sunnyvale'!R63</f>
        <v>-83554</v>
      </c>
      <c r="S63" s="54">
        <f>'[1]TRW Spacepark'!S63+'[1]TRW Sunnyvale'!S63</f>
        <v>186390</v>
      </c>
      <c r="T63" s="54">
        <f t="shared" si="2"/>
        <v>102836</v>
      </c>
    </row>
    <row r="64" spans="1:20" x14ac:dyDescent="0.2">
      <c r="A64" s="66">
        <v>37438</v>
      </c>
      <c r="B64" s="67"/>
      <c r="C64" s="68"/>
      <c r="D64" s="65"/>
      <c r="F64" s="80">
        <f>'[1]TRW Spacepark'!F64+'[1]TRW Sunnyvale'!F64</f>
        <v>5051428.1348038986</v>
      </c>
      <c r="G64" s="81">
        <f>'[1]TRW Spacepark'!G64+'[1]TRW Sunnyvale'!G64</f>
        <v>-92690</v>
      </c>
      <c r="H64" s="81">
        <f>'[1]TRW Spacepark'!H64+'[1]TRW Sunnyvale'!H64</f>
        <v>34783.622062287337</v>
      </c>
      <c r="I64" s="82">
        <f>'[1]TRW Spacepark'!I64+'[1]TRW Sunnyvale'!I64</f>
        <v>4993521.7568661859</v>
      </c>
      <c r="K64" s="70">
        <f>'[1]TRW Spacepark'!K64+'[1]TRW Sunnyvale'!K64</f>
        <v>168340</v>
      </c>
      <c r="L64" s="83">
        <v>45</v>
      </c>
      <c r="M64" s="54">
        <f t="shared" si="0"/>
        <v>-92690</v>
      </c>
      <c r="N64" s="54">
        <f t="shared" si="1"/>
        <v>168340</v>
      </c>
      <c r="O64" s="54">
        <f t="shared" si="3"/>
        <v>3256207.8000000012</v>
      </c>
      <c r="R64" s="54">
        <f>'[1]TRW Spacepark'!R64+'[1]TRW Sunnyvale'!R64</f>
        <v>-75650</v>
      </c>
      <c r="S64" s="54">
        <f>'[1]TRW Spacepark'!S64+'[1]TRW Sunnyvale'!S64</f>
        <v>168340</v>
      </c>
      <c r="T64" s="54">
        <f t="shared" si="2"/>
        <v>92690</v>
      </c>
    </row>
    <row r="65" spans="1:20" x14ac:dyDescent="0.2">
      <c r="A65" s="66">
        <v>37469</v>
      </c>
      <c r="B65" s="67"/>
      <c r="C65" s="68"/>
      <c r="D65" s="65"/>
      <c r="F65" s="80">
        <f>'[1]TRW Spacepark'!F65+'[1]TRW Sunnyvale'!F65</f>
        <v>4993521.7568661859</v>
      </c>
      <c r="G65" s="81">
        <f>'[1]TRW Spacepark'!G65+'[1]TRW Sunnyvale'!G65</f>
        <v>-96557.4</v>
      </c>
      <c r="H65" s="81">
        <f>'[1]TRW Spacepark'!H65+'[1]TRW Sunnyvale'!H65</f>
        <v>34350.30300273389</v>
      </c>
      <c r="I65" s="82">
        <f>'[1]TRW Spacepark'!I65+'[1]TRW Sunnyvale'!I65</f>
        <v>4931314.6598689193</v>
      </c>
      <c r="K65" s="70">
        <f>'[1]TRW Spacepark'!K65+'[1]TRW Sunnyvale'!K65</f>
        <v>174876</v>
      </c>
      <c r="L65" s="83">
        <v>46</v>
      </c>
      <c r="M65" s="54">
        <f t="shared" si="0"/>
        <v>-96557.4</v>
      </c>
      <c r="N65" s="54">
        <f t="shared" si="1"/>
        <v>174876</v>
      </c>
      <c r="O65" s="54">
        <f t="shared" si="3"/>
        <v>2984774.4000000013</v>
      </c>
      <c r="R65" s="54">
        <f>'[1]TRW Spacepark'!R65+'[1]TRW Sunnyvale'!R65</f>
        <v>-78318.600000000006</v>
      </c>
      <c r="S65" s="54">
        <f>'[1]TRW Spacepark'!S65+'[1]TRW Sunnyvale'!S65</f>
        <v>174876</v>
      </c>
      <c r="T65" s="54">
        <f t="shared" si="2"/>
        <v>96557.4</v>
      </c>
    </row>
    <row r="66" spans="1:20" x14ac:dyDescent="0.2">
      <c r="A66" s="66">
        <v>37500</v>
      </c>
      <c r="B66" s="67"/>
      <c r="C66" s="68"/>
      <c r="D66" s="65"/>
      <c r="F66" s="80">
        <f>'[1]TRW Spacepark'!F66+'[1]TRW Sunnyvale'!F66</f>
        <v>4931314.6598689193</v>
      </c>
      <c r="G66" s="81">
        <f>'[1]TRW Spacepark'!G66+'[1]TRW Sunnyvale'!G66</f>
        <v>-95618.8</v>
      </c>
      <c r="H66" s="81">
        <f>'[1]TRW Spacepark'!H66+'[1]TRW Sunnyvale'!H66</f>
        <v>33920.528292728639</v>
      </c>
      <c r="I66" s="82">
        <f>'[1]TRW Spacepark'!I66+'[1]TRW Sunnyvale'!I66</f>
        <v>4869616.3881616481</v>
      </c>
      <c r="K66" s="70">
        <f>'[1]TRW Spacepark'!K66+'[1]TRW Sunnyvale'!K66</f>
        <v>172862</v>
      </c>
      <c r="L66" s="83">
        <v>47</v>
      </c>
      <c r="M66" s="54">
        <f t="shared" si="0"/>
        <v>-95618.8</v>
      </c>
      <c r="N66" s="54">
        <f t="shared" si="1"/>
        <v>172862</v>
      </c>
      <c r="O66" s="54">
        <f t="shared" si="3"/>
        <v>2716293.6000000015</v>
      </c>
      <c r="R66" s="54">
        <f>'[1]TRW Spacepark'!R66+'[1]TRW Sunnyvale'!R66</f>
        <v>-77243.199999999997</v>
      </c>
      <c r="S66" s="54">
        <f>'[1]TRW Spacepark'!S66+'[1]TRW Sunnyvale'!S66</f>
        <v>172862</v>
      </c>
      <c r="T66" s="54">
        <f t="shared" si="2"/>
        <v>95618.8</v>
      </c>
    </row>
    <row r="67" spans="1:20" x14ac:dyDescent="0.2">
      <c r="A67" s="66">
        <v>37530</v>
      </c>
      <c r="B67" s="67"/>
      <c r="C67" s="68"/>
      <c r="D67" s="65"/>
      <c r="F67" s="80">
        <f>'[1]TRW Spacepark'!F67+'[1]TRW Sunnyvale'!F67</f>
        <v>4869616.3881616481</v>
      </c>
      <c r="G67" s="81">
        <f>'[1]TRW Spacepark'!G67+'[1]TRW Sunnyvale'!G67</f>
        <v>-90278.8</v>
      </c>
      <c r="H67" s="81">
        <f>'[1]TRW Spacepark'!H67+'[1]TRW Sunnyvale'!H67</f>
        <v>33525.196906021534</v>
      </c>
      <c r="I67" s="82">
        <f>'[1]TRW Spacepark'!I67+'[1]TRW Sunnyvale'!I67</f>
        <v>4812862.7850676691</v>
      </c>
      <c r="K67" s="70">
        <f>'[1]TRW Spacepark'!K67+'[1]TRW Sunnyvale'!K67</f>
        <v>163362</v>
      </c>
      <c r="L67" s="83">
        <v>48</v>
      </c>
      <c r="M67" s="54">
        <f t="shared" si="0"/>
        <v>-90278.8</v>
      </c>
      <c r="N67" s="54">
        <f t="shared" si="1"/>
        <v>163362</v>
      </c>
      <c r="O67" s="54">
        <f t="shared" si="3"/>
        <v>2462652.8000000017</v>
      </c>
      <c r="R67" s="54">
        <f>'[1]TRW Spacepark'!R67+'[1]TRW Sunnyvale'!R67</f>
        <v>-73083.199999999997</v>
      </c>
      <c r="S67" s="54">
        <f>'[1]TRW Spacepark'!S67+'[1]TRW Sunnyvale'!S67</f>
        <v>163362</v>
      </c>
      <c r="T67" s="54">
        <f t="shared" si="2"/>
        <v>90278.8</v>
      </c>
    </row>
    <row r="68" spans="1:20" x14ac:dyDescent="0.2">
      <c r="A68" s="66">
        <v>37561</v>
      </c>
      <c r="B68" s="67"/>
      <c r="C68" s="68"/>
      <c r="D68" s="65"/>
      <c r="F68" s="80">
        <f>'[1]TRW Spacepark'!F68+'[1]TRW Sunnyvale'!F68</f>
        <v>4812862.7850676691</v>
      </c>
      <c r="G68" s="81">
        <f>'[1]TRW Spacepark'!G68+'[1]TRW Sunnyvale'!G68</f>
        <v>-89340.2</v>
      </c>
      <c r="H68" s="81">
        <f>'[1]TRW Spacepark'!H68+'[1]TRW Sunnyvale'!H68</f>
        <v>33133.676337633398</v>
      </c>
      <c r="I68" s="82">
        <f>'[1]TRW Spacepark'!I68+'[1]TRW Sunnyvale'!I68</f>
        <v>4756656.2614053031</v>
      </c>
      <c r="K68" s="70">
        <f>'[1]TRW Spacepark'!K68+'[1]TRW Sunnyvale'!K68</f>
        <v>161348</v>
      </c>
      <c r="L68" s="83">
        <v>49</v>
      </c>
      <c r="M68" s="54">
        <f t="shared" si="0"/>
        <v>-89340.2</v>
      </c>
      <c r="N68" s="54">
        <f t="shared" si="1"/>
        <v>161348</v>
      </c>
      <c r="O68" s="54">
        <f t="shared" si="3"/>
        <v>2211964.6000000015</v>
      </c>
      <c r="R68" s="54">
        <f>'[1]TRW Spacepark'!R68+'[1]TRW Sunnyvale'!R68</f>
        <v>-72007.799999999988</v>
      </c>
      <c r="S68" s="54">
        <f>'[1]TRW Spacepark'!S68+'[1]TRW Sunnyvale'!S68</f>
        <v>161348</v>
      </c>
      <c r="T68" s="54">
        <f t="shared" si="2"/>
        <v>89340.200000000012</v>
      </c>
    </row>
    <row r="69" spans="1:20" x14ac:dyDescent="0.2">
      <c r="A69" s="66">
        <v>37591</v>
      </c>
      <c r="B69" s="67"/>
      <c r="C69" s="68"/>
      <c r="D69" s="65"/>
      <c r="F69" s="80">
        <f>'[1]TRW Spacepark'!F69+'[1]TRW Sunnyvale'!F69</f>
        <v>4756656.2614053031</v>
      </c>
      <c r="G69" s="81">
        <f>'[1]TRW Spacepark'!G69+'[1]TRW Sunnyvale'!G69</f>
        <v>-85731.6</v>
      </c>
      <c r="H69" s="81">
        <f>'[1]TRW Spacepark'!H69+'[1]TRW Sunnyvale'!H69</f>
        <v>32764.722331957688</v>
      </c>
      <c r="I69" s="82">
        <f>'[1]TRW Spacepark'!I69+'[1]TRW Sunnyvale'!I69</f>
        <v>4703689.3837372605</v>
      </c>
      <c r="K69" s="70">
        <f>'[1]TRW Spacepark'!K69+'[1]TRW Sunnyvale'!K69</f>
        <v>154584</v>
      </c>
      <c r="L69" s="83">
        <v>50</v>
      </c>
      <c r="M69" s="54">
        <f t="shared" si="0"/>
        <v>-85731.6</v>
      </c>
      <c r="N69" s="54">
        <f t="shared" si="1"/>
        <v>154584</v>
      </c>
      <c r="O69" s="54">
        <f t="shared" si="3"/>
        <v>1971649.0000000014</v>
      </c>
      <c r="R69" s="54">
        <f>'[1]TRW Spacepark'!R69+'[1]TRW Sunnyvale'!R69</f>
        <v>-68852.399999999994</v>
      </c>
      <c r="S69" s="54">
        <f>'[1]TRW Spacepark'!S69+'[1]TRW Sunnyvale'!S69</f>
        <v>154584</v>
      </c>
      <c r="T69" s="54">
        <f t="shared" si="2"/>
        <v>85731.6</v>
      </c>
    </row>
    <row r="70" spans="1:20" x14ac:dyDescent="0.2">
      <c r="A70" s="66">
        <v>37622</v>
      </c>
      <c r="B70" s="67"/>
      <c r="C70" s="68"/>
      <c r="D70" s="65"/>
      <c r="F70" s="80">
        <f>'[1]TRW Spacepark'!F70+'[1]TRW Sunnyvale'!F70</f>
        <v>4703689.3837372605</v>
      </c>
      <c r="G70" s="81">
        <f>'[1]TRW Spacepark'!G70+'[1]TRW Sunnyvale'!G70</f>
        <v>-87333.6</v>
      </c>
      <c r="H70" s="81">
        <f>'[1]TRW Spacepark'!H70+'[1]TRW Sunnyvale'!H70</f>
        <v>32381.942849442541</v>
      </c>
      <c r="I70" s="82">
        <f>'[1]TRW Spacepark'!I70+'[1]TRW Sunnyvale'!I70</f>
        <v>4648737.7265867032</v>
      </c>
      <c r="K70" s="70">
        <f>'[1]TRW Spacepark'!K70+'[1]TRW Sunnyvale'!K70</f>
        <v>157434</v>
      </c>
      <c r="L70" s="83">
        <v>51</v>
      </c>
      <c r="M70" s="54">
        <f t="shared" si="0"/>
        <v>-87333.6</v>
      </c>
      <c r="N70" s="54">
        <f t="shared" si="1"/>
        <v>157434</v>
      </c>
      <c r="O70" s="54">
        <f t="shared" si="3"/>
        <v>1726881.4000000013</v>
      </c>
      <c r="R70" s="54">
        <f>'[1]TRW Spacepark'!R70+'[1]TRW Sunnyvale'!R70</f>
        <v>-70100.399999999994</v>
      </c>
      <c r="S70" s="54">
        <f>'[1]TRW Spacepark'!S70+'[1]TRW Sunnyvale'!S70</f>
        <v>157434</v>
      </c>
      <c r="T70" s="54">
        <f t="shared" si="2"/>
        <v>87333.6</v>
      </c>
    </row>
    <row r="71" spans="1:20" x14ac:dyDescent="0.2">
      <c r="A71" s="66">
        <v>37653</v>
      </c>
      <c r="B71" s="67"/>
      <c r="C71" s="68"/>
      <c r="D71" s="65"/>
      <c r="F71" s="80">
        <f>'[1]TRW Spacepark'!F71+'[1]TRW Sunnyvale'!F71</f>
        <v>4648737.7265867032</v>
      </c>
      <c r="G71" s="81">
        <f>'[1]TRW Spacepark'!G71+'[1]TRW Sunnyvale'!G71</f>
        <v>-95748.2</v>
      </c>
      <c r="H71" s="81">
        <f>'[1]TRW Spacepark'!H71+'[1]TRW Sunnyvale'!H71</f>
        <v>31937.453166723317</v>
      </c>
      <c r="I71" s="82">
        <f>'[1]TRW Spacepark'!I71+'[1]TRW Sunnyvale'!I71</f>
        <v>4584926.9797534263</v>
      </c>
      <c r="K71" s="70">
        <f>'[1]TRW Spacepark'!K71+'[1]TRW Sunnyvale'!K71</f>
        <v>172748</v>
      </c>
      <c r="L71" s="83">
        <v>52</v>
      </c>
      <c r="M71" s="54">
        <f t="shared" si="0"/>
        <v>-95748.2</v>
      </c>
      <c r="N71" s="54">
        <f t="shared" si="1"/>
        <v>172748</v>
      </c>
      <c r="O71" s="54">
        <f t="shared" si="3"/>
        <v>1458385.2000000014</v>
      </c>
      <c r="R71" s="54">
        <f>'[1]TRW Spacepark'!R71+'[1]TRW Sunnyvale'!R71</f>
        <v>-76999.8</v>
      </c>
      <c r="S71" s="54">
        <f>'[1]TRW Spacepark'!S71+'[1]TRW Sunnyvale'!S71</f>
        <v>172748</v>
      </c>
      <c r="T71" s="54">
        <f t="shared" si="2"/>
        <v>95748.2</v>
      </c>
    </row>
    <row r="72" spans="1:20" x14ac:dyDescent="0.2">
      <c r="A72" s="66">
        <v>37681</v>
      </c>
      <c r="B72" s="67"/>
      <c r="C72" s="68"/>
      <c r="D72" s="65"/>
      <c r="F72" s="80">
        <f>'[1]TRW Spacepark'!F72+'[1]TRW Sunnyvale'!F72</f>
        <v>4584926.9797534263</v>
      </c>
      <c r="G72" s="81">
        <f>'[1]TRW Spacepark'!G72+'[1]TRW Sunnyvale'!G72</f>
        <v>-88676.800000000003</v>
      </c>
      <c r="H72" s="81">
        <f>'[1]TRW Spacepark'!H72+'[1]TRW Sunnyvale'!H72</f>
        <v>31539.448686015283</v>
      </c>
      <c r="I72" s="82">
        <f>'[1]TRW Spacepark'!I72+'[1]TRW Sunnyvale'!I72</f>
        <v>4527789.6284394413</v>
      </c>
      <c r="K72" s="70">
        <f>'[1]TRW Spacepark'!K72+'[1]TRW Sunnyvale'!K72</f>
        <v>160512</v>
      </c>
      <c r="L72" s="83">
        <v>53</v>
      </c>
      <c r="M72" s="54">
        <f t="shared" si="0"/>
        <v>-88676.800000000003</v>
      </c>
      <c r="N72" s="54">
        <f t="shared" si="1"/>
        <v>160512</v>
      </c>
      <c r="O72" s="54">
        <f t="shared" si="3"/>
        <v>1209196.4000000013</v>
      </c>
      <c r="R72" s="54">
        <f>'[1]TRW Spacepark'!R72+'[1]TRW Sunnyvale'!R72</f>
        <v>-71835.199999999997</v>
      </c>
      <c r="S72" s="54">
        <f>'[1]TRW Spacepark'!S72+'[1]TRW Sunnyvale'!S72</f>
        <v>160512</v>
      </c>
      <c r="T72" s="54">
        <f t="shared" si="2"/>
        <v>88676.800000000003</v>
      </c>
    </row>
    <row r="73" spans="1:20" x14ac:dyDescent="0.2">
      <c r="A73" s="66">
        <v>37712</v>
      </c>
      <c r="B73" s="67"/>
      <c r="C73" s="68"/>
      <c r="D73" s="65"/>
      <c r="F73" s="80">
        <f>'[1]TRW Spacepark'!F73+'[1]TRW Sunnyvale'!F73</f>
        <v>4527789.6284394413</v>
      </c>
      <c r="G73" s="81">
        <f>'[1]TRW Spacepark'!G73+'[1]TRW Sunnyvale'!G73</f>
        <v>-89744.8</v>
      </c>
      <c r="H73" s="81">
        <f>'[1]TRW Spacepark'!H73+'[1]TRW Sunnyvale'!H73</f>
        <v>31131.160753265158</v>
      </c>
      <c r="I73" s="82">
        <f>'[1]TRW Spacepark'!I73+'[1]TRW Sunnyvale'!I73</f>
        <v>4469175.9891927065</v>
      </c>
      <c r="K73" s="70">
        <f>'[1]TRW Spacepark'!K73+'[1]TRW Sunnyvale'!K73</f>
        <v>162412</v>
      </c>
      <c r="L73" s="83">
        <v>54</v>
      </c>
      <c r="M73" s="54">
        <f t="shared" si="0"/>
        <v>-89744.8</v>
      </c>
      <c r="N73" s="54">
        <f t="shared" si="1"/>
        <v>162412</v>
      </c>
      <c r="O73" s="54">
        <f t="shared" si="3"/>
        <v>957039.60000000126</v>
      </c>
      <c r="R73" s="54">
        <f>'[1]TRW Spacepark'!R73+'[1]TRW Sunnyvale'!R73</f>
        <v>-72667.199999999997</v>
      </c>
      <c r="S73" s="54">
        <f>'[1]TRW Spacepark'!S73+'[1]TRW Sunnyvale'!S73</f>
        <v>162412</v>
      </c>
      <c r="T73" s="54">
        <f t="shared" si="2"/>
        <v>89744.8</v>
      </c>
    </row>
    <row r="74" spans="1:20" x14ac:dyDescent="0.2">
      <c r="A74" s="66">
        <v>37742</v>
      </c>
      <c r="B74" s="67"/>
      <c r="C74" s="68"/>
      <c r="D74" s="65"/>
      <c r="F74" s="80">
        <f>'[1]TRW Spacepark'!F74+'[1]TRW Sunnyvale'!F74</f>
        <v>4469175.9891927065</v>
      </c>
      <c r="G74" s="81">
        <f>'[1]TRW Spacepark'!G74+'[1]TRW Sunnyvale'!G74</f>
        <v>-94955.4</v>
      </c>
      <c r="H74" s="81">
        <f>'[1]TRW Spacepark'!H74+'[1]TRW Sunnyvale'!H74</f>
        <v>30683.4585040196</v>
      </c>
      <c r="I74" s="82">
        <f>'[1]TRW Spacepark'!I74+'[1]TRW Sunnyvale'!I74</f>
        <v>4404904.0476967264</v>
      </c>
      <c r="K74" s="70">
        <f>'[1]TRW Spacepark'!K74+'[1]TRW Sunnyvale'!K74</f>
        <v>172026</v>
      </c>
      <c r="L74" s="83">
        <v>55</v>
      </c>
      <c r="M74" s="54">
        <f t="shared" si="0"/>
        <v>-94955.4</v>
      </c>
      <c r="N74" s="54">
        <f t="shared" si="1"/>
        <v>172026</v>
      </c>
      <c r="O74" s="54">
        <f t="shared" si="3"/>
        <v>690058.20000000123</v>
      </c>
      <c r="R74" s="54">
        <f>'[1]TRW Spacepark'!R74+'[1]TRW Sunnyvale'!R74</f>
        <v>-77070.600000000006</v>
      </c>
      <c r="S74" s="54">
        <f>'[1]TRW Spacepark'!S74+'[1]TRW Sunnyvale'!S74</f>
        <v>172026</v>
      </c>
      <c r="T74" s="54">
        <f t="shared" si="2"/>
        <v>94955.4</v>
      </c>
    </row>
    <row r="75" spans="1:20" x14ac:dyDescent="0.2">
      <c r="A75" s="66">
        <v>37773</v>
      </c>
      <c r="B75" s="67"/>
      <c r="C75" s="68"/>
      <c r="D75" s="65"/>
      <c r="F75" s="80">
        <f>'[1]TRW Spacepark'!F75+'[1]TRW Sunnyvale'!F75</f>
        <v>4404904.0476967264</v>
      </c>
      <c r="G75" s="81">
        <f>'[1]TRW Spacepark'!G75+'[1]TRW Sunnyvale'!G75</f>
        <v>-102836</v>
      </c>
      <c r="H75" s="81">
        <f>'[1]TRW Spacepark'!H75+'[1]TRW Sunnyvale'!H75</f>
        <v>30177.336449173694</v>
      </c>
      <c r="I75" s="82">
        <f>'[1]TRW Spacepark'!I75+'[1]TRW Sunnyvale'!I75</f>
        <v>4332245.3841459006</v>
      </c>
      <c r="K75" s="70">
        <f>'[1]TRW Spacepark'!K75+'[1]TRW Sunnyvale'!K75</f>
        <v>186390</v>
      </c>
      <c r="L75" s="83">
        <v>56</v>
      </c>
      <c r="M75" s="54">
        <f t="shared" si="0"/>
        <v>-102836</v>
      </c>
      <c r="N75" s="54">
        <f t="shared" si="1"/>
        <v>186390</v>
      </c>
      <c r="O75" s="54">
        <f t="shared" si="3"/>
        <v>400832.20000000123</v>
      </c>
      <c r="R75" s="54">
        <f>'[1]TRW Spacepark'!R75+'[1]TRW Sunnyvale'!R75</f>
        <v>-83554</v>
      </c>
      <c r="S75" s="54">
        <f>'[1]TRW Spacepark'!S75+'[1]TRW Sunnyvale'!S75</f>
        <v>186390</v>
      </c>
      <c r="T75" s="54">
        <f t="shared" si="2"/>
        <v>102836</v>
      </c>
    </row>
    <row r="76" spans="1:20" x14ac:dyDescent="0.2">
      <c r="A76" s="66">
        <v>37803</v>
      </c>
      <c r="B76" s="67"/>
      <c r="C76" s="68"/>
      <c r="D76" s="65"/>
      <c r="F76" s="80">
        <f>'[1]TRW Spacepark'!F76+'[1]TRW Sunnyvale'!F76</f>
        <v>4332245.3841459006</v>
      </c>
      <c r="G76" s="81">
        <f>'[1]TRW Spacepark'!G76+'[1]TRW Sunnyvale'!G76</f>
        <v>-92690</v>
      </c>
      <c r="H76" s="81">
        <f>'[1]TRW Spacepark'!H76+'[1]TRW Sunnyvale'!H76</f>
        <v>29738.834394024365</v>
      </c>
      <c r="I76" s="82">
        <f>'[1]TRW Spacepark'!I76+'[1]TRW Sunnyvale'!I76</f>
        <v>4269294.2185399244</v>
      </c>
      <c r="K76" s="70">
        <f>'[1]TRW Spacepark'!K76+'[1]TRW Sunnyvale'!K76</f>
        <v>168340</v>
      </c>
      <c r="L76" s="83">
        <v>57</v>
      </c>
      <c r="M76" s="54">
        <f t="shared" si="0"/>
        <v>-92690</v>
      </c>
      <c r="N76" s="54">
        <f t="shared" si="1"/>
        <v>168340</v>
      </c>
      <c r="O76" s="54">
        <f t="shared" si="3"/>
        <v>139802.20000000123</v>
      </c>
      <c r="R76" s="54">
        <f>'[1]TRW Spacepark'!R76+'[1]TRW Sunnyvale'!R76</f>
        <v>-75650</v>
      </c>
      <c r="S76" s="54">
        <f>'[1]TRW Spacepark'!S76+'[1]TRW Sunnyvale'!S76</f>
        <v>168340</v>
      </c>
      <c r="T76" s="54">
        <f t="shared" si="2"/>
        <v>92690</v>
      </c>
    </row>
    <row r="77" spans="1:20" x14ac:dyDescent="0.2">
      <c r="A77" s="66">
        <v>37834</v>
      </c>
      <c r="B77" s="67"/>
      <c r="C77" s="68"/>
      <c r="D77" s="65"/>
      <c r="F77" s="80">
        <f>'[1]TRW Spacepark'!F77+'[1]TRW Sunnyvale'!F77</f>
        <v>4269294.2185399244</v>
      </c>
      <c r="G77" s="81">
        <f>'[1]TRW Spacepark'!G77+'[1]TRW Sunnyvale'!G77</f>
        <v>-96557.4</v>
      </c>
      <c r="H77" s="81">
        <f>'[1]TRW Spacepark'!H77+'[1]TRW Sunnyvale'!H77</f>
        <v>29270.128108352692</v>
      </c>
      <c r="I77" s="82">
        <f>'[1]TRW Spacepark'!I77+'[1]TRW Sunnyvale'!I77</f>
        <v>4202006.9466482773</v>
      </c>
      <c r="K77" s="70">
        <f>'[1]TRW Spacepark'!K77+'[1]TRW Sunnyvale'!K77</f>
        <v>174876</v>
      </c>
      <c r="L77" s="83">
        <v>58</v>
      </c>
      <c r="M77" s="54">
        <f t="shared" si="0"/>
        <v>-96557.4</v>
      </c>
      <c r="N77" s="54">
        <f t="shared" si="1"/>
        <v>174876</v>
      </c>
      <c r="O77" s="54">
        <f t="shared" si="3"/>
        <v>-131631.19999999879</v>
      </c>
      <c r="R77" s="54">
        <f>'[1]TRW Spacepark'!R77+'[1]TRW Sunnyvale'!R77</f>
        <v>-78318.600000000006</v>
      </c>
      <c r="S77" s="54">
        <f>'[1]TRW Spacepark'!S77+'[1]TRW Sunnyvale'!S77</f>
        <v>174876</v>
      </c>
      <c r="T77" s="54">
        <f t="shared" si="2"/>
        <v>96557.4</v>
      </c>
    </row>
    <row r="78" spans="1:20" x14ac:dyDescent="0.2">
      <c r="A78" s="66">
        <v>37865</v>
      </c>
      <c r="B78" s="67"/>
      <c r="C78" s="68"/>
      <c r="D78" s="65"/>
      <c r="F78" s="80">
        <f>'[1]TRW Spacepark'!F78+'[1]TRW Sunnyvale'!F78</f>
        <v>4202006.9466482773</v>
      </c>
      <c r="G78" s="81">
        <f>'[1]TRW Spacepark'!G78+'[1]TRW Sunnyvale'!G78</f>
        <v>-95618.8</v>
      </c>
      <c r="H78" s="81">
        <f>'[1]TRW Spacepark'!H78+'[1]TRW Sunnyvale'!H78</f>
        <v>28804.717944582262</v>
      </c>
      <c r="I78" s="82">
        <f>'[1]TRW Spacepark'!I78+'[1]TRW Sunnyvale'!I78</f>
        <v>4135192.8645928595</v>
      </c>
      <c r="K78" s="70">
        <f>'[1]TRW Spacepark'!K78+'[1]TRW Sunnyvale'!K78</f>
        <v>172862</v>
      </c>
      <c r="L78" s="83">
        <v>59</v>
      </c>
      <c r="M78" s="54">
        <f t="shared" si="0"/>
        <v>-95618.8</v>
      </c>
      <c r="N78" s="54">
        <f t="shared" si="1"/>
        <v>172862</v>
      </c>
      <c r="O78" s="54">
        <f t="shared" si="3"/>
        <v>-400111.99999999878</v>
      </c>
      <c r="R78" s="54">
        <f>'[1]TRW Spacepark'!R78+'[1]TRW Sunnyvale'!R78</f>
        <v>-77243.199999999997</v>
      </c>
      <c r="S78" s="54">
        <f>'[1]TRW Spacepark'!S78+'[1]TRW Sunnyvale'!S78</f>
        <v>172862</v>
      </c>
      <c r="T78" s="54">
        <f t="shared" si="2"/>
        <v>95618.8</v>
      </c>
    </row>
    <row r="79" spans="1:20" x14ac:dyDescent="0.2">
      <c r="A79" s="66">
        <v>37895</v>
      </c>
      <c r="B79" s="67"/>
      <c r="C79" s="68"/>
      <c r="D79" s="65"/>
      <c r="F79" s="80">
        <f>'[1]TRW Spacepark'!F79+'[1]TRW Sunnyvale'!F79</f>
        <v>4135192.8645928595</v>
      </c>
      <c r="G79" s="81">
        <f>'[1]TRW Spacepark'!G79+'[1]TRW Sunnyvale'!G79</f>
        <v>-90278.8</v>
      </c>
      <c r="H79" s="81">
        <f>'[1]TRW Spacepark'!H79+'[1]TRW Sunnyvale'!H79</f>
        <v>28373.50113524247</v>
      </c>
      <c r="I79" s="82">
        <f>'[1]TRW Spacepark'!I79+'[1]TRW Sunnyvale'!I79</f>
        <v>4073287.5657281019</v>
      </c>
      <c r="K79" s="70">
        <f>'[1]TRW Spacepark'!K79+'[1]TRW Sunnyvale'!K79</f>
        <v>163362</v>
      </c>
      <c r="L79" s="83">
        <v>60</v>
      </c>
      <c r="M79" s="54">
        <f t="shared" si="0"/>
        <v>-90278.8</v>
      </c>
      <c r="N79" s="54">
        <f t="shared" si="1"/>
        <v>163362</v>
      </c>
      <c r="O79" s="54">
        <f t="shared" si="3"/>
        <v>-653752.79999999877</v>
      </c>
      <c r="R79" s="54">
        <f>'[1]TRW Spacepark'!R79+'[1]TRW Sunnyvale'!R79</f>
        <v>-73083.199999999997</v>
      </c>
      <c r="S79" s="54">
        <f>'[1]TRW Spacepark'!S79+'[1]TRW Sunnyvale'!S79</f>
        <v>163362</v>
      </c>
      <c r="T79" s="54">
        <f t="shared" si="2"/>
        <v>90278.8</v>
      </c>
    </row>
    <row r="80" spans="1:20" x14ac:dyDescent="0.2">
      <c r="A80" s="66">
        <v>37926</v>
      </c>
      <c r="B80" s="67"/>
      <c r="C80" s="68"/>
      <c r="D80" s="65"/>
      <c r="F80" s="80">
        <f>'[1]TRW Spacepark'!F80+'[1]TRW Sunnyvale'!F80</f>
        <v>4073287.5657281019</v>
      </c>
      <c r="G80" s="81">
        <f>'[1]TRW Spacepark'!G80+'[1]TRW Sunnyvale'!G80</f>
        <v>-89340.2</v>
      </c>
      <c r="H80" s="81">
        <f>'[1]TRW Spacepark'!H80+'[1]TRW Sunnyvale'!H80</f>
        <v>27945.843421919632</v>
      </c>
      <c r="I80" s="82">
        <f>'[1]TRW Spacepark'!I80+'[1]TRW Sunnyvale'!I80</f>
        <v>4011893.2091500219</v>
      </c>
      <c r="K80" s="70">
        <f>'[1]TRW Spacepark'!K80+'[1]TRW Sunnyvale'!K80</f>
        <v>161348</v>
      </c>
      <c r="L80" s="83">
        <v>61</v>
      </c>
      <c r="M80" s="54">
        <f t="shared" si="0"/>
        <v>-89340.2</v>
      </c>
      <c r="N80" s="54">
        <f t="shared" si="1"/>
        <v>161348</v>
      </c>
      <c r="O80" s="54">
        <f t="shared" si="3"/>
        <v>-904440.99999999884</v>
      </c>
      <c r="R80" s="54">
        <f>'[1]TRW Spacepark'!R80+'[1]TRW Sunnyvale'!R80</f>
        <v>-72007.799999999988</v>
      </c>
      <c r="S80" s="54">
        <f>'[1]TRW Spacepark'!S80+'[1]TRW Sunnyvale'!S80</f>
        <v>161348</v>
      </c>
      <c r="T80" s="54">
        <f t="shared" si="2"/>
        <v>89340.200000000012</v>
      </c>
    </row>
    <row r="81" spans="1:20" x14ac:dyDescent="0.2">
      <c r="A81" s="66">
        <v>37956</v>
      </c>
      <c r="B81" s="67"/>
      <c r="C81" s="68"/>
      <c r="D81" s="65"/>
      <c r="F81" s="80">
        <f>'[1]TRW Spacepark'!F81+'[1]TRW Sunnyvale'!F81</f>
        <v>4011893.2091500219</v>
      </c>
      <c r="G81" s="81">
        <f>'[1]TRW Spacepark'!G81+'[1]TRW Sunnyvale'!G81</f>
        <v>-85731.6</v>
      </c>
      <c r="H81" s="81">
        <f>'[1]TRW Spacepark'!H81+'[1]TRW Sunnyvale'!H81</f>
        <v>27540.498783273011</v>
      </c>
      <c r="I81" s="82">
        <f>'[1]TRW Spacepark'!I81+'[1]TRW Sunnyvale'!I81</f>
        <v>3953702.1079332945</v>
      </c>
      <c r="K81" s="70">
        <f>'[1]TRW Spacepark'!K81+'[1]TRW Sunnyvale'!K81</f>
        <v>154584</v>
      </c>
      <c r="L81" s="83">
        <v>62</v>
      </c>
      <c r="M81" s="54">
        <f t="shared" si="0"/>
        <v>-85731.6</v>
      </c>
      <c r="N81" s="54">
        <f t="shared" si="1"/>
        <v>154584</v>
      </c>
      <c r="O81" s="54">
        <f t="shared" si="3"/>
        <v>-1144756.5999999989</v>
      </c>
      <c r="R81" s="54">
        <f>'[1]TRW Spacepark'!R81+'[1]TRW Sunnyvale'!R81</f>
        <v>-68852.399999999994</v>
      </c>
      <c r="S81" s="54">
        <f>'[1]TRW Spacepark'!S81+'[1]TRW Sunnyvale'!S81</f>
        <v>154584</v>
      </c>
      <c r="T81" s="54">
        <f t="shared" si="2"/>
        <v>85731.6</v>
      </c>
    </row>
    <row r="82" spans="1:20" x14ac:dyDescent="0.2">
      <c r="A82" s="66">
        <v>37987</v>
      </c>
      <c r="B82" s="67"/>
      <c r="C82" s="68"/>
      <c r="D82" s="65"/>
      <c r="F82" s="80">
        <f>'[1]TRW Spacepark'!F82+'[1]TRW Sunnyvale'!F82</f>
        <v>3953702.1079332945</v>
      </c>
      <c r="G82" s="81">
        <f>'[1]TRW Spacepark'!G82+'[1]TRW Sunnyvale'!G82</f>
        <v>-87333.6</v>
      </c>
      <c r="H82" s="81">
        <f>'[1]TRW Spacepark'!H82+'[1]TRW Sunnyvale'!H82</f>
        <v>27121.073401630638</v>
      </c>
      <c r="I82" s="82">
        <f>'[1]TRW Spacepark'!I82+'[1]TRW Sunnyvale'!I82</f>
        <v>3893489.5813349253</v>
      </c>
      <c r="K82" s="70">
        <f>'[1]TRW Spacepark'!K82+'[1]TRW Sunnyvale'!K82</f>
        <v>157434</v>
      </c>
      <c r="L82" s="83">
        <v>63</v>
      </c>
      <c r="M82" s="54">
        <f t="shared" si="0"/>
        <v>-87333.6</v>
      </c>
      <c r="N82" s="54">
        <f t="shared" si="1"/>
        <v>157434</v>
      </c>
      <c r="O82" s="54">
        <f t="shared" si="3"/>
        <v>-1389524.199999999</v>
      </c>
      <c r="R82" s="54">
        <f>'[1]TRW Spacepark'!R82+'[1]TRW Sunnyvale'!R82</f>
        <v>-70100.399999999994</v>
      </c>
      <c r="S82" s="54">
        <f>'[1]TRW Spacepark'!S82+'[1]TRW Sunnyvale'!S82</f>
        <v>157434</v>
      </c>
      <c r="T82" s="54">
        <f t="shared" si="2"/>
        <v>87333.6</v>
      </c>
    </row>
    <row r="83" spans="1:20" x14ac:dyDescent="0.2">
      <c r="A83" s="66">
        <v>38018</v>
      </c>
      <c r="B83" s="67"/>
      <c r="C83" s="68"/>
      <c r="D83" s="65"/>
      <c r="F83" s="80">
        <f>'[1]TRW Spacepark'!F83+'[1]TRW Sunnyvale'!F83</f>
        <v>3893489.5813349253</v>
      </c>
      <c r="G83" s="81">
        <f>'[1]TRW Spacepark'!G83+'[1]TRW Sunnyvale'!G83</f>
        <v>-95748.2</v>
      </c>
      <c r="H83" s="81">
        <f>'[1]TRW Spacepark'!H83+'[1]TRW Sunnyvale'!H83</f>
        <v>26639.680763034925</v>
      </c>
      <c r="I83" s="82">
        <f>'[1]TRW Spacepark'!I83+'[1]TRW Sunnyvale'!I83</f>
        <v>3824381.0620979602</v>
      </c>
      <c r="K83" s="70">
        <f>'[1]TRW Spacepark'!K83+'[1]TRW Sunnyvale'!K83</f>
        <v>172748</v>
      </c>
      <c r="L83" s="83">
        <v>64</v>
      </c>
      <c r="M83" s="54">
        <f t="shared" si="0"/>
        <v>-95748.2</v>
      </c>
      <c r="N83" s="54">
        <f t="shared" si="1"/>
        <v>172748</v>
      </c>
      <c r="O83" s="54">
        <f t="shared" si="3"/>
        <v>-1658020.399999999</v>
      </c>
      <c r="R83" s="54">
        <f>'[1]TRW Spacepark'!R83+'[1]TRW Sunnyvale'!R83</f>
        <v>-76999.8</v>
      </c>
      <c r="S83" s="54">
        <f>'[1]TRW Spacepark'!S83+'[1]TRW Sunnyvale'!S83</f>
        <v>172748</v>
      </c>
      <c r="T83" s="54">
        <f t="shared" si="2"/>
        <v>95748.2</v>
      </c>
    </row>
    <row r="84" spans="1:20" x14ac:dyDescent="0.2">
      <c r="A84" s="66">
        <v>38047</v>
      </c>
      <c r="B84" s="67"/>
      <c r="C84" s="68"/>
      <c r="D84" s="65"/>
      <c r="F84" s="80">
        <f>'[1]TRW Spacepark'!F84+'[1]TRW Sunnyvale'!F84</f>
        <v>3824381.0620979602</v>
      </c>
      <c r="G84" s="81">
        <f>'[1]TRW Spacepark'!G84+'[1]TRW Sunnyvale'!G84</f>
        <v>-88676.800000000003</v>
      </c>
      <c r="H84" s="81">
        <f>'[1]TRW Spacepark'!H84+'[1]TRW Sunnyvale'!H84</f>
        <v>26204.514466547887</v>
      </c>
      <c r="I84" s="82">
        <f>'[1]TRW Spacepark'!I84+'[1]TRW Sunnyvale'!I84</f>
        <v>3761908.7765645082</v>
      </c>
      <c r="K84" s="70">
        <f>'[1]TRW Spacepark'!K84+'[1]TRW Sunnyvale'!K84</f>
        <v>160512</v>
      </c>
      <c r="L84" s="83">
        <v>65</v>
      </c>
      <c r="M84" s="54">
        <f t="shared" ref="M84:M132" si="4">G84/(1+($D$5/12))^$L84</f>
        <v>-88676.800000000003</v>
      </c>
      <c r="N84" s="54">
        <f t="shared" ref="N84:N132" si="5">K84/(1+($D$5/12))^$L84</f>
        <v>160512</v>
      </c>
      <c r="O84" s="54">
        <f t="shared" si="3"/>
        <v>-1907209.199999999</v>
      </c>
      <c r="R84" s="54">
        <f>'[1]TRW Spacepark'!R84+'[1]TRW Sunnyvale'!R84</f>
        <v>-71835.199999999997</v>
      </c>
      <c r="S84" s="54">
        <f>'[1]TRW Spacepark'!S84+'[1]TRW Sunnyvale'!S84</f>
        <v>160512</v>
      </c>
      <c r="T84" s="54">
        <f t="shared" ref="T84:T132" si="6">R84+S84</f>
        <v>88676.800000000003</v>
      </c>
    </row>
    <row r="85" spans="1:20" x14ac:dyDescent="0.2">
      <c r="A85" s="66">
        <v>38078</v>
      </c>
      <c r="B85" s="67"/>
      <c r="C85" s="68"/>
      <c r="D85" s="65"/>
      <c r="F85" s="80">
        <f>'[1]TRW Spacepark'!F85+'[1]TRW Sunnyvale'!F85</f>
        <v>3761908.7765645082</v>
      </c>
      <c r="G85" s="81">
        <f>'[1]TRW Spacepark'!G85+'[1]TRW Sunnyvale'!G85</f>
        <v>-89744.8</v>
      </c>
      <c r="H85" s="81">
        <f>'[1]TRW Spacepark'!H85+'[1]TRW Sunnyvale'!H85</f>
        <v>25758.804042314561</v>
      </c>
      <c r="I85" s="82">
        <f>'[1]TRW Spacepark'!I85+'[1]TRW Sunnyvale'!I85</f>
        <v>3697922.780606823</v>
      </c>
      <c r="K85" s="70">
        <f>'[1]TRW Spacepark'!K85+'[1]TRW Sunnyvale'!K85</f>
        <v>162412</v>
      </c>
      <c r="L85" s="83">
        <v>66</v>
      </c>
      <c r="M85" s="54">
        <f t="shared" si="4"/>
        <v>-89744.8</v>
      </c>
      <c r="N85" s="54">
        <f t="shared" si="5"/>
        <v>162412</v>
      </c>
      <c r="O85" s="54">
        <f t="shared" ref="O85:O132" si="7">M85-N85+O84</f>
        <v>-2159365.9999999991</v>
      </c>
      <c r="R85" s="54">
        <f>'[1]TRW Spacepark'!R85+'[1]TRW Sunnyvale'!R85</f>
        <v>-72667.199999999997</v>
      </c>
      <c r="S85" s="54">
        <f>'[1]TRW Spacepark'!S85+'[1]TRW Sunnyvale'!S85</f>
        <v>162412</v>
      </c>
      <c r="T85" s="54">
        <f t="shared" si="6"/>
        <v>89744.8</v>
      </c>
    </row>
    <row r="86" spans="1:20" x14ac:dyDescent="0.2">
      <c r="A86" s="66">
        <v>38108</v>
      </c>
      <c r="B86" s="67"/>
      <c r="C86" s="68"/>
      <c r="D86" s="65"/>
      <c r="F86" s="80">
        <f>'[1]TRW Spacepark'!F86+'[1]TRW Sunnyvale'!F86</f>
        <v>3697922.780606823</v>
      </c>
      <c r="G86" s="81">
        <f>'[1]TRW Spacepark'!G86+'[1]TRW Sunnyvale'!G86</f>
        <v>-94955.4</v>
      </c>
      <c r="H86" s="81">
        <f>'[1]TRW Spacepark'!H86+'[1]TRW Sunnyvale'!H86</f>
        <v>25273.41679734279</v>
      </c>
      <c r="I86" s="82">
        <f>'[1]TRW Spacepark'!I86+'[1]TRW Sunnyvale'!I86</f>
        <v>3628240.7974041654</v>
      </c>
      <c r="K86" s="70">
        <f>'[1]TRW Spacepark'!K86+'[1]TRW Sunnyvale'!K86</f>
        <v>172026</v>
      </c>
      <c r="L86" s="83">
        <v>67</v>
      </c>
      <c r="M86" s="54">
        <f t="shared" si="4"/>
        <v>-94955.4</v>
      </c>
      <c r="N86" s="54">
        <f t="shared" si="5"/>
        <v>172026</v>
      </c>
      <c r="O86" s="54">
        <f t="shared" si="7"/>
        <v>-2426347.399999999</v>
      </c>
      <c r="R86" s="54">
        <f>'[1]TRW Spacepark'!R86+'[1]TRW Sunnyvale'!R86</f>
        <v>-77070.600000000006</v>
      </c>
      <c r="S86" s="54">
        <f>'[1]TRW Spacepark'!S86+'[1]TRW Sunnyvale'!S86</f>
        <v>172026</v>
      </c>
      <c r="T86" s="54">
        <f t="shared" si="6"/>
        <v>94955.4</v>
      </c>
    </row>
    <row r="87" spans="1:20" x14ac:dyDescent="0.2">
      <c r="A87" s="66">
        <v>38139</v>
      </c>
      <c r="B87" s="67"/>
      <c r="C87" s="68"/>
      <c r="D87" s="65"/>
      <c r="F87" s="80">
        <f>'[1]TRW Spacepark'!F87+'[1]TRW Sunnyvale'!F87</f>
        <v>3628240.7974041654</v>
      </c>
      <c r="G87" s="81">
        <f>'[1]TRW Spacepark'!G87+'[1]TRW Sunnyvale'!G87</f>
        <v>-102836</v>
      </c>
      <c r="H87" s="81">
        <f>'[1]TRW Spacepark'!H87+'[1]TRW Sunnyvale'!H87</f>
        <v>24729.345401162351</v>
      </c>
      <c r="I87" s="82">
        <f>'[1]TRW Spacepark'!I87+'[1]TRW Sunnyvale'!I87</f>
        <v>3550134.1428053281</v>
      </c>
      <c r="K87" s="70">
        <f>'[1]TRW Spacepark'!K87+'[1]TRW Sunnyvale'!K87</f>
        <v>186390</v>
      </c>
      <c r="L87" s="83">
        <v>68</v>
      </c>
      <c r="M87" s="54">
        <f t="shared" si="4"/>
        <v>-102836</v>
      </c>
      <c r="N87" s="54">
        <f t="shared" si="5"/>
        <v>186390</v>
      </c>
      <c r="O87" s="54">
        <f t="shared" si="7"/>
        <v>-2715573.399999999</v>
      </c>
      <c r="R87" s="54">
        <f>'[1]TRW Spacepark'!R87+'[1]TRW Sunnyvale'!R87</f>
        <v>-83554</v>
      </c>
      <c r="S87" s="54">
        <f>'[1]TRW Spacepark'!S87+'[1]TRW Sunnyvale'!S87</f>
        <v>186390</v>
      </c>
      <c r="T87" s="54">
        <f t="shared" si="6"/>
        <v>102836</v>
      </c>
    </row>
    <row r="88" spans="1:20" x14ac:dyDescent="0.2">
      <c r="A88" s="66">
        <v>38169</v>
      </c>
      <c r="B88" s="67"/>
      <c r="C88" s="68"/>
      <c r="D88" s="65"/>
      <c r="F88" s="80">
        <f>'[1]TRW Spacepark'!F88+'[1]TRW Sunnyvale'!F88</f>
        <v>3550134.1428053281</v>
      </c>
      <c r="G88" s="81">
        <f>'[1]TRW Spacepark'!G88+'[1]TRW Sunnyvale'!G88</f>
        <v>-92690</v>
      </c>
      <c r="H88" s="81">
        <f>'[1]TRW Spacepark'!H88+'[1]TRW Sunnyvale'!H88</f>
        <v>24252.62780478839</v>
      </c>
      <c r="I88" s="82">
        <f>'[1]TRW Spacepark'!I88+'[1]TRW Sunnyvale'!I88</f>
        <v>3481696.7706101164</v>
      </c>
      <c r="K88" s="70">
        <f>'[1]TRW Spacepark'!K88+'[1]TRW Sunnyvale'!K88</f>
        <v>168340</v>
      </c>
      <c r="L88" s="83">
        <v>69</v>
      </c>
      <c r="M88" s="54">
        <f t="shared" si="4"/>
        <v>-92690</v>
      </c>
      <c r="N88" s="54">
        <f t="shared" si="5"/>
        <v>168340</v>
      </c>
      <c r="O88" s="54">
        <f t="shared" si="7"/>
        <v>-2976603.399999999</v>
      </c>
      <c r="R88" s="54">
        <f>'[1]TRW Spacepark'!R88+'[1]TRW Sunnyvale'!R88</f>
        <v>-75650</v>
      </c>
      <c r="S88" s="54">
        <f>'[1]TRW Spacepark'!S88+'[1]TRW Sunnyvale'!S88</f>
        <v>168340</v>
      </c>
      <c r="T88" s="54">
        <f t="shared" si="6"/>
        <v>92690</v>
      </c>
    </row>
    <row r="89" spans="1:20" x14ac:dyDescent="0.2">
      <c r="A89" s="66">
        <v>38200</v>
      </c>
      <c r="B89" s="67"/>
      <c r="C89" s="68"/>
      <c r="D89" s="65"/>
      <c r="F89" s="80">
        <f>'[1]TRW Spacepark'!F89+'[1]TRW Sunnyvale'!F89</f>
        <v>3481696.7706101164</v>
      </c>
      <c r="G89" s="81">
        <f>'[1]TRW Spacepark'!G89+'[1]TRW Sunnyvale'!G89</f>
        <v>-96557.4</v>
      </c>
      <c r="H89" s="81">
        <f>'[1]TRW Spacepark'!H89+'[1]TRW Sunnyvale'!H89</f>
        <v>23745.437910713154</v>
      </c>
      <c r="I89" s="82">
        <f>'[1]TRW Spacepark'!I89+'[1]TRW Sunnyvale'!I89</f>
        <v>3408884.8085208293</v>
      </c>
      <c r="K89" s="70">
        <f>'[1]TRW Spacepark'!K89+'[1]TRW Sunnyvale'!K89</f>
        <v>174876</v>
      </c>
      <c r="L89" s="83">
        <v>70</v>
      </c>
      <c r="M89" s="54">
        <f t="shared" si="4"/>
        <v>-96557.4</v>
      </c>
      <c r="N89" s="54">
        <f t="shared" si="5"/>
        <v>174876</v>
      </c>
      <c r="O89" s="54">
        <f t="shared" si="7"/>
        <v>-3248036.7999999989</v>
      </c>
      <c r="R89" s="54">
        <f>'[1]TRW Spacepark'!R89+'[1]TRW Sunnyvale'!R89</f>
        <v>-78318.600000000006</v>
      </c>
      <c r="S89" s="54">
        <f>'[1]TRW Spacepark'!S89+'[1]TRW Sunnyvale'!S89</f>
        <v>174876</v>
      </c>
      <c r="T89" s="54">
        <f t="shared" si="6"/>
        <v>96557.4</v>
      </c>
    </row>
    <row r="90" spans="1:20" x14ac:dyDescent="0.2">
      <c r="A90" s="66">
        <v>38231</v>
      </c>
      <c r="B90" s="67"/>
      <c r="C90" s="68"/>
      <c r="D90" s="65"/>
      <c r="F90" s="80">
        <f>'[1]TRW Spacepark'!F90+'[1]TRW Sunnyvale'!F90</f>
        <v>3408884.8085208293</v>
      </c>
      <c r="G90" s="81">
        <f>'[1]TRW Spacepark'!G90+'[1]TRW Sunnyvale'!G90</f>
        <v>-95618.8</v>
      </c>
      <c r="H90" s="81">
        <f>'[1]TRW Spacepark'!H90+'[1]TRW Sunnyvale'!H90</f>
        <v>23241.274190973079</v>
      </c>
      <c r="I90" s="82">
        <f>'[1]TRW Spacepark'!I90+'[1]TRW Sunnyvale'!I90</f>
        <v>3336507.2827118025</v>
      </c>
      <c r="K90" s="70">
        <f>'[1]TRW Spacepark'!K90+'[1]TRW Sunnyvale'!K90</f>
        <v>172862</v>
      </c>
      <c r="L90" s="83">
        <v>71</v>
      </c>
      <c r="M90" s="54">
        <f t="shared" si="4"/>
        <v>-95618.8</v>
      </c>
      <c r="N90" s="54">
        <f t="shared" si="5"/>
        <v>172862</v>
      </c>
      <c r="O90" s="54">
        <f t="shared" si="7"/>
        <v>-3516517.5999999987</v>
      </c>
      <c r="R90" s="54">
        <f>'[1]TRW Spacepark'!R90+'[1]TRW Sunnyvale'!R90</f>
        <v>-77243.199999999997</v>
      </c>
      <c r="S90" s="54">
        <f>'[1]TRW Spacepark'!S90+'[1]TRW Sunnyvale'!S90</f>
        <v>172862</v>
      </c>
      <c r="T90" s="54">
        <f t="shared" si="6"/>
        <v>95618.8</v>
      </c>
    </row>
    <row r="91" spans="1:20" x14ac:dyDescent="0.2">
      <c r="A91" s="66">
        <v>38261</v>
      </c>
      <c r="B91" s="67"/>
      <c r="C91" s="68"/>
      <c r="D91" s="65"/>
      <c r="F91" s="80">
        <f>'[1]TRW Spacepark'!F91+'[1]TRW Sunnyvale'!F91</f>
        <v>3336507.2827118025</v>
      </c>
      <c r="G91" s="81">
        <f>'[1]TRW Spacepark'!G91+'[1]TRW Sunnyvale'!G91</f>
        <v>-90278.8</v>
      </c>
      <c r="H91" s="81">
        <f>'[1]TRW Spacepark'!H91+'[1]TRW Sunnyvale'!H91</f>
        <v>22771.031984520239</v>
      </c>
      <c r="I91" s="82">
        <f>'[1]TRW Spacepark'!I91+'[1]TRW Sunnyvale'!I91</f>
        <v>3268999.5146963228</v>
      </c>
      <c r="K91" s="70">
        <f>'[1]TRW Spacepark'!K91+'[1]TRW Sunnyvale'!K91</f>
        <v>163362</v>
      </c>
      <c r="L91" s="83">
        <v>72</v>
      </c>
      <c r="M91" s="54">
        <f t="shared" si="4"/>
        <v>-90278.8</v>
      </c>
      <c r="N91" s="54">
        <f t="shared" si="5"/>
        <v>163362</v>
      </c>
      <c r="O91" s="54">
        <f t="shared" si="7"/>
        <v>-3770158.3999999985</v>
      </c>
      <c r="R91" s="54">
        <f>'[1]TRW Spacepark'!R91+'[1]TRW Sunnyvale'!R91</f>
        <v>-73083.199999999997</v>
      </c>
      <c r="S91" s="54">
        <f>'[1]TRW Spacepark'!S91+'[1]TRW Sunnyvale'!S91</f>
        <v>163362</v>
      </c>
      <c r="T91" s="54">
        <f t="shared" si="6"/>
        <v>90278.8</v>
      </c>
    </row>
    <row r="92" spans="1:20" x14ac:dyDescent="0.2">
      <c r="A92" s="66">
        <v>38292</v>
      </c>
      <c r="B92" s="67"/>
      <c r="C92" s="68"/>
      <c r="D92" s="65"/>
      <c r="F92" s="80">
        <f>'[1]TRW Spacepark'!F92+'[1]TRW Sunnyvale'!F92</f>
        <v>3268999.5146963228</v>
      </c>
      <c r="G92" s="81">
        <f>'[1]TRW Spacepark'!G92+'[1]TRW Sunnyvale'!G92</f>
        <v>-89340.2</v>
      </c>
      <c r="H92" s="81">
        <f>'[1]TRW Spacepark'!H92+'[1]TRW Sunnyvale'!H92</f>
        <v>22304.075126080905</v>
      </c>
      <c r="I92" s="82">
        <f>'[1]TRW Spacepark'!I92+'[1]TRW Sunnyvale'!I92</f>
        <v>3201963.3898224039</v>
      </c>
      <c r="K92" s="70">
        <f>'[1]TRW Spacepark'!K92+'[1]TRW Sunnyvale'!K92</f>
        <v>161348</v>
      </c>
      <c r="L92" s="83">
        <v>73</v>
      </c>
      <c r="M92" s="54">
        <f t="shared" si="4"/>
        <v>-89340.2</v>
      </c>
      <c r="N92" s="54">
        <f t="shared" si="5"/>
        <v>161348</v>
      </c>
      <c r="O92" s="54">
        <f t="shared" si="7"/>
        <v>-4020846.5999999987</v>
      </c>
      <c r="R92" s="54">
        <f>'[1]TRW Spacepark'!R92+'[1]TRW Sunnyvale'!R92</f>
        <v>-72007.799999999988</v>
      </c>
      <c r="S92" s="54">
        <f>'[1]TRW Spacepark'!S92+'[1]TRW Sunnyvale'!S92</f>
        <v>161348</v>
      </c>
      <c r="T92" s="54">
        <f t="shared" si="6"/>
        <v>89340.200000000012</v>
      </c>
    </row>
    <row r="93" spans="1:20" x14ac:dyDescent="0.2">
      <c r="A93" s="66">
        <v>38322</v>
      </c>
      <c r="B93" s="67"/>
      <c r="C93" s="68"/>
      <c r="D93" s="65"/>
      <c r="F93" s="80">
        <f>'[1]TRW Spacepark'!F93+'[1]TRW Sunnyvale'!F93</f>
        <v>3201963.3898224039</v>
      </c>
      <c r="G93" s="81">
        <f>'[1]TRW Spacepark'!G93+'[1]TRW Sunnyvale'!G93</f>
        <v>-85731.6</v>
      </c>
      <c r="H93" s="81">
        <f>'[1]TRW Spacepark'!H93+'[1]TRW Sunnyvale'!H93</f>
        <v>21859.155674078429</v>
      </c>
      <c r="I93" s="82">
        <f>'[1]TRW Spacepark'!I93+'[1]TRW Sunnyvale'!I93</f>
        <v>3138090.9454964818</v>
      </c>
      <c r="K93" s="70">
        <f>'[1]TRW Spacepark'!K93+'[1]TRW Sunnyvale'!K93</f>
        <v>154584</v>
      </c>
      <c r="L93" s="83">
        <v>74</v>
      </c>
      <c r="M93" s="54">
        <f t="shared" si="4"/>
        <v>-85731.6</v>
      </c>
      <c r="N93" s="54">
        <f t="shared" si="5"/>
        <v>154584</v>
      </c>
      <c r="O93" s="54">
        <f t="shared" si="7"/>
        <v>-4261162.1999999983</v>
      </c>
      <c r="R93" s="54">
        <f>'[1]TRW Spacepark'!R93+'[1]TRW Sunnyvale'!R93</f>
        <v>-68852.399999999994</v>
      </c>
      <c r="S93" s="54">
        <f>'[1]TRW Spacepark'!S93+'[1]TRW Sunnyvale'!S93</f>
        <v>154584</v>
      </c>
      <c r="T93" s="54">
        <f t="shared" si="6"/>
        <v>85731.6</v>
      </c>
    </row>
    <row r="94" spans="1:20" x14ac:dyDescent="0.2">
      <c r="A94" s="66">
        <v>38353</v>
      </c>
      <c r="B94" s="67"/>
      <c r="C94" s="68"/>
      <c r="D94" s="65"/>
      <c r="F94" s="80">
        <f>'[1]TRW Spacepark'!F94+'[1]TRW Sunnyvale'!F94</f>
        <v>3138090.9454964818</v>
      </c>
      <c r="G94" s="81">
        <f>'[1]TRW Spacepark'!G94+'[1]TRW Sunnyvale'!G94</f>
        <v>-87333.6</v>
      </c>
      <c r="H94" s="81">
        <f>'[1]TRW Spacepark'!H94+'[1]TRW Sunnyvale'!H94</f>
        <v>21399.877877135194</v>
      </c>
      <c r="I94" s="82">
        <f>'[1]TRW Spacepark'!I94+'[1]TRW Sunnyvale'!I94</f>
        <v>3072157.223373617</v>
      </c>
      <c r="K94" s="70">
        <f>'[1]TRW Spacepark'!K94+'[1]TRW Sunnyvale'!K94</f>
        <v>157434</v>
      </c>
      <c r="L94" s="83">
        <v>75</v>
      </c>
      <c r="M94" s="54">
        <f t="shared" si="4"/>
        <v>-87333.6</v>
      </c>
      <c r="N94" s="54">
        <f t="shared" si="5"/>
        <v>157434</v>
      </c>
      <c r="O94" s="54">
        <f t="shared" si="7"/>
        <v>-4505929.799999998</v>
      </c>
      <c r="R94" s="54">
        <f>'[1]TRW Spacepark'!R94+'[1]TRW Sunnyvale'!R94</f>
        <v>-70100.399999999994</v>
      </c>
      <c r="S94" s="54">
        <f>'[1]TRW Spacepark'!S94+'[1]TRW Sunnyvale'!S94</f>
        <v>157434</v>
      </c>
      <c r="T94" s="54">
        <f t="shared" si="6"/>
        <v>87333.6</v>
      </c>
    </row>
    <row r="95" spans="1:20" x14ac:dyDescent="0.2">
      <c r="A95" s="66">
        <v>38384</v>
      </c>
      <c r="B95" s="67"/>
      <c r="C95" s="68"/>
      <c r="D95" s="65"/>
      <c r="F95" s="80">
        <f>'[1]TRW Spacepark'!F95+'[1]TRW Sunnyvale'!F95</f>
        <v>3072157.223373617</v>
      </c>
      <c r="G95" s="81">
        <f>'[1]TRW Spacepark'!G95+'[1]TRW Sunnyvale'!G95</f>
        <v>-95748.2</v>
      </c>
      <c r="H95" s="81">
        <f>'[1]TRW Spacepark'!H95+'[1]TRW Sunnyvale'!H95</f>
        <v>20878.353274023801</v>
      </c>
      <c r="I95" s="82">
        <f>'[1]TRW Spacepark'!I95+'[1]TRW Sunnyvale'!I95</f>
        <v>2997287.376647641</v>
      </c>
      <c r="K95" s="70">
        <f>'[1]TRW Spacepark'!K95+'[1]TRW Sunnyvale'!K95</f>
        <v>172748</v>
      </c>
      <c r="L95" s="83">
        <v>76</v>
      </c>
      <c r="M95" s="54">
        <f t="shared" si="4"/>
        <v>-95748.2</v>
      </c>
      <c r="N95" s="54">
        <f t="shared" si="5"/>
        <v>172748</v>
      </c>
      <c r="O95" s="54">
        <f t="shared" si="7"/>
        <v>-4774425.9999999981</v>
      </c>
      <c r="R95" s="54">
        <f>'[1]TRW Spacepark'!R95+'[1]TRW Sunnyvale'!R95</f>
        <v>-76999.8</v>
      </c>
      <c r="S95" s="54">
        <f>'[1]TRW Spacepark'!S95+'[1]TRW Sunnyvale'!S95</f>
        <v>172748</v>
      </c>
      <c r="T95" s="54">
        <f t="shared" si="6"/>
        <v>95748.2</v>
      </c>
    </row>
    <row r="96" spans="1:20" x14ac:dyDescent="0.2">
      <c r="A96" s="66">
        <v>38412</v>
      </c>
      <c r="B96" s="67"/>
      <c r="C96" s="68"/>
      <c r="D96" s="65"/>
      <c r="F96" s="80">
        <f>'[1]TRW Spacepark'!F96+'[1]TRW Sunnyvale'!F96</f>
        <v>2997287.376647641</v>
      </c>
      <c r="G96" s="81">
        <f>'[1]TRW Spacepark'!G96+'[1]TRW Sunnyvale'!G96</f>
        <v>-88676.800000000003</v>
      </c>
      <c r="H96" s="81">
        <f>'[1]TRW Spacepark'!H96+'[1]TRW Sunnyvale'!H96</f>
        <v>20402.773502877099</v>
      </c>
      <c r="I96" s="82">
        <f>'[1]TRW Spacepark'!I96+'[1]TRW Sunnyvale'!I96</f>
        <v>2929013.3501505177</v>
      </c>
      <c r="K96" s="70">
        <f>'[1]TRW Spacepark'!K96+'[1]TRW Sunnyvale'!K96</f>
        <v>160512</v>
      </c>
      <c r="L96" s="83">
        <v>77</v>
      </c>
      <c r="M96" s="54">
        <f t="shared" si="4"/>
        <v>-88676.800000000003</v>
      </c>
      <c r="N96" s="54">
        <f t="shared" si="5"/>
        <v>160512</v>
      </c>
      <c r="O96" s="54">
        <f t="shared" si="7"/>
        <v>-5023614.799999998</v>
      </c>
      <c r="R96" s="54">
        <f>'[1]TRW Spacepark'!R96+'[1]TRW Sunnyvale'!R96</f>
        <v>-71835.199999999997</v>
      </c>
      <c r="S96" s="54">
        <f>'[1]TRW Spacepark'!S96+'[1]TRW Sunnyvale'!S96</f>
        <v>160512</v>
      </c>
      <c r="T96" s="54">
        <f t="shared" si="6"/>
        <v>88676.800000000003</v>
      </c>
    </row>
    <row r="97" spans="1:20" x14ac:dyDescent="0.2">
      <c r="A97" s="66">
        <v>38443</v>
      </c>
      <c r="B97" s="67"/>
      <c r="C97" s="68"/>
      <c r="D97" s="65"/>
      <c r="F97" s="80">
        <f>'[1]TRW Spacepark'!F97+'[1]TRW Sunnyvale'!F97</f>
        <v>2929013.3501505177</v>
      </c>
      <c r="G97" s="81">
        <f>'[1]TRW Spacepark'!G97+'[1]TRW Sunnyvale'!G97</f>
        <v>-89744.8</v>
      </c>
      <c r="H97" s="81">
        <f>'[1]TRW Spacepark'!H97+'[1]TRW Sunnyvale'!H97</f>
        <v>19916.366119155791</v>
      </c>
      <c r="I97" s="82">
        <f>'[1]TRW Spacepark'!I97+'[1]TRW Sunnyvale'!I97</f>
        <v>2859184.9162696735</v>
      </c>
      <c r="K97" s="70">
        <f>'[1]TRW Spacepark'!K97+'[1]TRW Sunnyvale'!K97</f>
        <v>162412</v>
      </c>
      <c r="L97" s="83">
        <v>78</v>
      </c>
      <c r="M97" s="54">
        <f t="shared" si="4"/>
        <v>-89744.8</v>
      </c>
      <c r="N97" s="54">
        <f t="shared" si="5"/>
        <v>162412</v>
      </c>
      <c r="O97" s="54">
        <f t="shared" si="7"/>
        <v>-5275771.5999999978</v>
      </c>
      <c r="R97" s="54">
        <f>'[1]TRW Spacepark'!R97+'[1]TRW Sunnyvale'!R97</f>
        <v>-72667.199999999997</v>
      </c>
      <c r="S97" s="54">
        <f>'[1]TRW Spacepark'!S97+'[1]TRW Sunnyvale'!S97</f>
        <v>162412</v>
      </c>
      <c r="T97" s="54">
        <f t="shared" si="6"/>
        <v>89744.8</v>
      </c>
    </row>
    <row r="98" spans="1:20" x14ac:dyDescent="0.2">
      <c r="A98" s="66">
        <v>38473</v>
      </c>
      <c r="B98" s="67"/>
      <c r="C98" s="68"/>
      <c r="D98" s="65"/>
      <c r="F98" s="80">
        <f>'[1]TRW Spacepark'!F98+'[1]TRW Sunnyvale'!F98</f>
        <v>2859184.9162696735</v>
      </c>
      <c r="G98" s="81">
        <f>'[1]TRW Spacepark'!G98+'[1]TRW Sunnyvale'!G98</f>
        <v>-94955.4</v>
      </c>
      <c r="H98" s="81">
        <f>'[1]TRW Spacepark'!H98+'[1]TRW Sunnyvale'!H98</f>
        <v>19389.996441331758</v>
      </c>
      <c r="I98" s="82">
        <f>'[1]TRW Spacepark'!I98+'[1]TRW Sunnyvale'!I98</f>
        <v>2783619.5127110053</v>
      </c>
      <c r="K98" s="70">
        <f>'[1]TRW Spacepark'!K98+'[1]TRW Sunnyvale'!K98</f>
        <v>172026</v>
      </c>
      <c r="L98" s="83">
        <v>79</v>
      </c>
      <c r="M98" s="54">
        <f t="shared" si="4"/>
        <v>-94955.4</v>
      </c>
      <c r="N98" s="54">
        <f t="shared" si="5"/>
        <v>172026</v>
      </c>
      <c r="O98" s="54">
        <f t="shared" si="7"/>
        <v>-5542752.9999999981</v>
      </c>
      <c r="R98" s="54">
        <f>'[1]TRW Spacepark'!R98+'[1]TRW Sunnyvale'!R98</f>
        <v>-77070.600000000006</v>
      </c>
      <c r="S98" s="54">
        <f>'[1]TRW Spacepark'!S98+'[1]TRW Sunnyvale'!S98</f>
        <v>172026</v>
      </c>
      <c r="T98" s="54">
        <f t="shared" si="6"/>
        <v>94955.4</v>
      </c>
    </row>
    <row r="99" spans="1:20" x14ac:dyDescent="0.2">
      <c r="A99" s="66">
        <v>38504</v>
      </c>
      <c r="B99" s="67"/>
      <c r="C99" s="68"/>
      <c r="D99" s="65"/>
      <c r="F99" s="80">
        <f>'[1]TRW Spacepark'!F99+'[1]TRW Sunnyvale'!F99</f>
        <v>2783619.5127110053</v>
      </c>
      <c r="G99" s="81">
        <f>'[1]TRW Spacepark'!G99+'[1]TRW Sunnyvale'!G99</f>
        <v>-102836</v>
      </c>
      <c r="H99" s="81">
        <f>'[1]TRW Spacepark'!H99+'[1]TRW Sunnyvale'!H99</f>
        <v>18804.655136450008</v>
      </c>
      <c r="I99" s="82">
        <f>'[1]TRW Spacepark'!I99+'[1]TRW Sunnyvale'!I99</f>
        <v>2699588.167847455</v>
      </c>
      <c r="K99" s="70">
        <f>'[1]TRW Spacepark'!K99+'[1]TRW Sunnyvale'!K99</f>
        <v>186390</v>
      </c>
      <c r="L99" s="83">
        <v>80</v>
      </c>
      <c r="M99" s="54">
        <f t="shared" si="4"/>
        <v>-102836</v>
      </c>
      <c r="N99" s="54">
        <f t="shared" si="5"/>
        <v>186390</v>
      </c>
      <c r="O99" s="54">
        <f t="shared" si="7"/>
        <v>-5831978.9999999981</v>
      </c>
      <c r="R99" s="54">
        <f>'[1]TRW Spacepark'!R99+'[1]TRW Sunnyvale'!R99</f>
        <v>-83554</v>
      </c>
      <c r="S99" s="54">
        <f>'[1]TRW Spacepark'!S99+'[1]TRW Sunnyvale'!S99</f>
        <v>186390</v>
      </c>
      <c r="T99" s="54">
        <f t="shared" si="6"/>
        <v>102836</v>
      </c>
    </row>
    <row r="100" spans="1:20" x14ac:dyDescent="0.2">
      <c r="A100" s="66">
        <v>38534</v>
      </c>
      <c r="B100" s="67"/>
      <c r="C100" s="68"/>
      <c r="D100" s="65"/>
      <c r="F100" s="80">
        <f>'[1]TRW Spacepark'!F100+'[1]TRW Sunnyvale'!F100</f>
        <v>2699588.167847455</v>
      </c>
      <c r="G100" s="81">
        <f>'[1]TRW Spacepark'!G100+'[1]TRW Sunnyvale'!G100</f>
        <v>-92690</v>
      </c>
      <c r="H100" s="81">
        <f>'[1]TRW Spacepark'!H100+'[1]TRW Sunnyvale'!H100</f>
        <v>18286.378138994263</v>
      </c>
      <c r="I100" s="82">
        <f>'[1]TRW Spacepark'!I100+'[1]TRW Sunnyvale'!I100</f>
        <v>2625184.5459864493</v>
      </c>
      <c r="K100" s="70">
        <f>'[1]TRW Spacepark'!K100+'[1]TRW Sunnyvale'!K100</f>
        <v>168340</v>
      </c>
      <c r="L100" s="83">
        <v>81</v>
      </c>
      <c r="M100" s="54">
        <f t="shared" si="4"/>
        <v>-92690</v>
      </c>
      <c r="N100" s="54">
        <f t="shared" si="5"/>
        <v>168340</v>
      </c>
      <c r="O100" s="54">
        <f t="shared" si="7"/>
        <v>-6093008.9999999981</v>
      </c>
      <c r="R100" s="54">
        <f>'[1]TRW Spacepark'!R100+'[1]TRW Sunnyvale'!R100</f>
        <v>-75650</v>
      </c>
      <c r="S100" s="54">
        <f>'[1]TRW Spacepark'!S100+'[1]TRW Sunnyvale'!S100</f>
        <v>168340</v>
      </c>
      <c r="T100" s="54">
        <f t="shared" si="6"/>
        <v>92690</v>
      </c>
    </row>
    <row r="101" spans="1:20" x14ac:dyDescent="0.2">
      <c r="A101" s="66">
        <v>38565</v>
      </c>
      <c r="B101" s="67"/>
      <c r="C101" s="68"/>
      <c r="D101" s="65"/>
      <c r="F101" s="80">
        <f>'[1]TRW Spacepark'!F101+'[1]TRW Sunnyvale'!F101</f>
        <v>2625184.5459864493</v>
      </c>
      <c r="G101" s="81">
        <f>'[1]TRW Spacepark'!G101+'[1]TRW Sunnyvale'!G101</f>
        <v>-96557.4</v>
      </c>
      <c r="H101" s="81">
        <f>'[1]TRW Spacepark'!H101+'[1]TRW Sunnyvale'!H101</f>
        <v>17737.337320780149</v>
      </c>
      <c r="I101" s="82">
        <f>'[1]TRW Spacepark'!I101+'[1]TRW Sunnyvale'!I101</f>
        <v>2546364.4833072294</v>
      </c>
      <c r="K101" s="70">
        <f>'[1]TRW Spacepark'!K101+'[1]TRW Sunnyvale'!K101</f>
        <v>174876</v>
      </c>
      <c r="L101" s="83">
        <v>82</v>
      </c>
      <c r="M101" s="54">
        <f t="shared" si="4"/>
        <v>-96557.4</v>
      </c>
      <c r="N101" s="54">
        <f t="shared" si="5"/>
        <v>174876</v>
      </c>
      <c r="O101" s="54">
        <f t="shared" si="7"/>
        <v>-6364442.3999999985</v>
      </c>
      <c r="R101" s="54">
        <f>'[1]TRW Spacepark'!R101+'[1]TRW Sunnyvale'!R101</f>
        <v>-78318.600000000006</v>
      </c>
      <c r="S101" s="54">
        <f>'[1]TRW Spacepark'!S101+'[1]TRW Sunnyvale'!S101</f>
        <v>174876</v>
      </c>
      <c r="T101" s="54">
        <f t="shared" si="6"/>
        <v>96557.4</v>
      </c>
    </row>
    <row r="102" spans="1:20" x14ac:dyDescent="0.2">
      <c r="A102" s="66">
        <v>38596</v>
      </c>
      <c r="B102" s="67"/>
      <c r="C102" s="68"/>
      <c r="D102" s="65"/>
      <c r="F102" s="80">
        <f>'[1]TRW Spacepark'!F102+'[1]TRW Sunnyvale'!F102</f>
        <v>2546364.4833072294</v>
      </c>
      <c r="G102" s="81">
        <f>'[1]TRW Spacepark'!G102+'[1]TRW Sunnyvale'!G102</f>
        <v>-95618.8</v>
      </c>
      <c r="H102" s="81">
        <f>'[1]TRW Spacepark'!H102+'[1]TRW Sunnyvale'!H102</f>
        <v>17191.029108923092</v>
      </c>
      <c r="I102" s="82">
        <f>'[1]TRW Spacepark'!I102+'[1]TRW Sunnyvale'!I102</f>
        <v>2467936.7124161529</v>
      </c>
      <c r="K102" s="70">
        <f>'[1]TRW Spacepark'!K102+'[1]TRW Sunnyvale'!K102</f>
        <v>172862</v>
      </c>
      <c r="L102" s="83">
        <v>83</v>
      </c>
      <c r="M102" s="54">
        <f t="shared" si="4"/>
        <v>-95618.8</v>
      </c>
      <c r="N102" s="54">
        <f t="shared" si="5"/>
        <v>172862</v>
      </c>
      <c r="O102" s="54">
        <f t="shared" si="7"/>
        <v>-6632923.1999999983</v>
      </c>
      <c r="R102" s="54">
        <f>'[1]TRW Spacepark'!R102+'[1]TRW Sunnyvale'!R102</f>
        <v>-77243.199999999997</v>
      </c>
      <c r="S102" s="54">
        <f>'[1]TRW Spacepark'!S102+'[1]TRW Sunnyvale'!S102</f>
        <v>172862</v>
      </c>
      <c r="T102" s="54">
        <f t="shared" si="6"/>
        <v>95618.8</v>
      </c>
    </row>
    <row r="103" spans="1:20" x14ac:dyDescent="0.2">
      <c r="A103" s="66">
        <v>38626</v>
      </c>
      <c r="B103" s="67"/>
      <c r="C103" s="68"/>
      <c r="D103" s="65"/>
      <c r="F103" s="80">
        <f>'[1]TRW Spacepark'!F103+'[1]TRW Sunnyvale'!F103</f>
        <v>2467936.7124161529</v>
      </c>
      <c r="G103" s="81">
        <f>'[1]TRW Spacepark'!G103+'[1]TRW Sunnyvale'!G103</f>
        <v>-90278.8</v>
      </c>
      <c r="H103" s="81">
        <f>'[1]TRW Spacepark'!H103+'[1]TRW Sunnyvale'!H103</f>
        <v>16678.34678310981</v>
      </c>
      <c r="I103" s="82">
        <f>'[1]TRW Spacepark'!I103+'[1]TRW Sunnyvale'!I103</f>
        <v>2394336.2591992626</v>
      </c>
      <c r="K103" s="70">
        <f>'[1]TRW Spacepark'!K103+'[1]TRW Sunnyvale'!K103</f>
        <v>163362</v>
      </c>
      <c r="L103" s="83">
        <v>84</v>
      </c>
      <c r="M103" s="54">
        <f t="shared" si="4"/>
        <v>-90278.8</v>
      </c>
      <c r="N103" s="54">
        <f t="shared" si="5"/>
        <v>163362</v>
      </c>
      <c r="O103" s="54">
        <f t="shared" si="7"/>
        <v>-6886563.9999999981</v>
      </c>
      <c r="R103" s="54">
        <f>'[1]TRW Spacepark'!R103+'[1]TRW Sunnyvale'!R103</f>
        <v>-73083.199999999997</v>
      </c>
      <c r="S103" s="54">
        <f>'[1]TRW Spacepark'!S103+'[1]TRW Sunnyvale'!S103</f>
        <v>163362</v>
      </c>
      <c r="T103" s="54">
        <f t="shared" si="6"/>
        <v>90278.8</v>
      </c>
    </row>
    <row r="104" spans="1:20" x14ac:dyDescent="0.2">
      <c r="A104" s="66">
        <v>38657</v>
      </c>
      <c r="B104" s="67"/>
      <c r="C104" s="68"/>
      <c r="D104" s="65"/>
      <c r="F104" s="80">
        <f>'[1]TRW Spacepark'!F104+'[1]TRW Sunnyvale'!F104</f>
        <v>2394336.2591992626</v>
      </c>
      <c r="G104" s="81">
        <f>'[1]TRW Spacepark'!G104+'[1]TRW Sunnyvale'!G104</f>
        <v>-89340.2</v>
      </c>
      <c r="H104" s="81">
        <f>'[1]TRW Spacepark'!H104+'[1]TRW Sunnyvale'!H104</f>
        <v>16168.652104356292</v>
      </c>
      <c r="I104" s="82">
        <f>'[1]TRW Spacepark'!I104+'[1]TRW Sunnyvale'!I104</f>
        <v>2321164.7113036192</v>
      </c>
      <c r="K104" s="70">
        <f>'[1]TRW Spacepark'!K104+'[1]TRW Sunnyvale'!K104</f>
        <v>161348</v>
      </c>
      <c r="L104" s="83">
        <v>85</v>
      </c>
      <c r="M104" s="54">
        <f t="shared" si="4"/>
        <v>-89340.2</v>
      </c>
      <c r="N104" s="54">
        <f t="shared" si="5"/>
        <v>161348</v>
      </c>
      <c r="O104" s="54">
        <f t="shared" si="7"/>
        <v>-7137252.1999999983</v>
      </c>
      <c r="R104" s="54">
        <f>'[1]TRW Spacepark'!R104+'[1]TRW Sunnyvale'!R104</f>
        <v>-72007.799999999988</v>
      </c>
      <c r="S104" s="54">
        <f>'[1]TRW Spacepark'!S104+'[1]TRW Sunnyvale'!S104</f>
        <v>161348</v>
      </c>
      <c r="T104" s="54">
        <f t="shared" si="6"/>
        <v>89340.200000000012</v>
      </c>
    </row>
    <row r="105" spans="1:20" x14ac:dyDescent="0.2">
      <c r="A105" s="66">
        <v>38687</v>
      </c>
      <c r="B105" s="67"/>
      <c r="C105" s="68"/>
      <c r="D105" s="65"/>
      <c r="F105" s="80">
        <f>'[1]TRW Spacepark'!F105+'[1]TRW Sunnyvale'!F105</f>
        <v>2321164.7113036192</v>
      </c>
      <c r="G105" s="81">
        <f>'[1]TRW Spacepark'!G105+'[1]TRW Sunnyvale'!G105</f>
        <v>-85731.6</v>
      </c>
      <c r="H105" s="81">
        <f>'[1]TRW Spacepark'!H105+'[1]TRW Sunnyvale'!H105</f>
        <v>15680.69504282932</v>
      </c>
      <c r="I105" s="82">
        <f>'[1]TRW Spacepark'!I105+'[1]TRW Sunnyvale'!I105</f>
        <v>2251113.8063464486</v>
      </c>
      <c r="K105" s="70">
        <f>'[1]TRW Spacepark'!K105+'[1]TRW Sunnyvale'!K105</f>
        <v>154584</v>
      </c>
      <c r="L105" s="83">
        <v>86</v>
      </c>
      <c r="M105" s="54">
        <f t="shared" si="4"/>
        <v>-85731.6</v>
      </c>
      <c r="N105" s="54">
        <f t="shared" si="5"/>
        <v>154584</v>
      </c>
      <c r="O105" s="54">
        <f t="shared" si="7"/>
        <v>-7377567.799999998</v>
      </c>
      <c r="R105" s="54">
        <f>'[1]TRW Spacepark'!R105+'[1]TRW Sunnyvale'!R105</f>
        <v>-68852.399999999994</v>
      </c>
      <c r="S105" s="54">
        <f>'[1]TRW Spacepark'!S105+'[1]TRW Sunnyvale'!S105</f>
        <v>154584</v>
      </c>
      <c r="T105" s="54">
        <f t="shared" si="6"/>
        <v>85731.6</v>
      </c>
    </row>
    <row r="106" spans="1:20" x14ac:dyDescent="0.2">
      <c r="A106" s="66">
        <v>38718</v>
      </c>
      <c r="B106" s="67"/>
      <c r="C106" s="68"/>
      <c r="D106" s="65"/>
      <c r="F106" s="80">
        <f>'[1]TRW Spacepark'!F106+'[1]TRW Sunnyvale'!F106</f>
        <v>2251113.8063464486</v>
      </c>
      <c r="G106" s="81">
        <f>'[1]TRW Spacepark'!G106+'[1]TRW Sunnyvale'!G106</f>
        <v>-87333.6</v>
      </c>
      <c r="H106" s="81">
        <f>'[1]TRW Spacepark'!H106+'[1]TRW Sunnyvale'!H106</f>
        <v>15178.077744246404</v>
      </c>
      <c r="I106" s="82">
        <f>'[1]TRW Spacepark'!I106+'[1]TRW Sunnyvale'!I106</f>
        <v>2178958.284090695</v>
      </c>
      <c r="K106" s="70">
        <f>'[1]TRW Spacepark'!K106+'[1]TRW Sunnyvale'!K106</f>
        <v>157434</v>
      </c>
      <c r="L106" s="83">
        <v>87</v>
      </c>
      <c r="M106" s="54">
        <f t="shared" si="4"/>
        <v>-87333.6</v>
      </c>
      <c r="N106" s="54">
        <f t="shared" si="5"/>
        <v>157434</v>
      </c>
      <c r="O106" s="54">
        <f t="shared" si="7"/>
        <v>-7622335.3999999976</v>
      </c>
      <c r="R106" s="54">
        <f>'[1]TRW Spacepark'!R106+'[1]TRW Sunnyvale'!R106</f>
        <v>-70100.399999999994</v>
      </c>
      <c r="S106" s="54">
        <f>'[1]TRW Spacepark'!S106+'[1]TRW Sunnyvale'!S106</f>
        <v>157434</v>
      </c>
      <c r="T106" s="54">
        <f t="shared" si="6"/>
        <v>87333.6</v>
      </c>
    </row>
    <row r="107" spans="1:20" x14ac:dyDescent="0.2">
      <c r="A107" s="66">
        <v>38749</v>
      </c>
      <c r="B107" s="67"/>
      <c r="C107" s="68"/>
      <c r="D107" s="65"/>
      <c r="F107" s="80">
        <f>'[1]TRW Spacepark'!F107+'[1]TRW Sunnyvale'!F107</f>
        <v>2178958.284090695</v>
      </c>
      <c r="G107" s="81">
        <f>'[1]TRW Spacepark'!G107+'[1]TRW Sunnyvale'!G107</f>
        <v>-95748.2</v>
      </c>
      <c r="H107" s="81">
        <f>'[1]TRW Spacepark'!H107+'[1]TRW Sunnyvale'!H107</f>
        <v>14612.90962972421</v>
      </c>
      <c r="I107" s="82">
        <f>'[1]TRW Spacepark'!I107+'[1]TRW Sunnyvale'!I107</f>
        <v>2097822.9937204188</v>
      </c>
      <c r="K107" s="70">
        <f>'[1]TRW Spacepark'!K107+'[1]TRW Sunnyvale'!K107</f>
        <v>172748</v>
      </c>
      <c r="L107" s="83">
        <v>88</v>
      </c>
      <c r="M107" s="54">
        <f t="shared" si="4"/>
        <v>-95748.2</v>
      </c>
      <c r="N107" s="54">
        <f t="shared" si="5"/>
        <v>172748</v>
      </c>
      <c r="O107" s="54">
        <f t="shared" si="7"/>
        <v>-7890831.5999999978</v>
      </c>
      <c r="R107" s="54">
        <f>'[1]TRW Spacepark'!R107+'[1]TRW Sunnyvale'!R107</f>
        <v>-76999.8</v>
      </c>
      <c r="S107" s="54">
        <f>'[1]TRW Spacepark'!S107+'[1]TRW Sunnyvale'!S107</f>
        <v>172748</v>
      </c>
      <c r="T107" s="54">
        <f t="shared" si="6"/>
        <v>95748.2</v>
      </c>
    </row>
    <row r="108" spans="1:20" x14ac:dyDescent="0.2">
      <c r="A108" s="66">
        <v>38777</v>
      </c>
      <c r="B108" s="67"/>
      <c r="C108" s="68"/>
      <c r="D108" s="65"/>
      <c r="F108" s="80">
        <f>'[1]TRW Spacepark'!F108+'[1]TRW Sunnyvale'!F108</f>
        <v>2097822.9937204188</v>
      </c>
      <c r="G108" s="81">
        <f>'[1]TRW Spacepark'!G108+'[1]TRW Sunnyvale'!G108</f>
        <v>-88676.800000000003</v>
      </c>
      <c r="H108" s="81">
        <f>'[1]TRW Spacepark'!H108+'[1]TRW Sunnyvale'!H108</f>
        <v>14093.380204885114</v>
      </c>
      <c r="I108" s="82">
        <f>'[1]TRW Spacepark'!I108+'[1]TRW Sunnyvale'!I108</f>
        <v>2023239.573925304</v>
      </c>
      <c r="K108" s="70">
        <f>'[1]TRW Spacepark'!K108+'[1]TRW Sunnyvale'!K108</f>
        <v>160512</v>
      </c>
      <c r="L108" s="83">
        <v>89</v>
      </c>
      <c r="M108" s="54">
        <f t="shared" si="4"/>
        <v>-88676.800000000003</v>
      </c>
      <c r="N108" s="54">
        <f t="shared" si="5"/>
        <v>160512</v>
      </c>
      <c r="O108" s="54">
        <f t="shared" si="7"/>
        <v>-8140020.3999999976</v>
      </c>
      <c r="R108" s="54">
        <f>'[1]TRW Spacepark'!R108+'[1]TRW Sunnyvale'!R108</f>
        <v>-71835.199999999997</v>
      </c>
      <c r="S108" s="54">
        <f>'[1]TRW Spacepark'!S108+'[1]TRW Sunnyvale'!S108</f>
        <v>160512</v>
      </c>
      <c r="T108" s="54">
        <f t="shared" si="6"/>
        <v>88676.800000000003</v>
      </c>
    </row>
    <row r="109" spans="1:20" x14ac:dyDescent="0.2">
      <c r="A109" s="66">
        <v>38808</v>
      </c>
      <c r="B109" s="67"/>
      <c r="C109" s="68"/>
      <c r="D109" s="65"/>
      <c r="F109" s="80">
        <f>'[1]TRW Spacepark'!F109+'[1]TRW Sunnyvale'!F109</f>
        <v>2023239.573925304</v>
      </c>
      <c r="G109" s="81">
        <f>'[1]TRW Spacepark'!G109+'[1]TRW Sunnyvale'!G109</f>
        <v>-89744.8</v>
      </c>
      <c r="H109" s="81">
        <f>'[1]TRW Spacepark'!H109+'[1]TRW Sunnyvale'!H109</f>
        <v>13562.714877720628</v>
      </c>
      <c r="I109" s="82">
        <f>'[1]TRW Spacepark'!I109+'[1]TRW Sunnyvale'!I109</f>
        <v>1947057.4888030246</v>
      </c>
      <c r="K109" s="70">
        <f>'[1]TRW Spacepark'!K109+'[1]TRW Sunnyvale'!K109</f>
        <v>162412</v>
      </c>
      <c r="L109" s="83">
        <v>90</v>
      </c>
      <c r="M109" s="54">
        <f t="shared" si="4"/>
        <v>-89744.8</v>
      </c>
      <c r="N109" s="54">
        <f t="shared" si="5"/>
        <v>162412</v>
      </c>
      <c r="O109" s="54">
        <f t="shared" si="7"/>
        <v>-8392177.1999999974</v>
      </c>
      <c r="R109" s="54">
        <f>'[1]TRW Spacepark'!R109+'[1]TRW Sunnyvale'!R109</f>
        <v>-72667.199999999997</v>
      </c>
      <c r="S109" s="54">
        <f>'[1]TRW Spacepark'!S109+'[1]TRW Sunnyvale'!S109</f>
        <v>162412</v>
      </c>
      <c r="T109" s="54">
        <f t="shared" si="6"/>
        <v>89744.8</v>
      </c>
    </row>
    <row r="110" spans="1:20" x14ac:dyDescent="0.2">
      <c r="A110" s="66">
        <v>38838</v>
      </c>
      <c r="B110" s="67"/>
      <c r="C110" s="68"/>
      <c r="D110" s="65"/>
      <c r="F110" s="80">
        <f>'[1]TRW Spacepark'!F110+'[1]TRW Sunnyvale'!F110</f>
        <v>1947057.4888030246</v>
      </c>
      <c r="G110" s="81">
        <f>'[1]TRW Spacepark'!G110+'[1]TRW Sunnyvale'!G110</f>
        <v>-94955.4</v>
      </c>
      <c r="H110" s="81">
        <f>'[1]TRW Spacepark'!H110+'[1]TRW Sunnyvale'!H110</f>
        <v>12991.776804169769</v>
      </c>
      <c r="I110" s="82">
        <f>'[1]TRW Spacepark'!I110+'[1]TRW Sunnyvale'!I110</f>
        <v>1865093.8656071946</v>
      </c>
      <c r="K110" s="70">
        <f>'[1]TRW Spacepark'!K110+'[1]TRW Sunnyvale'!K110</f>
        <v>172026</v>
      </c>
      <c r="L110" s="83">
        <v>91</v>
      </c>
      <c r="M110" s="54">
        <f t="shared" si="4"/>
        <v>-94955.4</v>
      </c>
      <c r="N110" s="54">
        <f t="shared" si="5"/>
        <v>172026</v>
      </c>
      <c r="O110" s="54">
        <f t="shared" si="7"/>
        <v>-8659158.5999999978</v>
      </c>
      <c r="R110" s="54">
        <f>'[1]TRW Spacepark'!R110+'[1]TRW Sunnyvale'!R110</f>
        <v>-77070.600000000006</v>
      </c>
      <c r="S110" s="54">
        <f>'[1]TRW Spacepark'!S110+'[1]TRW Sunnyvale'!S110</f>
        <v>172026</v>
      </c>
      <c r="T110" s="54">
        <f t="shared" si="6"/>
        <v>94955.4</v>
      </c>
    </row>
    <row r="111" spans="1:20" x14ac:dyDescent="0.2">
      <c r="A111" s="66">
        <v>38869</v>
      </c>
      <c r="B111" s="67"/>
      <c r="C111" s="68"/>
      <c r="D111" s="65"/>
      <c r="F111" s="80">
        <f>'[1]TRW Spacepark'!F111+'[1]TRW Sunnyvale'!F111</f>
        <v>1865093.8656071946</v>
      </c>
      <c r="G111" s="81">
        <f>'[1]TRW Spacepark'!G111+'[1]TRW Sunnyvale'!G111</f>
        <v>-102836</v>
      </c>
      <c r="H111" s="81">
        <f>'[1]TRW Spacepark'!H111+'[1]TRW Sunnyvale'!H111</f>
        <v>12361.554473575348</v>
      </c>
      <c r="I111" s="82">
        <f>'[1]TRW Spacepark'!I111+'[1]TRW Sunnyvale'!I111</f>
        <v>1774619.4200807698</v>
      </c>
      <c r="K111" s="70">
        <f>'[1]TRW Spacepark'!K111+'[1]TRW Sunnyvale'!K111</f>
        <v>186390</v>
      </c>
      <c r="L111" s="83">
        <v>92</v>
      </c>
      <c r="M111" s="54">
        <f t="shared" si="4"/>
        <v>-102836</v>
      </c>
      <c r="N111" s="54">
        <f t="shared" si="5"/>
        <v>186390</v>
      </c>
      <c r="O111" s="54">
        <f t="shared" si="7"/>
        <v>-8948384.5999999978</v>
      </c>
      <c r="R111" s="54">
        <f>'[1]TRW Spacepark'!R111+'[1]TRW Sunnyvale'!R111</f>
        <v>-83554</v>
      </c>
      <c r="S111" s="54">
        <f>'[1]TRW Spacepark'!S111+'[1]TRW Sunnyvale'!S111</f>
        <v>186390</v>
      </c>
      <c r="T111" s="54">
        <f t="shared" si="6"/>
        <v>102836</v>
      </c>
    </row>
    <row r="112" spans="1:20" x14ac:dyDescent="0.2">
      <c r="A112" s="66">
        <v>38899</v>
      </c>
      <c r="B112" s="67"/>
      <c r="C112" s="68"/>
      <c r="D112" s="65"/>
      <c r="F112" s="80">
        <f>'[1]TRW Spacepark'!F112+'[1]TRW Sunnyvale'!F112</f>
        <v>1774619.4200807698</v>
      </c>
      <c r="G112" s="81">
        <f>'[1]TRW Spacepark'!G112+'[1]TRW Sunnyvale'!G112</f>
        <v>-92690</v>
      </c>
      <c r="H112" s="81">
        <f>'[1]TRW Spacepark'!H112+'[1]TRW Sunnyvale'!H112</f>
        <v>11798.081627443156</v>
      </c>
      <c r="I112" s="82">
        <f>'[1]TRW Spacepark'!I112+'[1]TRW Sunnyvale'!I112</f>
        <v>1693727.501708213</v>
      </c>
      <c r="K112" s="70">
        <f>'[1]TRW Spacepark'!K112+'[1]TRW Sunnyvale'!K112</f>
        <v>168340</v>
      </c>
      <c r="L112" s="83">
        <v>93</v>
      </c>
      <c r="M112" s="54">
        <f t="shared" si="4"/>
        <v>-92690</v>
      </c>
      <c r="N112" s="54">
        <f t="shared" si="5"/>
        <v>168340</v>
      </c>
      <c r="O112" s="54">
        <f t="shared" si="7"/>
        <v>-9209414.5999999978</v>
      </c>
      <c r="R112" s="54">
        <f>'[1]TRW Spacepark'!R112+'[1]TRW Sunnyvale'!R112</f>
        <v>-75650</v>
      </c>
      <c r="S112" s="54">
        <f>'[1]TRW Spacepark'!S112+'[1]TRW Sunnyvale'!S112</f>
        <v>168340</v>
      </c>
      <c r="T112" s="54">
        <f t="shared" si="6"/>
        <v>92690</v>
      </c>
    </row>
    <row r="113" spans="1:20" x14ac:dyDescent="0.2">
      <c r="A113" s="66">
        <v>38930</v>
      </c>
      <c r="B113" s="67"/>
      <c r="C113" s="68"/>
      <c r="D113" s="65"/>
      <c r="F113" s="80">
        <f>'[1]TRW Spacepark'!F113+'[1]TRW Sunnyvale'!F113</f>
        <v>1693727.501708213</v>
      </c>
      <c r="G113" s="81">
        <f>'[1]TRW Spacepark'!G113+'[1]TRW Sunnyvale'!G113</f>
        <v>-96557.4</v>
      </c>
      <c r="H113" s="81">
        <f>'[1]TRW Spacepark'!H113+'[1]TRW Sunnyvale'!H113</f>
        <v>11203.527929228016</v>
      </c>
      <c r="I113" s="82">
        <f>'[1]TRW Spacepark'!I113+'[1]TRW Sunnyvale'!I113</f>
        <v>1608373.6296374411</v>
      </c>
      <c r="K113" s="70">
        <f>'[1]TRW Spacepark'!K113+'[1]TRW Sunnyvale'!K113</f>
        <v>174876</v>
      </c>
      <c r="L113" s="83">
        <v>94</v>
      </c>
      <c r="M113" s="54">
        <f t="shared" si="4"/>
        <v>-96557.4</v>
      </c>
      <c r="N113" s="54">
        <f t="shared" si="5"/>
        <v>174876</v>
      </c>
      <c r="O113" s="54">
        <f t="shared" si="7"/>
        <v>-9480847.9999999981</v>
      </c>
      <c r="R113" s="54">
        <f>'[1]TRW Spacepark'!R113+'[1]TRW Sunnyvale'!R113</f>
        <v>-78318.600000000006</v>
      </c>
      <c r="S113" s="54">
        <f>'[1]TRW Spacepark'!S113+'[1]TRW Sunnyvale'!S113</f>
        <v>174876</v>
      </c>
      <c r="T113" s="54">
        <f t="shared" si="6"/>
        <v>96557.4</v>
      </c>
    </row>
    <row r="114" spans="1:20" x14ac:dyDescent="0.2">
      <c r="A114" s="66">
        <v>38961</v>
      </c>
      <c r="B114" s="67"/>
      <c r="C114" s="68"/>
      <c r="D114" s="65"/>
      <c r="F114" s="80">
        <f>'[1]TRW Spacepark'!F114+'[1]TRW Sunnyvale'!F114</f>
        <v>1608373.6296374411</v>
      </c>
      <c r="G114" s="81">
        <f>'[1]TRW Spacepark'!G114+'[1]TRW Sunnyvale'!G114</f>
        <v>-95618.8</v>
      </c>
      <c r="H114" s="81">
        <f>'[1]TRW Spacepark'!H114+'[1]TRW Sunnyvale'!H114</f>
        <v>10611.387582193736</v>
      </c>
      <c r="I114" s="82">
        <f>'[1]TRW Spacepark'!I114+'[1]TRW Sunnyvale'!I114</f>
        <v>1523366.2172196349</v>
      </c>
      <c r="K114" s="70">
        <f>'[1]TRW Spacepark'!K114+'[1]TRW Sunnyvale'!K114</f>
        <v>172862</v>
      </c>
      <c r="L114" s="83">
        <v>95</v>
      </c>
      <c r="M114" s="54">
        <f t="shared" si="4"/>
        <v>-95618.8</v>
      </c>
      <c r="N114" s="54">
        <f t="shared" si="5"/>
        <v>172862</v>
      </c>
      <c r="O114" s="54">
        <f t="shared" si="7"/>
        <v>-9749328.7999999989</v>
      </c>
      <c r="R114" s="54">
        <f>'[1]TRW Spacepark'!R114+'[1]TRW Sunnyvale'!R114</f>
        <v>-77243.199999999997</v>
      </c>
      <c r="S114" s="54">
        <f>'[1]TRW Spacepark'!S114+'[1]TRW Sunnyvale'!S114</f>
        <v>172862</v>
      </c>
      <c r="T114" s="54">
        <f t="shared" si="6"/>
        <v>95618.8</v>
      </c>
    </row>
    <row r="115" spans="1:20" x14ac:dyDescent="0.2">
      <c r="A115" s="66">
        <v>38991</v>
      </c>
      <c r="B115" s="67"/>
      <c r="C115" s="68"/>
      <c r="D115" s="65"/>
      <c r="F115" s="80">
        <f>'[1]TRW Spacepark'!F115+'[1]TRW Sunnyvale'!F115</f>
        <v>1523366.2172196349</v>
      </c>
      <c r="G115" s="81">
        <f>'[1]TRW Spacepark'!G115+'[1]TRW Sunnyvale'!G115</f>
        <v>-90278.8</v>
      </c>
      <c r="H115" s="81">
        <f>'[1]TRW Spacepark'!H115+'[1]TRW Sunnyvale'!H115</f>
        <v>10052.551626575982</v>
      </c>
      <c r="I115" s="82">
        <f>'[1]TRW Spacepark'!I115+'[1]TRW Sunnyvale'!I115</f>
        <v>1443139.968846211</v>
      </c>
      <c r="K115" s="70">
        <f>'[1]TRW Spacepark'!K115+'[1]TRW Sunnyvale'!K115</f>
        <v>163362</v>
      </c>
      <c r="L115" s="83">
        <v>96</v>
      </c>
      <c r="M115" s="54">
        <f t="shared" si="4"/>
        <v>-90278.8</v>
      </c>
      <c r="N115" s="54">
        <f t="shared" si="5"/>
        <v>163362</v>
      </c>
      <c r="O115" s="54">
        <f t="shared" si="7"/>
        <v>-10002969.6</v>
      </c>
      <c r="R115" s="54">
        <f>'[1]TRW Spacepark'!R115+'[1]TRW Sunnyvale'!R115</f>
        <v>-73083.199999999997</v>
      </c>
      <c r="S115" s="54">
        <f>'[1]TRW Spacepark'!S115+'[1]TRW Sunnyvale'!S115</f>
        <v>163362</v>
      </c>
      <c r="T115" s="54">
        <f t="shared" si="6"/>
        <v>90278.8</v>
      </c>
    </row>
    <row r="116" spans="1:20" x14ac:dyDescent="0.2">
      <c r="A116" s="66">
        <v>39022</v>
      </c>
      <c r="B116" s="67"/>
      <c r="C116" s="68"/>
      <c r="D116" s="65"/>
      <c r="F116" s="80">
        <f>'[1]TRW Spacepark'!F116+'[1]TRW Sunnyvale'!F116</f>
        <v>1443139.968846211</v>
      </c>
      <c r="G116" s="81">
        <f>'[1]TRW Spacepark'!G116+'[1]TRW Sunnyvale'!G116</f>
        <v>-89340.2</v>
      </c>
      <c r="H116" s="81">
        <f>'[1]TRW Spacepark'!H116+'[1]TRW Sunnyvale'!H116</f>
        <v>9496.3795682307828</v>
      </c>
      <c r="I116" s="82">
        <f>'[1]TRW Spacepark'!I116+'[1]TRW Sunnyvale'!I116</f>
        <v>1363296.1484144416</v>
      </c>
      <c r="K116" s="70">
        <f>'[1]TRW Spacepark'!K116+'[1]TRW Sunnyvale'!K116</f>
        <v>161348</v>
      </c>
      <c r="L116" s="83">
        <v>97</v>
      </c>
      <c r="M116" s="54">
        <f t="shared" si="4"/>
        <v>-89340.2</v>
      </c>
      <c r="N116" s="54">
        <f t="shared" si="5"/>
        <v>161348</v>
      </c>
      <c r="O116" s="54">
        <f t="shared" si="7"/>
        <v>-10253657.799999999</v>
      </c>
      <c r="R116" s="54">
        <f>'[1]TRW Spacepark'!R116+'[1]TRW Sunnyvale'!R116</f>
        <v>-72007.799999999988</v>
      </c>
      <c r="S116" s="54">
        <f>'[1]TRW Spacepark'!S116+'[1]TRW Sunnyvale'!S116</f>
        <v>161348</v>
      </c>
      <c r="T116" s="54">
        <f t="shared" si="6"/>
        <v>89340.200000000012</v>
      </c>
    </row>
    <row r="117" spans="1:20" x14ac:dyDescent="0.2">
      <c r="A117" s="66">
        <v>39052</v>
      </c>
      <c r="B117" s="67"/>
      <c r="C117" s="68"/>
      <c r="D117" s="65"/>
      <c r="F117" s="80">
        <f>'[1]TRW Spacepark'!F117+'[1]TRW Sunnyvale'!F117</f>
        <v>1363296.1484144416</v>
      </c>
      <c r="G117" s="81">
        <f>'[1]TRW Spacepark'!G117+'[1]TRW Sunnyvale'!G117</f>
        <v>-85731.6</v>
      </c>
      <c r="H117" s="81">
        <f>'[1]TRW Spacepark'!H117+'[1]TRW Sunnyvale'!H117</f>
        <v>8961.6191063459173</v>
      </c>
      <c r="I117" s="82">
        <f>'[1]TRW Spacepark'!I117+'[1]TRW Sunnyvale'!I117</f>
        <v>1286526.1675207876</v>
      </c>
      <c r="K117" s="70">
        <f>'[1]TRW Spacepark'!K117+'[1]TRW Sunnyvale'!K117</f>
        <v>154584</v>
      </c>
      <c r="L117" s="83">
        <v>98</v>
      </c>
      <c r="M117" s="54">
        <f t="shared" si="4"/>
        <v>-85731.6</v>
      </c>
      <c r="N117" s="54">
        <f t="shared" si="5"/>
        <v>154584</v>
      </c>
      <c r="O117" s="54">
        <f t="shared" si="7"/>
        <v>-10493973.399999999</v>
      </c>
      <c r="R117" s="54">
        <f>'[1]TRW Spacepark'!R117+'[1]TRW Sunnyvale'!R117</f>
        <v>-68852.399999999994</v>
      </c>
      <c r="S117" s="54">
        <f>'[1]TRW Spacepark'!S117+'[1]TRW Sunnyvale'!S117</f>
        <v>154584</v>
      </c>
      <c r="T117" s="54">
        <f t="shared" si="6"/>
        <v>85731.6</v>
      </c>
    </row>
    <row r="118" spans="1:20" x14ac:dyDescent="0.2">
      <c r="A118" s="66">
        <v>39083</v>
      </c>
      <c r="B118" s="67"/>
      <c r="C118" s="68"/>
      <c r="D118" s="65"/>
      <c r="F118" s="80">
        <f>'[1]TRW Spacepark'!F118+'[1]TRW Sunnyvale'!F118</f>
        <v>1286526.1675207876</v>
      </c>
      <c r="G118" s="81">
        <f>'[1]TRW Spacepark'!G118+'[1]TRW Sunnyvale'!G118</f>
        <v>-87333.6</v>
      </c>
      <c r="H118" s="81">
        <f>'[1]TRW Spacepark'!H118+'[1]TRW Sunnyvale'!H118</f>
        <v>8411.8700997298474</v>
      </c>
      <c r="I118" s="82">
        <f>'[1]TRW Spacepark'!I118+'[1]TRW Sunnyvale'!I118</f>
        <v>1207604.4376205176</v>
      </c>
      <c r="K118" s="70">
        <f>'[1]TRW Spacepark'!K118+'[1]TRW Sunnyvale'!K118</f>
        <v>157434</v>
      </c>
      <c r="L118" s="83">
        <v>99</v>
      </c>
      <c r="M118" s="54">
        <f t="shared" si="4"/>
        <v>-87333.6</v>
      </c>
      <c r="N118" s="54">
        <f t="shared" si="5"/>
        <v>157434</v>
      </c>
      <c r="O118" s="54">
        <f t="shared" si="7"/>
        <v>-10738740.999999998</v>
      </c>
      <c r="R118" s="54">
        <f>'[1]TRW Spacepark'!R118+'[1]TRW Sunnyvale'!R118</f>
        <v>-70100.399999999994</v>
      </c>
      <c r="S118" s="54">
        <f>'[1]TRW Spacepark'!S118+'[1]TRW Sunnyvale'!S118</f>
        <v>157434</v>
      </c>
      <c r="T118" s="54">
        <f t="shared" si="6"/>
        <v>87333.6</v>
      </c>
    </row>
    <row r="119" spans="1:20" x14ac:dyDescent="0.2">
      <c r="A119" s="66">
        <v>39114</v>
      </c>
      <c r="B119" s="67"/>
      <c r="C119" s="68"/>
      <c r="D119" s="65"/>
      <c r="F119" s="80">
        <f>'[1]TRW Spacepark'!F119+'[1]TRW Sunnyvale'!F119</f>
        <v>1207604.4376205176</v>
      </c>
      <c r="G119" s="81">
        <f>'[1]TRW Spacepark'!G119+'[1]TRW Sunnyvale'!G119</f>
        <v>-95748.2</v>
      </c>
      <c r="H119" s="81">
        <f>'[1]TRW Spacepark'!H119+'[1]TRW Sunnyvale'!H119</f>
        <v>7799.2396665484075</v>
      </c>
      <c r="I119" s="82">
        <f>'[1]TRW Spacepark'!I119+'[1]TRW Sunnyvale'!I119</f>
        <v>1119655.4772870659</v>
      </c>
      <c r="K119" s="70">
        <f>'[1]TRW Spacepark'!K119+'[1]TRW Sunnyvale'!K119</f>
        <v>172748</v>
      </c>
      <c r="L119" s="83">
        <v>100</v>
      </c>
      <c r="M119" s="54">
        <f t="shared" si="4"/>
        <v>-95748.2</v>
      </c>
      <c r="N119" s="54">
        <f t="shared" si="5"/>
        <v>172748</v>
      </c>
      <c r="O119" s="54">
        <f t="shared" si="7"/>
        <v>-11007237.199999997</v>
      </c>
      <c r="R119" s="54">
        <f>'[1]TRW Spacepark'!R119+'[1]TRW Sunnyvale'!R119</f>
        <v>-76999.8</v>
      </c>
      <c r="S119" s="54">
        <f>'[1]TRW Spacepark'!S119+'[1]TRW Sunnyvale'!S119</f>
        <v>172748</v>
      </c>
      <c r="T119" s="54">
        <f t="shared" si="6"/>
        <v>95748.2</v>
      </c>
    </row>
    <row r="120" spans="1:20" x14ac:dyDescent="0.2">
      <c r="A120" s="66">
        <v>39142</v>
      </c>
      <c r="B120" s="67"/>
      <c r="C120" s="68"/>
      <c r="D120" s="65"/>
      <c r="F120" s="80">
        <f>'[1]TRW Spacepark'!F120+'[1]TRW Sunnyvale'!F120</f>
        <v>1119655.4772870659</v>
      </c>
      <c r="G120" s="81">
        <f>'[1]TRW Spacepark'!G120+'[1]TRW Sunnyvale'!G120</f>
        <v>-88676.800000000003</v>
      </c>
      <c r="H120" s="81">
        <f>'[1]TRW Spacepark'!H120+'[1]TRW Sunnyvale'!H120</f>
        <v>7231.9149933188382</v>
      </c>
      <c r="I120" s="82">
        <f>'[1]TRW Spacepark'!I120+'[1]TRW Sunnyvale'!I120</f>
        <v>1038210.5922803849</v>
      </c>
      <c r="K120" s="70">
        <f>'[1]TRW Spacepark'!K120+'[1]TRW Sunnyvale'!K120</f>
        <v>160512</v>
      </c>
      <c r="L120" s="83">
        <v>101</v>
      </c>
      <c r="M120" s="54">
        <f t="shared" si="4"/>
        <v>-88676.800000000003</v>
      </c>
      <c r="N120" s="54">
        <f t="shared" si="5"/>
        <v>160512</v>
      </c>
      <c r="O120" s="54">
        <f t="shared" si="7"/>
        <v>-11256425.999999998</v>
      </c>
      <c r="R120" s="54">
        <f>'[1]TRW Spacepark'!R120+'[1]TRW Sunnyvale'!R120</f>
        <v>-71835.199999999997</v>
      </c>
      <c r="S120" s="54">
        <f>'[1]TRW Spacepark'!S120+'[1]TRW Sunnyvale'!S120</f>
        <v>160512</v>
      </c>
      <c r="T120" s="54">
        <f t="shared" si="6"/>
        <v>88676.800000000003</v>
      </c>
    </row>
    <row r="121" spans="1:20" x14ac:dyDescent="0.2">
      <c r="A121" s="66">
        <v>39173</v>
      </c>
      <c r="B121" s="67"/>
      <c r="C121" s="68"/>
      <c r="D121" s="65"/>
      <c r="F121" s="80">
        <f>'[1]TRW Spacepark'!F121+'[1]TRW Sunnyvale'!F121</f>
        <v>1038210.5922803849</v>
      </c>
      <c r="G121" s="81">
        <f>'[1]TRW Spacepark'!G121+'[1]TRW Sunnyvale'!G121</f>
        <v>-89744.8</v>
      </c>
      <c r="H121" s="81">
        <f>'[1]TRW Spacepark'!H121+'[1]TRW Sunnyvale'!H121</f>
        <v>6653.1191526598977</v>
      </c>
      <c r="I121" s="82">
        <f>'[1]TRW Spacepark'!I121+'[1]TRW Sunnyvale'!I121</f>
        <v>955118.9114330447</v>
      </c>
      <c r="K121" s="70">
        <f>'[1]TRW Spacepark'!K121+'[1]TRW Sunnyvale'!K121</f>
        <v>162412</v>
      </c>
      <c r="L121" s="83">
        <v>102</v>
      </c>
      <c r="M121" s="54">
        <f t="shared" si="4"/>
        <v>-89744.8</v>
      </c>
      <c r="N121" s="54">
        <f t="shared" si="5"/>
        <v>162412</v>
      </c>
      <c r="O121" s="54">
        <f t="shared" si="7"/>
        <v>-11508582.799999999</v>
      </c>
      <c r="R121" s="54">
        <f>'[1]TRW Spacepark'!R121+'[1]TRW Sunnyvale'!R121</f>
        <v>-72667.199999999997</v>
      </c>
      <c r="S121" s="54">
        <f>'[1]TRW Spacepark'!S121+'[1]TRW Sunnyvale'!S121</f>
        <v>162412</v>
      </c>
      <c r="T121" s="54">
        <f t="shared" si="6"/>
        <v>89744.8</v>
      </c>
    </row>
    <row r="122" spans="1:20" x14ac:dyDescent="0.2">
      <c r="A122" s="66">
        <v>39203</v>
      </c>
      <c r="B122" s="67"/>
      <c r="C122" s="68"/>
      <c r="D122" s="65"/>
      <c r="F122" s="80">
        <f>'[1]TRW Spacepark'!F122+'[1]TRW Sunnyvale'!F122</f>
        <v>955118.9114330447</v>
      </c>
      <c r="G122" s="81">
        <f>'[1]TRW Spacepark'!G122+'[1]TRW Sunnyvale'!G122</f>
        <v>-94955.4</v>
      </c>
      <c r="H122" s="81">
        <f>'[1]TRW Spacepark'!H122+'[1]TRW Sunnyvale'!H122</f>
        <v>6033.7129487561097</v>
      </c>
      <c r="I122" s="82">
        <f>'[1]TRW Spacepark'!I122+'[1]TRW Sunnyvale'!I122</f>
        <v>866197.22438180086</v>
      </c>
      <c r="K122" s="70">
        <f>'[1]TRW Spacepark'!K122+'[1]TRW Sunnyvale'!K122</f>
        <v>172026</v>
      </c>
      <c r="L122" s="83">
        <v>103</v>
      </c>
      <c r="M122" s="54">
        <f t="shared" si="4"/>
        <v>-94955.4</v>
      </c>
      <c r="N122" s="54">
        <f t="shared" si="5"/>
        <v>172026</v>
      </c>
      <c r="O122" s="54">
        <f t="shared" si="7"/>
        <v>-11775564.199999999</v>
      </c>
      <c r="R122" s="54">
        <f>'[1]TRW Spacepark'!R122+'[1]TRW Sunnyvale'!R122</f>
        <v>-77070.600000000006</v>
      </c>
      <c r="S122" s="54">
        <f>'[1]TRW Spacepark'!S122+'[1]TRW Sunnyvale'!S122</f>
        <v>172026</v>
      </c>
      <c r="T122" s="54">
        <f t="shared" si="6"/>
        <v>94955.4</v>
      </c>
    </row>
    <row r="123" spans="1:20" x14ac:dyDescent="0.2">
      <c r="A123" s="66">
        <v>39234</v>
      </c>
      <c r="B123" s="67"/>
      <c r="C123" s="68"/>
      <c r="D123" s="65"/>
      <c r="F123" s="80">
        <f>'[1]TRW Spacepark'!F123+'[1]TRW Sunnyvale'!F123</f>
        <v>866197.22438180086</v>
      </c>
      <c r="G123" s="81">
        <f>'[1]TRW Spacepark'!G123+'[1]TRW Sunnyvale'!G123</f>
        <v>-102836</v>
      </c>
      <c r="H123" s="81">
        <f>'[1]TRW Spacepark'!H123+'[1]TRW Sunnyvale'!H123</f>
        <v>5354.6825026991555</v>
      </c>
      <c r="I123" s="82">
        <f>'[1]TRW Spacepark'!I123+'[1]TRW Sunnyvale'!I123</f>
        <v>768715.90688450006</v>
      </c>
      <c r="K123" s="70">
        <f>'[1]TRW Spacepark'!K123+'[1]TRW Sunnyvale'!K123</f>
        <v>186390</v>
      </c>
      <c r="L123" s="83">
        <v>104</v>
      </c>
      <c r="M123" s="54">
        <f t="shared" si="4"/>
        <v>-102836</v>
      </c>
      <c r="N123" s="54">
        <f t="shared" si="5"/>
        <v>186390</v>
      </c>
      <c r="O123" s="54">
        <f t="shared" si="7"/>
        <v>-12064790.199999999</v>
      </c>
      <c r="R123" s="54">
        <f>'[1]TRW Spacepark'!R123+'[1]TRW Sunnyvale'!R123</f>
        <v>-83554</v>
      </c>
      <c r="S123" s="54">
        <f>'[1]TRW Spacepark'!S123+'[1]TRW Sunnyvale'!S123</f>
        <v>186390</v>
      </c>
      <c r="T123" s="54">
        <f t="shared" si="6"/>
        <v>102836</v>
      </c>
    </row>
    <row r="124" spans="1:20" x14ac:dyDescent="0.2">
      <c r="A124" s="66">
        <v>39264</v>
      </c>
      <c r="B124" s="67"/>
      <c r="C124" s="68"/>
      <c r="D124" s="65"/>
      <c r="F124" s="80">
        <f>'[1]TRW Spacepark'!F124+'[1]TRW Sunnyvale'!F124</f>
        <v>768715.90688450006</v>
      </c>
      <c r="G124" s="81">
        <f>'[1]TRW Spacepark'!G124+'[1]TRW Sunnyvale'!G124</f>
        <v>-92690</v>
      </c>
      <c r="H124" s="81">
        <f>'[1]TRW Spacepark'!H124+'[1]TRW Sunnyvale'!H124</f>
        <v>4742.0591711313318</v>
      </c>
      <c r="I124" s="82">
        <f>'[1]TRW Spacepark'!I124+'[1]TRW Sunnyvale'!I124</f>
        <v>680767.9660556314</v>
      </c>
      <c r="K124" s="70">
        <f>'[1]TRW Spacepark'!K124+'[1]TRW Sunnyvale'!K124</f>
        <v>168340</v>
      </c>
      <c r="L124" s="83">
        <v>105</v>
      </c>
      <c r="M124" s="54">
        <f t="shared" si="4"/>
        <v>-92690</v>
      </c>
      <c r="N124" s="54">
        <f t="shared" si="5"/>
        <v>168340</v>
      </c>
      <c r="O124" s="54">
        <f t="shared" si="7"/>
        <v>-12325820.199999999</v>
      </c>
      <c r="R124" s="54">
        <f>'[1]TRW Spacepark'!R124+'[1]TRW Sunnyvale'!R124</f>
        <v>-75650</v>
      </c>
      <c r="S124" s="54">
        <f>'[1]TRW Spacepark'!S124+'[1]TRW Sunnyvale'!S124</f>
        <v>168340</v>
      </c>
      <c r="T124" s="54">
        <f t="shared" si="6"/>
        <v>92690</v>
      </c>
    </row>
    <row r="125" spans="1:20" x14ac:dyDescent="0.2">
      <c r="A125" s="66">
        <v>39295</v>
      </c>
      <c r="B125" s="67"/>
      <c r="C125" s="68"/>
      <c r="D125" s="65"/>
      <c r="F125" s="80">
        <f>'[1]TRW Spacepark'!F125+'[1]TRW Sunnyvale'!F125</f>
        <v>680767.9660556314</v>
      </c>
      <c r="G125" s="81">
        <f>'[1]TRW Spacepark'!G125+'[1]TRW Sunnyvale'!G125</f>
        <v>-96557.4</v>
      </c>
      <c r="H125" s="81">
        <f>'[1]TRW Spacepark'!H125+'[1]TRW Sunnyvale'!H125</f>
        <v>4098.0102159150747</v>
      </c>
      <c r="I125" s="82">
        <f>'[1]TRW Spacepark'!I125+'[1]TRW Sunnyvale'!I125</f>
        <v>588308.57627154654</v>
      </c>
      <c r="K125" s="70">
        <f>'[1]TRW Spacepark'!K125+'[1]TRW Sunnyvale'!K125</f>
        <v>174876</v>
      </c>
      <c r="L125" s="83">
        <v>106</v>
      </c>
      <c r="M125" s="54">
        <f t="shared" si="4"/>
        <v>-96557.4</v>
      </c>
      <c r="N125" s="54">
        <f t="shared" si="5"/>
        <v>174876</v>
      </c>
      <c r="O125" s="54">
        <f t="shared" si="7"/>
        <v>-12597253.6</v>
      </c>
      <c r="R125" s="54">
        <f>'[1]TRW Spacepark'!R125+'[1]TRW Sunnyvale'!R125</f>
        <v>-78318.600000000006</v>
      </c>
      <c r="S125" s="54">
        <f>'[1]TRW Spacepark'!S125+'[1]TRW Sunnyvale'!S125</f>
        <v>174876</v>
      </c>
      <c r="T125" s="54">
        <f t="shared" si="6"/>
        <v>96557.4</v>
      </c>
    </row>
    <row r="126" spans="1:20" x14ac:dyDescent="0.2">
      <c r="A126" s="66">
        <v>39326</v>
      </c>
      <c r="B126" s="67"/>
      <c r="C126" s="68"/>
      <c r="D126" s="65"/>
      <c r="F126" s="80">
        <f>'[1]TRW Spacepark'!F126+'[1]TRW Sunnyvale'!F126</f>
        <v>588308.57627154654</v>
      </c>
      <c r="G126" s="81">
        <f>'[1]TRW Spacepark'!G126+'[1]TRW Sunnyvale'!G126</f>
        <v>-95618.8</v>
      </c>
      <c r="H126" s="81">
        <f>'[1]TRW Spacepark'!H126+'[1]TRW Sunnyvale'!H126</f>
        <v>3456.0274218755676</v>
      </c>
      <c r="I126" s="82">
        <f>'[1]TRW Spacepark'!I126+'[1]TRW Sunnyvale'!I126</f>
        <v>496145.80369342206</v>
      </c>
      <c r="K126" s="70">
        <f>'[1]TRW Spacepark'!K126+'[1]TRW Sunnyvale'!K126</f>
        <v>172862</v>
      </c>
      <c r="L126" s="83">
        <v>107</v>
      </c>
      <c r="M126" s="54">
        <f t="shared" si="4"/>
        <v>-95618.8</v>
      </c>
      <c r="N126" s="54">
        <f t="shared" si="5"/>
        <v>172862</v>
      </c>
      <c r="O126" s="54">
        <f t="shared" si="7"/>
        <v>-12865734.4</v>
      </c>
      <c r="R126" s="54">
        <f>'[1]TRW Spacepark'!R126+'[1]TRW Sunnyvale'!R126</f>
        <v>-77243.199999999997</v>
      </c>
      <c r="S126" s="54">
        <f>'[1]TRW Spacepark'!S126+'[1]TRW Sunnyvale'!S126</f>
        <v>172862</v>
      </c>
      <c r="T126" s="54">
        <f t="shared" si="6"/>
        <v>95618.8</v>
      </c>
    </row>
    <row r="127" spans="1:20" x14ac:dyDescent="0.2">
      <c r="A127" s="66">
        <v>39356</v>
      </c>
      <c r="B127" s="67"/>
      <c r="C127" s="68"/>
      <c r="D127" s="65"/>
      <c r="F127" s="80">
        <f>'[1]TRW Spacepark'!F127+'[1]TRW Sunnyvale'!F127</f>
        <v>496145.80369342206</v>
      </c>
      <c r="G127" s="81">
        <f>'[1]TRW Spacepark'!G127+'[1]TRW Sunnyvale'!G127</f>
        <v>-90278.8</v>
      </c>
      <c r="H127" s="81">
        <f>'[1]TRW Spacepark'!H127+'[1]TRW Sunnyvale'!H127</f>
        <v>2846.9993938454413</v>
      </c>
      <c r="I127" s="82">
        <f>'[1]TRW Spacepark'!I127+'[1]TRW Sunnyvale'!I127</f>
        <v>408714.00308726757</v>
      </c>
      <c r="K127" s="70">
        <f>'[1]TRW Spacepark'!K127+'[1]TRW Sunnyvale'!K127</f>
        <v>163362</v>
      </c>
      <c r="L127" s="83">
        <v>108</v>
      </c>
      <c r="M127" s="54">
        <f t="shared" si="4"/>
        <v>-90278.8</v>
      </c>
      <c r="N127" s="54">
        <f t="shared" si="5"/>
        <v>163362</v>
      </c>
      <c r="O127" s="54">
        <f t="shared" si="7"/>
        <v>-13119375.200000001</v>
      </c>
      <c r="R127" s="54">
        <f>'[1]TRW Spacepark'!R127+'[1]TRW Sunnyvale'!R127</f>
        <v>-73083.199999999997</v>
      </c>
      <c r="S127" s="54">
        <f>'[1]TRW Spacepark'!S127+'[1]TRW Sunnyvale'!S127</f>
        <v>163362</v>
      </c>
      <c r="T127" s="54">
        <f t="shared" si="6"/>
        <v>90278.8</v>
      </c>
    </row>
    <row r="128" spans="1:20" x14ac:dyDescent="0.2">
      <c r="A128" s="66">
        <v>39387</v>
      </c>
      <c r="B128" s="67"/>
      <c r="C128" s="68"/>
      <c r="D128" s="65"/>
      <c r="F128" s="80">
        <f>'[1]TRW Spacepark'!F128+'[1]TRW Sunnyvale'!F128</f>
        <v>408714.00308726757</v>
      </c>
      <c r="G128" s="81">
        <f>'[1]TRW Spacepark'!G128+'[1]TRW Sunnyvale'!G128</f>
        <v>-89340.2</v>
      </c>
      <c r="H128" s="81">
        <f>'[1]TRW Spacepark'!H128+'[1]TRW Sunnyvale'!H128</f>
        <v>2240.2831851942942</v>
      </c>
      <c r="I128" s="82">
        <f>'[1]TRW Spacepark'!I128+'[1]TRW Sunnyvale'!I128</f>
        <v>321614.08627246186</v>
      </c>
      <c r="K128" s="70">
        <f>'[1]TRW Spacepark'!K128+'[1]TRW Sunnyvale'!K128</f>
        <v>161348</v>
      </c>
      <c r="L128" s="83">
        <v>109</v>
      </c>
      <c r="M128" s="54">
        <f t="shared" si="4"/>
        <v>-89340.2</v>
      </c>
      <c r="N128" s="54">
        <f t="shared" si="5"/>
        <v>161348</v>
      </c>
      <c r="O128" s="54">
        <f t="shared" si="7"/>
        <v>-13370063.4</v>
      </c>
      <c r="R128" s="54">
        <f>'[1]TRW Spacepark'!R128+'[1]TRW Sunnyvale'!R128</f>
        <v>-72007.799999999988</v>
      </c>
      <c r="S128" s="54">
        <f>'[1]TRW Spacepark'!S128+'[1]TRW Sunnyvale'!S128</f>
        <v>161348</v>
      </c>
      <c r="T128" s="54">
        <f t="shared" si="6"/>
        <v>89340.200000000012</v>
      </c>
    </row>
    <row r="129" spans="1:20" x14ac:dyDescent="0.2">
      <c r="A129" s="66">
        <v>39417</v>
      </c>
      <c r="B129" s="67"/>
      <c r="C129" s="68"/>
      <c r="D129" s="65"/>
      <c r="F129" s="80">
        <f>'[1]TRW Spacepark'!F129+'[1]TRW Sunnyvale'!F129</f>
        <v>321614.08627246186</v>
      </c>
      <c r="G129" s="81">
        <f>'[1]TRW Spacepark'!G129+'[1]TRW Sunnyvale'!G129</f>
        <v>-85731.6</v>
      </c>
      <c r="H129" s="81">
        <f>'[1]TRW Spacepark'!H129+'[1]TRW Sunnyvale'!H129</f>
        <v>1654.6240254202228</v>
      </c>
      <c r="I129" s="82">
        <f>'[1]TRW Spacepark'!I129+'[1]TRW Sunnyvale'!I129</f>
        <v>237537.11029788206</v>
      </c>
      <c r="K129" s="70">
        <f>'[1]TRW Spacepark'!K129+'[1]TRW Sunnyvale'!K129</f>
        <v>154584</v>
      </c>
      <c r="L129" s="83">
        <v>110</v>
      </c>
      <c r="M129" s="54">
        <f t="shared" si="4"/>
        <v>-85731.6</v>
      </c>
      <c r="N129" s="54">
        <f t="shared" si="5"/>
        <v>154584</v>
      </c>
      <c r="O129" s="54">
        <f t="shared" si="7"/>
        <v>-13610379</v>
      </c>
      <c r="R129" s="54">
        <f>'[1]TRW Spacepark'!R129+'[1]TRW Sunnyvale'!R129</f>
        <v>-68852.399999999994</v>
      </c>
      <c r="S129" s="54">
        <f>'[1]TRW Spacepark'!S129+'[1]TRW Sunnyvale'!S129</f>
        <v>154584</v>
      </c>
      <c r="T129" s="54">
        <f t="shared" si="6"/>
        <v>85731.6</v>
      </c>
    </row>
    <row r="130" spans="1:20" x14ac:dyDescent="0.2">
      <c r="A130" s="66">
        <v>39448</v>
      </c>
      <c r="B130" s="67"/>
      <c r="C130" s="68"/>
      <c r="D130" s="65"/>
      <c r="F130" s="80">
        <f>'[1]TRW Spacepark'!F130+'[1]TRW Sunnyvale'!F130</f>
        <v>237537.11029788206</v>
      </c>
      <c r="G130" s="81">
        <f>'[1]TRW Spacepark'!G130+'[1]TRW Sunnyvale'!G130</f>
        <v>-87333.6</v>
      </c>
      <c r="H130" s="81">
        <f>'[1]TRW Spacepark'!H130+'[1]TRW Sunnyvale'!H130</f>
        <v>1053.6192863180968</v>
      </c>
      <c r="I130" s="82">
        <f>'[1]TRW Spacepark'!I130+'[1]TRW Sunnyvale'!I130</f>
        <v>151257.12958420019</v>
      </c>
      <c r="K130" s="70">
        <f>'[1]TRW Spacepark'!K130+'[1]TRW Sunnyvale'!K130</f>
        <v>157434</v>
      </c>
      <c r="L130" s="83">
        <v>111</v>
      </c>
      <c r="M130" s="54">
        <f t="shared" si="4"/>
        <v>-87333.6</v>
      </c>
      <c r="N130" s="54">
        <f t="shared" si="5"/>
        <v>157434</v>
      </c>
      <c r="O130" s="54">
        <f t="shared" si="7"/>
        <v>-13855146.6</v>
      </c>
      <c r="R130" s="54">
        <f>'[1]TRW Spacepark'!R130+'[1]TRW Sunnyvale'!R130</f>
        <v>-70100.399999999994</v>
      </c>
      <c r="S130" s="54">
        <f>'[1]TRW Spacepark'!S130+'[1]TRW Sunnyvale'!S130</f>
        <v>157434</v>
      </c>
      <c r="T130" s="54">
        <f t="shared" si="6"/>
        <v>87333.6</v>
      </c>
    </row>
    <row r="131" spans="1:20" x14ac:dyDescent="0.2">
      <c r="A131" s="66">
        <v>39479</v>
      </c>
      <c r="B131" s="67"/>
      <c r="C131" s="68"/>
      <c r="D131" s="65"/>
      <c r="F131" s="80">
        <f>'[1]TRW Spacepark'!F131+'[1]TRW Sunnyvale'!F131</f>
        <v>151257.12958420019</v>
      </c>
      <c r="G131" s="81">
        <f>'[1]TRW Spacepark'!G131+'[1]TRW Sunnyvale'!G131</f>
        <v>-95748.2</v>
      </c>
      <c r="H131" s="81">
        <f>'[1]TRW Spacepark'!H131+'[1]TRW Sunnyvale'!H131</f>
        <v>389.37358159472484</v>
      </c>
      <c r="I131" s="82">
        <f>'[1]TRW Spacepark'!I131+'[1]TRW Sunnyvale'!I131</f>
        <v>55898.303165794903</v>
      </c>
      <c r="K131" s="70">
        <f>'[1]TRW Spacepark'!K131+'[1]TRW Sunnyvale'!K131</f>
        <v>172748</v>
      </c>
      <c r="L131" s="83">
        <v>112</v>
      </c>
      <c r="M131" s="54">
        <f t="shared" si="4"/>
        <v>-95748.2</v>
      </c>
      <c r="N131" s="54">
        <f t="shared" si="5"/>
        <v>172748</v>
      </c>
      <c r="O131" s="54">
        <f t="shared" si="7"/>
        <v>-14123642.799999999</v>
      </c>
      <c r="R131" s="54">
        <f>'[1]TRW Spacepark'!R131+'[1]TRW Sunnyvale'!R131</f>
        <v>-76999.8</v>
      </c>
      <c r="S131" s="54">
        <f>'[1]TRW Spacepark'!S131+'[1]TRW Sunnyvale'!S131</f>
        <v>172748</v>
      </c>
      <c r="T131" s="54">
        <f t="shared" si="6"/>
        <v>95748.2</v>
      </c>
    </row>
    <row r="132" spans="1:20" x14ac:dyDescent="0.2">
      <c r="A132" s="66">
        <v>39508</v>
      </c>
      <c r="B132" s="67"/>
      <c r="C132" s="68"/>
      <c r="D132" s="65"/>
      <c r="F132" s="84">
        <f>'[1]TRW Spacepark'!F132+'[1]TRW Sunnyvale'!F132</f>
        <v>55898.303165794903</v>
      </c>
      <c r="G132" s="85">
        <f>'[1]TRW Spacepark'!G132+'[1]TRW Sunnyvale'!G132</f>
        <v>-88676.800000000003</v>
      </c>
      <c r="H132" s="85">
        <f>'[1]TRW Spacepark'!H132+'[1]TRW Sunnyvale'!H132</f>
        <v>-229.92842425948379</v>
      </c>
      <c r="I132" s="86">
        <f>'[1]TRW Spacepark'!I132+'[1]TRW Sunnyvale'!I132</f>
        <v>-33008.425258464587</v>
      </c>
      <c r="K132" s="70">
        <f>'[1]TRW Spacepark'!K132+'[1]TRW Sunnyvale'!K132</f>
        <v>160512</v>
      </c>
      <c r="L132" s="83">
        <v>113</v>
      </c>
      <c r="M132" s="54">
        <f t="shared" si="4"/>
        <v>-88676.800000000003</v>
      </c>
      <c r="N132" s="54">
        <f t="shared" si="5"/>
        <v>160512</v>
      </c>
      <c r="O132" s="54">
        <f t="shared" si="7"/>
        <v>-14372831.6</v>
      </c>
      <c r="R132" s="54">
        <f>'[1]TRW Spacepark'!R132+'[1]TRW Sunnyvale'!R132</f>
        <v>-71835.199999999997</v>
      </c>
      <c r="S132" s="54">
        <f>'[1]TRW Spacepark'!S132+'[1]TRW Sunnyvale'!S132</f>
        <v>160512</v>
      </c>
      <c r="T132" s="54">
        <f t="shared" si="6"/>
        <v>88676.800000000003</v>
      </c>
    </row>
    <row r="133" spans="1:20" x14ac:dyDescent="0.2">
      <c r="K133" s="68"/>
      <c r="L133" s="68"/>
    </row>
    <row r="134" spans="1:20" x14ac:dyDescent="0.2">
      <c r="G134" s="68"/>
      <c r="K134" s="68"/>
      <c r="L134" s="68"/>
    </row>
    <row r="135" spans="1:20" x14ac:dyDescent="0.2">
      <c r="K135" s="68"/>
      <c r="L135" s="68"/>
    </row>
    <row r="136" spans="1:20" x14ac:dyDescent="0.2">
      <c r="K136" s="68"/>
      <c r="L136" s="68"/>
    </row>
    <row r="137" spans="1:20" x14ac:dyDescent="0.2">
      <c r="K137" s="68"/>
      <c r="L137" s="68"/>
    </row>
    <row r="138" spans="1:20" x14ac:dyDescent="0.2">
      <c r="K138" s="68"/>
      <c r="L138" s="68"/>
    </row>
    <row r="139" spans="1:20" x14ac:dyDescent="0.2">
      <c r="K139" s="68"/>
      <c r="L139" s="68"/>
    </row>
    <row r="140" spans="1:20" x14ac:dyDescent="0.2">
      <c r="K140" s="68"/>
      <c r="L140" s="68"/>
    </row>
    <row r="141" spans="1:20" x14ac:dyDescent="0.2">
      <c r="K141" s="68"/>
      <c r="L141" s="6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workbookViewId="0">
      <selection sqref="A1:IV65536"/>
    </sheetView>
  </sheetViews>
  <sheetFormatPr defaultRowHeight="12.75" x14ac:dyDescent="0.2"/>
  <cols>
    <col min="1" max="1" width="11.7109375" customWidth="1"/>
    <col min="2" max="3" width="10.140625" customWidth="1"/>
    <col min="4" max="4" width="17.85546875" customWidth="1"/>
    <col min="5" max="6" width="1.7109375" customWidth="1"/>
    <col min="7" max="8" width="18.85546875" customWidth="1"/>
    <col min="9" max="9" width="12.140625" customWidth="1"/>
    <col min="10" max="11" width="1.7109375" customWidth="1"/>
    <col min="12" max="12" width="16.5703125" customWidth="1"/>
    <col min="13" max="13" width="20.7109375" customWidth="1"/>
    <col min="14" max="14" width="11.28515625" customWidth="1"/>
    <col min="15" max="15" width="14.28515625" customWidth="1"/>
    <col min="16" max="16" width="19.28515625" customWidth="1"/>
  </cols>
  <sheetData>
    <row r="1" spans="1:18" ht="15.75" x14ac:dyDescent="0.25">
      <c r="A1" s="87" t="s">
        <v>116</v>
      </c>
      <c r="C1" s="87"/>
    </row>
    <row r="2" spans="1:18" ht="15.75" x14ac:dyDescent="0.25">
      <c r="A2" s="87"/>
      <c r="B2" s="87"/>
      <c r="C2" s="87"/>
    </row>
    <row r="4" spans="1:18" ht="6.75" customHeight="1" x14ac:dyDescent="0.2">
      <c r="F4" s="88"/>
      <c r="G4" s="31"/>
      <c r="H4" s="31"/>
      <c r="I4" s="31"/>
      <c r="J4" s="32"/>
    </row>
    <row r="5" spans="1:18" x14ac:dyDescent="0.2">
      <c r="D5" s="89" t="s">
        <v>117</v>
      </c>
      <c r="E5" s="89"/>
      <c r="F5" s="90"/>
      <c r="G5" s="91" t="s">
        <v>118</v>
      </c>
      <c r="H5" s="91" t="s">
        <v>119</v>
      </c>
      <c r="I5" s="91" t="s">
        <v>120</v>
      </c>
      <c r="J5" s="92"/>
      <c r="K5" s="89"/>
      <c r="L5" s="89" t="s">
        <v>121</v>
      </c>
      <c r="M5" s="89" t="s">
        <v>122</v>
      </c>
      <c r="N5" s="89" t="s">
        <v>123</v>
      </c>
      <c r="O5" s="89" t="s">
        <v>124</v>
      </c>
      <c r="P5" s="89" t="s">
        <v>125</v>
      </c>
    </row>
    <row r="6" spans="1:18" x14ac:dyDescent="0.2">
      <c r="B6" s="93" t="s">
        <v>126</v>
      </c>
      <c r="C6" s="93" t="s">
        <v>127</v>
      </c>
      <c r="F6" s="33"/>
      <c r="G6" s="34"/>
      <c r="H6" s="34"/>
      <c r="I6" s="34"/>
      <c r="J6" s="25"/>
    </row>
    <row r="7" spans="1:18" x14ac:dyDescent="0.2">
      <c r="A7" t="s">
        <v>115</v>
      </c>
      <c r="B7" s="1">
        <v>36517</v>
      </c>
      <c r="C7" s="1">
        <v>36616</v>
      </c>
      <c r="D7" s="94">
        <v>8313945</v>
      </c>
      <c r="E7" s="94"/>
      <c r="F7" s="95"/>
      <c r="G7" s="96">
        <f>(($D$7*0.039781)+372285)</f>
        <v>703022.04604499997</v>
      </c>
      <c r="H7" s="97">
        <f>(((D7*0.97)*O7*97)/360)+(((D7*0.03)*P7*97)/360)</f>
        <v>164986.77438124997</v>
      </c>
      <c r="I7" s="97">
        <f>G7+H7</f>
        <v>868008.82042624988</v>
      </c>
      <c r="J7" s="98"/>
      <c r="K7" s="99"/>
      <c r="L7" s="100">
        <v>6.1800000000000001E-2</v>
      </c>
      <c r="M7" s="101">
        <v>8.7500000000000008E-3</v>
      </c>
      <c r="N7" s="102">
        <v>2.5000000000000001E-3</v>
      </c>
      <c r="O7" s="103">
        <f t="shared" ref="O7:O23" si="0">L7+M7+N7</f>
        <v>7.3050000000000004E-2</v>
      </c>
      <c r="P7" s="103">
        <f t="shared" ref="P7:P23" si="1">O7+2%</f>
        <v>9.3050000000000008E-2</v>
      </c>
      <c r="R7" s="104"/>
    </row>
    <row r="8" spans="1:18" x14ac:dyDescent="0.2">
      <c r="B8" s="1">
        <v>36617</v>
      </c>
      <c r="C8" s="1">
        <v>36707</v>
      </c>
      <c r="D8" s="94">
        <f t="shared" ref="D8:D23" si="2">D7-G7</f>
        <v>7610922.9539550003</v>
      </c>
      <c r="E8" s="94"/>
      <c r="F8" s="95"/>
      <c r="G8" s="105">
        <f>($D$32*0.036667)</f>
        <v>290631.33207900001</v>
      </c>
      <c r="H8" s="97">
        <f>(((D8*0.97)*O8*(C8-B8)/360)+(((D8*0.03)*P8*(C8-B8)/360)))</f>
        <v>142229.12270203404</v>
      </c>
      <c r="I8" s="97">
        <f>G8+H8</f>
        <v>432860.45478103403</v>
      </c>
      <c r="J8" s="106"/>
      <c r="K8" s="94"/>
      <c r="L8" s="100">
        <v>6.2899999999999998E-2</v>
      </c>
      <c r="M8" s="101">
        <v>8.7500000000000008E-3</v>
      </c>
      <c r="N8" s="102">
        <v>2.5000000000000001E-3</v>
      </c>
      <c r="O8" s="103">
        <f t="shared" si="0"/>
        <v>7.4149999999999994E-2</v>
      </c>
      <c r="P8" s="103">
        <f t="shared" si="1"/>
        <v>9.4149999999999998E-2</v>
      </c>
    </row>
    <row r="9" spans="1:18" x14ac:dyDescent="0.2">
      <c r="B9" s="1">
        <v>36708</v>
      </c>
      <c r="C9" s="1">
        <v>36799</v>
      </c>
      <c r="D9" s="94">
        <f t="shared" si="2"/>
        <v>7320291.6218760004</v>
      </c>
      <c r="E9" s="94"/>
      <c r="F9" s="95"/>
      <c r="G9" s="105">
        <f>($D$32*0.03)</f>
        <v>237787.11</v>
      </c>
      <c r="H9" s="107">
        <f t="shared" ref="H9:H27" si="3">(((D9*0.97)*O9*(C9-B9)/360)+(((D9*0.03)*P9*(C9-B9)/360)))</f>
        <v>163538.9749785208</v>
      </c>
      <c r="I9" s="107">
        <f t="shared" ref="I9:I27" si="4">G9+H9</f>
        <v>401326.08497852075</v>
      </c>
      <c r="J9" s="108"/>
      <c r="K9" s="109"/>
      <c r="L9" s="110">
        <v>6.7780000000000007E-2</v>
      </c>
      <c r="M9" s="111">
        <v>1.7500000000000002E-2</v>
      </c>
      <c r="N9" s="112">
        <v>2.5000000000000001E-3</v>
      </c>
      <c r="O9" s="113">
        <f t="shared" si="0"/>
        <v>8.7780000000000011E-2</v>
      </c>
      <c r="P9" s="113">
        <f t="shared" si="1"/>
        <v>0.10778000000000001</v>
      </c>
    </row>
    <row r="10" spans="1:18" x14ac:dyDescent="0.2">
      <c r="B10" s="1">
        <v>36800</v>
      </c>
      <c r="C10" s="1">
        <v>36891</v>
      </c>
      <c r="D10" s="94">
        <f t="shared" si="2"/>
        <v>7082504.5118760001</v>
      </c>
      <c r="E10" s="94"/>
      <c r="F10" s="95"/>
      <c r="G10" s="105">
        <f t="shared" ref="G10:G19" si="5">($D$32*0.03)</f>
        <v>237787.11</v>
      </c>
      <c r="H10" s="107">
        <f t="shared" si="3"/>
        <v>158799.58796808199</v>
      </c>
      <c r="I10" s="107">
        <f t="shared" si="4"/>
        <v>396586.69796808198</v>
      </c>
      <c r="J10" s="108"/>
      <c r="K10" s="109"/>
      <c r="L10" s="110">
        <v>6.8099999999999994E-2</v>
      </c>
      <c r="M10" s="111">
        <v>1.7500000000000002E-2</v>
      </c>
      <c r="N10" s="112">
        <v>2.5000000000000001E-3</v>
      </c>
      <c r="O10" s="113">
        <f t="shared" si="0"/>
        <v>8.8099999999999998E-2</v>
      </c>
      <c r="P10" s="113">
        <f t="shared" si="1"/>
        <v>0.1081</v>
      </c>
    </row>
    <row r="11" spans="1:18" x14ac:dyDescent="0.2">
      <c r="B11" s="1">
        <v>36892</v>
      </c>
      <c r="C11" s="1">
        <v>36981</v>
      </c>
      <c r="D11" s="94">
        <f t="shared" si="2"/>
        <v>6844717.4018759998</v>
      </c>
      <c r="E11" s="94"/>
      <c r="F11" s="95"/>
      <c r="G11" s="105">
        <f t="shared" si="5"/>
        <v>237787.11</v>
      </c>
      <c r="H11" s="107">
        <f t="shared" si="3"/>
        <v>122026.33845613249</v>
      </c>
      <c r="I11" s="107">
        <f t="shared" si="4"/>
        <v>359813.44845613249</v>
      </c>
      <c r="J11" s="108"/>
      <c r="K11" s="109"/>
      <c r="L11" s="110">
        <v>6.40125E-2</v>
      </c>
      <c r="M11" s="111">
        <v>7.4999999999999997E-3</v>
      </c>
      <c r="N11" s="112">
        <v>0</v>
      </c>
      <c r="O11" s="113">
        <f t="shared" si="0"/>
        <v>7.1512500000000007E-2</v>
      </c>
      <c r="P11" s="113">
        <f t="shared" si="1"/>
        <v>9.1512500000000011E-2</v>
      </c>
    </row>
    <row r="12" spans="1:18" x14ac:dyDescent="0.2">
      <c r="A12" t="s">
        <v>128</v>
      </c>
      <c r="B12" s="1">
        <v>36982</v>
      </c>
      <c r="C12" s="1">
        <v>37072</v>
      </c>
      <c r="D12" s="94">
        <f t="shared" si="2"/>
        <v>6606930.2918759994</v>
      </c>
      <c r="E12" s="94"/>
      <c r="F12" s="95"/>
      <c r="G12" s="105">
        <f t="shared" si="5"/>
        <v>237787.11</v>
      </c>
      <c r="H12" s="107">
        <f t="shared" si="3"/>
        <v>93983.583401936092</v>
      </c>
      <c r="I12" s="107">
        <f>G12+H12</f>
        <v>331770.69340193609</v>
      </c>
      <c r="J12" s="108"/>
      <c r="K12" s="109"/>
      <c r="L12" s="110">
        <v>4.8800000000000003E-2</v>
      </c>
      <c r="M12" s="111">
        <v>7.4999999999999997E-3</v>
      </c>
      <c r="N12" s="112">
        <v>0</v>
      </c>
      <c r="O12" s="113">
        <f t="shared" si="0"/>
        <v>5.6300000000000003E-2</v>
      </c>
      <c r="P12" s="113">
        <f t="shared" si="1"/>
        <v>7.6300000000000007E-2</v>
      </c>
    </row>
    <row r="13" spans="1:18" x14ac:dyDescent="0.2">
      <c r="A13" t="s">
        <v>129</v>
      </c>
      <c r="B13" s="1">
        <v>37073</v>
      </c>
      <c r="C13" s="1">
        <v>37164</v>
      </c>
      <c r="D13" s="94">
        <f t="shared" si="2"/>
        <v>6369143.1818759991</v>
      </c>
      <c r="E13" s="94"/>
      <c r="F13" s="95"/>
      <c r="G13" s="105">
        <f t="shared" si="5"/>
        <v>237787.11</v>
      </c>
      <c r="H13" s="107">
        <f t="shared" si="3"/>
        <v>13040.820664891107</v>
      </c>
      <c r="I13" s="107">
        <f t="shared" si="4"/>
        <v>250827.93066489109</v>
      </c>
      <c r="J13" s="108"/>
      <c r="K13" s="109"/>
      <c r="L13" s="110"/>
      <c r="M13" s="111">
        <v>7.4999999999999997E-3</v>
      </c>
      <c r="N13" s="112">
        <v>0</v>
      </c>
      <c r="O13" s="113">
        <f t="shared" si="0"/>
        <v>7.4999999999999997E-3</v>
      </c>
      <c r="P13" s="113">
        <f t="shared" si="1"/>
        <v>2.75E-2</v>
      </c>
    </row>
    <row r="14" spans="1:18" x14ac:dyDescent="0.2">
      <c r="B14" s="1">
        <v>37165</v>
      </c>
      <c r="C14" s="1">
        <v>37256</v>
      </c>
      <c r="D14" s="94">
        <f t="shared" si="2"/>
        <v>6131356.0718759988</v>
      </c>
      <c r="E14" s="94"/>
      <c r="F14" s="95"/>
      <c r="G14" s="105">
        <f t="shared" si="5"/>
        <v>237787.11</v>
      </c>
      <c r="H14" s="107">
        <f t="shared" si="3"/>
        <v>12553.951557166107</v>
      </c>
      <c r="I14" s="107">
        <f t="shared" si="4"/>
        <v>250341.0615571661</v>
      </c>
      <c r="J14" s="108"/>
      <c r="K14" s="109"/>
      <c r="L14" s="110"/>
      <c r="M14" s="111">
        <v>7.4999999999999997E-3</v>
      </c>
      <c r="N14" s="112">
        <v>0</v>
      </c>
      <c r="O14" s="113">
        <f t="shared" si="0"/>
        <v>7.4999999999999997E-3</v>
      </c>
      <c r="P14" s="113">
        <f t="shared" si="1"/>
        <v>2.75E-2</v>
      </c>
    </row>
    <row r="15" spans="1:18" x14ac:dyDescent="0.2">
      <c r="B15" s="1">
        <v>37257</v>
      </c>
      <c r="C15" s="1">
        <v>37346</v>
      </c>
      <c r="D15" s="94">
        <f t="shared" si="2"/>
        <v>5893568.9618759984</v>
      </c>
      <c r="E15" s="94"/>
      <c r="F15" s="95"/>
      <c r="G15" s="105">
        <f t="shared" si="5"/>
        <v>237787.11</v>
      </c>
      <c r="H15" s="107">
        <f t="shared" si="3"/>
        <v>11801.871846156686</v>
      </c>
      <c r="I15" s="107">
        <f t="shared" si="4"/>
        <v>249588.98184615668</v>
      </c>
      <c r="J15" s="108"/>
      <c r="K15" s="109"/>
      <c r="L15" s="110"/>
      <c r="M15" s="111">
        <v>7.4999999999999997E-3</v>
      </c>
      <c r="N15" s="112">
        <v>0</v>
      </c>
      <c r="O15" s="113">
        <f t="shared" si="0"/>
        <v>7.4999999999999997E-3</v>
      </c>
      <c r="P15" s="113">
        <f t="shared" si="1"/>
        <v>2.75E-2</v>
      </c>
    </row>
    <row r="16" spans="1:18" x14ac:dyDescent="0.2">
      <c r="B16" s="1">
        <v>37347</v>
      </c>
      <c r="C16" s="1">
        <v>37437</v>
      </c>
      <c r="D16" s="94">
        <f t="shared" si="2"/>
        <v>5655781.8518759981</v>
      </c>
      <c r="E16" s="94"/>
      <c r="F16" s="95"/>
      <c r="G16" s="105">
        <f t="shared" si="5"/>
        <v>237787.11</v>
      </c>
      <c r="H16" s="107">
        <f t="shared" si="3"/>
        <v>11452.958250048896</v>
      </c>
      <c r="I16" s="107">
        <f t="shared" si="4"/>
        <v>249240.06825004888</v>
      </c>
      <c r="J16" s="108"/>
      <c r="K16" s="109"/>
      <c r="L16" s="110"/>
      <c r="M16" s="111">
        <v>7.4999999999999997E-3</v>
      </c>
      <c r="N16" s="112">
        <v>0</v>
      </c>
      <c r="O16" s="113">
        <f t="shared" si="0"/>
        <v>7.4999999999999997E-3</v>
      </c>
      <c r="P16" s="113">
        <f t="shared" si="1"/>
        <v>2.75E-2</v>
      </c>
    </row>
    <row r="17" spans="1:23" x14ac:dyDescent="0.2">
      <c r="B17" s="1">
        <v>37438</v>
      </c>
      <c r="C17" s="1">
        <v>37529</v>
      </c>
      <c r="D17" s="94">
        <f t="shared" si="2"/>
        <v>5417994.7418759977</v>
      </c>
      <c r="E17" s="94"/>
      <c r="F17" s="95"/>
      <c r="G17" s="105">
        <f t="shared" si="5"/>
        <v>237787.11</v>
      </c>
      <c r="H17" s="107">
        <f t="shared" si="3"/>
        <v>11093.344233991105</v>
      </c>
      <c r="I17" s="107">
        <f t="shared" si="4"/>
        <v>248880.4542339911</v>
      </c>
      <c r="J17" s="108"/>
      <c r="K17" s="109"/>
      <c r="L17" s="110"/>
      <c r="M17" s="111">
        <v>7.4999999999999997E-3</v>
      </c>
      <c r="N17" s="112">
        <v>0</v>
      </c>
      <c r="O17" s="113">
        <f t="shared" si="0"/>
        <v>7.4999999999999997E-3</v>
      </c>
      <c r="P17" s="113">
        <f t="shared" si="1"/>
        <v>2.75E-2</v>
      </c>
    </row>
    <row r="18" spans="1:23" x14ac:dyDescent="0.2">
      <c r="B18" s="1">
        <v>37530</v>
      </c>
      <c r="C18" s="1">
        <v>37621</v>
      </c>
      <c r="D18" s="94">
        <f t="shared" si="2"/>
        <v>5180207.6318759974</v>
      </c>
      <c r="E18" s="94"/>
      <c r="F18" s="95"/>
      <c r="G18" s="105">
        <f t="shared" si="5"/>
        <v>237787.11</v>
      </c>
      <c r="H18" s="107">
        <f t="shared" si="3"/>
        <v>10606.475126266103</v>
      </c>
      <c r="I18" s="107">
        <f t="shared" si="4"/>
        <v>248393.58512626609</v>
      </c>
      <c r="J18" s="108"/>
      <c r="K18" s="109"/>
      <c r="L18" s="110"/>
      <c r="M18" s="111">
        <v>7.4999999999999997E-3</v>
      </c>
      <c r="N18" s="112">
        <v>0</v>
      </c>
      <c r="O18" s="113">
        <f t="shared" si="0"/>
        <v>7.4999999999999997E-3</v>
      </c>
      <c r="P18" s="113">
        <f t="shared" si="1"/>
        <v>2.75E-2</v>
      </c>
    </row>
    <row r="19" spans="1:23" x14ac:dyDescent="0.2">
      <c r="B19" s="1">
        <v>37622</v>
      </c>
      <c r="C19" s="1">
        <v>37711</v>
      </c>
      <c r="D19" s="94">
        <f t="shared" si="2"/>
        <v>4942420.5218759971</v>
      </c>
      <c r="E19" s="94"/>
      <c r="F19" s="95"/>
      <c r="G19" s="105">
        <f t="shared" si="5"/>
        <v>237787.11</v>
      </c>
      <c r="H19" s="107">
        <f t="shared" si="3"/>
        <v>9897.1970950566829</v>
      </c>
      <c r="I19" s="107">
        <f t="shared" si="4"/>
        <v>247684.30709505666</v>
      </c>
      <c r="J19" s="108"/>
      <c r="K19" s="109"/>
      <c r="L19" s="110"/>
      <c r="M19" s="111">
        <v>7.4999999999999997E-3</v>
      </c>
      <c r="N19" s="112">
        <v>0</v>
      </c>
      <c r="O19" s="113">
        <f t="shared" si="0"/>
        <v>7.4999999999999997E-3</v>
      </c>
      <c r="P19" s="113">
        <f t="shared" si="1"/>
        <v>2.75E-2</v>
      </c>
      <c r="Q19" s="34"/>
      <c r="R19" s="34"/>
      <c r="S19" s="34"/>
      <c r="T19" s="34"/>
      <c r="U19" s="34"/>
      <c r="V19" s="34"/>
    </row>
    <row r="20" spans="1:23" s="31" customFormat="1" x14ac:dyDescent="0.2">
      <c r="B20" s="114">
        <v>37712</v>
      </c>
      <c r="C20" s="114">
        <v>37802</v>
      </c>
      <c r="D20" s="115">
        <f t="shared" si="2"/>
        <v>4704633.4118759967</v>
      </c>
      <c r="E20" s="115"/>
      <c r="F20" s="116"/>
      <c r="G20" s="117">
        <f>($D$32*0.03)</f>
        <v>237787.11</v>
      </c>
      <c r="H20" s="107">
        <f t="shared" si="3"/>
        <v>9526.8826590488934</v>
      </c>
      <c r="I20" s="118">
        <f t="shared" si="4"/>
        <v>247313.99265904888</v>
      </c>
      <c r="J20" s="119"/>
      <c r="K20" s="120"/>
      <c r="L20" s="121"/>
      <c r="M20" s="111">
        <v>7.4999999999999997E-3</v>
      </c>
      <c r="N20" s="112">
        <v>0</v>
      </c>
      <c r="O20" s="122">
        <f t="shared" si="0"/>
        <v>7.4999999999999997E-3</v>
      </c>
      <c r="P20" s="122">
        <f t="shared" si="1"/>
        <v>2.75E-2</v>
      </c>
      <c r="Q20" s="34"/>
      <c r="R20" s="34"/>
      <c r="S20" s="34"/>
      <c r="T20" s="34"/>
      <c r="U20" s="34"/>
      <c r="V20" s="34"/>
      <c r="W20" s="34"/>
    </row>
    <row r="21" spans="1:23" x14ac:dyDescent="0.2">
      <c r="A21" t="s">
        <v>130</v>
      </c>
      <c r="B21" s="1">
        <v>37803</v>
      </c>
      <c r="C21" s="1">
        <v>37894</v>
      </c>
      <c r="D21" s="94">
        <f t="shared" si="2"/>
        <v>4466846.3018759964</v>
      </c>
      <c r="E21" s="94"/>
      <c r="F21" s="95"/>
      <c r="G21" s="117">
        <f t="shared" ref="G21:G27" si="6">($D$32*0.03)</f>
        <v>237787.11</v>
      </c>
      <c r="H21" s="107">
        <f t="shared" si="3"/>
        <v>9145.8678030911015</v>
      </c>
      <c r="I21" s="107">
        <f t="shared" si="4"/>
        <v>246932.97780309108</v>
      </c>
      <c r="J21" s="108"/>
      <c r="K21" s="123"/>
      <c r="L21" s="110"/>
      <c r="M21" s="111">
        <v>7.4999999999999997E-3</v>
      </c>
      <c r="N21" s="112">
        <v>0</v>
      </c>
      <c r="O21" s="113">
        <f t="shared" si="0"/>
        <v>7.4999999999999997E-3</v>
      </c>
      <c r="P21" s="113">
        <f t="shared" si="1"/>
        <v>2.75E-2</v>
      </c>
    </row>
    <row r="22" spans="1:23" x14ac:dyDescent="0.2">
      <c r="A22" t="s">
        <v>131</v>
      </c>
      <c r="B22" s="1">
        <v>37895</v>
      </c>
      <c r="C22" s="1">
        <v>37986</v>
      </c>
      <c r="D22" s="94">
        <f t="shared" si="2"/>
        <v>4229059.1918759961</v>
      </c>
      <c r="E22" s="94"/>
      <c r="F22" s="95"/>
      <c r="G22" s="117">
        <f t="shared" si="6"/>
        <v>237787.11</v>
      </c>
      <c r="H22" s="107">
        <f t="shared" si="3"/>
        <v>8658.9986953661009</v>
      </c>
      <c r="I22" s="107">
        <f t="shared" si="4"/>
        <v>246446.1086953661</v>
      </c>
      <c r="J22" s="108"/>
      <c r="K22" s="123"/>
      <c r="L22" s="110"/>
      <c r="M22" s="111">
        <v>7.4999999999999997E-3</v>
      </c>
      <c r="N22" s="112">
        <v>0</v>
      </c>
      <c r="O22" s="113">
        <f t="shared" si="0"/>
        <v>7.4999999999999997E-3</v>
      </c>
      <c r="P22" s="113">
        <f t="shared" si="1"/>
        <v>2.75E-2</v>
      </c>
    </row>
    <row r="23" spans="1:23" x14ac:dyDescent="0.2">
      <c r="B23" s="1">
        <v>37987</v>
      </c>
      <c r="C23" s="1">
        <v>38077</v>
      </c>
      <c r="D23" s="94">
        <f t="shared" si="2"/>
        <v>3991272.0818759962</v>
      </c>
      <c r="E23" s="94"/>
      <c r="F23" s="95"/>
      <c r="G23" s="117">
        <f t="shared" si="6"/>
        <v>237787.11</v>
      </c>
      <c r="H23" s="107">
        <f t="shared" si="3"/>
        <v>8082.325965798891</v>
      </c>
      <c r="I23" s="107">
        <f t="shared" si="4"/>
        <v>245869.43596579888</v>
      </c>
      <c r="J23" s="108"/>
      <c r="K23" s="123"/>
      <c r="L23" s="110"/>
      <c r="M23" s="111">
        <v>7.4999999999999997E-3</v>
      </c>
      <c r="N23" s="112">
        <v>0</v>
      </c>
      <c r="O23" s="113">
        <f t="shared" si="0"/>
        <v>7.4999999999999997E-3</v>
      </c>
      <c r="P23" s="113">
        <f t="shared" si="1"/>
        <v>2.75E-2</v>
      </c>
      <c r="Q23" s="34"/>
      <c r="R23" s="34"/>
      <c r="S23" s="34"/>
      <c r="T23" s="34"/>
      <c r="U23" s="34"/>
      <c r="V23" s="34"/>
      <c r="W23" s="34"/>
    </row>
    <row r="24" spans="1:23" s="31" customFormat="1" x14ac:dyDescent="0.2">
      <c r="B24" s="114">
        <v>38078</v>
      </c>
      <c r="C24" s="114">
        <v>38168</v>
      </c>
      <c r="D24" s="115">
        <f>D23-G23</f>
        <v>3753484.9718759963</v>
      </c>
      <c r="E24" s="115"/>
      <c r="F24" s="116"/>
      <c r="G24" s="117">
        <f t="shared" si="6"/>
        <v>237787.11</v>
      </c>
      <c r="H24" s="107">
        <f t="shared" si="3"/>
        <v>7600.8070680488927</v>
      </c>
      <c r="I24" s="118">
        <f t="shared" si="4"/>
        <v>245387.91706804888</v>
      </c>
      <c r="J24" s="119"/>
      <c r="K24" s="120"/>
      <c r="L24" s="121"/>
      <c r="M24" s="111">
        <v>7.4999999999999997E-3</v>
      </c>
      <c r="N24" s="112">
        <v>0</v>
      </c>
      <c r="O24" s="122">
        <f>L24+M24+N24</f>
        <v>7.4999999999999997E-3</v>
      </c>
      <c r="P24" s="122">
        <f>O24+2%</f>
        <v>2.75E-2</v>
      </c>
      <c r="Q24" s="34"/>
      <c r="R24" s="34"/>
      <c r="S24" s="34"/>
      <c r="T24" s="34"/>
      <c r="U24" s="34"/>
      <c r="V24" s="34"/>
      <c r="W24" s="34"/>
    </row>
    <row r="25" spans="1:23" x14ac:dyDescent="0.2">
      <c r="A25" t="s">
        <v>130</v>
      </c>
      <c r="B25" s="1">
        <v>38169</v>
      </c>
      <c r="C25" s="1">
        <v>38260</v>
      </c>
      <c r="D25" s="94">
        <f>D24-G24</f>
        <v>3515697.8618759965</v>
      </c>
      <c r="E25" s="94"/>
      <c r="F25" s="95"/>
      <c r="G25" s="117">
        <f t="shared" si="6"/>
        <v>237787.11</v>
      </c>
      <c r="H25" s="107">
        <f t="shared" si="3"/>
        <v>7198.3913721911022</v>
      </c>
      <c r="I25" s="107">
        <f t="shared" si="4"/>
        <v>244985.50137219109</v>
      </c>
      <c r="J25" s="108"/>
      <c r="K25" s="123"/>
      <c r="L25" s="110"/>
      <c r="M25" s="111">
        <v>7.4999999999999997E-3</v>
      </c>
      <c r="N25" s="112">
        <v>0</v>
      </c>
      <c r="O25" s="113">
        <f>L25+M25+N25</f>
        <v>7.4999999999999997E-3</v>
      </c>
      <c r="P25" s="113">
        <f>O25+2%</f>
        <v>2.75E-2</v>
      </c>
    </row>
    <row r="26" spans="1:23" x14ac:dyDescent="0.2">
      <c r="A26" t="s">
        <v>132</v>
      </c>
      <c r="B26" s="1">
        <v>38261</v>
      </c>
      <c r="C26" s="1">
        <v>38352</v>
      </c>
      <c r="D26" s="94">
        <f>D25-G25</f>
        <v>3277910.7518759966</v>
      </c>
      <c r="E26" s="94"/>
      <c r="F26" s="95"/>
      <c r="G26" s="117">
        <f t="shared" si="6"/>
        <v>237787.11</v>
      </c>
      <c r="H26" s="107">
        <f t="shared" si="3"/>
        <v>6711.5222644661017</v>
      </c>
      <c r="I26" s="107">
        <f t="shared" si="4"/>
        <v>244498.63226446608</v>
      </c>
      <c r="J26" s="108"/>
      <c r="K26" s="123"/>
      <c r="L26" s="110"/>
      <c r="M26" s="111">
        <v>7.4999999999999997E-3</v>
      </c>
      <c r="N26" s="112">
        <v>0</v>
      </c>
      <c r="O26" s="113">
        <f>L26+M26+N26</f>
        <v>7.4999999999999997E-3</v>
      </c>
      <c r="P26" s="113">
        <f>O26+2%</f>
        <v>2.75E-2</v>
      </c>
    </row>
    <row r="27" spans="1:23" x14ac:dyDescent="0.2">
      <c r="B27" s="1">
        <v>38353</v>
      </c>
      <c r="C27" s="1">
        <v>38442</v>
      </c>
      <c r="D27" s="94">
        <f>D26-G26</f>
        <v>3040123.6418759967</v>
      </c>
      <c r="E27" s="94"/>
      <c r="F27" s="95"/>
      <c r="G27" s="117">
        <f t="shared" si="6"/>
        <v>237787.11</v>
      </c>
      <c r="H27" s="107">
        <f t="shared" si="3"/>
        <v>6087.8475928566831</v>
      </c>
      <c r="I27" s="107">
        <f t="shared" si="4"/>
        <v>243874.95759285666</v>
      </c>
      <c r="J27" s="108"/>
      <c r="K27" s="123"/>
      <c r="L27" s="110"/>
      <c r="M27" s="111">
        <v>7.4999999999999997E-3</v>
      </c>
      <c r="N27" s="112">
        <v>0</v>
      </c>
      <c r="O27" s="113">
        <f>L27+M27+N27</f>
        <v>7.4999999999999997E-3</v>
      </c>
      <c r="P27" s="113">
        <f>O27+2%</f>
        <v>2.75E-2</v>
      </c>
    </row>
    <row r="28" spans="1:23" x14ac:dyDescent="0.2">
      <c r="D28" s="94">
        <f>D27-G27</f>
        <v>2802336.5318759969</v>
      </c>
      <c r="E28" s="94"/>
      <c r="F28" s="124"/>
      <c r="G28" s="125"/>
      <c r="H28" s="125"/>
      <c r="I28" s="37"/>
      <c r="J28" s="126"/>
      <c r="K28" s="94"/>
      <c r="O28" s="127"/>
    </row>
    <row r="30" spans="1:23" x14ac:dyDescent="0.2">
      <c r="A30" t="s">
        <v>133</v>
      </c>
    </row>
    <row r="32" spans="1:23" x14ac:dyDescent="0.2">
      <c r="A32" t="s">
        <v>134</v>
      </c>
      <c r="D32" s="128">
        <v>7926237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workbookViewId="0">
      <selection activeCell="D26" sqref="D26:D31"/>
    </sheetView>
  </sheetViews>
  <sheetFormatPr defaultRowHeight="12.75" x14ac:dyDescent="0.2"/>
  <cols>
    <col min="1" max="4" width="14" customWidth="1"/>
    <col min="5" max="5" width="13.7109375" customWidth="1"/>
  </cols>
  <sheetData>
    <row r="1" spans="1:7" x14ac:dyDescent="0.2">
      <c r="A1" s="29" t="s">
        <v>58</v>
      </c>
      <c r="B1" s="29"/>
      <c r="C1" s="29"/>
    </row>
    <row r="2" spans="1:7" s="38" customFormat="1" x14ac:dyDescent="0.2">
      <c r="A2" s="38" t="s">
        <v>59</v>
      </c>
      <c r="B2" s="39"/>
      <c r="C2" s="39"/>
    </row>
    <row r="3" spans="1:7" s="38" customFormat="1" x14ac:dyDescent="0.2">
      <c r="A3" s="38" t="s">
        <v>60</v>
      </c>
    </row>
    <row r="4" spans="1:7" s="38" customFormat="1" x14ac:dyDescent="0.2">
      <c r="A4" s="38" t="s">
        <v>61</v>
      </c>
    </row>
    <row r="5" spans="1:7" ht="13.5" customHeight="1" x14ac:dyDescent="0.2">
      <c r="A5" s="40" t="s">
        <v>62</v>
      </c>
      <c r="B5" s="40" t="s">
        <v>63</v>
      </c>
      <c r="C5" s="40" t="s">
        <v>64</v>
      </c>
      <c r="D5" s="40" t="s">
        <v>65</v>
      </c>
      <c r="E5" s="40" t="s">
        <v>66</v>
      </c>
      <c r="F5" s="41"/>
    </row>
    <row r="6" spans="1:7" s="45" customFormat="1" ht="13.5" customHeight="1" x14ac:dyDescent="0.2">
      <c r="A6" s="42" t="s">
        <v>67</v>
      </c>
      <c r="B6" s="43"/>
      <c r="C6" s="43"/>
      <c r="D6" s="43"/>
      <c r="E6" s="44">
        <v>1475000</v>
      </c>
      <c r="G6" s="46" t="s">
        <v>68</v>
      </c>
    </row>
    <row r="7" spans="1:7" ht="13.5" customHeight="1" x14ac:dyDescent="0.2">
      <c r="A7" s="47">
        <v>36312</v>
      </c>
      <c r="B7" s="44">
        <v>18287.8891</v>
      </c>
      <c r="C7" s="44">
        <v>7839.9723999999997</v>
      </c>
      <c r="D7" s="44">
        <v>10447.9167</v>
      </c>
      <c r="E7" s="48">
        <f>+E6-C7</f>
        <v>1467160.0275999999</v>
      </c>
      <c r="G7" s="49">
        <f>RATE(98,-19675.08,1222400.54)</f>
        <v>1.0060979254131339E-2</v>
      </c>
    </row>
    <row r="8" spans="1:7" ht="13.5" customHeight="1" x14ac:dyDescent="0.2">
      <c r="A8" s="47">
        <v>36342</v>
      </c>
      <c r="B8" s="44">
        <v>18287.8891</v>
      </c>
      <c r="C8" s="44">
        <v>7895.5056000000004</v>
      </c>
      <c r="D8" s="44">
        <v>10392.3835</v>
      </c>
      <c r="E8" s="48">
        <f>E7-C8</f>
        <v>1459264.5219999999</v>
      </c>
    </row>
    <row r="9" spans="1:7" ht="13.5" customHeight="1" x14ac:dyDescent="0.2">
      <c r="A9" s="47">
        <v>36373</v>
      </c>
      <c r="B9" s="44">
        <v>18287.8891</v>
      </c>
      <c r="C9" s="44">
        <v>7951.4321</v>
      </c>
      <c r="D9" s="44">
        <v>10336.457</v>
      </c>
      <c r="E9" s="48">
        <f t="shared" ref="E9:E27" si="0">E8-C9</f>
        <v>1451313.0898999998</v>
      </c>
    </row>
    <row r="10" spans="1:7" ht="13.5" customHeight="1" x14ac:dyDescent="0.2">
      <c r="A10" s="47">
        <v>36404</v>
      </c>
      <c r="B10" s="44">
        <v>18287.8891</v>
      </c>
      <c r="C10" s="44">
        <v>8007.7547000000004</v>
      </c>
      <c r="D10" s="44">
        <v>10280.134400000001</v>
      </c>
      <c r="E10" s="48">
        <f t="shared" si="0"/>
        <v>1443305.3351999999</v>
      </c>
    </row>
    <row r="11" spans="1:7" ht="13.5" customHeight="1" x14ac:dyDescent="0.2">
      <c r="A11" s="47">
        <v>36434</v>
      </c>
      <c r="B11" s="44">
        <v>18287.8891</v>
      </c>
      <c r="C11" s="44">
        <v>8064.4763000000003</v>
      </c>
      <c r="D11" s="44">
        <v>10223.4128</v>
      </c>
      <c r="E11" s="48">
        <f t="shared" si="0"/>
        <v>1435240.8588999999</v>
      </c>
    </row>
    <row r="12" spans="1:7" ht="13.5" customHeight="1" x14ac:dyDescent="0.2">
      <c r="A12" s="47">
        <v>36465</v>
      </c>
      <c r="B12" s="44">
        <v>18287.8891</v>
      </c>
      <c r="C12" s="44">
        <v>8121.5996999999998</v>
      </c>
      <c r="D12" s="44">
        <v>10166.2894</v>
      </c>
      <c r="E12" s="48">
        <f t="shared" si="0"/>
        <v>1427119.2592</v>
      </c>
    </row>
    <row r="13" spans="1:7" ht="13.5" customHeight="1" x14ac:dyDescent="0.2">
      <c r="A13" s="47">
        <v>36495</v>
      </c>
      <c r="B13" s="44">
        <v>18287.8891</v>
      </c>
      <c r="C13" s="44">
        <v>8179.1277</v>
      </c>
      <c r="D13" s="44">
        <v>10108.761399999999</v>
      </c>
      <c r="E13" s="48">
        <f t="shared" si="0"/>
        <v>1418940.1314999999</v>
      </c>
    </row>
    <row r="14" spans="1:7" ht="13.5" customHeight="1" x14ac:dyDescent="0.2">
      <c r="A14" s="47">
        <v>36526</v>
      </c>
      <c r="B14" s="44">
        <v>18287.8891</v>
      </c>
      <c r="C14" s="44">
        <v>8237.0632000000005</v>
      </c>
      <c r="D14" s="44">
        <v>10050.8259</v>
      </c>
      <c r="E14" s="48">
        <f t="shared" si="0"/>
        <v>1410703.0682999999</v>
      </c>
    </row>
    <row r="15" spans="1:7" ht="13.5" customHeight="1" x14ac:dyDescent="0.2">
      <c r="A15" s="47">
        <v>36557</v>
      </c>
      <c r="B15" s="44">
        <v>18287.8891</v>
      </c>
      <c r="C15" s="44">
        <v>8295.4089999999997</v>
      </c>
      <c r="D15" s="44">
        <v>9992.4801000000007</v>
      </c>
      <c r="E15" s="48">
        <f t="shared" si="0"/>
        <v>1402407.6592999999</v>
      </c>
    </row>
    <row r="16" spans="1:7" ht="13.5" customHeight="1" x14ac:dyDescent="0.2">
      <c r="A16" s="47">
        <v>36586</v>
      </c>
      <c r="B16" s="44">
        <v>18287.8891</v>
      </c>
      <c r="C16" s="44">
        <v>8354.1682000000001</v>
      </c>
      <c r="D16" s="44">
        <v>9933.7209000000003</v>
      </c>
      <c r="E16" s="48">
        <f t="shared" si="0"/>
        <v>1394053.4911</v>
      </c>
      <c r="G16" t="s">
        <v>69</v>
      </c>
    </row>
    <row r="17" spans="1:7" s="45" customFormat="1" ht="13.5" customHeight="1" x14ac:dyDescent="0.2">
      <c r="A17" s="47">
        <v>36617</v>
      </c>
      <c r="B17" s="44">
        <v>18287.8891</v>
      </c>
      <c r="C17" s="44">
        <v>8413.3435000000009</v>
      </c>
      <c r="D17" s="44">
        <v>9874.5455999999995</v>
      </c>
      <c r="E17" s="50">
        <f t="shared" si="0"/>
        <v>1385640.1476</v>
      </c>
      <c r="G17" s="45" t="s">
        <v>70</v>
      </c>
    </row>
    <row r="18" spans="1:7" s="45" customFormat="1" ht="13.5" customHeight="1" x14ac:dyDescent="0.2">
      <c r="A18" s="47">
        <v>36647</v>
      </c>
      <c r="B18" s="44">
        <v>18287.8891</v>
      </c>
      <c r="C18" s="44">
        <v>8472.9380999999994</v>
      </c>
      <c r="D18" s="44">
        <v>9814.9509999999991</v>
      </c>
      <c r="E18" s="50">
        <f t="shared" si="0"/>
        <v>1377167.2095000001</v>
      </c>
    </row>
    <row r="19" spans="1:7" s="45" customFormat="1" ht="13.5" customHeight="1" x14ac:dyDescent="0.2">
      <c r="A19" s="47">
        <v>36678</v>
      </c>
      <c r="B19" s="44">
        <v>18287.8891</v>
      </c>
      <c r="C19" s="44">
        <v>8532.9547000000002</v>
      </c>
      <c r="D19" s="44">
        <v>9754.9344000000001</v>
      </c>
      <c r="E19" s="50">
        <f t="shared" si="0"/>
        <v>1368634.2548000002</v>
      </c>
    </row>
    <row r="20" spans="1:7" s="45" customFormat="1" ht="13.5" customHeight="1" x14ac:dyDescent="0.2">
      <c r="A20" s="47">
        <v>36708</v>
      </c>
      <c r="B20" s="44">
        <v>18287.8891</v>
      </c>
      <c r="C20" s="44">
        <v>8593.3965000000007</v>
      </c>
      <c r="D20" s="44">
        <v>9694.4925999999996</v>
      </c>
      <c r="E20" s="50">
        <f t="shared" si="0"/>
        <v>1360040.8583000002</v>
      </c>
    </row>
    <row r="21" spans="1:7" s="45" customFormat="1" ht="13.5" customHeight="1" x14ac:dyDescent="0.2">
      <c r="A21" s="47">
        <v>36739</v>
      </c>
      <c r="B21" s="44">
        <v>18287.8891</v>
      </c>
      <c r="C21" s="44">
        <v>8654.2664000000004</v>
      </c>
      <c r="D21" s="44">
        <v>9633.6226999999999</v>
      </c>
      <c r="E21" s="50">
        <f t="shared" si="0"/>
        <v>1351386.5919000001</v>
      </c>
    </row>
    <row r="22" spans="1:7" s="45" customFormat="1" ht="13.5" customHeight="1" x14ac:dyDescent="0.2">
      <c r="A22" s="47">
        <v>36770</v>
      </c>
      <c r="B22" s="44">
        <v>18287.8891</v>
      </c>
      <c r="C22" s="44">
        <v>8715.5673999999999</v>
      </c>
      <c r="D22" s="44">
        <v>9572.3217000000004</v>
      </c>
      <c r="E22" s="50">
        <f t="shared" si="0"/>
        <v>1342671.0245000001</v>
      </c>
    </row>
    <row r="23" spans="1:7" s="45" customFormat="1" ht="13.5" customHeight="1" x14ac:dyDescent="0.2">
      <c r="A23" s="47">
        <v>36800</v>
      </c>
      <c r="B23" s="44">
        <v>18287.8891</v>
      </c>
      <c r="C23" s="44">
        <v>8777.3027000000002</v>
      </c>
      <c r="D23" s="44">
        <v>9510.5864000000001</v>
      </c>
      <c r="E23" s="50">
        <f t="shared" si="0"/>
        <v>1333893.7217999999</v>
      </c>
    </row>
    <row r="24" spans="1:7" s="45" customFormat="1" ht="13.5" customHeight="1" x14ac:dyDescent="0.2">
      <c r="A24" s="47">
        <v>36831</v>
      </c>
      <c r="B24" s="44">
        <v>18287.8891</v>
      </c>
      <c r="C24" s="44">
        <v>8839.4752000000008</v>
      </c>
      <c r="D24" s="44">
        <v>9448.4138999999996</v>
      </c>
      <c r="E24" s="50">
        <f t="shared" si="0"/>
        <v>1325054.2466</v>
      </c>
    </row>
    <row r="25" spans="1:7" s="45" customFormat="1" ht="13.5" customHeight="1" x14ac:dyDescent="0.2">
      <c r="A25" s="47">
        <v>36861</v>
      </c>
      <c r="B25" s="44">
        <v>18287.8891</v>
      </c>
      <c r="C25" s="44">
        <v>12316.879499999999</v>
      </c>
      <c r="D25" s="44">
        <v>5971.0096000000003</v>
      </c>
      <c r="E25" s="50">
        <f t="shared" si="0"/>
        <v>1312737.3670999999</v>
      </c>
    </row>
    <row r="26" spans="1:7" s="45" customFormat="1" ht="13.5" customHeight="1" x14ac:dyDescent="0.2">
      <c r="A26" s="47">
        <v>36892</v>
      </c>
      <c r="B26" s="44">
        <v>18287.8891</v>
      </c>
      <c r="C26" s="44">
        <v>12404.124100000001</v>
      </c>
      <c r="D26" s="44">
        <v>5883.7650000000003</v>
      </c>
      <c r="E26" s="50">
        <f t="shared" si="0"/>
        <v>1300333.243</v>
      </c>
    </row>
    <row r="27" spans="1:7" s="45" customFormat="1" ht="13.5" customHeight="1" x14ac:dyDescent="0.2">
      <c r="A27" s="47">
        <v>36923</v>
      </c>
      <c r="B27" s="44">
        <v>18287.8891</v>
      </c>
      <c r="C27" s="44"/>
      <c r="D27" s="44"/>
      <c r="E27" s="50">
        <f t="shared" si="0"/>
        <v>1300333.243</v>
      </c>
    </row>
    <row r="28" spans="1:7" s="45" customFormat="1" ht="13.5" customHeight="1" x14ac:dyDescent="0.2">
      <c r="A28" s="47">
        <v>36951</v>
      </c>
      <c r="B28" s="44">
        <v>18287.8891</v>
      </c>
      <c r="C28" s="44"/>
      <c r="D28" s="44"/>
      <c r="E28" s="51">
        <v>1222400.54</v>
      </c>
      <c r="F28" s="45" t="s">
        <v>71</v>
      </c>
    </row>
    <row r="29" spans="1:7" ht="13.5" customHeight="1" x14ac:dyDescent="0.2">
      <c r="A29" s="47">
        <v>36982</v>
      </c>
      <c r="B29" s="44">
        <v>19675.080000000002</v>
      </c>
      <c r="C29" s="44">
        <f t="shared" ref="C29:C92" si="1">B29-D29</f>
        <v>7376.5081670600011</v>
      </c>
      <c r="D29" s="44">
        <f>E28*0.010061</f>
        <v>12298.571832940001</v>
      </c>
      <c r="E29" s="50">
        <f t="shared" ref="E29:E92" si="2">E28-C29</f>
        <v>1215024.0318329399</v>
      </c>
      <c r="F29" t="s">
        <v>72</v>
      </c>
    </row>
    <row r="30" spans="1:7" ht="13.5" customHeight="1" x14ac:dyDescent="0.2">
      <c r="A30" s="47">
        <v>37012</v>
      </c>
      <c r="B30" s="44">
        <v>19675.080000000002</v>
      </c>
      <c r="C30" s="44">
        <f t="shared" si="1"/>
        <v>7450.7232157287926</v>
      </c>
      <c r="D30" s="44">
        <f t="shared" ref="D30:D93" si="3">E29*0.010061</f>
        <v>12224.356784271209</v>
      </c>
      <c r="E30" s="48">
        <f t="shared" si="2"/>
        <v>1207573.3086172112</v>
      </c>
    </row>
    <row r="31" spans="1:7" ht="13.5" customHeight="1" x14ac:dyDescent="0.2">
      <c r="A31" s="47">
        <v>37043</v>
      </c>
      <c r="B31" s="44">
        <v>19675.080000000002</v>
      </c>
      <c r="C31" s="44">
        <f t="shared" si="1"/>
        <v>7525.684942002239</v>
      </c>
      <c r="D31" s="44">
        <f t="shared" si="3"/>
        <v>12149.395057997763</v>
      </c>
      <c r="E31" s="48">
        <f t="shared" si="2"/>
        <v>1200047.623675209</v>
      </c>
    </row>
    <row r="32" spans="1:7" ht="13.5" customHeight="1" x14ac:dyDescent="0.2">
      <c r="A32" s="47">
        <v>37073</v>
      </c>
      <c r="B32" s="44">
        <v>19675.080000000002</v>
      </c>
      <c r="C32" s="44">
        <f t="shared" si="1"/>
        <v>7601.4008582037241</v>
      </c>
      <c r="D32" s="44">
        <f t="shared" si="3"/>
        <v>12073.679141796278</v>
      </c>
      <c r="E32" s="48">
        <f t="shared" si="2"/>
        <v>1192446.2228170054</v>
      </c>
    </row>
    <row r="33" spans="1:5" ht="13.5" customHeight="1" x14ac:dyDescent="0.2">
      <c r="A33" s="47">
        <v>37104</v>
      </c>
      <c r="B33" s="44">
        <v>19675.080000000002</v>
      </c>
      <c r="C33" s="44">
        <f t="shared" si="1"/>
        <v>7677.8785522381095</v>
      </c>
      <c r="D33" s="44">
        <f t="shared" si="3"/>
        <v>11997.201447761892</v>
      </c>
      <c r="E33" s="48">
        <f t="shared" si="2"/>
        <v>1184768.3442647671</v>
      </c>
    </row>
    <row r="34" spans="1:5" ht="13.5" customHeight="1" x14ac:dyDescent="0.2">
      <c r="A34" s="47">
        <v>37135</v>
      </c>
      <c r="B34" s="44">
        <v>19675.080000000002</v>
      </c>
      <c r="C34" s="44">
        <f t="shared" si="1"/>
        <v>7755.1256883521783</v>
      </c>
      <c r="D34" s="44">
        <f t="shared" si="3"/>
        <v>11919.954311647823</v>
      </c>
      <c r="E34" s="48">
        <f t="shared" si="2"/>
        <v>1177013.218576415</v>
      </c>
    </row>
    <row r="35" spans="1:5" ht="13.5" customHeight="1" x14ac:dyDescent="0.2">
      <c r="A35" s="47">
        <v>37165</v>
      </c>
      <c r="B35" s="44">
        <v>19675.080000000002</v>
      </c>
      <c r="C35" s="44">
        <f t="shared" si="1"/>
        <v>7833.15000790269</v>
      </c>
      <c r="D35" s="44">
        <f t="shared" si="3"/>
        <v>11841.929992097312</v>
      </c>
      <c r="E35" s="48">
        <f t="shared" si="2"/>
        <v>1169180.0685685123</v>
      </c>
    </row>
    <row r="36" spans="1:5" ht="13.5" customHeight="1" x14ac:dyDescent="0.2">
      <c r="A36" s="47">
        <v>37196</v>
      </c>
      <c r="B36" s="44">
        <v>19675.080000000002</v>
      </c>
      <c r="C36" s="44">
        <f t="shared" si="1"/>
        <v>7911.9593301321984</v>
      </c>
      <c r="D36" s="44">
        <f t="shared" si="3"/>
        <v>11763.120669867803</v>
      </c>
      <c r="E36" s="48">
        <f t="shared" si="2"/>
        <v>1161268.1092383801</v>
      </c>
    </row>
    <row r="37" spans="1:5" ht="13.5" customHeight="1" x14ac:dyDescent="0.2">
      <c r="A37" s="47">
        <v>37226</v>
      </c>
      <c r="B37" s="44">
        <v>19675.080000000002</v>
      </c>
      <c r="C37" s="44">
        <f t="shared" si="1"/>
        <v>7991.5615529526585</v>
      </c>
      <c r="D37" s="44">
        <f t="shared" si="3"/>
        <v>11683.518447047343</v>
      </c>
      <c r="E37" s="48">
        <f t="shared" si="2"/>
        <v>1153276.5476854274</v>
      </c>
    </row>
    <row r="38" spans="1:5" ht="13.5" customHeight="1" x14ac:dyDescent="0.2">
      <c r="A38" s="47">
        <v>37257</v>
      </c>
      <c r="B38" s="44">
        <v>19675.080000000002</v>
      </c>
      <c r="C38" s="44">
        <f t="shared" si="1"/>
        <v>8071.9646537369172</v>
      </c>
      <c r="D38" s="44">
        <f t="shared" si="3"/>
        <v>11603.115346263085</v>
      </c>
      <c r="E38" s="48">
        <f t="shared" si="2"/>
        <v>1145204.5830316904</v>
      </c>
    </row>
    <row r="39" spans="1:5" ht="13.5" customHeight="1" x14ac:dyDescent="0.2">
      <c r="A39" s="47">
        <v>37288</v>
      </c>
      <c r="B39" s="44">
        <v>19675.080000000002</v>
      </c>
      <c r="C39" s="44">
        <f t="shared" si="1"/>
        <v>8153.1766901181636</v>
      </c>
      <c r="D39" s="44">
        <f t="shared" si="3"/>
        <v>11521.903309881838</v>
      </c>
      <c r="E39" s="48">
        <f t="shared" si="2"/>
        <v>1137051.4063415723</v>
      </c>
    </row>
    <row r="40" spans="1:5" ht="13.5" customHeight="1" x14ac:dyDescent="0.2">
      <c r="A40" s="47">
        <v>37316</v>
      </c>
      <c r="B40" s="44">
        <v>19675.080000000002</v>
      </c>
      <c r="C40" s="44">
        <f t="shared" si="1"/>
        <v>8235.2058007974429</v>
      </c>
      <c r="D40" s="44">
        <f t="shared" si="3"/>
        <v>11439.874199202559</v>
      </c>
      <c r="E40" s="48">
        <f t="shared" si="2"/>
        <v>1128816.2005407747</v>
      </c>
    </row>
    <row r="41" spans="1:5" ht="13.5" customHeight="1" x14ac:dyDescent="0.2">
      <c r="A41" s="47">
        <v>37347</v>
      </c>
      <c r="B41" s="44">
        <v>19675.080000000002</v>
      </c>
      <c r="C41" s="44">
        <f t="shared" si="1"/>
        <v>8318.0602063592669</v>
      </c>
      <c r="D41" s="44">
        <f t="shared" si="3"/>
        <v>11357.019793640735</v>
      </c>
      <c r="E41" s="48">
        <f t="shared" si="2"/>
        <v>1120498.1403344155</v>
      </c>
    </row>
    <row r="42" spans="1:5" ht="13.5" customHeight="1" x14ac:dyDescent="0.2">
      <c r="A42" s="47">
        <v>37377</v>
      </c>
      <c r="B42" s="44">
        <v>19675.080000000002</v>
      </c>
      <c r="C42" s="44">
        <f t="shared" si="1"/>
        <v>8401.7482100954476</v>
      </c>
      <c r="D42" s="44">
        <f t="shared" si="3"/>
        <v>11273.331789904554</v>
      </c>
      <c r="E42" s="48">
        <f t="shared" si="2"/>
        <v>1112096.3921243201</v>
      </c>
    </row>
    <row r="43" spans="1:5" ht="13.5" customHeight="1" x14ac:dyDescent="0.2">
      <c r="A43" s="47">
        <v>37408</v>
      </c>
      <c r="B43" s="44">
        <v>19675.080000000002</v>
      </c>
      <c r="C43" s="44">
        <f t="shared" si="1"/>
        <v>8486.2781988372153</v>
      </c>
      <c r="D43" s="44">
        <f t="shared" si="3"/>
        <v>11188.801801162786</v>
      </c>
      <c r="E43" s="48">
        <f t="shared" si="2"/>
        <v>1103610.1139254828</v>
      </c>
    </row>
    <row r="44" spans="1:5" ht="13.5" customHeight="1" x14ac:dyDescent="0.2">
      <c r="A44" s="47">
        <v>37438</v>
      </c>
      <c r="B44" s="44">
        <v>19675.080000000002</v>
      </c>
      <c r="C44" s="44">
        <f t="shared" si="1"/>
        <v>8571.6586437957176</v>
      </c>
      <c r="D44" s="44">
        <f t="shared" si="3"/>
        <v>11103.421356204284</v>
      </c>
      <c r="E44" s="48">
        <f t="shared" si="2"/>
        <v>1095038.4552816872</v>
      </c>
    </row>
    <row r="45" spans="1:5" ht="13.5" customHeight="1" x14ac:dyDescent="0.2">
      <c r="A45" s="47">
        <v>37469</v>
      </c>
      <c r="B45" s="44">
        <v>19675.080000000002</v>
      </c>
      <c r="C45" s="44">
        <f t="shared" si="1"/>
        <v>8657.8981014109468</v>
      </c>
      <c r="D45" s="44">
        <f t="shared" si="3"/>
        <v>11017.181898589055</v>
      </c>
      <c r="E45" s="48">
        <f t="shared" si="2"/>
        <v>1086380.5571802761</v>
      </c>
    </row>
    <row r="46" spans="1:5" ht="13.5" customHeight="1" x14ac:dyDescent="0.2">
      <c r="A46" s="47">
        <v>37500</v>
      </c>
      <c r="B46" s="44">
        <v>19675.080000000002</v>
      </c>
      <c r="C46" s="44">
        <f t="shared" si="1"/>
        <v>8745.0052142092427</v>
      </c>
      <c r="D46" s="44">
        <f t="shared" si="3"/>
        <v>10930.074785790759</v>
      </c>
      <c r="E46" s="48">
        <f t="shared" si="2"/>
        <v>1077635.5519660669</v>
      </c>
    </row>
    <row r="47" spans="1:5" ht="13.5" customHeight="1" x14ac:dyDescent="0.2">
      <c r="A47" s="47">
        <v>37530</v>
      </c>
      <c r="B47" s="44">
        <v>19675.080000000002</v>
      </c>
      <c r="C47" s="44">
        <f t="shared" si="1"/>
        <v>8832.9887116694026</v>
      </c>
      <c r="D47" s="44">
        <f t="shared" si="3"/>
        <v>10842.091288330599</v>
      </c>
      <c r="E47" s="48">
        <f t="shared" si="2"/>
        <v>1068802.5632543976</v>
      </c>
    </row>
    <row r="48" spans="1:5" ht="13.5" customHeight="1" x14ac:dyDescent="0.2">
      <c r="A48" s="47">
        <v>37561</v>
      </c>
      <c r="B48" s="44">
        <v>19675.080000000002</v>
      </c>
      <c r="C48" s="44">
        <f t="shared" si="1"/>
        <v>8921.8574110975078</v>
      </c>
      <c r="D48" s="44">
        <f t="shared" si="3"/>
        <v>10753.222588902494</v>
      </c>
      <c r="E48" s="48">
        <f t="shared" si="2"/>
        <v>1059880.7058433001</v>
      </c>
    </row>
    <row r="49" spans="1:5" ht="13.5" customHeight="1" x14ac:dyDescent="0.2">
      <c r="A49" s="47">
        <v>37591</v>
      </c>
      <c r="B49" s="44">
        <v>19675.080000000002</v>
      </c>
      <c r="C49" s="44">
        <f t="shared" si="1"/>
        <v>9011.6202185105594</v>
      </c>
      <c r="D49" s="44">
        <f t="shared" si="3"/>
        <v>10663.459781489442</v>
      </c>
      <c r="E49" s="48">
        <f t="shared" si="2"/>
        <v>1050869.0856247896</v>
      </c>
    </row>
    <row r="50" spans="1:5" ht="13.5" customHeight="1" x14ac:dyDescent="0.2">
      <c r="A50" s="47">
        <v>37622</v>
      </c>
      <c r="B50" s="44">
        <v>19675.080000000002</v>
      </c>
      <c r="C50" s="44">
        <f t="shared" si="1"/>
        <v>9102.2861295289931</v>
      </c>
      <c r="D50" s="44">
        <f t="shared" si="3"/>
        <v>10572.793870471009</v>
      </c>
      <c r="E50" s="48">
        <f t="shared" si="2"/>
        <v>1041766.7994952606</v>
      </c>
    </row>
    <row r="51" spans="1:5" ht="13.5" customHeight="1" x14ac:dyDescent="0.2">
      <c r="A51" s="47">
        <v>37653</v>
      </c>
      <c r="B51" s="44">
        <v>19675.080000000002</v>
      </c>
      <c r="C51" s="44">
        <f t="shared" si="1"/>
        <v>9193.8642302781846</v>
      </c>
      <c r="D51" s="44">
        <f t="shared" si="3"/>
        <v>10481.215769721817</v>
      </c>
      <c r="E51" s="48">
        <f t="shared" si="2"/>
        <v>1032572.9352649824</v>
      </c>
    </row>
    <row r="52" spans="1:5" ht="13.5" customHeight="1" x14ac:dyDescent="0.2">
      <c r="A52" s="47">
        <v>37681</v>
      </c>
      <c r="B52" s="44">
        <v>19675.080000000002</v>
      </c>
      <c r="C52" s="44">
        <f t="shared" si="1"/>
        <v>9286.3636982990138</v>
      </c>
      <c r="D52" s="44">
        <f t="shared" si="3"/>
        <v>10388.716301700988</v>
      </c>
      <c r="E52" s="48">
        <f t="shared" si="2"/>
        <v>1023286.5715666834</v>
      </c>
    </row>
    <row r="53" spans="1:5" ht="13.5" customHeight="1" x14ac:dyDescent="0.2">
      <c r="A53" s="47">
        <v>37712</v>
      </c>
      <c r="B53" s="44">
        <v>19675.080000000002</v>
      </c>
      <c r="C53" s="44">
        <f t="shared" si="1"/>
        <v>9379.7938034676008</v>
      </c>
      <c r="D53" s="44">
        <f t="shared" si="3"/>
        <v>10295.286196532401</v>
      </c>
      <c r="E53" s="48">
        <f t="shared" si="2"/>
        <v>1013906.7777632157</v>
      </c>
    </row>
    <row r="54" spans="1:5" ht="13.5" customHeight="1" x14ac:dyDescent="0.2">
      <c r="A54" s="47">
        <v>37742</v>
      </c>
      <c r="B54" s="44">
        <v>19675.080000000002</v>
      </c>
      <c r="C54" s="44">
        <f t="shared" si="1"/>
        <v>9474.1639089242872</v>
      </c>
      <c r="D54" s="44">
        <f t="shared" si="3"/>
        <v>10200.916091075715</v>
      </c>
      <c r="E54" s="48">
        <f t="shared" si="2"/>
        <v>1004432.6138542914</v>
      </c>
    </row>
    <row r="55" spans="1:5" ht="13.5" customHeight="1" x14ac:dyDescent="0.2">
      <c r="A55" s="47">
        <v>37773</v>
      </c>
      <c r="B55" s="44">
        <v>19675.080000000002</v>
      </c>
      <c r="C55" s="44">
        <f t="shared" si="1"/>
        <v>9569.4834720119761</v>
      </c>
      <c r="D55" s="44">
        <f t="shared" si="3"/>
        <v>10105.596527988026</v>
      </c>
      <c r="E55" s="48">
        <f t="shared" si="2"/>
        <v>994863.1303822794</v>
      </c>
    </row>
    <row r="56" spans="1:5" ht="13.5" customHeight="1" x14ac:dyDescent="0.2">
      <c r="A56" s="47">
        <v>37803</v>
      </c>
      <c r="B56" s="44">
        <v>19675.080000000002</v>
      </c>
      <c r="C56" s="44">
        <f t="shared" si="1"/>
        <v>9665.762045223888</v>
      </c>
      <c r="D56" s="44">
        <f t="shared" si="3"/>
        <v>10009.317954776114</v>
      </c>
      <c r="E56" s="48">
        <f t="shared" si="2"/>
        <v>985197.36833705555</v>
      </c>
    </row>
    <row r="57" spans="1:5" ht="13.5" customHeight="1" x14ac:dyDescent="0.2">
      <c r="A57" s="47">
        <v>37834</v>
      </c>
      <c r="B57" s="44">
        <v>19675.080000000002</v>
      </c>
      <c r="C57" s="44">
        <f t="shared" si="1"/>
        <v>9763.0092771608852</v>
      </c>
      <c r="D57" s="44">
        <f t="shared" si="3"/>
        <v>9912.0707228391166</v>
      </c>
      <c r="E57" s="48">
        <f t="shared" si="2"/>
        <v>975434.35905989469</v>
      </c>
    </row>
    <row r="58" spans="1:5" ht="13.5" customHeight="1" x14ac:dyDescent="0.2">
      <c r="A58" s="47">
        <v>37865</v>
      </c>
      <c r="B58" s="44">
        <v>19675.080000000002</v>
      </c>
      <c r="C58" s="44">
        <f t="shared" si="1"/>
        <v>9861.2349134984015</v>
      </c>
      <c r="D58" s="44">
        <f t="shared" si="3"/>
        <v>9813.8450865016002</v>
      </c>
      <c r="E58" s="48">
        <f t="shared" si="2"/>
        <v>965573.12414639629</v>
      </c>
    </row>
    <row r="59" spans="1:5" ht="13.5" customHeight="1" x14ac:dyDescent="0.2">
      <c r="A59" s="47">
        <v>37895</v>
      </c>
      <c r="B59" s="44">
        <v>19675.080000000002</v>
      </c>
      <c r="C59" s="44">
        <f t="shared" si="1"/>
        <v>9960.4487979631085</v>
      </c>
      <c r="D59" s="44">
        <f t="shared" si="3"/>
        <v>9714.6312020368932</v>
      </c>
      <c r="E59" s="48">
        <f t="shared" si="2"/>
        <v>955612.6753484332</v>
      </c>
    </row>
    <row r="60" spans="1:5" ht="13.5" customHeight="1" x14ac:dyDescent="0.2">
      <c r="A60" s="47">
        <v>37926</v>
      </c>
      <c r="B60" s="44">
        <v>19675.080000000002</v>
      </c>
      <c r="C60" s="44">
        <f t="shared" si="1"/>
        <v>10060.660873319415</v>
      </c>
      <c r="D60" s="44">
        <f t="shared" si="3"/>
        <v>9614.4191266805865</v>
      </c>
      <c r="E60" s="48">
        <f t="shared" si="2"/>
        <v>945552.01447511383</v>
      </c>
    </row>
    <row r="61" spans="1:5" ht="13.5" customHeight="1" x14ac:dyDescent="0.2">
      <c r="A61" s="47">
        <v>37956</v>
      </c>
      <c r="B61" s="44">
        <v>19675.080000000002</v>
      </c>
      <c r="C61" s="44">
        <f t="shared" si="1"/>
        <v>10161.881182365882</v>
      </c>
      <c r="D61" s="44">
        <f t="shared" si="3"/>
        <v>9513.1988176341201</v>
      </c>
      <c r="E61" s="48">
        <f t="shared" si="2"/>
        <v>935390.13329274789</v>
      </c>
    </row>
    <row r="62" spans="1:5" ht="13.5" customHeight="1" x14ac:dyDescent="0.2">
      <c r="A62" s="47">
        <v>37987</v>
      </c>
      <c r="B62" s="44">
        <v>19675.080000000002</v>
      </c>
      <c r="C62" s="44">
        <f t="shared" si="1"/>
        <v>10264.119868941665</v>
      </c>
      <c r="D62" s="44">
        <f t="shared" si="3"/>
        <v>9410.9601310583366</v>
      </c>
      <c r="E62" s="48">
        <f t="shared" si="2"/>
        <v>925126.01342380617</v>
      </c>
    </row>
    <row r="63" spans="1:5" ht="13.5" customHeight="1" x14ac:dyDescent="0.2">
      <c r="A63" s="47">
        <v>38018</v>
      </c>
      <c r="B63" s="44">
        <v>19675.080000000002</v>
      </c>
      <c r="C63" s="44">
        <f t="shared" si="1"/>
        <v>10367.387178943087</v>
      </c>
      <c r="D63" s="44">
        <f t="shared" si="3"/>
        <v>9307.6928210569149</v>
      </c>
      <c r="E63" s="48">
        <f t="shared" si="2"/>
        <v>914758.62624486303</v>
      </c>
    </row>
    <row r="64" spans="1:5" ht="13.5" customHeight="1" x14ac:dyDescent="0.2">
      <c r="A64" s="47">
        <v>38047</v>
      </c>
      <c r="B64" s="44">
        <v>19675.080000000002</v>
      </c>
      <c r="C64" s="44">
        <f t="shared" si="1"/>
        <v>10471.693461350435</v>
      </c>
      <c r="D64" s="44">
        <f t="shared" si="3"/>
        <v>9203.3865386495672</v>
      </c>
      <c r="E64" s="48">
        <f t="shared" si="2"/>
        <v>904286.93278351263</v>
      </c>
    </row>
    <row r="65" spans="1:7" ht="13.5" customHeight="1" x14ac:dyDescent="0.2">
      <c r="A65" s="47">
        <v>38078</v>
      </c>
      <c r="B65" s="44">
        <v>19675.080000000002</v>
      </c>
      <c r="C65" s="44">
        <f t="shared" si="1"/>
        <v>10577.049169265081</v>
      </c>
      <c r="D65" s="44">
        <f t="shared" si="3"/>
        <v>9098.0308307349205</v>
      </c>
      <c r="E65" s="48">
        <f t="shared" si="2"/>
        <v>893709.88361424755</v>
      </c>
    </row>
    <row r="66" spans="1:7" ht="13.5" customHeight="1" x14ac:dyDescent="0.2">
      <c r="A66" s="47">
        <v>38108</v>
      </c>
      <c r="B66" s="44">
        <v>19675.080000000002</v>
      </c>
      <c r="C66" s="44">
        <f t="shared" si="1"/>
        <v>10683.464860957056</v>
      </c>
      <c r="D66" s="44">
        <f t="shared" si="3"/>
        <v>8991.6151390429459</v>
      </c>
      <c r="E66" s="48">
        <f t="shared" si="2"/>
        <v>883026.41875329055</v>
      </c>
    </row>
    <row r="67" spans="1:7" ht="13.5" customHeight="1" x14ac:dyDescent="0.2">
      <c r="A67" s="47">
        <v>38139</v>
      </c>
      <c r="B67" s="44">
        <v>19675.080000000002</v>
      </c>
      <c r="C67" s="44">
        <f t="shared" si="1"/>
        <v>10790.951200923146</v>
      </c>
      <c r="D67" s="44">
        <f t="shared" si="3"/>
        <v>8884.128799076856</v>
      </c>
      <c r="E67" s="48">
        <f t="shared" si="2"/>
        <v>872235.46755236736</v>
      </c>
    </row>
    <row r="68" spans="1:7" ht="13.5" customHeight="1" x14ac:dyDescent="0.2">
      <c r="A68" s="47">
        <v>38169</v>
      </c>
      <c r="B68" s="44">
        <v>19675.080000000002</v>
      </c>
      <c r="C68" s="44">
        <f t="shared" si="1"/>
        <v>10899.518960955633</v>
      </c>
      <c r="D68" s="44">
        <f t="shared" si="3"/>
        <v>8775.561039044369</v>
      </c>
      <c r="E68" s="48">
        <f t="shared" si="2"/>
        <v>861335.9485914117</v>
      </c>
    </row>
    <row r="69" spans="1:7" ht="13.5" customHeight="1" x14ac:dyDescent="0.2">
      <c r="A69" s="47">
        <v>38200</v>
      </c>
      <c r="B69" s="44">
        <v>19675.080000000002</v>
      </c>
      <c r="C69" s="44">
        <f t="shared" si="1"/>
        <v>11009.179021221807</v>
      </c>
      <c r="D69" s="44">
        <f t="shared" si="3"/>
        <v>8665.9009787781943</v>
      </c>
      <c r="E69" s="48">
        <f t="shared" si="2"/>
        <v>850326.76957018988</v>
      </c>
    </row>
    <row r="70" spans="1:7" ht="13.5" customHeight="1" x14ac:dyDescent="0.2">
      <c r="A70" s="47">
        <v>38231</v>
      </c>
      <c r="B70" s="44">
        <v>19675.080000000002</v>
      </c>
      <c r="C70" s="44">
        <f t="shared" si="1"/>
        <v>11119.94237135432</v>
      </c>
      <c r="D70" s="44">
        <f t="shared" si="3"/>
        <v>8555.1376286456816</v>
      </c>
      <c r="E70" s="48">
        <f t="shared" si="2"/>
        <v>839206.82719883556</v>
      </c>
    </row>
    <row r="71" spans="1:7" ht="13.5" customHeight="1" x14ac:dyDescent="0.2">
      <c r="A71" s="47">
        <v>38261</v>
      </c>
      <c r="B71" s="44">
        <v>19675.080000000002</v>
      </c>
      <c r="C71" s="44">
        <f t="shared" si="1"/>
        <v>11231.820111552517</v>
      </c>
      <c r="D71" s="44">
        <f t="shared" si="3"/>
        <v>8443.2598884474846</v>
      </c>
      <c r="E71" s="48">
        <f t="shared" si="2"/>
        <v>827975.00708728307</v>
      </c>
    </row>
    <row r="72" spans="1:7" ht="13.5" customHeight="1" x14ac:dyDescent="0.2">
      <c r="A72" s="47">
        <v>38292</v>
      </c>
      <c r="B72" s="44">
        <v>19675.080000000002</v>
      </c>
      <c r="C72" s="44">
        <f t="shared" si="1"/>
        <v>11344.823453694846</v>
      </c>
      <c r="D72" s="44">
        <f t="shared" si="3"/>
        <v>8330.256546305156</v>
      </c>
      <c r="E72" s="48">
        <f t="shared" si="2"/>
        <v>816630.18363358825</v>
      </c>
    </row>
    <row r="73" spans="1:7" ht="13.5" customHeight="1" x14ac:dyDescent="0.2">
      <c r="A73" s="47">
        <v>38322</v>
      </c>
      <c r="B73" s="44">
        <v>19675.080000000002</v>
      </c>
      <c r="C73" s="44">
        <f t="shared" si="1"/>
        <v>11458.963722462469</v>
      </c>
      <c r="D73" s="44">
        <f t="shared" si="3"/>
        <v>8216.1162775375324</v>
      </c>
      <c r="E73" s="48">
        <f t="shared" si="2"/>
        <v>805171.21991112584</v>
      </c>
    </row>
    <row r="74" spans="1:7" ht="13.5" customHeight="1" x14ac:dyDescent="0.2">
      <c r="A74" s="47">
        <v>38353</v>
      </c>
      <c r="B74" s="44">
        <v>19675.080000000002</v>
      </c>
      <c r="C74" s="44">
        <f t="shared" si="1"/>
        <v>11574.252356474164</v>
      </c>
      <c r="D74" s="44">
        <f t="shared" si="3"/>
        <v>8100.8276435258376</v>
      </c>
      <c r="E74" s="48">
        <f t="shared" si="2"/>
        <v>793596.96755465167</v>
      </c>
    </row>
    <row r="75" spans="1:7" ht="13.5" customHeight="1" x14ac:dyDescent="0.2">
      <c r="A75" s="47">
        <v>38384</v>
      </c>
      <c r="B75" s="44">
        <v>19675.080000000002</v>
      </c>
      <c r="C75" s="44">
        <f t="shared" si="1"/>
        <v>11690.700909432651</v>
      </c>
      <c r="D75" s="44">
        <f t="shared" si="3"/>
        <v>7984.3790905673504</v>
      </c>
      <c r="E75" s="48">
        <f t="shared" si="2"/>
        <v>781906.26664521906</v>
      </c>
    </row>
    <row r="76" spans="1:7" ht="13.5" customHeight="1" x14ac:dyDescent="0.2">
      <c r="A76" s="47">
        <v>38412</v>
      </c>
      <c r="B76" s="44">
        <v>19675.080000000002</v>
      </c>
      <c r="C76" s="44">
        <f t="shared" si="1"/>
        <v>11808.321051282452</v>
      </c>
      <c r="D76" s="44">
        <f t="shared" si="3"/>
        <v>7866.7589487175492</v>
      </c>
      <c r="E76" s="48">
        <f t="shared" si="2"/>
        <v>770097.9455939366</v>
      </c>
    </row>
    <row r="77" spans="1:7" ht="13.5" customHeight="1" x14ac:dyDescent="0.2">
      <c r="A77" s="47">
        <v>38443</v>
      </c>
      <c r="B77" s="44">
        <v>19675.080000000002</v>
      </c>
      <c r="C77" s="44">
        <f t="shared" si="1"/>
        <v>11927.124569379404</v>
      </c>
      <c r="D77" s="44">
        <f t="shared" si="3"/>
        <v>7747.9554306205964</v>
      </c>
      <c r="E77" s="48">
        <f t="shared" si="2"/>
        <v>758170.82102455723</v>
      </c>
    </row>
    <row r="78" spans="1:7" ht="13.5" customHeight="1" x14ac:dyDescent="0.2">
      <c r="A78" s="47">
        <v>38473</v>
      </c>
      <c r="B78" s="44">
        <v>19675.080000000002</v>
      </c>
      <c r="C78" s="44">
        <f t="shared" si="1"/>
        <v>12047.123369671932</v>
      </c>
      <c r="D78" s="44">
        <f t="shared" si="3"/>
        <v>7627.9566303280708</v>
      </c>
      <c r="E78" s="48">
        <f t="shared" si="2"/>
        <v>746123.69765488524</v>
      </c>
      <c r="G78" t="s">
        <v>73</v>
      </c>
    </row>
    <row r="79" spans="1:7" ht="13.5" customHeight="1" x14ac:dyDescent="0.2">
      <c r="A79" s="47">
        <v>38504</v>
      </c>
      <c r="B79" s="44">
        <v>19675.080000000002</v>
      </c>
      <c r="C79" s="44">
        <f t="shared" si="1"/>
        <v>12168.3294778942</v>
      </c>
      <c r="D79" s="44">
        <f t="shared" si="3"/>
        <v>7506.7505221058009</v>
      </c>
      <c r="E79" s="48">
        <f t="shared" si="2"/>
        <v>733955.368176991</v>
      </c>
    </row>
    <row r="80" spans="1:7" ht="13.5" customHeight="1" x14ac:dyDescent="0.2">
      <c r="A80" s="47">
        <v>38534</v>
      </c>
      <c r="B80" s="44">
        <v>19675.080000000002</v>
      </c>
      <c r="C80" s="44">
        <f t="shared" si="1"/>
        <v>12290.755040771295</v>
      </c>
      <c r="D80" s="44">
        <f t="shared" si="3"/>
        <v>7384.3249592287066</v>
      </c>
      <c r="E80" s="48">
        <f t="shared" si="2"/>
        <v>721664.61313621968</v>
      </c>
    </row>
    <row r="81" spans="1:5" ht="13.5" customHeight="1" x14ac:dyDescent="0.2">
      <c r="A81" s="47">
        <v>38565</v>
      </c>
      <c r="B81" s="44">
        <v>19675.080000000002</v>
      </c>
      <c r="C81" s="44">
        <f t="shared" si="1"/>
        <v>12414.412327236496</v>
      </c>
      <c r="D81" s="44">
        <f t="shared" si="3"/>
        <v>7260.6676727635067</v>
      </c>
      <c r="E81" s="48">
        <f t="shared" si="2"/>
        <v>709250.20080898318</v>
      </c>
    </row>
    <row r="82" spans="1:5" ht="13.5" customHeight="1" x14ac:dyDescent="0.2">
      <c r="A82" s="47">
        <v>38596</v>
      </c>
      <c r="B82" s="44">
        <v>19675.080000000002</v>
      </c>
      <c r="C82" s="44">
        <f t="shared" si="1"/>
        <v>12539.313729660822</v>
      </c>
      <c r="D82" s="44">
        <f t="shared" si="3"/>
        <v>7135.7662703391798</v>
      </c>
      <c r="E82" s="48">
        <f t="shared" si="2"/>
        <v>696710.88707932236</v>
      </c>
    </row>
    <row r="83" spans="1:5" ht="13.5" customHeight="1" x14ac:dyDescent="0.2">
      <c r="A83" s="47">
        <v>38626</v>
      </c>
      <c r="B83" s="44">
        <v>19675.080000000002</v>
      </c>
      <c r="C83" s="44">
        <f t="shared" si="1"/>
        <v>12665.471765094939</v>
      </c>
      <c r="D83" s="44">
        <f t="shared" si="3"/>
        <v>7009.608234905063</v>
      </c>
      <c r="E83" s="48">
        <f t="shared" si="2"/>
        <v>684045.41531422746</v>
      </c>
    </row>
    <row r="84" spans="1:5" ht="13.5" customHeight="1" x14ac:dyDescent="0.2">
      <c r="A84" s="47">
        <v>38657</v>
      </c>
      <c r="B84" s="44">
        <v>19675.080000000002</v>
      </c>
      <c r="C84" s="44">
        <f t="shared" si="1"/>
        <v>12792.899076523558</v>
      </c>
      <c r="D84" s="44">
        <f t="shared" si="3"/>
        <v>6882.1809234764432</v>
      </c>
      <c r="E84" s="48">
        <f t="shared" si="2"/>
        <v>671252.51623770385</v>
      </c>
    </row>
    <row r="85" spans="1:5" ht="13.5" customHeight="1" x14ac:dyDescent="0.2">
      <c r="A85" s="47">
        <v>38687</v>
      </c>
      <c r="B85" s="44">
        <v>19675.080000000002</v>
      </c>
      <c r="C85" s="44">
        <f t="shared" si="1"/>
        <v>12921.608434132464</v>
      </c>
      <c r="D85" s="44">
        <f t="shared" si="3"/>
        <v>6753.4715658675386</v>
      </c>
      <c r="E85" s="48">
        <f t="shared" si="2"/>
        <v>658330.90780357143</v>
      </c>
    </row>
    <row r="86" spans="1:5" ht="13.5" customHeight="1" x14ac:dyDescent="0.2">
      <c r="A86" s="47">
        <v>38718</v>
      </c>
      <c r="B86" s="44">
        <v>19675.080000000002</v>
      </c>
      <c r="C86" s="44">
        <f t="shared" si="1"/>
        <v>13051.612736588269</v>
      </c>
      <c r="D86" s="44">
        <f t="shared" si="3"/>
        <v>6623.4672634117323</v>
      </c>
      <c r="E86" s="48">
        <f t="shared" si="2"/>
        <v>645279.29506698321</v>
      </c>
    </row>
    <row r="87" spans="1:5" ht="13.5" customHeight="1" x14ac:dyDescent="0.2">
      <c r="A87" s="47">
        <v>38749</v>
      </c>
      <c r="B87" s="44">
        <v>19675.080000000002</v>
      </c>
      <c r="C87" s="44">
        <f t="shared" si="1"/>
        <v>13182.925012331083</v>
      </c>
      <c r="D87" s="44">
        <f t="shared" si="3"/>
        <v>6492.1549876689187</v>
      </c>
      <c r="E87" s="48">
        <f t="shared" si="2"/>
        <v>632096.3700546521</v>
      </c>
    </row>
    <row r="88" spans="1:5" ht="13.5" customHeight="1" x14ac:dyDescent="0.2">
      <c r="A88" s="47">
        <v>38777</v>
      </c>
      <c r="B88" s="44">
        <v>19675.080000000002</v>
      </c>
      <c r="C88" s="44">
        <f t="shared" si="1"/>
        <v>13315.558420880147</v>
      </c>
      <c r="D88" s="44">
        <f t="shared" si="3"/>
        <v>6359.5215791198552</v>
      </c>
      <c r="E88" s="48">
        <f t="shared" si="2"/>
        <v>618780.81163377198</v>
      </c>
    </row>
    <row r="89" spans="1:5" ht="13.5" customHeight="1" x14ac:dyDescent="0.2">
      <c r="A89" s="47">
        <v>38808</v>
      </c>
      <c r="B89" s="44">
        <v>19675.080000000002</v>
      </c>
      <c r="C89" s="44">
        <f t="shared" si="1"/>
        <v>13449.526254152621</v>
      </c>
      <c r="D89" s="44">
        <f t="shared" si="3"/>
        <v>6225.55374584738</v>
      </c>
      <c r="E89" s="48">
        <f t="shared" si="2"/>
        <v>605331.28537961934</v>
      </c>
    </row>
    <row r="90" spans="1:5" ht="13.5" customHeight="1" x14ac:dyDescent="0.2">
      <c r="A90" s="47">
        <v>38838</v>
      </c>
      <c r="B90" s="44">
        <v>19675.080000000002</v>
      </c>
      <c r="C90" s="44">
        <f t="shared" si="1"/>
        <v>13584.841937795652</v>
      </c>
      <c r="D90" s="44">
        <f t="shared" si="3"/>
        <v>6090.2380622043502</v>
      </c>
      <c r="E90" s="48">
        <f t="shared" si="2"/>
        <v>591746.44344182371</v>
      </c>
    </row>
    <row r="91" spans="1:5" ht="13.5" customHeight="1" x14ac:dyDescent="0.2">
      <c r="A91" s="47">
        <v>38869</v>
      </c>
      <c r="B91" s="44">
        <v>19675.080000000002</v>
      </c>
      <c r="C91" s="44">
        <f t="shared" si="1"/>
        <v>13721.519032531814</v>
      </c>
      <c r="D91" s="44">
        <f t="shared" si="3"/>
        <v>5953.5609674681882</v>
      </c>
      <c r="E91" s="48">
        <f t="shared" si="2"/>
        <v>578024.92440929194</v>
      </c>
    </row>
    <row r="92" spans="1:5" ht="13.5" customHeight="1" x14ac:dyDescent="0.2">
      <c r="A92" s="47">
        <v>38899</v>
      </c>
      <c r="B92" s="44">
        <v>19675.080000000002</v>
      </c>
      <c r="C92" s="44">
        <f t="shared" si="1"/>
        <v>13859.571235518115</v>
      </c>
      <c r="D92" s="44">
        <f t="shared" si="3"/>
        <v>5815.5087644818868</v>
      </c>
      <c r="E92" s="48">
        <f t="shared" si="2"/>
        <v>564165.35317377385</v>
      </c>
    </row>
    <row r="93" spans="1:5" ht="13.5" customHeight="1" x14ac:dyDescent="0.2">
      <c r="A93" s="47">
        <v>38930</v>
      </c>
      <c r="B93" s="44">
        <v>19675.080000000002</v>
      </c>
      <c r="C93" s="44">
        <f t="shared" ref="C93:C125" si="4">B93-D93</f>
        <v>13999.012381718663</v>
      </c>
      <c r="D93" s="44">
        <f t="shared" si="3"/>
        <v>5676.0676182813386</v>
      </c>
      <c r="E93" s="48">
        <f t="shared" ref="E93:E126" si="5">E92-C93</f>
        <v>550166.34079205524</v>
      </c>
    </row>
    <row r="94" spans="1:5" ht="13.5" customHeight="1" x14ac:dyDescent="0.2">
      <c r="A94" s="47">
        <v>38961</v>
      </c>
      <c r="B94" s="44">
        <v>19675.080000000002</v>
      </c>
      <c r="C94" s="44">
        <f t="shared" si="4"/>
        <v>14139.856445291134</v>
      </c>
      <c r="D94" s="44">
        <f t="shared" ref="D94:D126" si="6">E93*0.010061</f>
        <v>5535.2235547088685</v>
      </c>
      <c r="E94" s="48">
        <f t="shared" si="5"/>
        <v>536026.48434676416</v>
      </c>
    </row>
    <row r="95" spans="1:5" ht="13.5" customHeight="1" x14ac:dyDescent="0.2">
      <c r="A95" s="47">
        <v>38991</v>
      </c>
      <c r="B95" s="44">
        <v>19675.080000000002</v>
      </c>
      <c r="C95" s="44">
        <f t="shared" si="4"/>
        <v>14282.117540987208</v>
      </c>
      <c r="D95" s="44">
        <f t="shared" si="6"/>
        <v>5392.9624590127942</v>
      </c>
      <c r="E95" s="48">
        <f t="shared" si="5"/>
        <v>521744.36680577695</v>
      </c>
    </row>
    <row r="96" spans="1:5" ht="13.5" customHeight="1" x14ac:dyDescent="0.2">
      <c r="A96" s="47">
        <v>39022</v>
      </c>
      <c r="B96" s="44">
        <v>19675.080000000002</v>
      </c>
      <c r="C96" s="44">
        <f t="shared" si="4"/>
        <v>14425.809925567079</v>
      </c>
      <c r="D96" s="44">
        <f t="shared" si="6"/>
        <v>5249.2700744329222</v>
      </c>
      <c r="E96" s="48">
        <f t="shared" si="5"/>
        <v>507318.55688020989</v>
      </c>
    </row>
    <row r="97" spans="1:5" ht="13.5" customHeight="1" x14ac:dyDescent="0.2">
      <c r="A97" s="47">
        <v>39052</v>
      </c>
      <c r="B97" s="44">
        <v>19675.080000000002</v>
      </c>
      <c r="C97" s="44">
        <f t="shared" si="4"/>
        <v>14570.94799922821</v>
      </c>
      <c r="D97" s="44">
        <f t="shared" si="6"/>
        <v>5104.1320007717923</v>
      </c>
      <c r="E97" s="48">
        <f t="shared" si="5"/>
        <v>492747.60888098169</v>
      </c>
    </row>
    <row r="98" spans="1:5" ht="13.5" customHeight="1" x14ac:dyDescent="0.2">
      <c r="A98" s="47">
        <v>39083</v>
      </c>
      <c r="B98" s="44">
        <v>19675.080000000002</v>
      </c>
      <c r="C98" s="44">
        <f t="shared" si="4"/>
        <v>14717.546307048444</v>
      </c>
      <c r="D98" s="44">
        <f t="shared" si="6"/>
        <v>4957.533692951557</v>
      </c>
      <c r="E98" s="48">
        <f t="shared" si="5"/>
        <v>478030.06257393322</v>
      </c>
    </row>
    <row r="99" spans="1:5" ht="13.5" customHeight="1" x14ac:dyDescent="0.2">
      <c r="A99" s="47">
        <v>39114</v>
      </c>
      <c r="B99" s="44">
        <v>19675.080000000002</v>
      </c>
      <c r="C99" s="44">
        <f t="shared" si="4"/>
        <v>14865.619540443658</v>
      </c>
      <c r="D99" s="44">
        <f t="shared" si="6"/>
        <v>4809.4604595563424</v>
      </c>
      <c r="E99" s="48">
        <f t="shared" si="5"/>
        <v>463164.44303348957</v>
      </c>
    </row>
    <row r="100" spans="1:5" ht="13.5" customHeight="1" x14ac:dyDescent="0.2">
      <c r="A100" s="47">
        <v>39142</v>
      </c>
      <c r="B100" s="44">
        <v>19675.080000000002</v>
      </c>
      <c r="C100" s="44">
        <f t="shared" si="4"/>
        <v>15015.182538640063</v>
      </c>
      <c r="D100" s="44">
        <f t="shared" si="6"/>
        <v>4659.8974613599385</v>
      </c>
      <c r="E100" s="48">
        <f t="shared" si="5"/>
        <v>448149.26049484953</v>
      </c>
    </row>
    <row r="101" spans="1:5" ht="13.5" customHeight="1" x14ac:dyDescent="0.2">
      <c r="A101" s="47">
        <v>39173</v>
      </c>
      <c r="B101" s="44">
        <v>19675.080000000002</v>
      </c>
      <c r="C101" s="44">
        <f t="shared" si="4"/>
        <v>15166.250290161321</v>
      </c>
      <c r="D101" s="44">
        <f t="shared" si="6"/>
        <v>4508.8297098386811</v>
      </c>
      <c r="E101" s="48">
        <f t="shared" si="5"/>
        <v>432983.01020468818</v>
      </c>
    </row>
    <row r="102" spans="1:5" ht="13.5" customHeight="1" x14ac:dyDescent="0.2">
      <c r="A102" s="47">
        <v>39203</v>
      </c>
      <c r="B102" s="44">
        <v>19675.080000000002</v>
      </c>
      <c r="C102" s="44">
        <f t="shared" si="4"/>
        <v>15318.837934330633</v>
      </c>
      <c r="D102" s="44">
        <f t="shared" si="6"/>
        <v>4356.2420656693675</v>
      </c>
      <c r="E102" s="48">
        <f t="shared" si="5"/>
        <v>417664.17227035755</v>
      </c>
    </row>
    <row r="103" spans="1:5" ht="13.5" customHeight="1" x14ac:dyDescent="0.2">
      <c r="A103" s="47">
        <v>39234</v>
      </c>
      <c r="B103" s="44">
        <v>19675.080000000002</v>
      </c>
      <c r="C103" s="44">
        <f t="shared" si="4"/>
        <v>15472.960762787934</v>
      </c>
      <c r="D103" s="44">
        <f t="shared" si="6"/>
        <v>4202.1192372120677</v>
      </c>
      <c r="E103" s="48">
        <f t="shared" si="5"/>
        <v>402191.21150756959</v>
      </c>
    </row>
    <row r="104" spans="1:5" ht="13.5" customHeight="1" x14ac:dyDescent="0.2">
      <c r="A104" s="47">
        <v>39264</v>
      </c>
      <c r="B104" s="44">
        <v>19675.080000000002</v>
      </c>
      <c r="C104" s="44">
        <f t="shared" si="4"/>
        <v>15628.634221022345</v>
      </c>
      <c r="D104" s="44">
        <f t="shared" si="6"/>
        <v>4046.4457789776579</v>
      </c>
      <c r="E104" s="48">
        <f t="shared" si="5"/>
        <v>386562.57728654722</v>
      </c>
    </row>
    <row r="105" spans="1:5" ht="13.5" customHeight="1" x14ac:dyDescent="0.2">
      <c r="A105" s="47">
        <v>39295</v>
      </c>
      <c r="B105" s="44">
        <v>19675.080000000002</v>
      </c>
      <c r="C105" s="44">
        <f t="shared" si="4"/>
        <v>15785.87390992005</v>
      </c>
      <c r="D105" s="44">
        <f t="shared" si="6"/>
        <v>3889.206090079952</v>
      </c>
      <c r="E105" s="48">
        <f t="shared" si="5"/>
        <v>370776.70337662718</v>
      </c>
    </row>
    <row r="106" spans="1:5" ht="13.5" customHeight="1" x14ac:dyDescent="0.2">
      <c r="A106" s="47">
        <v>39326</v>
      </c>
      <c r="B106" s="44">
        <v>19675.080000000002</v>
      </c>
      <c r="C106" s="44">
        <f t="shared" si="4"/>
        <v>15944.695587327755</v>
      </c>
      <c r="D106" s="44">
        <f t="shared" si="6"/>
        <v>3730.3844126722461</v>
      </c>
      <c r="E106" s="48">
        <f t="shared" si="5"/>
        <v>354832.00778929942</v>
      </c>
    </row>
    <row r="107" spans="1:5" ht="13.5" customHeight="1" x14ac:dyDescent="0.2">
      <c r="A107" s="47">
        <v>39356</v>
      </c>
      <c r="B107" s="44">
        <v>19675.080000000002</v>
      </c>
      <c r="C107" s="44">
        <f t="shared" si="4"/>
        <v>16105.115169631859</v>
      </c>
      <c r="D107" s="44">
        <f t="shared" si="6"/>
        <v>3569.9648303681415</v>
      </c>
      <c r="E107" s="48">
        <f t="shared" si="5"/>
        <v>338726.89261966757</v>
      </c>
    </row>
    <row r="108" spans="1:5" ht="13.5" customHeight="1" x14ac:dyDescent="0.2">
      <c r="A108" s="47">
        <v>39387</v>
      </c>
      <c r="B108" s="44">
        <v>19675.080000000002</v>
      </c>
      <c r="C108" s="44">
        <f t="shared" si="4"/>
        <v>16267.148733353526</v>
      </c>
      <c r="D108" s="44">
        <f t="shared" si="6"/>
        <v>3407.9312666464757</v>
      </c>
      <c r="E108" s="48">
        <f t="shared" si="5"/>
        <v>322459.74388631404</v>
      </c>
    </row>
    <row r="109" spans="1:5" ht="13.5" customHeight="1" x14ac:dyDescent="0.2">
      <c r="A109" s="47">
        <v>39417</v>
      </c>
      <c r="B109" s="44">
        <v>19675.080000000002</v>
      </c>
      <c r="C109" s="44">
        <f t="shared" si="4"/>
        <v>16430.812516759797</v>
      </c>
      <c r="D109" s="44">
        <f t="shared" si="6"/>
        <v>3244.2674832402058</v>
      </c>
      <c r="E109" s="48">
        <f t="shared" si="5"/>
        <v>306028.93136955425</v>
      </c>
    </row>
    <row r="110" spans="1:5" ht="13.5" customHeight="1" x14ac:dyDescent="0.2">
      <c r="A110" s="47">
        <v>39448</v>
      </c>
      <c r="B110" s="44">
        <v>19675.080000000002</v>
      </c>
      <c r="C110" s="44">
        <f t="shared" si="4"/>
        <v>16596.122921490918</v>
      </c>
      <c r="D110" s="44">
        <f t="shared" si="6"/>
        <v>3078.9570785090855</v>
      </c>
      <c r="E110" s="48">
        <f t="shared" si="5"/>
        <v>289432.80844806333</v>
      </c>
    </row>
    <row r="111" spans="1:5" ht="13.5" customHeight="1" x14ac:dyDescent="0.2">
      <c r="A111" s="47">
        <v>39479</v>
      </c>
      <c r="B111" s="44">
        <v>19675.080000000002</v>
      </c>
      <c r="C111" s="44">
        <f t="shared" si="4"/>
        <v>16763.096514204037</v>
      </c>
      <c r="D111" s="44">
        <f t="shared" si="6"/>
        <v>2911.9834857959654</v>
      </c>
      <c r="E111" s="48">
        <f t="shared" si="5"/>
        <v>272669.71193385927</v>
      </c>
    </row>
    <row r="112" spans="1:5" ht="13.5" customHeight="1" x14ac:dyDescent="0.2">
      <c r="A112" s="47">
        <v>39508</v>
      </c>
      <c r="B112" s="44">
        <v>19675.080000000002</v>
      </c>
      <c r="C112" s="44">
        <f t="shared" si="4"/>
        <v>16931.750028233444</v>
      </c>
      <c r="D112" s="44">
        <f t="shared" si="6"/>
        <v>2743.3299717665582</v>
      </c>
      <c r="E112" s="48">
        <f t="shared" si="5"/>
        <v>255737.96190562582</v>
      </c>
    </row>
    <row r="113" spans="1:5" ht="13.5" customHeight="1" x14ac:dyDescent="0.2">
      <c r="A113" s="47">
        <v>39539</v>
      </c>
      <c r="B113" s="44">
        <v>19675.080000000002</v>
      </c>
      <c r="C113" s="44">
        <f t="shared" si="4"/>
        <v>17102.100365267499</v>
      </c>
      <c r="D113" s="44">
        <f t="shared" si="6"/>
        <v>2572.9796347325014</v>
      </c>
      <c r="E113" s="48">
        <f t="shared" si="5"/>
        <v>238635.86154035834</v>
      </c>
    </row>
    <row r="114" spans="1:5" ht="13.5" customHeight="1" x14ac:dyDescent="0.2">
      <c r="A114" s="47">
        <v>39569</v>
      </c>
      <c r="B114" s="44">
        <v>19675.080000000002</v>
      </c>
      <c r="C114" s="44">
        <f t="shared" si="4"/>
        <v>17274.164597042458</v>
      </c>
      <c r="D114" s="44">
        <f t="shared" si="6"/>
        <v>2400.9154029575452</v>
      </c>
      <c r="E114" s="48">
        <f t="shared" si="5"/>
        <v>221361.69694331588</v>
      </c>
    </row>
    <row r="115" spans="1:5" ht="13.5" customHeight="1" x14ac:dyDescent="0.2">
      <c r="A115" s="47">
        <v>39600</v>
      </c>
      <c r="B115" s="44">
        <v>19675.080000000002</v>
      </c>
      <c r="C115" s="44">
        <f t="shared" si="4"/>
        <v>17447.959967053299</v>
      </c>
      <c r="D115" s="44">
        <f t="shared" si="6"/>
        <v>2227.120032946701</v>
      </c>
      <c r="E115" s="48">
        <f t="shared" si="5"/>
        <v>203913.73697626259</v>
      </c>
    </row>
    <row r="116" spans="1:5" ht="13.5" customHeight="1" x14ac:dyDescent="0.2">
      <c r="A116" s="47">
        <v>39630</v>
      </c>
      <c r="B116" s="44">
        <v>19675.080000000002</v>
      </c>
      <c r="C116" s="44">
        <f t="shared" si="4"/>
        <v>17623.503892281824</v>
      </c>
      <c r="D116" s="44">
        <f t="shared" si="6"/>
        <v>2051.5761077181778</v>
      </c>
      <c r="E116" s="48">
        <f t="shared" si="5"/>
        <v>186290.23308398077</v>
      </c>
    </row>
    <row r="117" spans="1:5" ht="13.5" customHeight="1" x14ac:dyDescent="0.2">
      <c r="A117" s="47">
        <v>39661</v>
      </c>
      <c r="B117" s="44">
        <v>19675.080000000002</v>
      </c>
      <c r="C117" s="44">
        <f t="shared" si="4"/>
        <v>17800.81396494207</v>
      </c>
      <c r="D117" s="44">
        <f t="shared" si="6"/>
        <v>1874.2660350579306</v>
      </c>
      <c r="E117" s="48">
        <f t="shared" si="5"/>
        <v>168489.41911903871</v>
      </c>
    </row>
    <row r="118" spans="1:5" ht="13.5" customHeight="1" x14ac:dyDescent="0.2">
      <c r="A118" s="47">
        <v>39692</v>
      </c>
      <c r="B118" s="44">
        <v>19675.080000000002</v>
      </c>
      <c r="C118" s="44">
        <f t="shared" si="4"/>
        <v>17979.907954243354</v>
      </c>
      <c r="D118" s="44">
        <f t="shared" si="6"/>
        <v>1695.1720457566485</v>
      </c>
      <c r="E118" s="48">
        <f t="shared" si="5"/>
        <v>150509.51116479535</v>
      </c>
    </row>
    <row r="119" spans="1:5" ht="13.5" customHeight="1" x14ac:dyDescent="0.2">
      <c r="A119" s="47">
        <v>39722</v>
      </c>
      <c r="B119" s="44">
        <v>19675.080000000002</v>
      </c>
      <c r="C119" s="44">
        <f t="shared" si="4"/>
        <v>18160.803808170996</v>
      </c>
      <c r="D119" s="44">
        <f t="shared" si="6"/>
        <v>1514.2761918290059</v>
      </c>
      <c r="E119" s="48">
        <f t="shared" si="5"/>
        <v>132348.70735662436</v>
      </c>
    </row>
    <row r="120" spans="1:5" ht="13.5" customHeight="1" x14ac:dyDescent="0.2">
      <c r="A120" s="47">
        <v>39753</v>
      </c>
      <c r="B120" s="44">
        <v>19675.080000000002</v>
      </c>
      <c r="C120" s="44">
        <f t="shared" si="4"/>
        <v>18343.519655285003</v>
      </c>
      <c r="D120" s="44">
        <f t="shared" si="6"/>
        <v>1331.5603447149979</v>
      </c>
      <c r="E120" s="48">
        <f t="shared" si="5"/>
        <v>114005.18770133937</v>
      </c>
    </row>
    <row r="121" spans="1:5" ht="13.5" customHeight="1" x14ac:dyDescent="0.2">
      <c r="A121" s="47">
        <v>39783</v>
      </c>
      <c r="B121" s="44">
        <v>19675.080000000002</v>
      </c>
      <c r="C121" s="44">
        <f t="shared" si="4"/>
        <v>18528.073806536828</v>
      </c>
      <c r="D121" s="44">
        <f t="shared" si="6"/>
        <v>1147.0061934631754</v>
      </c>
      <c r="E121" s="48">
        <f t="shared" si="5"/>
        <v>95477.113894802547</v>
      </c>
    </row>
    <row r="122" spans="1:5" ht="13.5" customHeight="1" x14ac:dyDescent="0.2">
      <c r="A122" s="47">
        <v>39814</v>
      </c>
      <c r="B122" s="44">
        <v>19675.080000000002</v>
      </c>
      <c r="C122" s="44">
        <f t="shared" si="4"/>
        <v>18714.484757104394</v>
      </c>
      <c r="D122" s="44">
        <f t="shared" si="6"/>
        <v>960.59524289560852</v>
      </c>
      <c r="E122" s="48">
        <f t="shared" si="5"/>
        <v>76762.629137698153</v>
      </c>
    </row>
    <row r="123" spans="1:5" ht="13.5" customHeight="1" x14ac:dyDescent="0.2">
      <c r="A123" s="47">
        <v>39845</v>
      </c>
      <c r="B123" s="44">
        <v>19675.080000000002</v>
      </c>
      <c r="C123" s="44">
        <f t="shared" si="4"/>
        <v>18902.771188245621</v>
      </c>
      <c r="D123" s="44">
        <f t="shared" si="6"/>
        <v>772.30881175438117</v>
      </c>
      <c r="E123" s="48">
        <f t="shared" si="5"/>
        <v>57859.857949452533</v>
      </c>
    </row>
    <row r="124" spans="1:5" ht="13.5" customHeight="1" x14ac:dyDescent="0.2">
      <c r="A124" s="47">
        <v>39873</v>
      </c>
      <c r="B124" s="44">
        <v>19675.080000000002</v>
      </c>
      <c r="C124" s="44">
        <f t="shared" si="4"/>
        <v>19092.951969170561</v>
      </c>
      <c r="D124" s="44">
        <f t="shared" si="6"/>
        <v>582.12803082944197</v>
      </c>
      <c r="E124" s="48">
        <f t="shared" si="5"/>
        <v>38766.905980281968</v>
      </c>
    </row>
    <row r="125" spans="1:5" ht="13.5" customHeight="1" x14ac:dyDescent="0.2">
      <c r="A125" s="47">
        <v>39904</v>
      </c>
      <c r="B125" s="44">
        <v>19675.080000000002</v>
      </c>
      <c r="C125" s="44">
        <f t="shared" si="4"/>
        <v>19285.046158932386</v>
      </c>
      <c r="D125" s="44">
        <f t="shared" si="6"/>
        <v>390.03384106761689</v>
      </c>
      <c r="E125" s="48">
        <f t="shared" si="5"/>
        <v>19481.859821349582</v>
      </c>
    </row>
    <row r="126" spans="1:5" ht="13.5" customHeight="1" x14ac:dyDescent="0.2">
      <c r="A126" s="47">
        <v>39934</v>
      </c>
      <c r="B126" s="44">
        <v>19675.080000000002</v>
      </c>
      <c r="C126" s="44">
        <f>B126-D126</f>
        <v>19479.073008337404</v>
      </c>
      <c r="D126" s="44">
        <f t="shared" si="6"/>
        <v>196.00699166259815</v>
      </c>
      <c r="E126" s="48">
        <f t="shared" si="5"/>
        <v>2.7868130121787544</v>
      </c>
    </row>
    <row r="127" spans="1:5" x14ac:dyDescent="0.2">
      <c r="B127" s="52">
        <f>SUM(B7:B126)</f>
        <v>2330491.4002000038</v>
      </c>
      <c r="C127" s="52"/>
      <c r="D127" s="52">
        <f>SUM(D7:D126)</f>
        <v>896851.11181301251</v>
      </c>
      <c r="E127" s="48"/>
    </row>
    <row r="128" spans="1:5" x14ac:dyDescent="0.2">
      <c r="E128" s="48"/>
    </row>
    <row r="129" spans="5:5" x14ac:dyDescent="0.2">
      <c r="E129" s="48"/>
    </row>
    <row r="130" spans="5:5" x14ac:dyDescent="0.2">
      <c r="E130" s="48"/>
    </row>
    <row r="131" spans="5:5" x14ac:dyDescent="0.2">
      <c r="E131" s="48"/>
    </row>
    <row r="132" spans="5:5" x14ac:dyDescent="0.2">
      <c r="E132" s="48"/>
    </row>
    <row r="133" spans="5:5" x14ac:dyDescent="0.2">
      <c r="E133" s="48"/>
    </row>
    <row r="134" spans="5:5" x14ac:dyDescent="0.2">
      <c r="E134" s="48"/>
    </row>
    <row r="135" spans="5:5" x14ac:dyDescent="0.2">
      <c r="E135" s="48"/>
    </row>
    <row r="136" spans="5:5" x14ac:dyDescent="0.2">
      <c r="E136" s="48"/>
    </row>
    <row r="137" spans="5:5" x14ac:dyDescent="0.2">
      <c r="E137" s="48"/>
    </row>
    <row r="138" spans="5:5" x14ac:dyDescent="0.2">
      <c r="E138" s="48"/>
    </row>
    <row r="139" spans="5:5" x14ac:dyDescent="0.2">
      <c r="E139" s="48"/>
    </row>
    <row r="140" spans="5:5" x14ac:dyDescent="0.2">
      <c r="E140" s="48"/>
    </row>
    <row r="141" spans="5:5" x14ac:dyDescent="0.2">
      <c r="E141" s="48"/>
    </row>
    <row r="142" spans="5:5" x14ac:dyDescent="0.2">
      <c r="E142" s="48"/>
    </row>
    <row r="143" spans="5:5" x14ac:dyDescent="0.2">
      <c r="E143" s="48"/>
    </row>
    <row r="144" spans="5:5" x14ac:dyDescent="0.2">
      <c r="E144" s="48"/>
    </row>
    <row r="145" spans="5:5" x14ac:dyDescent="0.2">
      <c r="E145" s="48"/>
    </row>
    <row r="146" spans="5:5" x14ac:dyDescent="0.2">
      <c r="E146" s="48"/>
    </row>
    <row r="147" spans="5:5" x14ac:dyDescent="0.2">
      <c r="E147" s="48"/>
    </row>
    <row r="148" spans="5:5" x14ac:dyDescent="0.2">
      <c r="E148" s="48"/>
    </row>
    <row r="149" spans="5:5" x14ac:dyDescent="0.2">
      <c r="E149" s="48"/>
    </row>
    <row r="150" spans="5:5" x14ac:dyDescent="0.2">
      <c r="E150" s="48"/>
    </row>
    <row r="151" spans="5:5" x14ac:dyDescent="0.2">
      <c r="E151" s="48"/>
    </row>
    <row r="152" spans="5:5" x14ac:dyDescent="0.2">
      <c r="E152" s="48"/>
    </row>
    <row r="153" spans="5:5" x14ac:dyDescent="0.2">
      <c r="E153" s="48"/>
    </row>
    <row r="154" spans="5:5" x14ac:dyDescent="0.2">
      <c r="E154" s="48"/>
    </row>
    <row r="155" spans="5:5" x14ac:dyDescent="0.2">
      <c r="E155" s="48"/>
    </row>
    <row r="156" spans="5:5" x14ac:dyDescent="0.2">
      <c r="E156" s="48"/>
    </row>
    <row r="157" spans="5:5" x14ac:dyDescent="0.2">
      <c r="E157" s="48"/>
    </row>
    <row r="158" spans="5:5" x14ac:dyDescent="0.2">
      <c r="E158" s="48"/>
    </row>
    <row r="159" spans="5:5" x14ac:dyDescent="0.2">
      <c r="E159" s="48"/>
    </row>
    <row r="160" spans="5:5" x14ac:dyDescent="0.2">
      <c r="E160" s="48"/>
    </row>
    <row r="161" spans="5:5" x14ac:dyDescent="0.2">
      <c r="E161" s="48"/>
    </row>
    <row r="162" spans="5:5" x14ac:dyDescent="0.2">
      <c r="E162" s="48"/>
    </row>
    <row r="163" spans="5:5" x14ac:dyDescent="0.2">
      <c r="E163" s="48"/>
    </row>
    <row r="164" spans="5:5" x14ac:dyDescent="0.2">
      <c r="E164" s="48"/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0"/>
  <sheetViews>
    <sheetView topLeftCell="A61" workbookViewId="0">
      <selection activeCell="C84" sqref="C84"/>
    </sheetView>
  </sheetViews>
  <sheetFormatPr defaultRowHeight="12.75" x14ac:dyDescent="0.2"/>
  <cols>
    <col min="1" max="2" width="10" bestFit="1" customWidth="1"/>
    <col min="3" max="3" width="3.5703125" bestFit="1" customWidth="1"/>
    <col min="4" max="4" width="11.85546875" bestFit="1" customWidth="1"/>
    <col min="5" max="5" width="3.5703125" bestFit="1" customWidth="1"/>
    <col min="6" max="6" width="5" bestFit="1" customWidth="1"/>
    <col min="7" max="7" width="11.85546875" style="3" bestFit="1" customWidth="1"/>
    <col min="8" max="8" width="41.140625" bestFit="1" customWidth="1"/>
    <col min="9" max="9" width="9.140625" style="9"/>
    <col min="10" max="10" width="12.85546875" style="3" bestFit="1" customWidth="1"/>
    <col min="11" max="11" width="13.42578125" bestFit="1" customWidth="1"/>
  </cols>
  <sheetData>
    <row r="2" spans="1:11" hidden="1" x14ac:dyDescent="0.2"/>
    <row r="3" spans="1:11" hidden="1" x14ac:dyDescent="0.2"/>
    <row r="4" spans="1:11" hidden="1" x14ac:dyDescent="0.2"/>
    <row r="5" spans="1:11" hidden="1" x14ac:dyDescent="0.2">
      <c r="A5" s="12" t="s">
        <v>47</v>
      </c>
      <c r="I5" s="21" t="s">
        <v>48</v>
      </c>
      <c r="J5" s="19"/>
      <c r="K5" s="23" t="s">
        <v>44</v>
      </c>
    </row>
    <row r="6" spans="1:11" ht="13.5" hidden="1" thickBot="1" x14ac:dyDescent="0.25">
      <c r="A6" s="10" t="s">
        <v>43</v>
      </c>
      <c r="B6" s="10" t="s">
        <v>0</v>
      </c>
      <c r="C6" s="10" t="s">
        <v>1</v>
      </c>
      <c r="D6" s="10" t="s">
        <v>2</v>
      </c>
      <c r="E6" s="10" t="s">
        <v>3</v>
      </c>
      <c r="F6" s="10" t="s">
        <v>4</v>
      </c>
      <c r="G6" s="11" t="s">
        <v>5</v>
      </c>
      <c r="H6" s="10" t="s">
        <v>6</v>
      </c>
      <c r="I6" s="22" t="s">
        <v>49</v>
      </c>
      <c r="J6" s="20" t="s">
        <v>50</v>
      </c>
      <c r="K6" s="24" t="s">
        <v>51</v>
      </c>
    </row>
    <row r="7" spans="1:11" hidden="1" x14ac:dyDescent="0.2">
      <c r="I7" s="13"/>
      <c r="J7" s="15"/>
      <c r="K7" s="25"/>
    </row>
    <row r="8" spans="1:11" hidden="1" x14ac:dyDescent="0.2">
      <c r="A8" s="2">
        <v>500002648</v>
      </c>
      <c r="B8">
        <v>100000150</v>
      </c>
      <c r="C8" t="s">
        <v>10</v>
      </c>
      <c r="D8" s="1">
        <v>36928</v>
      </c>
      <c r="E8">
        <v>50</v>
      </c>
      <c r="F8" t="s">
        <v>8</v>
      </c>
      <c r="G8" s="3">
        <v>-5883.77</v>
      </c>
      <c r="H8" t="s">
        <v>11</v>
      </c>
      <c r="I8" s="14">
        <v>36892</v>
      </c>
      <c r="J8" s="16">
        <v>-5883.7650000000003</v>
      </c>
      <c r="K8" s="26"/>
    </row>
    <row r="9" spans="1:11" hidden="1" x14ac:dyDescent="0.2">
      <c r="A9" s="2"/>
      <c r="D9" s="1"/>
      <c r="I9" s="14">
        <v>36923</v>
      </c>
      <c r="J9" s="16" t="s">
        <v>41</v>
      </c>
      <c r="K9" s="25"/>
    </row>
    <row r="10" spans="1:11" hidden="1" x14ac:dyDescent="0.2">
      <c r="A10" s="2"/>
      <c r="D10" s="1"/>
      <c r="I10" s="14">
        <v>36951</v>
      </c>
      <c r="J10" s="16" t="s">
        <v>41</v>
      </c>
      <c r="K10" s="25"/>
    </row>
    <row r="11" spans="1:11" hidden="1" x14ac:dyDescent="0.2">
      <c r="A11">
        <v>500002648</v>
      </c>
      <c r="B11">
        <v>100009717</v>
      </c>
      <c r="C11" t="s">
        <v>10</v>
      </c>
      <c r="D11" s="1">
        <v>37014</v>
      </c>
      <c r="E11">
        <v>50</v>
      </c>
      <c r="F11" t="s">
        <v>8</v>
      </c>
      <c r="G11" s="3">
        <v>-12298.57</v>
      </c>
      <c r="H11" t="s">
        <v>27</v>
      </c>
      <c r="I11" s="14">
        <v>36982</v>
      </c>
      <c r="J11" s="16">
        <v>-12298.571832940001</v>
      </c>
      <c r="K11" s="26"/>
    </row>
    <row r="12" spans="1:11" hidden="1" x14ac:dyDescent="0.2">
      <c r="A12">
        <v>500002648</v>
      </c>
      <c r="B12">
        <v>100019023</v>
      </c>
      <c r="C12" t="s">
        <v>10</v>
      </c>
      <c r="D12" s="1">
        <v>37046</v>
      </c>
      <c r="E12">
        <v>50</v>
      </c>
      <c r="F12" t="s">
        <v>8</v>
      </c>
      <c r="G12" s="3">
        <v>-12224.36</v>
      </c>
      <c r="H12" t="s">
        <v>32</v>
      </c>
      <c r="I12" s="14">
        <v>37012</v>
      </c>
      <c r="J12" s="16">
        <v>-12224.356784271209</v>
      </c>
      <c r="K12" s="26"/>
    </row>
    <row r="13" spans="1:11" hidden="1" x14ac:dyDescent="0.2">
      <c r="A13">
        <v>500002648</v>
      </c>
      <c r="B13">
        <v>100025758</v>
      </c>
      <c r="C13" t="s">
        <v>10</v>
      </c>
      <c r="D13" s="1">
        <v>37064</v>
      </c>
      <c r="E13">
        <v>50</v>
      </c>
      <c r="F13" t="s">
        <v>8</v>
      </c>
      <c r="G13" s="3">
        <v>-12149.4</v>
      </c>
      <c r="H13" t="s">
        <v>34</v>
      </c>
      <c r="I13" s="14">
        <v>37043</v>
      </c>
      <c r="J13" s="16">
        <v>-12149.395057997763</v>
      </c>
      <c r="K13" s="26"/>
    </row>
    <row r="14" spans="1:11" hidden="1" x14ac:dyDescent="0.2">
      <c r="A14">
        <v>500002648</v>
      </c>
      <c r="B14">
        <v>100028823</v>
      </c>
      <c r="C14" t="s">
        <v>10</v>
      </c>
      <c r="D14" s="1">
        <v>37096</v>
      </c>
      <c r="E14">
        <v>50</v>
      </c>
      <c r="F14" t="s">
        <v>8</v>
      </c>
      <c r="G14" s="3">
        <v>-12073.68</v>
      </c>
      <c r="H14" t="s">
        <v>40</v>
      </c>
      <c r="I14" s="14">
        <v>37073</v>
      </c>
      <c r="J14" s="16">
        <v>-12073.679141796278</v>
      </c>
      <c r="K14" s="26"/>
    </row>
    <row r="15" spans="1:11" hidden="1" x14ac:dyDescent="0.2">
      <c r="D15" s="1"/>
      <c r="I15" s="14"/>
      <c r="J15" s="16"/>
      <c r="K15" s="25"/>
    </row>
    <row r="16" spans="1:11" hidden="1" x14ac:dyDescent="0.2">
      <c r="D16" s="1"/>
      <c r="G16" s="8">
        <f>SUM(G8:G14)</f>
        <v>-54629.78</v>
      </c>
      <c r="I16" s="14"/>
      <c r="J16" s="17">
        <f>SUM(J8:J14)</f>
        <v>-54629.767817005253</v>
      </c>
      <c r="K16" s="27">
        <f>+G16-J16</f>
        <v>-1.2182994745671749E-2</v>
      </c>
    </row>
    <row r="17" spans="1:11" hidden="1" x14ac:dyDescent="0.2">
      <c r="D17" s="1"/>
      <c r="I17" s="14"/>
      <c r="J17" s="16"/>
      <c r="K17" s="25"/>
    </row>
    <row r="18" spans="1:11" hidden="1" x14ac:dyDescent="0.2">
      <c r="A18">
        <v>500002744</v>
      </c>
      <c r="B18">
        <v>100000143</v>
      </c>
      <c r="C18" t="s">
        <v>10</v>
      </c>
      <c r="D18" s="1">
        <v>36928</v>
      </c>
      <c r="E18">
        <v>40</v>
      </c>
      <c r="F18" t="s">
        <v>8</v>
      </c>
      <c r="G18" s="3">
        <v>32822.5</v>
      </c>
      <c r="H18" t="s">
        <v>13</v>
      </c>
      <c r="I18" s="14"/>
      <c r="J18" s="16"/>
      <c r="K18" s="25"/>
    </row>
    <row r="19" spans="1:11" hidden="1" x14ac:dyDescent="0.2">
      <c r="A19">
        <v>500002744</v>
      </c>
      <c r="B19">
        <v>100000152</v>
      </c>
      <c r="C19" t="s">
        <v>10</v>
      </c>
      <c r="D19" s="1">
        <v>36928</v>
      </c>
      <c r="E19">
        <v>50</v>
      </c>
      <c r="F19" t="s">
        <v>8</v>
      </c>
      <c r="G19" s="3">
        <v>-32822.5</v>
      </c>
      <c r="H19" t="s">
        <v>16</v>
      </c>
      <c r="I19" s="14"/>
      <c r="J19" s="16"/>
      <c r="K19" s="25"/>
    </row>
    <row r="20" spans="1:11" hidden="1" x14ac:dyDescent="0.2">
      <c r="A20">
        <v>500002745</v>
      </c>
      <c r="B20">
        <v>100000135</v>
      </c>
      <c r="C20" t="s">
        <v>10</v>
      </c>
      <c r="D20" s="1">
        <v>36927</v>
      </c>
      <c r="E20">
        <v>40</v>
      </c>
      <c r="F20" t="s">
        <v>8</v>
      </c>
      <c r="G20" s="3">
        <v>10566.65</v>
      </c>
      <c r="H20" t="s">
        <v>12</v>
      </c>
      <c r="I20" s="14"/>
      <c r="J20" s="16"/>
      <c r="K20" s="25"/>
    </row>
    <row r="21" spans="1:11" hidden="1" x14ac:dyDescent="0.2">
      <c r="A21">
        <v>500002756</v>
      </c>
      <c r="B21">
        <v>100000181</v>
      </c>
      <c r="C21" t="s">
        <v>10</v>
      </c>
      <c r="D21" s="1">
        <v>36928</v>
      </c>
      <c r="E21">
        <v>50</v>
      </c>
      <c r="F21" t="s">
        <v>8</v>
      </c>
      <c r="G21" s="3">
        <v>-23677</v>
      </c>
      <c r="H21" t="s">
        <v>18</v>
      </c>
      <c r="I21" s="14"/>
      <c r="J21" s="16"/>
      <c r="K21" s="25"/>
    </row>
    <row r="22" spans="1:11" hidden="1" x14ac:dyDescent="0.2">
      <c r="A22">
        <v>500002756</v>
      </c>
      <c r="B22">
        <v>100000178</v>
      </c>
      <c r="C22" t="s">
        <v>7</v>
      </c>
      <c r="D22" s="1">
        <v>36895</v>
      </c>
      <c r="E22">
        <v>40</v>
      </c>
      <c r="F22" t="s">
        <v>8</v>
      </c>
      <c r="G22" s="3">
        <v>23677</v>
      </c>
      <c r="H22" t="s">
        <v>9</v>
      </c>
      <c r="I22" s="14"/>
      <c r="J22" s="16"/>
      <c r="K22" s="25"/>
    </row>
    <row r="23" spans="1:11" hidden="1" x14ac:dyDescent="0.2">
      <c r="A23">
        <v>500002756</v>
      </c>
      <c r="B23">
        <v>100000174</v>
      </c>
      <c r="C23" t="s">
        <v>10</v>
      </c>
      <c r="D23" s="1">
        <v>36928</v>
      </c>
      <c r="E23">
        <v>50</v>
      </c>
      <c r="F23" t="s">
        <v>8</v>
      </c>
      <c r="G23" s="3">
        <v>-24289</v>
      </c>
      <c r="H23" t="s">
        <v>17</v>
      </c>
      <c r="I23" s="14">
        <v>36892</v>
      </c>
      <c r="J23" s="16">
        <v>-26077.136341582416</v>
      </c>
      <c r="K23" s="26"/>
    </row>
    <row r="24" spans="1:11" hidden="1" x14ac:dyDescent="0.2">
      <c r="A24">
        <v>500002756</v>
      </c>
      <c r="B24">
        <v>100000299</v>
      </c>
      <c r="C24" t="s">
        <v>10</v>
      </c>
      <c r="D24" s="1">
        <v>36955</v>
      </c>
      <c r="E24">
        <v>50</v>
      </c>
      <c r="F24" t="s">
        <v>8</v>
      </c>
      <c r="G24" s="3">
        <v>-24947</v>
      </c>
      <c r="H24" t="s">
        <v>19</v>
      </c>
      <c r="I24" s="14">
        <v>36923</v>
      </c>
      <c r="J24" s="16">
        <v>-26800.18101536329</v>
      </c>
      <c r="K24" s="26"/>
    </row>
    <row r="25" spans="1:11" hidden="1" x14ac:dyDescent="0.2">
      <c r="A25">
        <v>500002756</v>
      </c>
      <c r="B25">
        <v>100002631</v>
      </c>
      <c r="C25" t="s">
        <v>10</v>
      </c>
      <c r="D25" s="1">
        <v>36986</v>
      </c>
      <c r="E25">
        <v>50</v>
      </c>
      <c r="F25" t="s">
        <v>8</v>
      </c>
      <c r="G25" s="3">
        <v>-27492</v>
      </c>
      <c r="H25" t="s">
        <v>25</v>
      </c>
      <c r="I25" s="14">
        <v>36951</v>
      </c>
      <c r="J25" s="16">
        <v>-27492.069903612432</v>
      </c>
      <c r="K25" s="26"/>
    </row>
    <row r="26" spans="1:11" hidden="1" x14ac:dyDescent="0.2">
      <c r="A26">
        <v>500002756</v>
      </c>
      <c r="B26">
        <v>100009723</v>
      </c>
      <c r="C26" t="s">
        <v>10</v>
      </c>
      <c r="D26" s="1">
        <v>37013</v>
      </c>
      <c r="E26">
        <v>50</v>
      </c>
      <c r="F26" t="s">
        <v>8</v>
      </c>
      <c r="G26" s="3">
        <v>-28195</v>
      </c>
      <c r="H26" t="s">
        <v>28</v>
      </c>
      <c r="I26" s="14">
        <v>36982</v>
      </c>
      <c r="J26" s="16">
        <v>-28194.648280540514</v>
      </c>
      <c r="K26" s="26"/>
    </row>
    <row r="27" spans="1:11" hidden="1" x14ac:dyDescent="0.2">
      <c r="A27">
        <v>500002756</v>
      </c>
      <c r="B27">
        <v>100009724</v>
      </c>
      <c r="C27" t="s">
        <v>10</v>
      </c>
      <c r="D27" s="1">
        <v>37013</v>
      </c>
      <c r="E27">
        <v>50</v>
      </c>
      <c r="F27" t="s">
        <v>8</v>
      </c>
      <c r="G27" s="3">
        <v>-23023</v>
      </c>
      <c r="H27" t="s">
        <v>29</v>
      </c>
      <c r="I27" s="14"/>
      <c r="J27" s="16"/>
      <c r="K27" s="26"/>
    </row>
    <row r="28" spans="1:11" hidden="1" x14ac:dyDescent="0.2">
      <c r="A28">
        <v>500002756</v>
      </c>
      <c r="B28">
        <v>100020675</v>
      </c>
      <c r="C28" t="s">
        <v>10</v>
      </c>
      <c r="D28" s="1">
        <v>37047</v>
      </c>
      <c r="E28">
        <v>50</v>
      </c>
      <c r="F28" t="s">
        <v>8</v>
      </c>
      <c r="G28" s="3">
        <v>-28933</v>
      </c>
      <c r="H28" t="s">
        <v>33</v>
      </c>
      <c r="I28" s="14">
        <v>37012</v>
      </c>
      <c r="J28" s="16">
        <v>-28933.043112641877</v>
      </c>
      <c r="K28" s="26"/>
    </row>
    <row r="29" spans="1:11" hidden="1" x14ac:dyDescent="0.2">
      <c r="A29">
        <v>500002756</v>
      </c>
      <c r="B29">
        <v>100038289</v>
      </c>
      <c r="C29" t="s">
        <v>10</v>
      </c>
      <c r="D29" s="1">
        <v>37076</v>
      </c>
      <c r="E29">
        <v>50</v>
      </c>
      <c r="F29" t="s">
        <v>8</v>
      </c>
      <c r="G29" s="3">
        <v>-29722</v>
      </c>
      <c r="H29" t="s">
        <v>39</v>
      </c>
      <c r="I29" s="14">
        <v>37043</v>
      </c>
      <c r="J29" s="16">
        <v>-29722.09603057522</v>
      </c>
      <c r="K29" s="26"/>
    </row>
    <row r="30" spans="1:11" hidden="1" x14ac:dyDescent="0.2">
      <c r="D30" s="1"/>
      <c r="G30" s="8">
        <f>SUM(G18:G29)</f>
        <v>-176034.35</v>
      </c>
      <c r="I30" s="14"/>
      <c r="J30" s="17">
        <f>SUM(J18:J29)</f>
        <v>-167219.17468431575</v>
      </c>
      <c r="K30" s="27">
        <f>+G30-J30</f>
        <v>-8815.1753156842606</v>
      </c>
    </row>
    <row r="31" spans="1:11" hidden="1" x14ac:dyDescent="0.2">
      <c r="D31" s="1"/>
      <c r="G31" s="4"/>
      <c r="I31" s="14"/>
      <c r="J31" s="16"/>
      <c r="K31" s="25"/>
    </row>
    <row r="32" spans="1:11" hidden="1" x14ac:dyDescent="0.2">
      <c r="A32" s="2">
        <v>500003461</v>
      </c>
      <c r="B32">
        <v>100000149</v>
      </c>
      <c r="C32" t="s">
        <v>10</v>
      </c>
      <c r="D32" s="1">
        <v>36928</v>
      </c>
      <c r="E32">
        <v>50</v>
      </c>
      <c r="F32" t="s">
        <v>8</v>
      </c>
      <c r="G32" s="3">
        <v>-34307.82</v>
      </c>
      <c r="H32" t="s">
        <v>14</v>
      </c>
      <c r="I32" s="14"/>
      <c r="J32" s="16"/>
      <c r="K32" s="25"/>
    </row>
    <row r="33" spans="1:11" hidden="1" x14ac:dyDescent="0.2">
      <c r="A33" s="2">
        <v>500003461</v>
      </c>
      <c r="B33">
        <v>100000149</v>
      </c>
      <c r="C33" t="s">
        <v>10</v>
      </c>
      <c r="D33" s="1">
        <v>36928</v>
      </c>
      <c r="E33">
        <v>50</v>
      </c>
      <c r="F33" t="s">
        <v>8</v>
      </c>
      <c r="G33" s="3">
        <v>-11321.58</v>
      </c>
      <c r="H33" t="s">
        <v>15</v>
      </c>
      <c r="I33" s="14"/>
      <c r="J33" s="16"/>
      <c r="K33" s="25"/>
    </row>
    <row r="34" spans="1:11" hidden="1" x14ac:dyDescent="0.2">
      <c r="A34">
        <v>500003461</v>
      </c>
      <c r="B34">
        <v>100000304</v>
      </c>
      <c r="C34" t="s">
        <v>10</v>
      </c>
      <c r="D34" s="1">
        <v>36955</v>
      </c>
      <c r="E34">
        <v>50</v>
      </c>
      <c r="F34" t="s">
        <v>8</v>
      </c>
      <c r="G34" s="3">
        <v>-33763.160000000003</v>
      </c>
      <c r="H34" t="s">
        <v>20</v>
      </c>
      <c r="I34" s="14"/>
      <c r="J34" s="16"/>
      <c r="K34" s="25"/>
    </row>
    <row r="35" spans="1:11" hidden="1" x14ac:dyDescent="0.2">
      <c r="A35">
        <v>500003461</v>
      </c>
      <c r="B35">
        <v>100000304</v>
      </c>
      <c r="C35" t="s">
        <v>10</v>
      </c>
      <c r="D35" s="1">
        <v>36955</v>
      </c>
      <c r="E35">
        <v>50</v>
      </c>
      <c r="F35" t="s">
        <v>8</v>
      </c>
      <c r="G35" s="3">
        <v>-11141.84</v>
      </c>
      <c r="H35" t="s">
        <v>20</v>
      </c>
      <c r="I35" s="14"/>
      <c r="J35" s="16"/>
      <c r="K35" s="25"/>
    </row>
    <row r="36" spans="1:11" hidden="1" x14ac:dyDescent="0.2">
      <c r="A36">
        <v>500003461</v>
      </c>
      <c r="B36">
        <v>100002330</v>
      </c>
      <c r="C36" t="s">
        <v>10</v>
      </c>
      <c r="D36" s="1">
        <v>36985</v>
      </c>
      <c r="E36">
        <v>50</v>
      </c>
      <c r="F36" t="s">
        <v>8</v>
      </c>
      <c r="G36" s="3">
        <v>-33214.51</v>
      </c>
      <c r="H36" t="s">
        <v>22</v>
      </c>
      <c r="I36" s="14"/>
      <c r="J36" s="16"/>
      <c r="K36" s="25"/>
    </row>
    <row r="37" spans="1:11" hidden="1" x14ac:dyDescent="0.2">
      <c r="A37">
        <v>500003461</v>
      </c>
      <c r="B37">
        <v>100002330</v>
      </c>
      <c r="C37" t="s">
        <v>10</v>
      </c>
      <c r="D37" s="1">
        <v>36985</v>
      </c>
      <c r="E37">
        <v>50</v>
      </c>
      <c r="F37" t="s">
        <v>8</v>
      </c>
      <c r="G37" s="3">
        <v>-10960.79</v>
      </c>
      <c r="H37" t="s">
        <v>23</v>
      </c>
      <c r="I37" s="14"/>
      <c r="J37" s="16"/>
      <c r="K37" s="25"/>
    </row>
    <row r="38" spans="1:11" hidden="1" x14ac:dyDescent="0.2">
      <c r="A38">
        <v>500003461</v>
      </c>
      <c r="B38">
        <v>100031187</v>
      </c>
      <c r="C38" t="s">
        <v>10</v>
      </c>
      <c r="D38" s="1">
        <v>37071</v>
      </c>
      <c r="E38">
        <v>40</v>
      </c>
      <c r="F38" t="s">
        <v>8</v>
      </c>
      <c r="G38" s="3">
        <v>34307.82</v>
      </c>
      <c r="H38" t="s">
        <v>36</v>
      </c>
      <c r="I38" s="14"/>
      <c r="J38" s="16"/>
      <c r="K38" s="25"/>
    </row>
    <row r="39" spans="1:11" hidden="1" x14ac:dyDescent="0.2">
      <c r="A39">
        <v>500003461</v>
      </c>
      <c r="B39">
        <v>100031187</v>
      </c>
      <c r="C39" t="s">
        <v>10</v>
      </c>
      <c r="D39" s="1">
        <v>37071</v>
      </c>
      <c r="E39">
        <v>40</v>
      </c>
      <c r="F39" t="s">
        <v>8</v>
      </c>
      <c r="G39" s="3">
        <v>11321.58</v>
      </c>
      <c r="H39" t="s">
        <v>36</v>
      </c>
      <c r="I39" s="14"/>
      <c r="J39" s="16"/>
      <c r="K39" s="25"/>
    </row>
    <row r="40" spans="1:11" hidden="1" x14ac:dyDescent="0.2">
      <c r="A40">
        <v>500003461</v>
      </c>
      <c r="B40">
        <v>100031187</v>
      </c>
      <c r="C40" t="s">
        <v>10</v>
      </c>
      <c r="D40" s="1">
        <v>37071</v>
      </c>
      <c r="E40">
        <v>40</v>
      </c>
      <c r="F40" t="s">
        <v>8</v>
      </c>
      <c r="G40" s="3">
        <v>33763.160000000003</v>
      </c>
      <c r="H40" t="s">
        <v>37</v>
      </c>
      <c r="I40" s="14"/>
      <c r="J40" s="16"/>
      <c r="K40" s="25"/>
    </row>
    <row r="41" spans="1:11" hidden="1" x14ac:dyDescent="0.2">
      <c r="A41">
        <v>500003461</v>
      </c>
      <c r="B41">
        <v>100031187</v>
      </c>
      <c r="C41" t="s">
        <v>10</v>
      </c>
      <c r="D41" s="1">
        <v>37071</v>
      </c>
      <c r="E41">
        <v>40</v>
      </c>
      <c r="F41" t="s">
        <v>8</v>
      </c>
      <c r="G41" s="3">
        <v>11141.84</v>
      </c>
      <c r="H41" t="s">
        <v>37</v>
      </c>
      <c r="I41" s="14"/>
      <c r="J41" s="16"/>
      <c r="K41" s="25"/>
    </row>
    <row r="42" spans="1:11" hidden="1" x14ac:dyDescent="0.2">
      <c r="A42">
        <v>500003461</v>
      </c>
      <c r="B42">
        <v>100031187</v>
      </c>
      <c r="C42" t="s">
        <v>10</v>
      </c>
      <c r="D42" s="1">
        <v>37071</v>
      </c>
      <c r="E42">
        <v>40</v>
      </c>
      <c r="F42" t="s">
        <v>8</v>
      </c>
      <c r="G42" s="3">
        <v>10960.79</v>
      </c>
      <c r="H42" t="s">
        <v>38</v>
      </c>
      <c r="I42" s="14"/>
      <c r="J42" s="16"/>
      <c r="K42" s="25"/>
    </row>
    <row r="43" spans="1:11" hidden="1" x14ac:dyDescent="0.2">
      <c r="A43">
        <v>500003461</v>
      </c>
      <c r="B43">
        <v>100031187</v>
      </c>
      <c r="C43" t="s">
        <v>10</v>
      </c>
      <c r="D43" s="1">
        <v>37071</v>
      </c>
      <c r="E43">
        <v>40</v>
      </c>
      <c r="F43" t="s">
        <v>8</v>
      </c>
      <c r="G43" s="3">
        <v>33214.51</v>
      </c>
      <c r="H43" t="s">
        <v>38</v>
      </c>
      <c r="I43" s="14"/>
      <c r="J43" s="16"/>
      <c r="K43" s="25"/>
    </row>
    <row r="44" spans="1:11" hidden="1" x14ac:dyDescent="0.2">
      <c r="D44" s="1"/>
      <c r="G44" s="7">
        <f>SUM(G32:G43)</f>
        <v>0</v>
      </c>
      <c r="H44" s="18" t="s">
        <v>46</v>
      </c>
      <c r="I44" s="14"/>
      <c r="J44" s="17"/>
      <c r="K44" s="28">
        <f>+G44-J44</f>
        <v>0</v>
      </c>
    </row>
    <row r="45" spans="1:11" hidden="1" x14ac:dyDescent="0.2">
      <c r="D45" s="1"/>
      <c r="G45" s="5"/>
      <c r="I45" s="14"/>
      <c r="J45" s="16"/>
      <c r="K45" s="25"/>
    </row>
    <row r="46" spans="1:11" hidden="1" x14ac:dyDescent="0.2">
      <c r="A46">
        <v>500004994</v>
      </c>
      <c r="B46">
        <v>100002931</v>
      </c>
      <c r="C46" t="s">
        <v>10</v>
      </c>
      <c r="D46" s="1">
        <v>36990</v>
      </c>
      <c r="E46">
        <v>50</v>
      </c>
      <c r="F46" t="s">
        <v>8</v>
      </c>
      <c r="G46" s="3">
        <v>-122026.34</v>
      </c>
      <c r="H46" t="s">
        <v>21</v>
      </c>
      <c r="I46" s="14"/>
      <c r="J46" s="16">
        <v>-122026</v>
      </c>
      <c r="K46" s="25"/>
    </row>
    <row r="47" spans="1:11" hidden="1" x14ac:dyDescent="0.2">
      <c r="A47">
        <v>500004994</v>
      </c>
      <c r="B47">
        <v>100027487</v>
      </c>
      <c r="C47" t="s">
        <v>10</v>
      </c>
      <c r="D47" s="1">
        <v>37068</v>
      </c>
      <c r="E47">
        <v>50</v>
      </c>
      <c r="F47" t="s">
        <v>8</v>
      </c>
      <c r="G47" s="3">
        <v>-93984</v>
      </c>
      <c r="H47" t="s">
        <v>35</v>
      </c>
      <c r="I47" s="14"/>
      <c r="J47" s="16">
        <v>-93984</v>
      </c>
      <c r="K47" s="25"/>
    </row>
    <row r="48" spans="1:11" hidden="1" x14ac:dyDescent="0.2">
      <c r="D48" s="1"/>
      <c r="G48" s="8">
        <f>SUM(G46:G47)</f>
        <v>-216010.34</v>
      </c>
      <c r="H48" s="18"/>
      <c r="I48" s="14"/>
      <c r="J48" s="17">
        <f>SUM(J46:J47)</f>
        <v>-216010</v>
      </c>
      <c r="K48" s="27">
        <f>+G48-J48</f>
        <v>-0.33999999999650754</v>
      </c>
    </row>
    <row r="49" spans="1:11" hidden="1" x14ac:dyDescent="0.2">
      <c r="D49" s="1"/>
      <c r="G49" s="4"/>
      <c r="I49" s="14"/>
      <c r="J49" s="16"/>
      <c r="K49" s="25"/>
    </row>
    <row r="50" spans="1:11" hidden="1" x14ac:dyDescent="0.2">
      <c r="A50" t="s">
        <v>41</v>
      </c>
      <c r="B50">
        <v>100002345</v>
      </c>
      <c r="C50" t="s">
        <v>10</v>
      </c>
      <c r="D50" s="1">
        <v>36986</v>
      </c>
      <c r="E50">
        <v>50</v>
      </c>
      <c r="F50" t="s">
        <v>8</v>
      </c>
      <c r="G50" s="3">
        <v>-663932.79</v>
      </c>
      <c r="H50" t="s">
        <v>24</v>
      </c>
      <c r="I50" s="14"/>
      <c r="J50" s="16"/>
      <c r="K50" s="25"/>
    </row>
    <row r="51" spans="1:11" hidden="1" x14ac:dyDescent="0.2">
      <c r="A51" t="s">
        <v>41</v>
      </c>
      <c r="B51">
        <v>100008295</v>
      </c>
      <c r="C51" t="s">
        <v>10</v>
      </c>
      <c r="D51" s="1">
        <v>37011</v>
      </c>
      <c r="E51">
        <v>40</v>
      </c>
      <c r="F51" t="s">
        <v>8</v>
      </c>
      <c r="G51" s="3">
        <v>663932.79</v>
      </c>
      <c r="H51" t="s">
        <v>26</v>
      </c>
      <c r="I51" s="14"/>
      <c r="J51" s="16"/>
      <c r="K51" s="25"/>
    </row>
    <row r="52" spans="1:11" hidden="1" x14ac:dyDescent="0.2">
      <c r="D52" s="1"/>
      <c r="G52" s="8">
        <f>SUM(G50:G51)</f>
        <v>0</v>
      </c>
      <c r="I52" s="14"/>
      <c r="J52" s="16"/>
      <c r="K52" s="25"/>
    </row>
    <row r="53" spans="1:11" hidden="1" x14ac:dyDescent="0.2">
      <c r="D53" s="1"/>
      <c r="G53" s="4"/>
      <c r="I53" s="14"/>
      <c r="J53" s="16"/>
      <c r="K53" s="25"/>
    </row>
    <row r="54" spans="1:11" hidden="1" x14ac:dyDescent="0.2">
      <c r="A54" t="s">
        <v>42</v>
      </c>
      <c r="B54">
        <v>100019031</v>
      </c>
      <c r="C54" t="s">
        <v>10</v>
      </c>
      <c r="D54" s="1">
        <v>37041</v>
      </c>
      <c r="E54">
        <v>50</v>
      </c>
      <c r="F54" t="s">
        <v>8</v>
      </c>
      <c r="G54" s="3">
        <v>-4691.1099999999997</v>
      </c>
      <c r="H54" t="s">
        <v>30</v>
      </c>
      <c r="I54" s="18" t="s">
        <v>45</v>
      </c>
      <c r="J54" s="18"/>
      <c r="K54" s="25"/>
    </row>
    <row r="55" spans="1:11" hidden="1" x14ac:dyDescent="0.2">
      <c r="A55" t="s">
        <v>42</v>
      </c>
      <c r="B55">
        <v>100019031</v>
      </c>
      <c r="C55" t="s">
        <v>10</v>
      </c>
      <c r="D55" s="1">
        <v>37041</v>
      </c>
      <c r="E55">
        <v>50</v>
      </c>
      <c r="F55" t="s">
        <v>8</v>
      </c>
      <c r="G55" s="3">
        <v>-1824.68</v>
      </c>
      <c r="H55" t="s">
        <v>31</v>
      </c>
      <c r="I55" s="14"/>
      <c r="J55" s="18"/>
      <c r="K55" s="25"/>
    </row>
    <row r="56" spans="1:11" hidden="1" x14ac:dyDescent="0.2">
      <c r="A56" t="s">
        <v>42</v>
      </c>
      <c r="B56">
        <v>100019031</v>
      </c>
      <c r="C56" t="s">
        <v>10</v>
      </c>
      <c r="D56" s="1">
        <v>37041</v>
      </c>
      <c r="E56">
        <v>50</v>
      </c>
      <c r="F56" t="s">
        <v>8</v>
      </c>
      <c r="G56" s="3">
        <v>-4133.75</v>
      </c>
      <c r="H56" t="s">
        <v>31</v>
      </c>
      <c r="I56" s="14"/>
      <c r="J56" s="18"/>
      <c r="K56" s="25"/>
    </row>
    <row r="57" spans="1:11" hidden="1" x14ac:dyDescent="0.2">
      <c r="G57" s="8">
        <f>SUM(G54:G56)</f>
        <v>-10649.54</v>
      </c>
      <c r="I57" s="14"/>
      <c r="J57" s="17">
        <f>SUM(J54:J56)</f>
        <v>0</v>
      </c>
      <c r="K57" s="27">
        <f>+G57-J57</f>
        <v>-10649.54</v>
      </c>
    </row>
    <row r="58" spans="1:11" hidden="1" x14ac:dyDescent="0.2">
      <c r="I58" s="14"/>
      <c r="J58" s="16"/>
    </row>
    <row r="59" spans="1:11" hidden="1" x14ac:dyDescent="0.2">
      <c r="I59" s="14"/>
      <c r="J59" s="16"/>
    </row>
    <row r="60" spans="1:11" ht="13.5" hidden="1" thickBot="1" x14ac:dyDescent="0.25">
      <c r="G60" s="6">
        <f>SUM(G8:G59)/2</f>
        <v>-457324.01</v>
      </c>
      <c r="I60" s="14"/>
      <c r="J60" s="6">
        <f>SUM(J8:J59)/2</f>
        <v>-437858.94250132097</v>
      </c>
      <c r="K60" s="6">
        <f>+G60-J60</f>
        <v>-19465.06749867904</v>
      </c>
    </row>
    <row r="63" spans="1:11" x14ac:dyDescent="0.2">
      <c r="A63" s="30" t="s">
        <v>52</v>
      </c>
      <c r="B63" s="31"/>
      <c r="C63" s="31"/>
      <c r="D63" s="32"/>
    </row>
    <row r="64" spans="1:11" x14ac:dyDescent="0.2">
      <c r="A64" s="33"/>
      <c r="B64" s="34"/>
      <c r="C64" s="34"/>
      <c r="D64" s="25"/>
    </row>
    <row r="65" spans="1:6" x14ac:dyDescent="0.2">
      <c r="A65" s="33" t="s">
        <v>53</v>
      </c>
      <c r="B65" s="34"/>
      <c r="C65" s="34"/>
      <c r="D65" s="26">
        <f>G16</f>
        <v>-54629.78</v>
      </c>
    </row>
    <row r="66" spans="1:6" x14ac:dyDescent="0.2">
      <c r="A66" s="33" t="s">
        <v>54</v>
      </c>
      <c r="B66" s="34"/>
      <c r="C66" s="34" t="s">
        <v>114</v>
      </c>
      <c r="D66" s="26">
        <f>G30</f>
        <v>-176034.35</v>
      </c>
      <c r="F66" t="s">
        <v>113</v>
      </c>
    </row>
    <row r="67" spans="1:6" x14ac:dyDescent="0.2">
      <c r="A67" s="33" t="s">
        <v>56</v>
      </c>
      <c r="B67" s="34"/>
      <c r="C67" s="34"/>
      <c r="D67" s="26">
        <f>G48</f>
        <v>-216010.34</v>
      </c>
      <c r="F67" t="s">
        <v>112</v>
      </c>
    </row>
    <row r="68" spans="1:6" x14ac:dyDescent="0.2">
      <c r="A68" s="33" t="s">
        <v>55</v>
      </c>
      <c r="B68" s="34"/>
      <c r="C68" s="34" t="s">
        <v>115</v>
      </c>
      <c r="D68" s="35">
        <f>G57</f>
        <v>-10649.54</v>
      </c>
      <c r="F68" t="s">
        <v>111</v>
      </c>
    </row>
    <row r="69" spans="1:6" x14ac:dyDescent="0.2">
      <c r="A69" s="33"/>
      <c r="B69" s="34"/>
      <c r="C69" s="34"/>
      <c r="D69" s="25"/>
    </row>
    <row r="70" spans="1:6" x14ac:dyDescent="0.2">
      <c r="A70" s="36" t="s">
        <v>57</v>
      </c>
      <c r="B70" s="37"/>
      <c r="C70" s="37"/>
      <c r="D70" s="35">
        <f>SUM(D65:D69)</f>
        <v>-457324.00999999995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TRW</vt:lpstr>
      <vt:lpstr>Owens</vt:lpstr>
      <vt:lpstr>Excelsior Schedule</vt:lpstr>
      <vt:lpstr>intexp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pnorman</dc:creator>
  <cp:lastModifiedBy>Felienne</cp:lastModifiedBy>
  <dcterms:created xsi:type="dcterms:W3CDTF">2001-07-27T20:06:23Z</dcterms:created>
  <dcterms:modified xsi:type="dcterms:W3CDTF">2014-09-05T09:59:35Z</dcterms:modified>
</cp:coreProperties>
</file>