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1340" windowHeight="5985" activeTab="1"/>
  </bookViews>
  <sheets>
    <sheet name="RETAIL4" sheetId="2" r:id="rId1"/>
    <sheet name="WHSEES4" sheetId="3" r:id="rId2"/>
  </sheets>
  <calcPr calcId="152511"/>
</workbook>
</file>

<file path=xl/calcChain.xml><?xml version="1.0" encoding="utf-8"?>
<calcChain xmlns="http://schemas.openxmlformats.org/spreadsheetml/2006/main">
  <c r="F1" i="2" l="1"/>
  <c r="D10" i="2"/>
  <c r="D13" i="2"/>
  <c r="D14" i="2"/>
  <c r="D15" i="2"/>
  <c r="D17" i="2"/>
  <c r="D21" i="2" s="1"/>
  <c r="D37" i="2" s="1"/>
  <c r="D40" i="2" s="1"/>
  <c r="D18" i="2"/>
  <c r="D19" i="2"/>
  <c r="D20" i="2"/>
  <c r="B21" i="2"/>
  <c r="C21" i="2"/>
  <c r="D24" i="2"/>
  <c r="D35" i="2" s="1"/>
  <c r="D25" i="2"/>
  <c r="D26" i="2"/>
  <c r="D27" i="2"/>
  <c r="D28" i="2"/>
  <c r="D29" i="2"/>
  <c r="D30" i="2"/>
  <c r="D31" i="2"/>
  <c r="D32" i="2"/>
  <c r="D33" i="2"/>
  <c r="D34" i="2"/>
  <c r="B35" i="2"/>
  <c r="C35" i="2"/>
  <c r="B37" i="2"/>
  <c r="C37" i="2"/>
  <c r="C40" i="2" s="1"/>
  <c r="C43" i="2" s="1"/>
  <c r="D39" i="2"/>
  <c r="B40" i="2"/>
  <c r="B43" i="2" s="1"/>
  <c r="B50" i="2" s="1"/>
  <c r="B64" i="2" s="1"/>
  <c r="D44" i="2"/>
  <c r="D45" i="2"/>
  <c r="D46" i="2"/>
  <c r="D47" i="2"/>
  <c r="D48" i="2"/>
  <c r="D49" i="2"/>
  <c r="B53" i="2"/>
  <c r="B62" i="2" s="1"/>
  <c r="C53" i="2"/>
  <c r="D53" i="2" s="1"/>
  <c r="D62" i="2" s="1"/>
  <c r="D54" i="2"/>
  <c r="D55" i="2"/>
  <c r="D56" i="2"/>
  <c r="D57" i="2"/>
  <c r="D58" i="2"/>
  <c r="D59" i="2"/>
  <c r="D60" i="2"/>
  <c r="D61" i="2"/>
  <c r="C96" i="2"/>
  <c r="A109" i="2"/>
  <c r="F1" i="3"/>
  <c r="D10" i="3"/>
  <c r="D13" i="3"/>
  <c r="D14" i="3"/>
  <c r="D15" i="3"/>
  <c r="D20" i="3" s="1"/>
  <c r="D16" i="3"/>
  <c r="D17" i="3"/>
  <c r="D18" i="3"/>
  <c r="D19" i="3"/>
  <c r="B20" i="3"/>
  <c r="C20" i="3"/>
  <c r="D23" i="3"/>
  <c r="D24" i="3"/>
  <c r="D25" i="3"/>
  <c r="D26" i="3"/>
  <c r="D30" i="3" s="1"/>
  <c r="D27" i="3"/>
  <c r="D28" i="3"/>
  <c r="D29" i="3"/>
  <c r="B30" i="3"/>
  <c r="B48" i="3" s="1"/>
  <c r="B55" i="3" s="1"/>
  <c r="C30" i="3"/>
  <c r="C48" i="3" s="1"/>
  <c r="B32" i="3"/>
  <c r="B35" i="3" s="1"/>
  <c r="B38" i="3" s="1"/>
  <c r="B45" i="3" s="1"/>
  <c r="B57" i="3" s="1"/>
  <c r="C32" i="3"/>
  <c r="C35" i="3" s="1"/>
  <c r="C38" i="3" s="1"/>
  <c r="D34" i="3"/>
  <c r="D39" i="3"/>
  <c r="D40" i="3"/>
  <c r="D41" i="3"/>
  <c r="D42" i="3"/>
  <c r="D43" i="3"/>
  <c r="D44" i="3"/>
  <c r="D49" i="3"/>
  <c r="D50" i="3"/>
  <c r="D51" i="3"/>
  <c r="D52" i="3"/>
  <c r="D53" i="3"/>
  <c r="D54" i="3"/>
  <c r="C78" i="3"/>
  <c r="A82" i="3"/>
  <c r="D38" i="3" l="1"/>
  <c r="D45" i="3" s="1"/>
  <c r="C45" i="3"/>
  <c r="B68" i="2"/>
  <c r="B66" i="2"/>
  <c r="B59" i="3"/>
  <c r="B61" i="3"/>
  <c r="D32" i="3"/>
  <c r="D35" i="3" s="1"/>
  <c r="C55" i="3"/>
  <c r="D48" i="3"/>
  <c r="D55" i="3" s="1"/>
  <c r="D43" i="2"/>
  <c r="D50" i="2" s="1"/>
  <c r="D64" i="2" s="1"/>
  <c r="C50" i="2"/>
  <c r="C62" i="2"/>
  <c r="C64" i="2" l="1"/>
  <c r="C57" i="3"/>
  <c r="D57" i="3"/>
  <c r="C61" i="3" l="1"/>
  <c r="D61" i="3" s="1"/>
  <c r="C59" i="3"/>
  <c r="D59" i="3" s="1"/>
  <c r="C66" i="2"/>
  <c r="D66" i="2" s="1"/>
  <c r="C68" i="2"/>
  <c r="D68" i="2" s="1"/>
</calcChain>
</file>

<file path=xl/sharedStrings.xml><?xml version="1.0" encoding="utf-8"?>
<sst xmlns="http://schemas.openxmlformats.org/spreadsheetml/2006/main" count="173" uniqueCount="106">
  <si>
    <t>(in millions)</t>
  </si>
  <si>
    <t>DR/(CR)</t>
  </si>
  <si>
    <t>(Income)/Loss</t>
  </si>
  <si>
    <t>Net Income Before Tax</t>
  </si>
  <si>
    <t>2CE</t>
  </si>
  <si>
    <t>Variance</t>
  </si>
  <si>
    <t>Permanent Differences</t>
  </si>
  <si>
    <t>Total Permanent Differences</t>
  </si>
  <si>
    <t>Temporary Differences</t>
  </si>
  <si>
    <t>Total Temporary Differences</t>
  </si>
  <si>
    <t>Total State Taxable Income</t>
  </si>
  <si>
    <t>Current State Tax Exp/(Bene)</t>
  </si>
  <si>
    <t>Total Federal Taxable (Income)/Loss</t>
  </si>
  <si>
    <t>Reasons for variance</t>
  </si>
  <si>
    <t xml:space="preserve"> </t>
  </si>
  <si>
    <t>Dividends</t>
  </si>
  <si>
    <t>Equity Earnings</t>
  </si>
  <si>
    <t>Foreign Operations</t>
  </si>
  <si>
    <t>Gain/Loss On Sale of Stock/Assets</t>
  </si>
  <si>
    <t>Depreciation, Depletion, &amp; Amort.</t>
  </si>
  <si>
    <t>Price Risk Management</t>
  </si>
  <si>
    <t>Regulatory Contingencies</t>
  </si>
  <si>
    <t>Foreign Taxes</t>
  </si>
  <si>
    <t>Current Tax Expense (Benefit)</t>
  </si>
  <si>
    <t>Federal</t>
  </si>
  <si>
    <t>State</t>
  </si>
  <si>
    <t>Foreign</t>
  </si>
  <si>
    <t>Federal Tax Credits</t>
  </si>
  <si>
    <t>Other Federal</t>
  </si>
  <si>
    <t>Other State</t>
  </si>
  <si>
    <t>Other Foreign</t>
  </si>
  <si>
    <t>Total Current Tax Expense (Benefit)</t>
  </si>
  <si>
    <t>Deferred Tax Expense (Benefit)</t>
  </si>
  <si>
    <t>Total Deferred Tax Expense (Benefit)</t>
  </si>
  <si>
    <t>Total Tax Expense (Benefit)</t>
  </si>
  <si>
    <t>Net (Income) / Loss</t>
  </si>
  <si>
    <t>Effective Rate</t>
  </si>
  <si>
    <t>Partnership Equity</t>
  </si>
  <si>
    <r>
      <t xml:space="preserve">Note 1 </t>
    </r>
    <r>
      <rPr>
        <sz val="10"/>
        <rFont val="Verdana"/>
        <family val="2"/>
      </rPr>
      <t>- The following income/expense items changed between quarters:</t>
    </r>
  </si>
  <si>
    <t>Total Change in NIBT</t>
  </si>
  <si>
    <t>Other Federal - Return to Accrual</t>
  </si>
  <si>
    <t>Other State - Return to Accrual</t>
  </si>
  <si>
    <t>Analysis of 1st CE to 2nd CE Variances</t>
  </si>
  <si>
    <t>For the tax year 2001</t>
  </si>
  <si>
    <t>EES - WHSEES4</t>
  </si>
  <si>
    <t>1CE</t>
  </si>
  <si>
    <t>EES - RETAIL 4</t>
  </si>
  <si>
    <t>Other - Expense related to IC purchase</t>
  </si>
  <si>
    <t>Other - Reverse additional June revenue</t>
  </si>
  <si>
    <t>Other - Rev of Purchase Price Write-off</t>
  </si>
  <si>
    <t>Other - Rev Management Overview</t>
  </si>
  <si>
    <t>Goodwill Amortization</t>
  </si>
  <si>
    <t>Other - Business Exp @ 50%</t>
  </si>
  <si>
    <t>Other - Mapping Issues</t>
  </si>
  <si>
    <t>Computer Development Costs</t>
  </si>
  <si>
    <t>Investments in Subs</t>
  </si>
  <si>
    <t>Project Development</t>
  </si>
  <si>
    <t>Employee Fringe Benefits</t>
  </si>
  <si>
    <t>Other - FAS 140 Monetization of Warrants</t>
  </si>
  <si>
    <t>Other - Bad Debt Expense</t>
  </si>
  <si>
    <t>Other Federal - NOL Prior Year Payment</t>
  </si>
  <si>
    <t>Avista PRM transferred to WHSEES4</t>
  </si>
  <si>
    <t>See Note 1</t>
  </si>
  <si>
    <t>See Note 2</t>
  </si>
  <si>
    <t xml:space="preserve">Mapping issues corrected </t>
  </si>
  <si>
    <t>Adjusted estimate based on book numbers</t>
  </si>
  <si>
    <t>See Note 3</t>
  </si>
  <si>
    <t>Foreign Income - increase</t>
  </si>
  <si>
    <r>
      <t>Note 2</t>
    </r>
    <r>
      <rPr>
        <sz val="10"/>
        <rFont val="Verdana"/>
        <family val="2"/>
      </rPr>
      <t xml:space="preserve"> - The following changes occurred in foreign income in Q2:</t>
    </r>
  </si>
  <si>
    <t>See Note 4</t>
  </si>
  <si>
    <t>for software development project</t>
  </si>
  <si>
    <r>
      <t>Note 4</t>
    </r>
    <r>
      <rPr>
        <sz val="10"/>
        <rFont val="Verdana"/>
        <family val="2"/>
      </rPr>
      <t xml:space="preserve"> - EFS companies adjusted estimate of employee  </t>
    </r>
  </si>
  <si>
    <t>benefit expenditures</t>
  </si>
  <si>
    <t>See Note 5</t>
  </si>
  <si>
    <r>
      <t>Note 5</t>
    </r>
    <r>
      <rPr>
        <sz val="10"/>
        <rFont val="Verdana"/>
        <family val="2"/>
      </rPr>
      <t xml:space="preserve"> - In Q2 the TNPC warrant monetizations planned for Q3 and Q4 </t>
    </r>
  </si>
  <si>
    <t>were removed</t>
  </si>
  <si>
    <t>Adjustment due to changes in foreign NIBT</t>
  </si>
  <si>
    <t>Estimation of losses adjusted by accounting</t>
  </si>
  <si>
    <r>
      <t>Additional Notes regarding changes from 1CE to 2CE:</t>
    </r>
    <r>
      <rPr>
        <b/>
        <sz val="10"/>
        <rFont val="Verdana"/>
        <family val="2"/>
      </rPr>
      <t xml:space="preserve">  </t>
    </r>
    <r>
      <rPr>
        <sz val="10"/>
        <rFont val="Verdana"/>
        <family val="2"/>
      </rPr>
      <t>Format (DR/(CR)</t>
    </r>
  </si>
  <si>
    <t>Overview not reported separately in 1 CE</t>
  </si>
  <si>
    <r>
      <t xml:space="preserve">Note 2: </t>
    </r>
    <r>
      <rPr>
        <sz val="10"/>
        <rFont val="Verdana"/>
        <family val="2"/>
      </rPr>
      <t>The following changes were made to PRM activity for WHSEES4:</t>
    </r>
    <r>
      <rPr>
        <b/>
        <sz val="10"/>
        <rFont val="Verdana"/>
        <family val="2"/>
      </rPr>
      <t xml:space="preserve"> </t>
    </r>
  </si>
  <si>
    <t>Avista PRM transferred to WHSEES4 from RETAIL4</t>
  </si>
  <si>
    <t>Changes to MTM estimates</t>
  </si>
  <si>
    <t>Europe:</t>
  </si>
  <si>
    <t>Canada:</t>
  </si>
  <si>
    <t xml:space="preserve">In 1st current estimate the capital charge was not </t>
  </si>
  <si>
    <t>allocated to WHSEES4/in 2nd current estimate</t>
  </si>
  <si>
    <t xml:space="preserve">separate capital charges were calculated.  The </t>
  </si>
  <si>
    <t>due to changes in the estimated cash flow.</t>
  </si>
  <si>
    <t xml:space="preserve">  2 new Canadian entities were created.  Co. 1379</t>
  </si>
  <si>
    <t xml:space="preserve">  was transferred income from an ENA  partnership.  </t>
  </si>
  <si>
    <t xml:space="preserve">  Co. 1574 was created as a sister division </t>
  </si>
  <si>
    <t xml:space="preserve">  of one of the WHSEES4 companies.  This company</t>
  </si>
  <si>
    <t xml:space="preserve">  books the orginiations.</t>
  </si>
  <si>
    <t xml:space="preserve">  MTM  forcast changed for UK companies Sainsbury </t>
  </si>
  <si>
    <t xml:space="preserve">  project</t>
  </si>
  <si>
    <t xml:space="preserve">  Increased  operating costs due to ETOL resolution</t>
  </si>
  <si>
    <t xml:space="preserve">  centre, increased bad debts, increased heardcount</t>
  </si>
  <si>
    <r>
      <t>Note 3</t>
    </r>
    <r>
      <rPr>
        <sz val="10"/>
        <rFont val="Verdana"/>
        <family val="2"/>
      </rPr>
      <t xml:space="preserve"> - Co. 985 adjusted estimate of expenditures </t>
    </r>
  </si>
  <si>
    <t>per the 338(h)(10) election.  Accounting recognizes the date as</t>
  </si>
  <si>
    <t xml:space="preserve">May 31, 2000.   During Q2 of 2001 accounting discovered </t>
  </si>
  <si>
    <t>income and expense activity from the month of June, 2000</t>
  </si>
  <si>
    <t>Adjustment of the purchase price for Co. 87c</t>
  </si>
  <si>
    <t>Adjusted estimate on tax depreciation - Co 87c</t>
  </si>
  <si>
    <r>
      <t>Note 1:</t>
    </r>
    <r>
      <rPr>
        <sz val="10"/>
        <rFont val="Verdana"/>
        <family val="2"/>
      </rPr>
      <t xml:space="preserve">  Co. 87c  was purchased on June 29, 2000 </t>
    </r>
  </si>
  <si>
    <t>that had not been booked/tax reverses the amount.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</si>
</sst>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\ h:mm\ AM/PM"/>
    <numFmt numFmtId="166" formatCode="_(* #,##0_);_(* \(#,##0\);_(* &quot;-&quot;??_);_(@_)"/>
  </numFmts>
  <fonts count="10" x14ac:knownFonts="1">
    <font>
      <sz val="10"/>
      <name val="Tahoma"/>
    </font>
    <font>
      <sz val="10"/>
      <name val="Tahoma"/>
    </font>
    <font>
      <sz val="12"/>
      <name val="Arial"/>
    </font>
    <font>
      <b/>
      <sz val="10"/>
      <color indexed="12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b/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166" fontId="4" fillId="0" borderId="0" xfId="1" applyNumberFormat="1" applyFont="1"/>
    <xf numFmtId="164" fontId="4" fillId="0" borderId="0" xfId="0" applyNumberFormat="1" applyFont="1"/>
    <xf numFmtId="0" fontId="4" fillId="0" borderId="0" xfId="0" applyFont="1"/>
    <xf numFmtId="0" fontId="5" fillId="0" borderId="0" xfId="0" applyFont="1"/>
    <xf numFmtId="166" fontId="6" fillId="0" borderId="0" xfId="1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 indent="1"/>
    </xf>
    <xf numFmtId="166" fontId="4" fillId="0" borderId="1" xfId="1" applyNumberFormat="1" applyFont="1" applyBorder="1"/>
    <xf numFmtId="166" fontId="4" fillId="0" borderId="0" xfId="1" applyNumberFormat="1" applyFont="1" applyBorder="1"/>
    <xf numFmtId="0" fontId="4" fillId="0" borderId="0" xfId="0" applyFont="1" applyAlignment="1"/>
    <xf numFmtId="0" fontId="8" fillId="0" borderId="0" xfId="0" applyFont="1"/>
    <xf numFmtId="166" fontId="4" fillId="0" borderId="2" xfId="1" applyNumberFormat="1" applyFont="1" applyBorder="1"/>
    <xf numFmtId="0" fontId="7" fillId="0" borderId="0" xfId="2" applyFont="1"/>
    <xf numFmtId="0" fontId="4" fillId="0" borderId="0" xfId="2" applyFont="1" applyAlignment="1">
      <alignment horizontal="left" indent="1"/>
    </xf>
    <xf numFmtId="0" fontId="4" fillId="0" borderId="0" xfId="0" applyFont="1" applyBorder="1"/>
    <xf numFmtId="0" fontId="4" fillId="0" borderId="0" xfId="2" applyFont="1"/>
    <xf numFmtId="166" fontId="4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/>
    </xf>
    <xf numFmtId="166" fontId="6" fillId="0" borderId="0" xfId="1" applyNumberFormat="1" applyFont="1" applyBorder="1" applyAlignment="1">
      <alignment horizontal="center"/>
    </xf>
    <xf numFmtId="10" fontId="7" fillId="0" borderId="0" xfId="3" applyNumberFormat="1" applyFont="1"/>
    <xf numFmtId="10" fontId="4" fillId="0" borderId="0" xfId="3" applyNumberFormat="1" applyFont="1" applyBorder="1"/>
    <xf numFmtId="10" fontId="4" fillId="0" borderId="0" xfId="3" applyNumberFormat="1" applyFont="1"/>
    <xf numFmtId="166" fontId="4" fillId="0" borderId="0" xfId="1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left"/>
    </xf>
    <xf numFmtId="166" fontId="4" fillId="0" borderId="3" xfId="1" applyNumberFormat="1" applyFont="1" applyBorder="1"/>
    <xf numFmtId="0" fontId="7" fillId="0" borderId="0" xfId="0" applyFont="1" applyBorder="1"/>
    <xf numFmtId="166" fontId="4" fillId="0" borderId="4" xfId="1" applyNumberFormat="1" applyFont="1" applyBorder="1"/>
    <xf numFmtId="37" fontId="4" fillId="0" borderId="0" xfId="1" applyNumberFormat="1" applyFont="1" applyBorder="1"/>
    <xf numFmtId="37" fontId="4" fillId="0" borderId="5" xfId="1" applyNumberFormat="1" applyFont="1" applyBorder="1"/>
    <xf numFmtId="37" fontId="4" fillId="0" borderId="4" xfId="1" applyNumberFormat="1" applyFont="1" applyBorder="1"/>
  </cellXfs>
  <cellStyles count="4">
    <cellStyle name="Comma" xfId="1" builtinId="3"/>
    <cellStyle name="Normal" xfId="0" builtinId="0"/>
    <cellStyle name="Normal_Consolv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9"/>
  <sheetViews>
    <sheetView zoomScale="75" workbookViewId="0">
      <pane ySplit="9" topLeftCell="A10" activePane="bottomLeft" state="frozen"/>
      <selection pane="bottomLeft" activeCell="A37" sqref="A37"/>
    </sheetView>
  </sheetViews>
  <sheetFormatPr defaultColWidth="8.85546875" defaultRowHeight="12.75" x14ac:dyDescent="0.2"/>
  <cols>
    <col min="1" max="1" width="42.7109375" style="4" customWidth="1"/>
    <col min="2" max="2" width="12.42578125" style="2" customWidth="1"/>
    <col min="3" max="3" width="11.5703125" style="2" customWidth="1"/>
    <col min="4" max="4" width="12" style="2" customWidth="1"/>
    <col min="5" max="5" width="2.7109375" style="2" customWidth="1"/>
    <col min="6" max="6" width="33.7109375" style="4" customWidth="1"/>
    <col min="7" max="16384" width="8.85546875" style="4"/>
  </cols>
  <sheetData>
    <row r="1" spans="1:6" x14ac:dyDescent="0.2">
      <c r="A1" s="1" t="s">
        <v>46</v>
      </c>
      <c r="F1" s="3">
        <f ca="1">NOW()</f>
        <v>41886.429285300925</v>
      </c>
    </row>
    <row r="2" spans="1:6" x14ac:dyDescent="0.2">
      <c r="A2" s="4" t="s">
        <v>42</v>
      </c>
    </row>
    <row r="3" spans="1:6" x14ac:dyDescent="0.2">
      <c r="A3" s="4" t="s">
        <v>43</v>
      </c>
    </row>
    <row r="4" spans="1:6" x14ac:dyDescent="0.2">
      <c r="A4" s="5" t="s">
        <v>0</v>
      </c>
    </row>
    <row r="5" spans="1:6" ht="6.75" customHeight="1" x14ac:dyDescent="0.2"/>
    <row r="6" spans="1:6" x14ac:dyDescent="0.2">
      <c r="A6" s="5" t="s">
        <v>1</v>
      </c>
    </row>
    <row r="7" spans="1:6" x14ac:dyDescent="0.2">
      <c r="A7" s="5" t="s">
        <v>2</v>
      </c>
    </row>
    <row r="9" spans="1:6" x14ac:dyDescent="0.2">
      <c r="B9" s="6" t="s">
        <v>45</v>
      </c>
      <c r="C9" s="6" t="s">
        <v>4</v>
      </c>
      <c r="D9" s="6" t="s">
        <v>5</v>
      </c>
      <c r="E9" s="6"/>
      <c r="F9" s="7" t="s">
        <v>13</v>
      </c>
    </row>
    <row r="10" spans="1:6" x14ac:dyDescent="0.2">
      <c r="A10" s="8" t="s">
        <v>3</v>
      </c>
      <c r="B10" s="2">
        <v>-169</v>
      </c>
      <c r="C10" s="2">
        <v>-189</v>
      </c>
      <c r="D10" s="2">
        <f>+C10-B10</f>
        <v>-20</v>
      </c>
      <c r="F10" s="4" t="s">
        <v>62</v>
      </c>
    </row>
    <row r="12" spans="1:6" x14ac:dyDescent="0.2">
      <c r="A12" s="7" t="s">
        <v>6</v>
      </c>
    </row>
    <row r="13" spans="1:6" x14ac:dyDescent="0.2">
      <c r="A13" s="9" t="s">
        <v>15</v>
      </c>
      <c r="B13" s="2">
        <v>0</v>
      </c>
      <c r="C13" s="2">
        <v>0</v>
      </c>
      <c r="D13" s="2">
        <f t="shared" ref="D13:D20" si="0">+C13-B13</f>
        <v>0</v>
      </c>
    </row>
    <row r="14" spans="1:6" x14ac:dyDescent="0.2">
      <c r="A14" s="9" t="s">
        <v>16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17</v>
      </c>
      <c r="B15" s="2">
        <v>56</v>
      </c>
      <c r="C15" s="2">
        <v>77</v>
      </c>
      <c r="D15" s="2">
        <f t="shared" si="0"/>
        <v>21</v>
      </c>
      <c r="F15" s="4" t="s">
        <v>63</v>
      </c>
    </row>
    <row r="16" spans="1:6" x14ac:dyDescent="0.2">
      <c r="A16" s="9" t="s">
        <v>22</v>
      </c>
      <c r="B16" s="2">
        <v>0</v>
      </c>
      <c r="C16" s="2">
        <v>0</v>
      </c>
      <c r="D16" s="2">
        <v>0</v>
      </c>
    </row>
    <row r="17" spans="1:6" x14ac:dyDescent="0.2">
      <c r="A17" s="9" t="s">
        <v>18</v>
      </c>
      <c r="B17" s="2">
        <v>0</v>
      </c>
      <c r="C17" s="2">
        <v>0</v>
      </c>
      <c r="D17" s="2">
        <f t="shared" si="0"/>
        <v>0</v>
      </c>
    </row>
    <row r="18" spans="1:6" x14ac:dyDescent="0.2">
      <c r="A18" s="9" t="s">
        <v>51</v>
      </c>
      <c r="B18" s="2">
        <v>-7</v>
      </c>
      <c r="C18" s="2">
        <v>-7</v>
      </c>
      <c r="D18" s="2">
        <f t="shared" si="0"/>
        <v>0</v>
      </c>
    </row>
    <row r="19" spans="1:6" x14ac:dyDescent="0.2">
      <c r="A19" s="9" t="s">
        <v>53</v>
      </c>
      <c r="B19" s="2">
        <v>1</v>
      </c>
      <c r="C19" s="2">
        <v>0</v>
      </c>
      <c r="D19" s="2">
        <f t="shared" si="0"/>
        <v>-1</v>
      </c>
      <c r="F19" s="4" t="s">
        <v>64</v>
      </c>
    </row>
    <row r="20" spans="1:6" x14ac:dyDescent="0.2">
      <c r="A20" s="9" t="s">
        <v>52</v>
      </c>
      <c r="B20" s="2">
        <v>-4</v>
      </c>
      <c r="C20" s="2">
        <v>-4</v>
      </c>
      <c r="D20" s="2">
        <f t="shared" si="0"/>
        <v>0</v>
      </c>
    </row>
    <row r="21" spans="1:6" x14ac:dyDescent="0.2">
      <c r="A21" s="8" t="s">
        <v>7</v>
      </c>
      <c r="B21" s="10">
        <f>SUM(B13:B20)</f>
        <v>46</v>
      </c>
      <c r="C21" s="10">
        <f>SUM(C13:C20)</f>
        <v>66</v>
      </c>
      <c r="D21" s="10">
        <f>SUM(D13:D20)</f>
        <v>20</v>
      </c>
      <c r="E21" s="11"/>
    </row>
    <row r="23" spans="1:6" x14ac:dyDescent="0.2">
      <c r="A23" s="7" t="s">
        <v>8</v>
      </c>
    </row>
    <row r="24" spans="1:6" x14ac:dyDescent="0.2">
      <c r="A24" s="9" t="s">
        <v>19</v>
      </c>
      <c r="B24" s="2">
        <v>-4</v>
      </c>
      <c r="C24" s="2">
        <v>-2</v>
      </c>
      <c r="D24" s="2">
        <f t="shared" ref="D24:D34" si="1">+C24-B24</f>
        <v>2</v>
      </c>
      <c r="F24" s="4" t="s">
        <v>65</v>
      </c>
    </row>
    <row r="25" spans="1:6" x14ac:dyDescent="0.2">
      <c r="A25" s="9" t="s">
        <v>37</v>
      </c>
      <c r="B25" s="2">
        <v>0</v>
      </c>
      <c r="C25" s="2">
        <v>0</v>
      </c>
      <c r="D25" s="2">
        <f t="shared" si="1"/>
        <v>0</v>
      </c>
    </row>
    <row r="26" spans="1:6" x14ac:dyDescent="0.2">
      <c r="A26" s="9" t="s">
        <v>18</v>
      </c>
      <c r="B26" s="2">
        <v>0</v>
      </c>
      <c r="C26" s="2">
        <v>0</v>
      </c>
      <c r="D26" s="2">
        <f t="shared" si="1"/>
        <v>0</v>
      </c>
    </row>
    <row r="27" spans="1:6" x14ac:dyDescent="0.2">
      <c r="A27" s="9" t="s">
        <v>20</v>
      </c>
      <c r="B27" s="2">
        <v>194</v>
      </c>
      <c r="C27" s="2">
        <v>57</v>
      </c>
      <c r="D27" s="2">
        <f t="shared" si="1"/>
        <v>-137</v>
      </c>
      <c r="F27" s="4" t="s">
        <v>61</v>
      </c>
    </row>
    <row r="28" spans="1:6" x14ac:dyDescent="0.2">
      <c r="A28" s="9" t="s">
        <v>21</v>
      </c>
      <c r="B28" s="2">
        <v>0</v>
      </c>
      <c r="C28" s="2">
        <v>0</v>
      </c>
      <c r="D28" s="2">
        <f t="shared" si="1"/>
        <v>0</v>
      </c>
    </row>
    <row r="29" spans="1:6" x14ac:dyDescent="0.2">
      <c r="A29" s="9" t="s">
        <v>54</v>
      </c>
      <c r="B29" s="2">
        <v>16</v>
      </c>
      <c r="C29" s="2">
        <v>16</v>
      </c>
      <c r="D29" s="2">
        <f t="shared" si="1"/>
        <v>0</v>
      </c>
    </row>
    <row r="30" spans="1:6" x14ac:dyDescent="0.2">
      <c r="A30" s="9" t="s">
        <v>55</v>
      </c>
      <c r="B30" s="2">
        <v>-46</v>
      </c>
      <c r="C30" s="2">
        <v>-46</v>
      </c>
      <c r="D30" s="2">
        <f t="shared" si="1"/>
        <v>0</v>
      </c>
    </row>
    <row r="31" spans="1:6" x14ac:dyDescent="0.2">
      <c r="A31" s="9" t="s">
        <v>56</v>
      </c>
      <c r="B31" s="2">
        <v>42</v>
      </c>
      <c r="C31" s="2">
        <v>37</v>
      </c>
      <c r="D31" s="2">
        <f t="shared" si="1"/>
        <v>-5</v>
      </c>
      <c r="F31" s="4" t="s">
        <v>66</v>
      </c>
    </row>
    <row r="32" spans="1:6" x14ac:dyDescent="0.2">
      <c r="A32" s="9" t="s">
        <v>57</v>
      </c>
      <c r="B32" s="2">
        <v>-11</v>
      </c>
      <c r="C32" s="2">
        <v>-16</v>
      </c>
      <c r="D32" s="2">
        <f t="shared" si="1"/>
        <v>-5</v>
      </c>
      <c r="F32" s="4" t="s">
        <v>69</v>
      </c>
    </row>
    <row r="33" spans="1:6" x14ac:dyDescent="0.2">
      <c r="A33" s="9" t="s">
        <v>58</v>
      </c>
      <c r="B33" s="2">
        <v>82</v>
      </c>
      <c r="C33" s="2">
        <v>50</v>
      </c>
      <c r="D33" s="2">
        <f t="shared" si="1"/>
        <v>-32</v>
      </c>
      <c r="F33" s="4" t="s">
        <v>73</v>
      </c>
    </row>
    <row r="34" spans="1:6" x14ac:dyDescent="0.2">
      <c r="A34" s="9" t="s">
        <v>59</v>
      </c>
      <c r="B34" s="2">
        <v>-1</v>
      </c>
      <c r="C34" s="2">
        <v>1</v>
      </c>
      <c r="D34" s="2">
        <f t="shared" si="1"/>
        <v>2</v>
      </c>
      <c r="F34" s="4" t="s">
        <v>65</v>
      </c>
    </row>
    <row r="35" spans="1:6" x14ac:dyDescent="0.2">
      <c r="A35" s="8" t="s">
        <v>9</v>
      </c>
      <c r="B35" s="10">
        <f>SUM(B24:B34)</f>
        <v>272</v>
      </c>
      <c r="C35" s="10">
        <f>SUM(C24:C34)</f>
        <v>97</v>
      </c>
      <c r="D35" s="10">
        <f>SUM(D24:D34)</f>
        <v>-175</v>
      </c>
      <c r="E35" s="11"/>
    </row>
    <row r="37" spans="1:6" x14ac:dyDescent="0.2">
      <c r="A37" s="8" t="s">
        <v>10</v>
      </c>
      <c r="B37" s="10">
        <f>+B10+B21+B35</f>
        <v>149</v>
      </c>
      <c r="C37" s="10">
        <f>+C10+C21+C35</f>
        <v>-26</v>
      </c>
      <c r="D37" s="10">
        <f>+D10+D21+D35</f>
        <v>-175</v>
      </c>
      <c r="E37" s="11"/>
    </row>
    <row r="39" spans="1:6" x14ac:dyDescent="0.2">
      <c r="A39" s="4" t="s">
        <v>11</v>
      </c>
      <c r="B39" s="2">
        <v>1</v>
      </c>
      <c r="C39" s="2">
        <v>1</v>
      </c>
      <c r="D39" s="2">
        <f>+C39-B39</f>
        <v>0</v>
      </c>
    </row>
    <row r="40" spans="1:6" ht="18.600000000000001" customHeight="1" thickBot="1" x14ac:dyDescent="0.25">
      <c r="A40" s="8" t="s">
        <v>12</v>
      </c>
      <c r="B40" s="14">
        <f>+B37+B39</f>
        <v>150</v>
      </c>
      <c r="C40" s="14">
        <f>+C37+C39</f>
        <v>-25</v>
      </c>
      <c r="D40" s="14">
        <f>+D37+D39</f>
        <v>-175</v>
      </c>
      <c r="E40" s="11"/>
    </row>
    <row r="41" spans="1:6" x14ac:dyDescent="0.2">
      <c r="A41" s="13"/>
      <c r="B41" s="11"/>
      <c r="C41" s="11"/>
      <c r="D41" s="11"/>
      <c r="E41" s="11"/>
    </row>
    <row r="42" spans="1:6" ht="12.6" customHeight="1" x14ac:dyDescent="0.2">
      <c r="A42" s="15" t="s">
        <v>23</v>
      </c>
      <c r="B42" s="11"/>
      <c r="C42" s="11"/>
      <c r="D42" s="11"/>
      <c r="E42" s="11"/>
    </row>
    <row r="43" spans="1:6" x14ac:dyDescent="0.2">
      <c r="A43" s="16" t="s">
        <v>24</v>
      </c>
      <c r="B43" s="11">
        <f>B40*-0.35</f>
        <v>-52.5</v>
      </c>
      <c r="C43" s="11">
        <f>C40*-0.35</f>
        <v>8.75</v>
      </c>
      <c r="D43" s="2">
        <f t="shared" ref="D43:D49" si="2">+C43-B43</f>
        <v>61.25</v>
      </c>
      <c r="E43" s="11"/>
    </row>
    <row r="44" spans="1:6" x14ac:dyDescent="0.2">
      <c r="A44" s="16" t="s">
        <v>25</v>
      </c>
      <c r="B44" s="11">
        <v>0</v>
      </c>
      <c r="C44" s="11">
        <v>0</v>
      </c>
      <c r="D44" s="2">
        <f t="shared" si="2"/>
        <v>0</v>
      </c>
      <c r="E44" s="11"/>
    </row>
    <row r="45" spans="1:6" x14ac:dyDescent="0.2">
      <c r="A45" s="16" t="s">
        <v>26</v>
      </c>
      <c r="B45" s="11">
        <v>0</v>
      </c>
      <c r="C45" s="11">
        <v>0</v>
      </c>
      <c r="D45" s="2">
        <f t="shared" si="2"/>
        <v>0</v>
      </c>
      <c r="E45" s="11"/>
    </row>
    <row r="46" spans="1:6" x14ac:dyDescent="0.2">
      <c r="A46" s="16" t="s">
        <v>27</v>
      </c>
      <c r="B46" s="11">
        <v>0</v>
      </c>
      <c r="C46" s="11">
        <v>0</v>
      </c>
      <c r="D46" s="2">
        <f t="shared" si="2"/>
        <v>0</v>
      </c>
      <c r="E46" s="11"/>
    </row>
    <row r="47" spans="1:6" x14ac:dyDescent="0.2">
      <c r="A47" s="16" t="s">
        <v>60</v>
      </c>
      <c r="B47" s="11">
        <v>-79</v>
      </c>
      <c r="C47" s="11">
        <v>-79</v>
      </c>
      <c r="D47" s="2">
        <f t="shared" si="2"/>
        <v>0</v>
      </c>
      <c r="E47" s="11"/>
    </row>
    <row r="48" spans="1:6" x14ac:dyDescent="0.2">
      <c r="A48" s="16" t="s">
        <v>29</v>
      </c>
      <c r="B48" s="11">
        <v>1</v>
      </c>
      <c r="C48" s="11">
        <v>1</v>
      </c>
      <c r="D48" s="2">
        <f t="shared" si="2"/>
        <v>0</v>
      </c>
    </row>
    <row r="49" spans="1:6" x14ac:dyDescent="0.2">
      <c r="A49" s="16" t="s">
        <v>30</v>
      </c>
      <c r="B49" s="11">
        <v>8</v>
      </c>
      <c r="C49" s="11">
        <v>0</v>
      </c>
      <c r="D49" s="2">
        <f t="shared" si="2"/>
        <v>-8</v>
      </c>
      <c r="F49" s="4" t="s">
        <v>76</v>
      </c>
    </row>
    <row r="50" spans="1:6" ht="13.5" thickBot="1" x14ac:dyDescent="0.25">
      <c r="A50" s="15" t="s">
        <v>31</v>
      </c>
      <c r="B50" s="14">
        <f>SUM(B43:B49)</f>
        <v>-122.5</v>
      </c>
      <c r="C50" s="14">
        <f>SUM(C43:C49)</f>
        <v>-69.25</v>
      </c>
      <c r="D50" s="14">
        <f>SUM(D43:D49)</f>
        <v>53.25</v>
      </c>
      <c r="E50" s="14"/>
    </row>
    <row r="51" spans="1:6" x14ac:dyDescent="0.2">
      <c r="A51" s="8"/>
    </row>
    <row r="52" spans="1:6" x14ac:dyDescent="0.2">
      <c r="A52" s="15" t="s">
        <v>32</v>
      </c>
    </row>
    <row r="53" spans="1:6" x14ac:dyDescent="0.2">
      <c r="A53" s="16" t="s">
        <v>24</v>
      </c>
      <c r="B53" s="11">
        <f>B35*0.35</f>
        <v>95.199999999999989</v>
      </c>
      <c r="C53" s="11">
        <f>C35*0.35</f>
        <v>33.949999999999996</v>
      </c>
      <c r="D53" s="2">
        <f t="shared" ref="D53:D61" si="3">+C53-B53</f>
        <v>-61.249999999999993</v>
      </c>
      <c r="E53" s="11"/>
    </row>
    <row r="54" spans="1:6" x14ac:dyDescent="0.2">
      <c r="A54" s="16" t="s">
        <v>25</v>
      </c>
      <c r="B54" s="11">
        <v>0</v>
      </c>
      <c r="C54" s="11">
        <v>0</v>
      </c>
      <c r="D54" s="2">
        <f t="shared" si="3"/>
        <v>0</v>
      </c>
      <c r="E54" s="11"/>
    </row>
    <row r="55" spans="1:6" x14ac:dyDescent="0.2">
      <c r="A55" s="16" t="s">
        <v>26</v>
      </c>
      <c r="B55" s="11">
        <v>0</v>
      </c>
      <c r="C55" s="11">
        <v>0</v>
      </c>
      <c r="D55" s="2">
        <f t="shared" si="3"/>
        <v>0</v>
      </c>
      <c r="E55" s="11"/>
    </row>
    <row r="56" spans="1:6" x14ac:dyDescent="0.2">
      <c r="A56" s="16" t="s">
        <v>27</v>
      </c>
      <c r="B56" s="11">
        <v>0</v>
      </c>
      <c r="C56" s="11">
        <v>0</v>
      </c>
      <c r="D56" s="2">
        <f t="shared" si="3"/>
        <v>0</v>
      </c>
      <c r="E56" s="11"/>
    </row>
    <row r="57" spans="1:6" x14ac:dyDescent="0.2">
      <c r="A57" s="16" t="s">
        <v>40</v>
      </c>
      <c r="B57" s="11">
        <v>0</v>
      </c>
      <c r="C57" s="11">
        <v>0</v>
      </c>
      <c r="D57" s="2">
        <f t="shared" si="3"/>
        <v>0</v>
      </c>
      <c r="E57" s="11"/>
    </row>
    <row r="58" spans="1:6" x14ac:dyDescent="0.2">
      <c r="A58" s="16" t="s">
        <v>60</v>
      </c>
      <c r="B58" s="11">
        <v>79</v>
      </c>
      <c r="C58" s="11">
        <v>79</v>
      </c>
      <c r="D58" s="2">
        <f t="shared" si="3"/>
        <v>0</v>
      </c>
      <c r="E58" s="11"/>
    </row>
    <row r="59" spans="1:6" x14ac:dyDescent="0.2">
      <c r="A59" s="16" t="s">
        <v>41</v>
      </c>
      <c r="B59" s="11">
        <v>0</v>
      </c>
      <c r="C59" s="11">
        <v>0</v>
      </c>
      <c r="D59" s="2">
        <f t="shared" si="3"/>
        <v>0</v>
      </c>
    </row>
    <row r="60" spans="1:6" x14ac:dyDescent="0.2">
      <c r="A60" s="16" t="s">
        <v>29</v>
      </c>
      <c r="B60" s="11">
        <v>5</v>
      </c>
      <c r="C60" s="11">
        <v>5</v>
      </c>
      <c r="D60" s="2">
        <f t="shared" si="3"/>
        <v>0</v>
      </c>
    </row>
    <row r="61" spans="1:6" x14ac:dyDescent="0.2">
      <c r="A61" s="16" t="s">
        <v>30</v>
      </c>
      <c r="B61" s="11">
        <v>10</v>
      </c>
      <c r="C61" s="11">
        <v>27</v>
      </c>
      <c r="D61" s="2">
        <f t="shared" si="3"/>
        <v>17</v>
      </c>
      <c r="F61" s="4" t="s">
        <v>76</v>
      </c>
    </row>
    <row r="62" spans="1:6" ht="13.5" thickBot="1" x14ac:dyDescent="0.25">
      <c r="A62" s="15" t="s">
        <v>33</v>
      </c>
      <c r="B62" s="14">
        <f>SUM(B53:B61)</f>
        <v>189.2</v>
      </c>
      <c r="C62" s="14">
        <f>SUM(C53:C61)</f>
        <v>144.94999999999999</v>
      </c>
      <c r="D62" s="14">
        <f>SUM(D53:D61)</f>
        <v>-44.249999999999993</v>
      </c>
      <c r="E62" s="14"/>
    </row>
    <row r="63" spans="1:6" x14ac:dyDescent="0.2">
      <c r="A63" s="17"/>
      <c r="B63" s="11"/>
      <c r="C63" s="11"/>
      <c r="D63" s="11"/>
      <c r="E63" s="11"/>
    </row>
    <row r="64" spans="1:6" x14ac:dyDescent="0.2">
      <c r="A64" s="15" t="s">
        <v>34</v>
      </c>
      <c r="B64" s="11">
        <f>B50+B62</f>
        <v>66.699999999999989</v>
      </c>
      <c r="C64" s="11">
        <f>C50+C62</f>
        <v>75.699999999999989</v>
      </c>
      <c r="D64" s="11">
        <f>D50+D62</f>
        <v>9.0000000000000071</v>
      </c>
      <c r="E64" s="11"/>
    </row>
    <row r="65" spans="1:6" x14ac:dyDescent="0.2">
      <c r="A65" s="18"/>
      <c r="B65" s="11"/>
      <c r="C65" s="11"/>
      <c r="D65" s="11"/>
      <c r="E65" s="11"/>
    </row>
    <row r="66" spans="1:6" s="21" customFormat="1" x14ac:dyDescent="0.2">
      <c r="A66" s="15" t="s">
        <v>35</v>
      </c>
      <c r="B66" s="19">
        <f>B10+B64</f>
        <v>-102.30000000000001</v>
      </c>
      <c r="C66" s="19">
        <f>C10+C64</f>
        <v>-113.30000000000001</v>
      </c>
      <c r="D66" s="2">
        <f>+C66-B66</f>
        <v>-11</v>
      </c>
      <c r="E66" s="20"/>
      <c r="F66" s="4"/>
    </row>
    <row r="67" spans="1:6" x14ac:dyDescent="0.2">
      <c r="A67" s="18"/>
      <c r="B67" s="22"/>
      <c r="C67" s="22"/>
      <c r="D67" s="22"/>
      <c r="E67" s="22"/>
    </row>
    <row r="68" spans="1:6" x14ac:dyDescent="0.2">
      <c r="A68" s="23" t="s">
        <v>36</v>
      </c>
      <c r="B68" s="24">
        <f>-B64/B10</f>
        <v>0.39467455621301767</v>
      </c>
      <c r="C68" s="24">
        <f>-C64/C10</f>
        <v>0.40052910052910046</v>
      </c>
      <c r="D68" s="25">
        <f>+C68-B68</f>
        <v>5.8545443160827881E-3</v>
      </c>
      <c r="E68" s="11"/>
    </row>
    <row r="69" spans="1:6" x14ac:dyDescent="0.2">
      <c r="A69" s="17"/>
      <c r="B69" s="11"/>
      <c r="C69" s="26"/>
      <c r="D69" s="11"/>
      <c r="E69" s="11"/>
    </row>
    <row r="70" spans="1:6" x14ac:dyDescent="0.2">
      <c r="A70" s="17"/>
      <c r="B70" s="26"/>
      <c r="C70" s="11"/>
      <c r="D70" s="11"/>
      <c r="E70" s="11"/>
    </row>
    <row r="71" spans="1:6" x14ac:dyDescent="0.2">
      <c r="A71" s="27"/>
      <c r="B71" s="11"/>
      <c r="C71" s="11"/>
      <c r="D71" s="11"/>
      <c r="E71" s="11"/>
    </row>
    <row r="72" spans="1:6" x14ac:dyDescent="0.2">
      <c r="A72" s="28" t="s">
        <v>78</v>
      </c>
      <c r="B72" s="11"/>
      <c r="C72" s="11"/>
      <c r="D72" s="11"/>
      <c r="E72" s="11"/>
    </row>
    <row r="73" spans="1:6" x14ac:dyDescent="0.2">
      <c r="A73" s="17"/>
      <c r="B73" s="11"/>
      <c r="C73" s="11"/>
      <c r="D73" s="11"/>
      <c r="E73" s="11"/>
    </row>
    <row r="74" spans="1:6" x14ac:dyDescent="0.2">
      <c r="A74" s="31" t="s">
        <v>38</v>
      </c>
      <c r="B74" s="11"/>
      <c r="C74" s="11"/>
      <c r="D74" s="11"/>
      <c r="E74" s="11"/>
      <c r="F74" s="17"/>
    </row>
    <row r="75" spans="1:6" x14ac:dyDescent="0.2">
      <c r="A75" s="31"/>
      <c r="B75" s="11"/>
      <c r="C75" s="11"/>
      <c r="D75" s="11"/>
      <c r="E75" s="11"/>
      <c r="F75" s="17"/>
    </row>
    <row r="76" spans="1:6" x14ac:dyDescent="0.2">
      <c r="A76" s="17" t="s">
        <v>85</v>
      </c>
      <c r="B76" s="11"/>
      <c r="C76" s="11"/>
      <c r="D76" s="11"/>
      <c r="E76" s="11"/>
      <c r="F76" s="17"/>
    </row>
    <row r="77" spans="1:6" x14ac:dyDescent="0.2">
      <c r="A77" s="17" t="s">
        <v>86</v>
      </c>
      <c r="B77" s="11"/>
      <c r="C77" s="11"/>
      <c r="D77" s="11"/>
      <c r="E77" s="11"/>
      <c r="F77" s="17"/>
    </row>
    <row r="78" spans="1:6" x14ac:dyDescent="0.2">
      <c r="A78" s="17" t="s">
        <v>87</v>
      </c>
      <c r="B78" s="11"/>
      <c r="C78" s="11"/>
      <c r="D78" s="11"/>
      <c r="E78" s="11"/>
      <c r="F78" s="17"/>
    </row>
    <row r="79" spans="1:6" x14ac:dyDescent="0.2">
      <c r="A79" s="20" t="s">
        <v>67</v>
      </c>
      <c r="C79" s="2" t="s">
        <v>14</v>
      </c>
      <c r="F79" s="4" t="s">
        <v>14</v>
      </c>
    </row>
    <row r="80" spans="1:6" ht="13.5" customHeight="1" thickBot="1" x14ac:dyDescent="0.25">
      <c r="A80" s="20" t="s">
        <v>88</v>
      </c>
      <c r="C80" s="2">
        <v>-20</v>
      </c>
    </row>
    <row r="81" spans="1:6" ht="13.5" thickTop="1" x14ac:dyDescent="0.2">
      <c r="C81" s="32"/>
      <c r="F81" s="4" t="s">
        <v>14</v>
      </c>
    </row>
    <row r="82" spans="1:6" x14ac:dyDescent="0.2">
      <c r="A82" s="8" t="s">
        <v>68</v>
      </c>
      <c r="B82" s="11"/>
      <c r="F82" s="4" t="s">
        <v>14</v>
      </c>
    </row>
    <row r="83" spans="1:6" x14ac:dyDescent="0.2">
      <c r="B83" s="11"/>
    </row>
    <row r="84" spans="1:6" x14ac:dyDescent="0.2">
      <c r="A84" s="4" t="s">
        <v>84</v>
      </c>
      <c r="B84" s="11"/>
    </row>
    <row r="85" spans="1:6" x14ac:dyDescent="0.2">
      <c r="A85" s="4" t="s">
        <v>89</v>
      </c>
      <c r="B85" s="11"/>
    </row>
    <row r="86" spans="1:6" x14ac:dyDescent="0.2">
      <c r="A86" s="4" t="s">
        <v>90</v>
      </c>
      <c r="B86" s="11"/>
      <c r="C86" s="11" t="s">
        <v>14</v>
      </c>
    </row>
    <row r="87" spans="1:6" x14ac:dyDescent="0.2">
      <c r="A87" s="4" t="s">
        <v>91</v>
      </c>
      <c r="B87" s="11"/>
      <c r="C87" s="11"/>
    </row>
    <row r="88" spans="1:6" x14ac:dyDescent="0.2">
      <c r="A88" s="4" t="s">
        <v>92</v>
      </c>
      <c r="B88" s="11"/>
      <c r="C88" s="11"/>
    </row>
    <row r="89" spans="1:6" x14ac:dyDescent="0.2">
      <c r="A89" s="4" t="s">
        <v>93</v>
      </c>
      <c r="B89" s="11"/>
      <c r="C89" s="11">
        <v>-12</v>
      </c>
    </row>
    <row r="90" spans="1:6" x14ac:dyDescent="0.2">
      <c r="B90" s="11"/>
      <c r="C90" s="11"/>
    </row>
    <row r="91" spans="1:6" x14ac:dyDescent="0.2">
      <c r="A91" s="4" t="s">
        <v>83</v>
      </c>
      <c r="B91" s="11"/>
      <c r="C91" s="11"/>
    </row>
    <row r="92" spans="1:6" x14ac:dyDescent="0.2">
      <c r="A92" s="4" t="s">
        <v>94</v>
      </c>
      <c r="B92" s="11"/>
      <c r="C92" s="11" t="s">
        <v>14</v>
      </c>
    </row>
    <row r="93" spans="1:6" x14ac:dyDescent="0.2">
      <c r="A93" s="4" t="s">
        <v>95</v>
      </c>
      <c r="B93" s="11"/>
      <c r="C93" s="11">
        <v>-14</v>
      </c>
    </row>
    <row r="94" spans="1:6" x14ac:dyDescent="0.2">
      <c r="A94" s="4" t="s">
        <v>96</v>
      </c>
      <c r="B94" s="11"/>
      <c r="C94" s="11"/>
    </row>
    <row r="95" spans="1:6" x14ac:dyDescent="0.2">
      <c r="A95" s="4" t="s">
        <v>97</v>
      </c>
      <c r="B95" s="11"/>
      <c r="C95" s="11">
        <v>5</v>
      </c>
    </row>
    <row r="96" spans="1:6" ht="13.5" thickBot="1" x14ac:dyDescent="0.25">
      <c r="A96" s="4" t="s">
        <v>39</v>
      </c>
      <c r="B96" s="11"/>
      <c r="C96" s="30">
        <f>SUM(C86:C95)</f>
        <v>-21</v>
      </c>
    </row>
    <row r="97" spans="1:3" ht="13.5" thickTop="1" x14ac:dyDescent="0.2">
      <c r="B97" s="11"/>
      <c r="C97" s="11"/>
    </row>
    <row r="98" spans="1:3" x14ac:dyDescent="0.2">
      <c r="A98" s="8" t="s">
        <v>98</v>
      </c>
      <c r="B98" s="11"/>
    </row>
    <row r="99" spans="1:3" x14ac:dyDescent="0.2">
      <c r="A99" s="4" t="s">
        <v>70</v>
      </c>
      <c r="B99" s="11"/>
    </row>
    <row r="100" spans="1:3" x14ac:dyDescent="0.2">
      <c r="B100" s="11"/>
    </row>
    <row r="101" spans="1:3" x14ac:dyDescent="0.2">
      <c r="A101" s="8" t="s">
        <v>71</v>
      </c>
      <c r="B101" s="11"/>
    </row>
    <row r="102" spans="1:3" x14ac:dyDescent="0.2">
      <c r="A102" s="4" t="s">
        <v>72</v>
      </c>
      <c r="B102" s="11"/>
    </row>
    <row r="103" spans="1:3" x14ac:dyDescent="0.2">
      <c r="B103" s="11"/>
    </row>
    <row r="104" spans="1:3" x14ac:dyDescent="0.2">
      <c r="A104" s="8" t="s">
        <v>74</v>
      </c>
      <c r="B104" s="11"/>
    </row>
    <row r="105" spans="1:3" x14ac:dyDescent="0.2">
      <c r="A105" s="4" t="s">
        <v>75</v>
      </c>
      <c r="B105" s="11"/>
    </row>
    <row r="106" spans="1:3" x14ac:dyDescent="0.2">
      <c r="A106" s="8"/>
      <c r="B106" s="11"/>
    </row>
    <row r="107" spans="1:3" x14ac:dyDescent="0.2">
      <c r="A107" s="8"/>
      <c r="B107" s="11"/>
    </row>
    <row r="108" spans="1:3" x14ac:dyDescent="0.2">
      <c r="B108" s="11"/>
    </row>
    <row r="109" spans="1:3" x14ac:dyDescent="0.2">
      <c r="A109" s="29" t="str">
        <f ca="1">CELL("Filename",A1)</f>
        <v>C:\Users\Felienne\Enron\EnronSpreadsheets\[mary_fischer__25818__RETAIL4 1CE 2CE variance analysis.xls]RETAIL4</v>
      </c>
    </row>
  </sheetData>
  <phoneticPr fontId="0" type="noConversion"/>
  <pageMargins left="0.75" right="0.75" top="1" bottom="1" header="0.5" footer="0.5"/>
  <pageSetup scale="5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2"/>
  <sheetViews>
    <sheetView tabSelected="1" zoomScale="75" workbookViewId="0">
      <pane ySplit="9" topLeftCell="A10" activePane="bottomLeft" state="frozen"/>
      <selection pane="bottomLeft" activeCell="A44" sqref="A44"/>
    </sheetView>
  </sheetViews>
  <sheetFormatPr defaultColWidth="8.85546875" defaultRowHeight="12.75" x14ac:dyDescent="0.2"/>
  <cols>
    <col min="1" max="1" width="42.42578125" style="4" customWidth="1"/>
    <col min="2" max="2" width="12.42578125" style="2" customWidth="1"/>
    <col min="3" max="3" width="11.5703125" style="2" customWidth="1"/>
    <col min="4" max="4" width="12" style="2" customWidth="1"/>
    <col min="5" max="5" width="2.7109375" style="2" customWidth="1"/>
    <col min="6" max="6" width="33.7109375" style="4" customWidth="1"/>
    <col min="7" max="16384" width="8.85546875" style="4"/>
  </cols>
  <sheetData>
    <row r="1" spans="1:6" x14ac:dyDescent="0.2">
      <c r="A1" s="1" t="s">
        <v>44</v>
      </c>
      <c r="F1" s="3">
        <f ca="1">NOW()</f>
        <v>41886.429285300925</v>
      </c>
    </row>
    <row r="2" spans="1:6" x14ac:dyDescent="0.2">
      <c r="A2" s="4" t="s">
        <v>42</v>
      </c>
    </row>
    <row r="3" spans="1:6" x14ac:dyDescent="0.2">
      <c r="A3" s="4" t="s">
        <v>43</v>
      </c>
    </row>
    <row r="4" spans="1:6" x14ac:dyDescent="0.2">
      <c r="A4" s="5" t="s">
        <v>0</v>
      </c>
    </row>
    <row r="5" spans="1:6" ht="6.75" customHeight="1" x14ac:dyDescent="0.2"/>
    <row r="6" spans="1:6" x14ac:dyDescent="0.2">
      <c r="A6" s="5" t="s">
        <v>1</v>
      </c>
    </row>
    <row r="7" spans="1:6" x14ac:dyDescent="0.2">
      <c r="A7" s="5" t="s">
        <v>2</v>
      </c>
    </row>
    <row r="9" spans="1:6" x14ac:dyDescent="0.2">
      <c r="B9" s="6" t="s">
        <v>45</v>
      </c>
      <c r="C9" s="6" t="s">
        <v>4</v>
      </c>
      <c r="D9" s="6" t="s">
        <v>5</v>
      </c>
      <c r="E9" s="6"/>
      <c r="F9" s="7" t="s">
        <v>13</v>
      </c>
    </row>
    <row r="10" spans="1:6" x14ac:dyDescent="0.2">
      <c r="A10" s="8" t="s">
        <v>3</v>
      </c>
      <c r="B10" s="2">
        <v>830</v>
      </c>
      <c r="C10" s="2">
        <v>762</v>
      </c>
      <c r="D10" s="2">
        <f>+C10-B10</f>
        <v>-68</v>
      </c>
      <c r="F10" s="4" t="s">
        <v>77</v>
      </c>
    </row>
    <row r="12" spans="1:6" x14ac:dyDescent="0.2">
      <c r="A12" s="7" t="s">
        <v>6</v>
      </c>
    </row>
    <row r="13" spans="1:6" x14ac:dyDescent="0.2">
      <c r="A13" s="9" t="s">
        <v>15</v>
      </c>
      <c r="B13" s="2">
        <v>0</v>
      </c>
      <c r="C13" s="2">
        <v>0</v>
      </c>
      <c r="D13" s="2">
        <f t="shared" ref="D13:D19" si="0">+C13-B13</f>
        <v>0</v>
      </c>
    </row>
    <row r="14" spans="1:6" x14ac:dyDescent="0.2">
      <c r="A14" s="9" t="s">
        <v>16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17</v>
      </c>
      <c r="B15" s="2">
        <v>0</v>
      </c>
      <c r="C15" s="2">
        <v>0</v>
      </c>
      <c r="D15" s="2">
        <f t="shared" si="0"/>
        <v>0</v>
      </c>
    </row>
    <row r="16" spans="1:6" x14ac:dyDescent="0.2">
      <c r="A16" s="9" t="s">
        <v>22</v>
      </c>
      <c r="B16" s="2">
        <v>0</v>
      </c>
      <c r="C16" s="2">
        <v>0</v>
      </c>
      <c r="D16" s="2">
        <f t="shared" si="0"/>
        <v>0</v>
      </c>
    </row>
    <row r="17" spans="1:6" x14ac:dyDescent="0.2">
      <c r="A17" s="9" t="s">
        <v>18</v>
      </c>
      <c r="B17" s="2">
        <v>0</v>
      </c>
      <c r="C17" s="2">
        <v>0</v>
      </c>
      <c r="D17" s="2">
        <f t="shared" si="0"/>
        <v>0</v>
      </c>
    </row>
    <row r="18" spans="1:6" x14ac:dyDescent="0.2">
      <c r="A18" s="9" t="s">
        <v>47</v>
      </c>
      <c r="B18" s="2">
        <v>0</v>
      </c>
      <c r="C18" s="2">
        <v>-20</v>
      </c>
      <c r="D18" s="2">
        <f t="shared" si="0"/>
        <v>-20</v>
      </c>
      <c r="F18" s="4" t="s">
        <v>62</v>
      </c>
    </row>
    <row r="19" spans="1:6" x14ac:dyDescent="0.2">
      <c r="A19" s="9" t="s">
        <v>48</v>
      </c>
      <c r="B19" s="2">
        <v>0</v>
      </c>
      <c r="C19" s="2">
        <v>5</v>
      </c>
      <c r="D19" s="2">
        <f t="shared" si="0"/>
        <v>5</v>
      </c>
      <c r="F19" s="4" t="s">
        <v>62</v>
      </c>
    </row>
    <row r="20" spans="1:6" x14ac:dyDescent="0.2">
      <c r="A20" s="8" t="s">
        <v>7</v>
      </c>
      <c r="B20" s="10">
        <f>SUM(B13:B19)</f>
        <v>0</v>
      </c>
      <c r="C20" s="10">
        <f>SUM(C13:C19)</f>
        <v>-15</v>
      </c>
      <c r="D20" s="10">
        <f>SUM(D13:D19)</f>
        <v>-15</v>
      </c>
      <c r="E20" s="11"/>
    </row>
    <row r="22" spans="1:6" x14ac:dyDescent="0.2">
      <c r="A22" s="7" t="s">
        <v>8</v>
      </c>
    </row>
    <row r="23" spans="1:6" x14ac:dyDescent="0.2">
      <c r="A23" s="9" t="s">
        <v>19</v>
      </c>
      <c r="B23" s="2">
        <v>0</v>
      </c>
      <c r="C23" s="2">
        <v>-1</v>
      </c>
      <c r="D23" s="2">
        <f t="shared" ref="D23:D29" si="1">+C23-B23</f>
        <v>-1</v>
      </c>
      <c r="F23" s="4" t="s">
        <v>103</v>
      </c>
    </row>
    <row r="24" spans="1:6" x14ac:dyDescent="0.2">
      <c r="A24" s="9" t="s">
        <v>37</v>
      </c>
      <c r="B24" s="2">
        <v>0</v>
      </c>
      <c r="C24" s="2">
        <v>0</v>
      </c>
      <c r="D24" s="2">
        <f t="shared" si="1"/>
        <v>0</v>
      </c>
    </row>
    <row r="25" spans="1:6" x14ac:dyDescent="0.2">
      <c r="A25" s="9" t="s">
        <v>18</v>
      </c>
      <c r="B25" s="2">
        <v>0</v>
      </c>
      <c r="C25" s="2">
        <v>0</v>
      </c>
      <c r="D25" s="2">
        <f t="shared" si="1"/>
        <v>0</v>
      </c>
    </row>
    <row r="26" spans="1:6" x14ac:dyDescent="0.2">
      <c r="A26" s="9" t="s">
        <v>20</v>
      </c>
      <c r="B26" s="2">
        <v>-249</v>
      </c>
      <c r="C26" s="2">
        <v>165</v>
      </c>
      <c r="D26" s="2">
        <f t="shared" si="1"/>
        <v>414</v>
      </c>
      <c r="F26" s="4" t="s">
        <v>63</v>
      </c>
    </row>
    <row r="27" spans="1:6" x14ac:dyDescent="0.2">
      <c r="A27" s="9" t="s">
        <v>21</v>
      </c>
      <c r="B27" s="2">
        <v>0</v>
      </c>
      <c r="C27" s="2">
        <v>0</v>
      </c>
      <c r="D27" s="2">
        <f t="shared" si="1"/>
        <v>0</v>
      </c>
    </row>
    <row r="28" spans="1:6" x14ac:dyDescent="0.2">
      <c r="A28" s="9" t="s">
        <v>49</v>
      </c>
      <c r="B28" s="2">
        <v>0</v>
      </c>
      <c r="C28" s="2">
        <v>-8</v>
      </c>
      <c r="D28" s="2">
        <f t="shared" si="1"/>
        <v>-8</v>
      </c>
      <c r="F28" s="4" t="s">
        <v>102</v>
      </c>
    </row>
    <row r="29" spans="1:6" x14ac:dyDescent="0.2">
      <c r="A29" s="9" t="s">
        <v>50</v>
      </c>
      <c r="B29" s="2">
        <v>0</v>
      </c>
      <c r="C29" s="2">
        <v>4</v>
      </c>
      <c r="D29" s="2">
        <f t="shared" si="1"/>
        <v>4</v>
      </c>
      <c r="F29" s="12" t="s">
        <v>79</v>
      </c>
    </row>
    <row r="30" spans="1:6" x14ac:dyDescent="0.2">
      <c r="A30" s="8" t="s">
        <v>9</v>
      </c>
      <c r="B30" s="10">
        <f>SUM(B23:B29)</f>
        <v>-249</v>
      </c>
      <c r="C30" s="10">
        <f>SUM(C23:C29)</f>
        <v>160</v>
      </c>
      <c r="D30" s="10">
        <f>SUM(D23:D29)</f>
        <v>409</v>
      </c>
      <c r="E30" s="11"/>
    </row>
    <row r="32" spans="1:6" x14ac:dyDescent="0.2">
      <c r="A32" s="8" t="s">
        <v>10</v>
      </c>
      <c r="B32" s="10">
        <f>+B10+B20+B30</f>
        <v>581</v>
      </c>
      <c r="C32" s="10">
        <f>+C10+C20+C30</f>
        <v>907</v>
      </c>
      <c r="D32" s="10">
        <f>+D10+D20+D30</f>
        <v>326</v>
      </c>
      <c r="E32" s="11"/>
    </row>
    <row r="34" spans="1:6" x14ac:dyDescent="0.2">
      <c r="A34" s="4" t="s">
        <v>11</v>
      </c>
      <c r="B34" s="2">
        <v>0</v>
      </c>
      <c r="C34" s="2">
        <v>0</v>
      </c>
      <c r="D34" s="2">
        <f>+C34-B34</f>
        <v>0</v>
      </c>
    </row>
    <row r="35" spans="1:6" ht="18.600000000000001" customHeight="1" thickBot="1" x14ac:dyDescent="0.25">
      <c r="A35" s="8" t="s">
        <v>12</v>
      </c>
      <c r="B35" s="14">
        <f>+B32+B34</f>
        <v>581</v>
      </c>
      <c r="C35" s="14">
        <f>+C32+C34</f>
        <v>907</v>
      </c>
      <c r="D35" s="14">
        <f>+D32+D34</f>
        <v>326</v>
      </c>
      <c r="E35" s="11"/>
    </row>
    <row r="36" spans="1:6" x14ac:dyDescent="0.2">
      <c r="A36" s="13"/>
      <c r="B36" s="11"/>
      <c r="C36" s="11"/>
      <c r="D36" s="11"/>
      <c r="E36" s="11"/>
    </row>
    <row r="37" spans="1:6" ht="12.6" customHeight="1" x14ac:dyDescent="0.2">
      <c r="A37" s="15" t="s">
        <v>23</v>
      </c>
      <c r="B37" s="11"/>
      <c r="C37" s="11"/>
      <c r="D37" s="11"/>
      <c r="E37" s="11"/>
    </row>
    <row r="38" spans="1:6" x14ac:dyDescent="0.2">
      <c r="A38" s="16" t="s">
        <v>24</v>
      </c>
      <c r="B38" s="11">
        <f>B35*-0.35</f>
        <v>-203.35</v>
      </c>
      <c r="C38" s="11">
        <f>C35*-0.35</f>
        <v>-317.45</v>
      </c>
      <c r="D38" s="2">
        <f t="shared" ref="D38:D44" si="2">+C38-B38</f>
        <v>-114.1</v>
      </c>
      <c r="E38" s="11"/>
    </row>
    <row r="39" spans="1:6" x14ac:dyDescent="0.2">
      <c r="A39" s="16" t="s">
        <v>25</v>
      </c>
      <c r="B39" s="11">
        <v>0</v>
      </c>
      <c r="C39" s="11">
        <v>0</v>
      </c>
      <c r="D39" s="2">
        <f t="shared" si="2"/>
        <v>0</v>
      </c>
      <c r="E39" s="11"/>
    </row>
    <row r="40" spans="1:6" x14ac:dyDescent="0.2">
      <c r="A40" s="16" t="s">
        <v>26</v>
      </c>
      <c r="B40" s="11">
        <v>0</v>
      </c>
      <c r="C40" s="11">
        <v>0</v>
      </c>
      <c r="D40" s="2">
        <f t="shared" si="2"/>
        <v>0</v>
      </c>
      <c r="E40" s="11"/>
    </row>
    <row r="41" spans="1:6" x14ac:dyDescent="0.2">
      <c r="A41" s="16" t="s">
        <v>27</v>
      </c>
      <c r="B41" s="11">
        <v>0</v>
      </c>
      <c r="C41" s="11">
        <v>0</v>
      </c>
      <c r="D41" s="2">
        <f t="shared" si="2"/>
        <v>0</v>
      </c>
      <c r="E41" s="11"/>
    </row>
    <row r="42" spans="1:6" x14ac:dyDescent="0.2">
      <c r="A42" s="16" t="s">
        <v>28</v>
      </c>
      <c r="B42" s="11">
        <v>91</v>
      </c>
      <c r="C42" s="11">
        <v>91</v>
      </c>
      <c r="D42" s="2">
        <f t="shared" si="2"/>
        <v>0</v>
      </c>
      <c r="E42" s="11"/>
    </row>
    <row r="43" spans="1:6" x14ac:dyDescent="0.2">
      <c r="A43" s="16" t="s">
        <v>29</v>
      </c>
      <c r="B43" s="11">
        <v>0</v>
      </c>
      <c r="C43" s="11">
        <v>0</v>
      </c>
      <c r="D43" s="2">
        <f t="shared" si="2"/>
        <v>0</v>
      </c>
    </row>
    <row r="44" spans="1:6" x14ac:dyDescent="0.2">
      <c r="A44" s="16" t="s">
        <v>30</v>
      </c>
      <c r="B44" s="11">
        <v>0</v>
      </c>
      <c r="C44" s="11">
        <v>0</v>
      </c>
      <c r="D44" s="2">
        <f t="shared" si="2"/>
        <v>0</v>
      </c>
      <c r="F44" s="4" t="s">
        <v>14</v>
      </c>
    </row>
    <row r="45" spans="1:6" ht="13.5" thickBot="1" x14ac:dyDescent="0.25">
      <c r="A45" s="15" t="s">
        <v>31</v>
      </c>
      <c r="B45" s="14">
        <f>SUM(B38:B44)</f>
        <v>-112.35</v>
      </c>
      <c r="C45" s="14">
        <f>SUM(C38:C44)</f>
        <v>-226.45</v>
      </c>
      <c r="D45" s="14">
        <f>SUM(D38:D44)</f>
        <v>-114.1</v>
      </c>
      <c r="E45" s="14"/>
    </row>
    <row r="46" spans="1:6" x14ac:dyDescent="0.2">
      <c r="A46" s="8"/>
    </row>
    <row r="47" spans="1:6" x14ac:dyDescent="0.2">
      <c r="A47" s="15" t="s">
        <v>32</v>
      </c>
    </row>
    <row r="48" spans="1:6" x14ac:dyDescent="0.2">
      <c r="A48" s="16" t="s">
        <v>24</v>
      </c>
      <c r="B48" s="11">
        <f>B30*0.35</f>
        <v>-87.149999999999991</v>
      </c>
      <c r="C48" s="11">
        <f>C30*0.35</f>
        <v>56</v>
      </c>
      <c r="D48" s="2">
        <f t="shared" ref="D48:D54" si="3">+C48-B48</f>
        <v>143.14999999999998</v>
      </c>
      <c r="E48" s="11"/>
      <c r="F48" s="17"/>
    </row>
    <row r="49" spans="1:6" x14ac:dyDescent="0.2">
      <c r="A49" s="16" t="s">
        <v>25</v>
      </c>
      <c r="B49" s="11">
        <v>0</v>
      </c>
      <c r="C49" s="11">
        <v>0</v>
      </c>
      <c r="D49" s="2">
        <f t="shared" si="3"/>
        <v>0</v>
      </c>
      <c r="E49" s="11"/>
      <c r="F49" s="17"/>
    </row>
    <row r="50" spans="1:6" x14ac:dyDescent="0.2">
      <c r="A50" s="16" t="s">
        <v>26</v>
      </c>
      <c r="B50" s="11">
        <v>0</v>
      </c>
      <c r="C50" s="11">
        <v>0</v>
      </c>
      <c r="D50" s="2">
        <f t="shared" si="3"/>
        <v>0</v>
      </c>
      <c r="E50" s="11"/>
      <c r="F50" s="17"/>
    </row>
    <row r="51" spans="1:6" x14ac:dyDescent="0.2">
      <c r="A51" s="16" t="s">
        <v>27</v>
      </c>
      <c r="B51" s="11">
        <v>0</v>
      </c>
      <c r="C51" s="11">
        <v>0</v>
      </c>
      <c r="D51" s="2">
        <f t="shared" si="3"/>
        <v>0</v>
      </c>
      <c r="E51" s="11"/>
      <c r="F51" s="17"/>
    </row>
    <row r="52" spans="1:6" x14ac:dyDescent="0.2">
      <c r="A52" s="16" t="s">
        <v>28</v>
      </c>
      <c r="B52" s="11">
        <v>-91</v>
      </c>
      <c r="C52" s="11">
        <v>-91</v>
      </c>
      <c r="D52" s="2">
        <f t="shared" si="3"/>
        <v>0</v>
      </c>
      <c r="E52" s="11"/>
      <c r="F52" s="17"/>
    </row>
    <row r="53" spans="1:6" x14ac:dyDescent="0.2">
      <c r="A53" s="16" t="s">
        <v>29</v>
      </c>
      <c r="B53" s="11">
        <v>0</v>
      </c>
      <c r="C53" s="11">
        <v>0</v>
      </c>
      <c r="D53" s="2">
        <f t="shared" si="3"/>
        <v>0</v>
      </c>
      <c r="F53" s="17"/>
    </row>
    <row r="54" spans="1:6" x14ac:dyDescent="0.2">
      <c r="A54" s="16" t="s">
        <v>30</v>
      </c>
      <c r="B54" s="11">
        <v>0</v>
      </c>
      <c r="C54" s="11">
        <v>0</v>
      </c>
      <c r="D54" s="2">
        <f t="shared" si="3"/>
        <v>0</v>
      </c>
      <c r="F54" s="17"/>
    </row>
    <row r="55" spans="1:6" ht="13.5" thickBot="1" x14ac:dyDescent="0.25">
      <c r="A55" s="15" t="s">
        <v>33</v>
      </c>
      <c r="B55" s="14">
        <f>SUM(B48:B54)</f>
        <v>-178.14999999999998</v>
      </c>
      <c r="C55" s="14">
        <f>SUM(C48:C54)</f>
        <v>-35</v>
      </c>
      <c r="D55" s="14">
        <f>SUM(D48:D54)</f>
        <v>143.14999999999998</v>
      </c>
      <c r="E55" s="14"/>
      <c r="F55" s="17"/>
    </row>
    <row r="56" spans="1:6" x14ac:dyDescent="0.2">
      <c r="A56" s="17"/>
      <c r="B56" s="11"/>
      <c r="C56" s="11"/>
      <c r="D56" s="11"/>
      <c r="E56" s="11"/>
      <c r="F56" s="17"/>
    </row>
    <row r="57" spans="1:6" x14ac:dyDescent="0.2">
      <c r="A57" s="15" t="s">
        <v>34</v>
      </c>
      <c r="B57" s="11">
        <f>B45+B55</f>
        <v>-290.5</v>
      </c>
      <c r="C57" s="11">
        <f>C45+C55</f>
        <v>-261.45</v>
      </c>
      <c r="D57" s="11">
        <f>D45+D55</f>
        <v>29.049999999999983</v>
      </c>
      <c r="E57" s="11"/>
      <c r="F57" s="17"/>
    </row>
    <row r="58" spans="1:6" x14ac:dyDescent="0.2">
      <c r="A58" s="18"/>
      <c r="B58" s="11"/>
      <c r="C58" s="11"/>
      <c r="D58" s="11"/>
      <c r="E58" s="11"/>
      <c r="F58" s="17"/>
    </row>
    <row r="59" spans="1:6" s="21" customFormat="1" x14ac:dyDescent="0.2">
      <c r="A59" s="15" t="s">
        <v>35</v>
      </c>
      <c r="B59" s="19">
        <f>B10+B57</f>
        <v>539.5</v>
      </c>
      <c r="C59" s="19">
        <f>C10+C57</f>
        <v>500.55</v>
      </c>
      <c r="D59" s="2">
        <f>+C59-B59</f>
        <v>-38.949999999999989</v>
      </c>
      <c r="E59" s="20"/>
      <c r="F59" s="20"/>
    </row>
    <row r="60" spans="1:6" x14ac:dyDescent="0.2">
      <c r="A60" s="18"/>
      <c r="B60" s="22"/>
      <c r="C60" s="22"/>
      <c r="D60" s="22"/>
      <c r="E60" s="22"/>
      <c r="F60" s="17"/>
    </row>
    <row r="61" spans="1:6" x14ac:dyDescent="0.2">
      <c r="A61" s="23" t="s">
        <v>36</v>
      </c>
      <c r="B61" s="24">
        <f>-B57/B10</f>
        <v>0.35</v>
      </c>
      <c r="C61" s="24">
        <f>-C57/C10</f>
        <v>0.34311023622047243</v>
      </c>
      <c r="D61" s="25">
        <f>+C61-B61</f>
        <v>-6.8897637795275468E-3</v>
      </c>
      <c r="E61" s="11"/>
      <c r="F61" s="17"/>
    </row>
    <row r="62" spans="1:6" x14ac:dyDescent="0.2">
      <c r="A62" s="17"/>
      <c r="B62" s="11"/>
      <c r="C62" s="26"/>
      <c r="D62" s="11"/>
      <c r="E62" s="11"/>
      <c r="F62" s="17"/>
    </row>
    <row r="63" spans="1:6" x14ac:dyDescent="0.2">
      <c r="A63" s="17"/>
      <c r="B63" s="26"/>
      <c r="C63" s="11"/>
      <c r="D63" s="11"/>
      <c r="E63" s="11"/>
      <c r="F63" s="17"/>
    </row>
    <row r="64" spans="1:6" x14ac:dyDescent="0.2">
      <c r="A64" s="27"/>
      <c r="B64" s="11"/>
      <c r="C64" s="11"/>
      <c r="D64" s="11"/>
      <c r="E64" s="11"/>
      <c r="F64" s="17"/>
    </row>
    <row r="65" spans="1:6" x14ac:dyDescent="0.2">
      <c r="A65" s="28" t="s">
        <v>78</v>
      </c>
      <c r="B65" s="11"/>
      <c r="C65" s="11"/>
      <c r="D65" s="11"/>
      <c r="E65" s="11"/>
      <c r="F65" s="17"/>
    </row>
    <row r="66" spans="1:6" x14ac:dyDescent="0.2">
      <c r="A66" s="17"/>
      <c r="B66" s="11"/>
      <c r="C66" s="11"/>
      <c r="D66" s="11"/>
      <c r="E66" s="11"/>
      <c r="F66" s="17"/>
    </row>
    <row r="67" spans="1:6" x14ac:dyDescent="0.2">
      <c r="A67" s="31" t="s">
        <v>104</v>
      </c>
      <c r="B67" s="11"/>
      <c r="C67" s="11"/>
      <c r="D67" s="11"/>
      <c r="E67" s="11"/>
      <c r="F67" s="17"/>
    </row>
    <row r="68" spans="1:6" x14ac:dyDescent="0.2">
      <c r="A68" s="17" t="s">
        <v>99</v>
      </c>
      <c r="B68" s="11"/>
      <c r="C68" s="11"/>
      <c r="D68" s="11"/>
      <c r="E68" s="11"/>
      <c r="F68" s="17"/>
    </row>
    <row r="69" spans="1:6" x14ac:dyDescent="0.2">
      <c r="A69" s="17" t="s">
        <v>100</v>
      </c>
      <c r="B69" s="11"/>
      <c r="C69" s="11"/>
      <c r="D69" s="11"/>
      <c r="E69" s="11"/>
      <c r="F69" s="17"/>
    </row>
    <row r="70" spans="1:6" x14ac:dyDescent="0.2">
      <c r="A70" s="17" t="s">
        <v>101</v>
      </c>
      <c r="B70" s="11"/>
      <c r="C70" s="11"/>
      <c r="D70" s="11"/>
      <c r="E70" s="11"/>
      <c r="F70" s="17"/>
    </row>
    <row r="71" spans="1:6" x14ac:dyDescent="0.2">
      <c r="A71" s="17" t="s">
        <v>105</v>
      </c>
      <c r="B71" s="11"/>
      <c r="C71" s="11"/>
      <c r="D71" s="11"/>
      <c r="E71" s="11"/>
      <c r="F71" s="17"/>
    </row>
    <row r="72" spans="1:6" x14ac:dyDescent="0.2">
      <c r="A72" s="31"/>
      <c r="B72" s="11"/>
      <c r="C72" s="11"/>
      <c r="D72" s="11"/>
      <c r="E72" s="11"/>
      <c r="F72" s="17"/>
    </row>
    <row r="73" spans="1:6" x14ac:dyDescent="0.2">
      <c r="A73" s="31" t="s">
        <v>80</v>
      </c>
      <c r="B73" s="11"/>
      <c r="C73" s="11"/>
      <c r="D73" s="11"/>
      <c r="E73" s="11"/>
      <c r="F73" s="17"/>
    </row>
    <row r="74" spans="1:6" x14ac:dyDescent="0.2">
      <c r="A74" s="17"/>
      <c r="B74" s="11"/>
      <c r="C74" s="11"/>
      <c r="D74" s="11"/>
      <c r="E74" s="11"/>
      <c r="F74" s="17"/>
    </row>
    <row r="75" spans="1:6" x14ac:dyDescent="0.2">
      <c r="A75" s="4" t="s">
        <v>81</v>
      </c>
      <c r="B75" s="11"/>
      <c r="C75" s="33">
        <v>137</v>
      </c>
      <c r="D75" s="33"/>
      <c r="E75" s="11"/>
      <c r="F75" s="17"/>
    </row>
    <row r="76" spans="1:6" x14ac:dyDescent="0.2">
      <c r="A76" s="17"/>
      <c r="B76" s="11"/>
      <c r="C76" s="33"/>
      <c r="D76" s="33"/>
      <c r="E76" s="11"/>
      <c r="F76" s="17"/>
    </row>
    <row r="77" spans="1:6" x14ac:dyDescent="0.2">
      <c r="A77" s="17" t="s">
        <v>82</v>
      </c>
      <c r="B77" s="11"/>
      <c r="C77" s="33">
        <v>277</v>
      </c>
      <c r="D77" s="33"/>
      <c r="E77" s="11"/>
      <c r="F77" s="17"/>
    </row>
    <row r="78" spans="1:6" ht="13.5" thickBot="1" x14ac:dyDescent="0.25">
      <c r="A78" s="17"/>
      <c r="B78" s="11"/>
      <c r="C78" s="34">
        <f>C75+C77</f>
        <v>414</v>
      </c>
      <c r="D78" s="33"/>
      <c r="E78" s="11"/>
      <c r="F78" s="17"/>
    </row>
    <row r="79" spans="1:6" ht="13.5" thickTop="1" x14ac:dyDescent="0.2">
      <c r="A79" s="17"/>
      <c r="B79" s="11"/>
      <c r="C79" s="35"/>
      <c r="D79" s="33"/>
      <c r="E79" s="11"/>
      <c r="F79" s="17"/>
    </row>
    <row r="80" spans="1:6" x14ac:dyDescent="0.2">
      <c r="A80" s="17"/>
      <c r="B80" s="11"/>
      <c r="C80" s="33"/>
      <c r="D80" s="33"/>
      <c r="E80" s="11"/>
      <c r="F80" s="17"/>
    </row>
    <row r="82" spans="1:1" x14ac:dyDescent="0.2">
      <c r="A82" s="29" t="str">
        <f ca="1">CELL("Filename",A1)</f>
        <v>C:\Users\Felienne\Enron\EnronSpreadsheets\[mary_fischer__25818__RETAIL4 1CE 2CE variance analysis.xls]WHSEES4</v>
      </c>
    </row>
  </sheetData>
  <phoneticPr fontId="0" type="noConversion"/>
  <pageMargins left="0.75" right="0.75" top="1" bottom="1" header="0.5" footer="0.5"/>
  <pageSetup scale="6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RETAIL4</vt:lpstr>
      <vt:lpstr>WHSEES4</vt:lpstr>
    </vt:vector>
  </TitlesOfParts>
  <Company>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Wilcott</dc:creator>
  <cp:lastModifiedBy>Felienne</cp:lastModifiedBy>
  <cp:lastPrinted>2001-08-02T16:43:55Z</cp:lastPrinted>
  <dcterms:created xsi:type="dcterms:W3CDTF">2000-08-04T14:37:40Z</dcterms:created>
  <dcterms:modified xsi:type="dcterms:W3CDTF">2014-09-04T08:18:10Z</dcterms:modified>
</cp:coreProperties>
</file>