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85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  <sheet name="Module2" sheetId="60" state="veryHidden" r:id=""/>
    <sheet name="Module1" sheetId="46932" state="veryHidden" r:id=""/>
    <sheet name="Module3" sheetId="4540" state="veryHidden" r:id="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G8" i="46933"/>
  <c r="H8" i="46933"/>
  <c r="I8" i="46933"/>
  <c r="J8" i="46933"/>
  <c r="K8" i="46933"/>
  <c r="L8" i="46933"/>
  <c r="M8" i="46933"/>
  <c r="M18" i="46933" s="1"/>
  <c r="N18" i="46933" s="1"/>
  <c r="O8" i="46933"/>
  <c r="P8" i="46933"/>
  <c r="R8" i="46933"/>
  <c r="S8" i="46933"/>
  <c r="T8" i="46933"/>
  <c r="D9" i="46933"/>
  <c r="E9" i="46933"/>
  <c r="F9" i="46933"/>
  <c r="G9" i="46933"/>
  <c r="H9" i="46933"/>
  <c r="I9" i="46933"/>
  <c r="J9" i="46933"/>
  <c r="K9" i="46933"/>
  <c r="L9" i="46933"/>
  <c r="M9" i="46933"/>
  <c r="N9" i="46933" s="1"/>
  <c r="O9" i="46933"/>
  <c r="P9" i="46933"/>
  <c r="R9" i="46933"/>
  <c r="S9" i="46933"/>
  <c r="T9" i="46933"/>
  <c r="D10" i="46933"/>
  <c r="E10" i="46933"/>
  <c r="F10" i="46933"/>
  <c r="G10" i="46933"/>
  <c r="H10" i="46933"/>
  <c r="I10" i="46933"/>
  <c r="J10" i="46933"/>
  <c r="K10" i="46933"/>
  <c r="L10" i="46933"/>
  <c r="M10" i="46933"/>
  <c r="N10" i="46933" s="1"/>
  <c r="O10" i="46933"/>
  <c r="P10" i="46933"/>
  <c r="R10" i="46933"/>
  <c r="S10" i="46933"/>
  <c r="T10" i="46933"/>
  <c r="D11" i="46933"/>
  <c r="E11" i="46933"/>
  <c r="F11" i="46933"/>
  <c r="G11" i="46933"/>
  <c r="H11" i="46933"/>
  <c r="I11" i="46933"/>
  <c r="J11" i="46933"/>
  <c r="K11" i="46933"/>
  <c r="L11" i="46933"/>
  <c r="M11" i="46933"/>
  <c r="N11" i="46933" s="1"/>
  <c r="O11" i="46933"/>
  <c r="P11" i="46933"/>
  <c r="R11" i="46933"/>
  <c r="S11" i="46933"/>
  <c r="T11" i="46933"/>
  <c r="D12" i="46933"/>
  <c r="O12" i="46933" s="1"/>
  <c r="E12" i="46933"/>
  <c r="F12" i="46933"/>
  <c r="G12" i="46933"/>
  <c r="H12" i="46933"/>
  <c r="I12" i="46933"/>
  <c r="J12" i="46933"/>
  <c r="K12" i="46933"/>
  <c r="M12" i="46933"/>
  <c r="N12" i="46933"/>
  <c r="P12" i="46933"/>
  <c r="R12" i="46933"/>
  <c r="S12" i="46933"/>
  <c r="T12" i="46933"/>
  <c r="D13" i="46933"/>
  <c r="P13" i="46933" s="1"/>
  <c r="E13" i="46933"/>
  <c r="F13" i="46933"/>
  <c r="G13" i="46933"/>
  <c r="H13" i="46933"/>
  <c r="I13" i="46933"/>
  <c r="J13" i="46933"/>
  <c r="K13" i="46933"/>
  <c r="M13" i="46933"/>
  <c r="N13" i="46933"/>
  <c r="O13" i="46933"/>
  <c r="R13" i="46933"/>
  <c r="S13" i="46933"/>
  <c r="T13" i="46933"/>
  <c r="D14" i="46933"/>
  <c r="E14" i="46933"/>
  <c r="F14" i="46933"/>
  <c r="G14" i="46933"/>
  <c r="H14" i="46933"/>
  <c r="I14" i="46933"/>
  <c r="O14" i="46933" s="1"/>
  <c r="J14" i="46933"/>
  <c r="K14" i="46933"/>
  <c r="L14" i="46933"/>
  <c r="N14" i="46933"/>
  <c r="P14" i="46933"/>
  <c r="D15" i="46933"/>
  <c r="E15" i="46933"/>
  <c r="P15" i="46933" s="1"/>
  <c r="F15" i="46933"/>
  <c r="G15" i="46933"/>
  <c r="H15" i="46933"/>
  <c r="I15" i="46933"/>
  <c r="J15" i="46933"/>
  <c r="K15" i="46933"/>
  <c r="N15" i="46933" s="1"/>
  <c r="L15" i="46933"/>
  <c r="O15" i="46933"/>
  <c r="D16" i="46933"/>
  <c r="E16" i="46933"/>
  <c r="F16" i="46933"/>
  <c r="G16" i="46933"/>
  <c r="H16" i="46933"/>
  <c r="I16" i="46933"/>
  <c r="O16" i="46933" s="1"/>
  <c r="J16" i="46933"/>
  <c r="K16" i="46933"/>
  <c r="L16" i="46933"/>
  <c r="N16" i="46933"/>
  <c r="P16" i="46933"/>
  <c r="D17" i="46933"/>
  <c r="E17" i="46933"/>
  <c r="P17" i="46933" s="1"/>
  <c r="F17" i="46933"/>
  <c r="G17" i="46933"/>
  <c r="H17" i="46933"/>
  <c r="I17" i="46933"/>
  <c r="J17" i="46933"/>
  <c r="K17" i="46933"/>
  <c r="N17" i="46933" s="1"/>
  <c r="L17" i="46933"/>
  <c r="O17" i="46933"/>
  <c r="D18" i="46933"/>
  <c r="E18" i="46933"/>
  <c r="F18" i="46933"/>
  <c r="G18" i="46933"/>
  <c r="H18" i="46933"/>
  <c r="I18" i="46933"/>
  <c r="J18" i="46933"/>
  <c r="K18" i="46933"/>
  <c r="O18" i="46933"/>
  <c r="P18" i="46933"/>
  <c r="R18" i="46933"/>
  <c r="S18" i="46933"/>
  <c r="T18" i="46933"/>
  <c r="D19" i="46933"/>
  <c r="E19" i="46933"/>
  <c r="F19" i="46933"/>
  <c r="G19" i="46933"/>
  <c r="H19" i="46933"/>
  <c r="I19" i="46933"/>
  <c r="J19" i="46933"/>
  <c r="K19" i="46933"/>
  <c r="O19" i="46933" s="1"/>
  <c r="L19" i="46933"/>
  <c r="M19" i="46933"/>
  <c r="N19" i="46933" s="1"/>
  <c r="P19" i="46933"/>
  <c r="R19" i="46933"/>
  <c r="S19" i="46933"/>
  <c r="T19" i="46933"/>
  <c r="D20" i="46933"/>
  <c r="E20" i="46933"/>
  <c r="F20" i="46933"/>
  <c r="G20" i="46933"/>
  <c r="H20" i="46933"/>
  <c r="I20" i="46933"/>
  <c r="J20" i="46933"/>
  <c r="K20" i="46933"/>
  <c r="O20" i="46933" s="1"/>
  <c r="L20" i="46933"/>
  <c r="M20" i="46933"/>
  <c r="P20" i="46933"/>
  <c r="R20" i="46933"/>
  <c r="S20" i="46933"/>
  <c r="T20" i="46933"/>
  <c r="D21" i="46933"/>
  <c r="E21" i="46933"/>
  <c r="F21" i="46933"/>
  <c r="G21" i="46933"/>
  <c r="H21" i="46933"/>
  <c r="I21" i="46933"/>
  <c r="J21" i="46933"/>
  <c r="K21" i="46933"/>
  <c r="O21" i="46933" s="1"/>
  <c r="L21" i="46933"/>
  <c r="M21" i="46933"/>
  <c r="N21" i="46933" s="1"/>
  <c r="P21" i="46933"/>
  <c r="R21" i="46933"/>
  <c r="S21" i="46933"/>
  <c r="T21" i="46933"/>
  <c r="D22" i="46933"/>
  <c r="E22" i="46933"/>
  <c r="F22" i="46933"/>
  <c r="G22" i="46933"/>
  <c r="H22" i="46933"/>
  <c r="I22" i="46933"/>
  <c r="J22" i="46933"/>
  <c r="K22" i="46933"/>
  <c r="M22" i="46933"/>
  <c r="P22" i="46933"/>
  <c r="R22" i="46933"/>
  <c r="S22" i="46933"/>
  <c r="T22" i="46933"/>
  <c r="D23" i="46933"/>
  <c r="E23" i="46933"/>
  <c r="F23" i="46933"/>
  <c r="G23" i="46933"/>
  <c r="H23" i="46933"/>
  <c r="I23" i="46933"/>
  <c r="J23" i="46933"/>
  <c r="K23" i="46933"/>
  <c r="M23" i="46933"/>
  <c r="R23" i="46933"/>
  <c r="S23" i="46933"/>
  <c r="T23" i="46933"/>
  <c r="D24" i="46933"/>
  <c r="O24" i="46933" s="1"/>
  <c r="E24" i="46933"/>
  <c r="F24" i="46933"/>
  <c r="G24" i="46933"/>
  <c r="H24" i="46933"/>
  <c r="I24" i="46933"/>
  <c r="J24" i="46933"/>
  <c r="K24" i="46933"/>
  <c r="M24" i="46933"/>
  <c r="N24" i="46933"/>
  <c r="R24" i="46933"/>
  <c r="S24" i="46933"/>
  <c r="T24" i="46933"/>
  <c r="D25" i="46933"/>
  <c r="E25" i="46933"/>
  <c r="F25" i="46933"/>
  <c r="G25" i="46933"/>
  <c r="H25" i="46933"/>
  <c r="I25" i="46933"/>
  <c r="J25" i="46933"/>
  <c r="K25" i="46933"/>
  <c r="N25" i="46933" s="1"/>
  <c r="M25" i="46933"/>
  <c r="O25" i="46933"/>
  <c r="R25" i="46933"/>
  <c r="S25" i="46933"/>
  <c r="T25" i="46933"/>
  <c r="D26" i="46933"/>
  <c r="O26" i="46933" s="1"/>
  <c r="E26" i="46933"/>
  <c r="F26" i="46933"/>
  <c r="G26" i="46933"/>
  <c r="H26" i="46933"/>
  <c r="I26" i="46933"/>
  <c r="J26" i="46933"/>
  <c r="K26" i="46933"/>
  <c r="M26" i="46933"/>
  <c r="N26" i="46933" s="1"/>
  <c r="P26" i="46933"/>
  <c r="R26" i="46933"/>
  <c r="S26" i="46933"/>
  <c r="T26" i="46933"/>
  <c r="D27" i="46933"/>
  <c r="E27" i="46933"/>
  <c r="P27" i="46933" s="1"/>
  <c r="F27" i="46933"/>
  <c r="G27" i="46933"/>
  <c r="H27" i="46933"/>
  <c r="I27" i="46933"/>
  <c r="J27" i="46933"/>
  <c r="K27" i="46933"/>
  <c r="N27" i="46933"/>
  <c r="O27" i="46933"/>
  <c r="D29" i="46933"/>
  <c r="O29" i="46933" s="1"/>
  <c r="E29" i="46933"/>
  <c r="F29" i="46933"/>
  <c r="G29" i="46933"/>
  <c r="H29" i="46933"/>
  <c r="I29" i="46933"/>
  <c r="J29" i="46933"/>
  <c r="K29" i="46933"/>
  <c r="M29" i="46933"/>
  <c r="N29" i="46933"/>
  <c r="Q29" i="46933"/>
  <c r="R29" i="46933"/>
  <c r="S29" i="46933"/>
  <c r="T29" i="46933"/>
  <c r="D30" i="46933"/>
  <c r="E30" i="46933"/>
  <c r="P30" i="46933" s="1"/>
  <c r="F30" i="46933"/>
  <c r="G30" i="46933"/>
  <c r="H30" i="46933"/>
  <c r="I30" i="46933"/>
  <c r="J30" i="46933"/>
  <c r="K30" i="46933"/>
  <c r="N30" i="46933"/>
  <c r="O30" i="46933"/>
  <c r="N31" i="46933"/>
  <c r="O31" i="46933"/>
  <c r="P31" i="46933"/>
  <c r="D32" i="46933"/>
  <c r="O32" i="46933" s="1"/>
  <c r="E32" i="46933"/>
  <c r="F32" i="46933"/>
  <c r="G32" i="46933"/>
  <c r="H32" i="46933"/>
  <c r="I32" i="46933"/>
  <c r="J32" i="46933"/>
  <c r="K32" i="46933"/>
  <c r="P32" i="46933"/>
  <c r="R32" i="46933"/>
  <c r="S32" i="46933"/>
  <c r="T32" i="46933"/>
  <c r="D33" i="46933"/>
  <c r="E33" i="46933"/>
  <c r="F33" i="46933"/>
  <c r="G33" i="46933"/>
  <c r="R33" i="46933" s="1"/>
  <c r="R34" i="46933" s="1"/>
  <c r="H33" i="46933"/>
  <c r="I33" i="46933"/>
  <c r="J33" i="46933"/>
  <c r="K33" i="46933"/>
  <c r="D34" i="46933"/>
  <c r="O34" i="46933" s="1"/>
  <c r="E34" i="46933"/>
  <c r="F34" i="46933"/>
  <c r="G34" i="46933"/>
  <c r="H34" i="46933"/>
  <c r="I34" i="46933"/>
  <c r="J34" i="46933"/>
  <c r="K34" i="46933"/>
  <c r="L34" i="46933"/>
  <c r="P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S107" i="1" s="1"/>
  <c r="T65" i="1"/>
  <c r="U65" i="1"/>
  <c r="V65" i="1"/>
  <c r="W65" i="1"/>
  <c r="X65" i="1"/>
  <c r="Y65" i="1"/>
  <c r="Z65" i="1"/>
  <c r="AA65" i="1"/>
  <c r="AA107" i="1" s="1"/>
  <c r="AB65" i="1"/>
  <c r="AC65" i="1"/>
  <c r="AD65" i="1"/>
  <c r="AE65" i="1"/>
  <c r="AF65" i="1"/>
  <c r="AG65" i="1"/>
  <c r="AH65" i="1"/>
  <c r="AI65" i="1"/>
  <c r="AI107" i="1" s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X107" i="1" s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T107" i="1" s="1"/>
  <c r="U67" i="1"/>
  <c r="U107" i="1" s="1"/>
  <c r="V67" i="1"/>
  <c r="W67" i="1"/>
  <c r="X67" i="1"/>
  <c r="Y67" i="1"/>
  <c r="Z67" i="1"/>
  <c r="AA67" i="1"/>
  <c r="AB67" i="1"/>
  <c r="AB107" i="1" s="1"/>
  <c r="AC67" i="1"/>
  <c r="AC107" i="1" s="1"/>
  <c r="AD67" i="1"/>
  <c r="AE67" i="1"/>
  <c r="AF67" i="1"/>
  <c r="AG67" i="1"/>
  <c r="AH67" i="1"/>
  <c r="AI67" i="1"/>
  <c r="AJ67" i="1"/>
  <c r="AJ107" i="1" s="1"/>
  <c r="B70" i="1"/>
  <c r="B107" i="1" s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R107" i="1" s="1"/>
  <c r="S70" i="1"/>
  <c r="T70" i="1"/>
  <c r="U70" i="1"/>
  <c r="V70" i="1"/>
  <c r="W70" i="1"/>
  <c r="W107" i="1" s="1"/>
  <c r="X70" i="1"/>
  <c r="Y70" i="1"/>
  <c r="Y107" i="1" s="1"/>
  <c r="Z70" i="1"/>
  <c r="Z107" i="1" s="1"/>
  <c r="AA70" i="1"/>
  <c r="AB70" i="1"/>
  <c r="AC70" i="1"/>
  <c r="AD70" i="1"/>
  <c r="AE70" i="1"/>
  <c r="AE107" i="1" s="1"/>
  <c r="AF70" i="1"/>
  <c r="AG70" i="1"/>
  <c r="AG107" i="1" s="1"/>
  <c r="AH70" i="1"/>
  <c r="AH107" i="1" s="1"/>
  <c r="AI70" i="1"/>
  <c r="AJ70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F107" i="1"/>
  <c r="B3" i="2"/>
  <c r="E9" i="2"/>
  <c r="G9" i="2"/>
  <c r="I9" i="2"/>
  <c r="K9" i="2"/>
  <c r="M9" i="2"/>
  <c r="O9" i="2"/>
  <c r="Q9" i="2"/>
  <c r="S9" i="2"/>
  <c r="U9" i="2"/>
  <c r="W9" i="2"/>
  <c r="Y9" i="2"/>
  <c r="AC9" i="2"/>
  <c r="AE9" i="2"/>
  <c r="AG9" i="2"/>
  <c r="AT9" i="2"/>
  <c r="E12" i="2"/>
  <c r="E24" i="2" s="1"/>
  <c r="E29" i="2" s="1"/>
  <c r="G12" i="2"/>
  <c r="I12" i="2"/>
  <c r="I24" i="2" s="1"/>
  <c r="K12" i="2"/>
  <c r="K24" i="2" s="1"/>
  <c r="M12" i="2"/>
  <c r="O12" i="2"/>
  <c r="Q12" i="2"/>
  <c r="S12" i="2"/>
  <c r="S24" i="2" s="1"/>
  <c r="U12" i="2"/>
  <c r="U24" i="2" s="1"/>
  <c r="U29" i="2" s="1"/>
  <c r="W12" i="2"/>
  <c r="Y12" i="2"/>
  <c r="Y24" i="2" s="1"/>
  <c r="AC12" i="2"/>
  <c r="AE12" i="2"/>
  <c r="AG12" i="2"/>
  <c r="AI12" i="2"/>
  <c r="AI24" i="2" s="1"/>
  <c r="E13" i="2"/>
  <c r="AA13" i="2" s="1"/>
  <c r="G13" i="2"/>
  <c r="I13" i="2"/>
  <c r="K13" i="2"/>
  <c r="M13" i="2"/>
  <c r="O13" i="2"/>
  <c r="Q13" i="2"/>
  <c r="S13" i="2"/>
  <c r="U13" i="2"/>
  <c r="W13" i="2"/>
  <c r="Y13" i="2"/>
  <c r="AC13" i="2"/>
  <c r="AE13" i="2"/>
  <c r="AG13" i="2"/>
  <c r="AI13" i="2"/>
  <c r="AK13" i="2" s="1"/>
  <c r="E14" i="2"/>
  <c r="AA14" i="2" s="1"/>
  <c r="G14" i="2"/>
  <c r="I14" i="2"/>
  <c r="K14" i="2"/>
  <c r="M14" i="2"/>
  <c r="O14" i="2"/>
  <c r="Q14" i="2"/>
  <c r="S14" i="2"/>
  <c r="U14" i="2"/>
  <c r="W14" i="2"/>
  <c r="Y14" i="2"/>
  <c r="AC14" i="2"/>
  <c r="AI14" i="2" s="1"/>
  <c r="AE14" i="2"/>
  <c r="AG14" i="2"/>
  <c r="AG24" i="2" s="1"/>
  <c r="AG29" i="2" s="1"/>
  <c r="E15" i="2"/>
  <c r="AA15" i="2" s="1"/>
  <c r="G15" i="2"/>
  <c r="I15" i="2"/>
  <c r="K15" i="2"/>
  <c r="M15" i="2"/>
  <c r="O15" i="2"/>
  <c r="Q15" i="2"/>
  <c r="S15" i="2"/>
  <c r="U15" i="2"/>
  <c r="W15" i="2"/>
  <c r="Y15" i="2"/>
  <c r="AC15" i="2"/>
  <c r="AE15" i="2"/>
  <c r="AI15" i="2" s="1"/>
  <c r="AK15" i="2" s="1"/>
  <c r="AG15" i="2"/>
  <c r="E17" i="2"/>
  <c r="G17" i="2"/>
  <c r="I17" i="2"/>
  <c r="K17" i="2"/>
  <c r="M17" i="2"/>
  <c r="O17" i="2"/>
  <c r="Q17" i="2"/>
  <c r="S17" i="2"/>
  <c r="U17" i="2"/>
  <c r="W17" i="2"/>
  <c r="Y17" i="2"/>
  <c r="AA17" i="2"/>
  <c r="AC17" i="2"/>
  <c r="AE17" i="2"/>
  <c r="AG17" i="2"/>
  <c r="AI17" i="2"/>
  <c r="AK17" i="2" s="1"/>
  <c r="E18" i="2"/>
  <c r="G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E19" i="2"/>
  <c r="G19" i="2"/>
  <c r="I19" i="2"/>
  <c r="K19" i="2"/>
  <c r="M19" i="2"/>
  <c r="O19" i="2"/>
  <c r="Q19" i="2"/>
  <c r="S19" i="2"/>
  <c r="U19" i="2"/>
  <c r="W19" i="2"/>
  <c r="Y19" i="2"/>
  <c r="AC19" i="2"/>
  <c r="AE19" i="2"/>
  <c r="AG19" i="2"/>
  <c r="E20" i="2"/>
  <c r="G20" i="2"/>
  <c r="AA20" i="2" s="1"/>
  <c r="I20" i="2"/>
  <c r="K20" i="2"/>
  <c r="M20" i="2"/>
  <c r="O20" i="2"/>
  <c r="Q20" i="2"/>
  <c r="S20" i="2"/>
  <c r="U20" i="2"/>
  <c r="W20" i="2"/>
  <c r="Y20" i="2"/>
  <c r="AC20" i="2"/>
  <c r="AI20" i="2" s="1"/>
  <c r="AK20" i="2" s="1"/>
  <c r="AE20" i="2"/>
  <c r="AG20" i="2"/>
  <c r="E21" i="2"/>
  <c r="AA21" i="2" s="1"/>
  <c r="AK21" i="2" s="1"/>
  <c r="G21" i="2"/>
  <c r="I21" i="2"/>
  <c r="K21" i="2"/>
  <c r="M21" i="2"/>
  <c r="O21" i="2"/>
  <c r="Q21" i="2"/>
  <c r="S21" i="2"/>
  <c r="U21" i="2"/>
  <c r="W21" i="2"/>
  <c r="Y21" i="2"/>
  <c r="AC21" i="2"/>
  <c r="AE21" i="2"/>
  <c r="AG21" i="2"/>
  <c r="AI21" i="2"/>
  <c r="E22" i="2"/>
  <c r="G22" i="2"/>
  <c r="I22" i="2"/>
  <c r="K22" i="2"/>
  <c r="M22" i="2"/>
  <c r="O22" i="2"/>
  <c r="Q22" i="2"/>
  <c r="S22" i="2"/>
  <c r="U22" i="2"/>
  <c r="W22" i="2"/>
  <c r="Y22" i="2"/>
  <c r="AE22" i="2"/>
  <c r="AG22" i="2"/>
  <c r="AI22" i="2"/>
  <c r="AG23" i="2"/>
  <c r="G24" i="2"/>
  <c r="M24" i="2"/>
  <c r="O24" i="2"/>
  <c r="Q24" i="2"/>
  <c r="W24" i="2"/>
  <c r="W29" i="2" s="1"/>
  <c r="AC24" i="2"/>
  <c r="AE24" i="2"/>
  <c r="E25" i="2"/>
  <c r="AA25" i="2" s="1"/>
  <c r="G25" i="2"/>
  <c r="I25" i="2"/>
  <c r="K25" i="2"/>
  <c r="M25" i="2"/>
  <c r="O25" i="2"/>
  <c r="Q25" i="2"/>
  <c r="S25" i="2"/>
  <c r="U25" i="2"/>
  <c r="W25" i="2"/>
  <c r="Y25" i="2"/>
  <c r="AC25" i="2"/>
  <c r="AE25" i="2"/>
  <c r="AI25" i="2" s="1"/>
  <c r="AK25" i="2" s="1"/>
  <c r="AG25" i="2"/>
  <c r="E26" i="2"/>
  <c r="G26" i="2"/>
  <c r="I26" i="2"/>
  <c r="K26" i="2"/>
  <c r="M26" i="2"/>
  <c r="M31" i="2" s="1"/>
  <c r="O26" i="2"/>
  <c r="O31" i="2" s="1"/>
  <c r="O33" i="2" s="1"/>
  <c r="O35" i="2" s="1"/>
  <c r="Q26" i="2"/>
  <c r="Q31" i="2" s="1"/>
  <c r="Q33" i="2" s="1"/>
  <c r="Q35" i="2" s="1"/>
  <c r="S26" i="2"/>
  <c r="S31" i="2" s="1"/>
  <c r="U26" i="2"/>
  <c r="W26" i="2"/>
  <c r="Y26" i="2"/>
  <c r="AA26" i="2"/>
  <c r="AC26" i="2"/>
  <c r="AC31" i="2" s="1"/>
  <c r="AE26" i="2"/>
  <c r="AE31" i="2" s="1"/>
  <c r="AG26" i="2"/>
  <c r="AG31" i="2" s="1"/>
  <c r="AG35" i="2" s="1"/>
  <c r="E27" i="2"/>
  <c r="G27" i="2"/>
  <c r="I27" i="2"/>
  <c r="K27" i="2"/>
  <c r="M27" i="2"/>
  <c r="O27" i="2"/>
  <c r="Q27" i="2"/>
  <c r="S27" i="2"/>
  <c r="U27" i="2"/>
  <c r="W27" i="2"/>
  <c r="Y27" i="2"/>
  <c r="AA27" i="2"/>
  <c r="AC27" i="2"/>
  <c r="AE27" i="2"/>
  <c r="AG27" i="2"/>
  <c r="E28" i="2"/>
  <c r="AA28" i="2" s="1"/>
  <c r="G28" i="2"/>
  <c r="I28" i="2"/>
  <c r="K28" i="2"/>
  <c r="M28" i="2"/>
  <c r="O28" i="2"/>
  <c r="Q28" i="2"/>
  <c r="S28" i="2"/>
  <c r="U28" i="2"/>
  <c r="W28" i="2"/>
  <c r="Y28" i="2"/>
  <c r="AC28" i="2"/>
  <c r="AI28" i="2" s="1"/>
  <c r="AK28" i="2" s="1"/>
  <c r="AE28" i="2"/>
  <c r="AG28" i="2"/>
  <c r="G29" i="2"/>
  <c r="M29" i="2"/>
  <c r="Q29" i="2"/>
  <c r="E31" i="2"/>
  <c r="E33" i="2" s="1"/>
  <c r="AA33" i="2" s="1"/>
  <c r="AA35" i="2" s="1"/>
  <c r="G31" i="2"/>
  <c r="G33" i="2" s="1"/>
  <c r="G35" i="2" s="1"/>
  <c r="I31" i="2"/>
  <c r="I33" i="2" s="1"/>
  <c r="I35" i="2" s="1"/>
  <c r="K31" i="2"/>
  <c r="K33" i="2" s="1"/>
  <c r="K35" i="2" s="1"/>
  <c r="U31" i="2"/>
  <c r="U33" i="2" s="1"/>
  <c r="U35" i="2" s="1"/>
  <c r="W31" i="2"/>
  <c r="W33" i="2" s="1"/>
  <c r="W35" i="2" s="1"/>
  <c r="Y31" i="2"/>
  <c r="Y33" i="2" s="1"/>
  <c r="Y35" i="2" s="1"/>
  <c r="AA31" i="2"/>
  <c r="AA32" i="2"/>
  <c r="AI32" i="2"/>
  <c r="AK32" i="2"/>
  <c r="M33" i="2"/>
  <c r="M35" i="2" s="1"/>
  <c r="S33" i="2"/>
  <c r="S35" i="2" s="1"/>
  <c r="AA34" i="2"/>
  <c r="AK34" i="2"/>
  <c r="AE35" i="2"/>
  <c r="D37" i="2"/>
  <c r="E38" i="2"/>
  <c r="G38" i="2"/>
  <c r="I38" i="2"/>
  <c r="K38" i="2"/>
  <c r="K58" i="2" s="1"/>
  <c r="M38" i="2"/>
  <c r="O38" i="2"/>
  <c r="Q38" i="2"/>
  <c r="S38" i="2"/>
  <c r="U38" i="2"/>
  <c r="W38" i="2"/>
  <c r="Y38" i="2"/>
  <c r="AA38" i="2"/>
  <c r="AC38" i="2"/>
  <c r="AI38" i="2" s="1"/>
  <c r="AE38" i="2"/>
  <c r="AG38" i="2"/>
  <c r="E41" i="2"/>
  <c r="AA41" i="2" s="1"/>
  <c r="AA53" i="2" s="1"/>
  <c r="G41" i="2"/>
  <c r="G53" i="2" s="1"/>
  <c r="I41" i="2"/>
  <c r="I53" i="2" s="1"/>
  <c r="I58" i="2" s="1"/>
  <c r="K41" i="2"/>
  <c r="M41" i="2"/>
  <c r="M53" i="2" s="1"/>
  <c r="O41" i="2"/>
  <c r="O53" i="2" s="1"/>
  <c r="O58" i="2" s="1"/>
  <c r="Q41" i="2"/>
  <c r="S41" i="2"/>
  <c r="U41" i="2"/>
  <c r="W41" i="2"/>
  <c r="W53" i="2" s="1"/>
  <c r="Y41" i="2"/>
  <c r="Y53" i="2" s="1"/>
  <c r="Y58" i="2" s="1"/>
  <c r="AC41" i="2"/>
  <c r="AC53" i="2" s="1"/>
  <c r="AE41" i="2"/>
  <c r="AE53" i="2" s="1"/>
  <c r="AG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I42" i="2" s="1"/>
  <c r="AK42" i="2" s="1"/>
  <c r="AE42" i="2"/>
  <c r="AG42" i="2"/>
  <c r="E43" i="2"/>
  <c r="AA43" i="2" s="1"/>
  <c r="AK43" i="2" s="1"/>
  <c r="G43" i="2"/>
  <c r="I43" i="2"/>
  <c r="K43" i="2"/>
  <c r="M43" i="2"/>
  <c r="O43" i="2"/>
  <c r="Q43" i="2"/>
  <c r="S43" i="2"/>
  <c r="U43" i="2"/>
  <c r="W43" i="2"/>
  <c r="Y43" i="2"/>
  <c r="AC43" i="2"/>
  <c r="AE43" i="2"/>
  <c r="AG43" i="2"/>
  <c r="AI43" i="2"/>
  <c r="E44" i="2"/>
  <c r="AA44" i="2" s="1"/>
  <c r="G44" i="2"/>
  <c r="I44" i="2"/>
  <c r="K44" i="2"/>
  <c r="M44" i="2"/>
  <c r="O44" i="2"/>
  <c r="Q44" i="2"/>
  <c r="S44" i="2"/>
  <c r="U44" i="2"/>
  <c r="W44" i="2"/>
  <c r="Y44" i="2"/>
  <c r="AC44" i="2"/>
  <c r="AE44" i="2"/>
  <c r="AG44" i="2"/>
  <c r="AI44" i="2"/>
  <c r="E46" i="2"/>
  <c r="G46" i="2"/>
  <c r="I46" i="2"/>
  <c r="K46" i="2"/>
  <c r="M46" i="2"/>
  <c r="O46" i="2"/>
  <c r="Q46" i="2"/>
  <c r="S46" i="2"/>
  <c r="U46" i="2"/>
  <c r="W46" i="2"/>
  <c r="Y46" i="2"/>
  <c r="AC46" i="2"/>
  <c r="AE46" i="2"/>
  <c r="AG46" i="2"/>
  <c r="E47" i="2"/>
  <c r="AA47" i="2" s="1"/>
  <c r="G47" i="2"/>
  <c r="I47" i="2"/>
  <c r="K47" i="2"/>
  <c r="M47" i="2"/>
  <c r="O47" i="2"/>
  <c r="Q47" i="2"/>
  <c r="S47" i="2"/>
  <c r="U47" i="2"/>
  <c r="W47" i="2"/>
  <c r="Y47" i="2"/>
  <c r="AC47" i="2"/>
  <c r="AE47" i="2"/>
  <c r="AG47" i="2"/>
  <c r="AI47" i="2"/>
  <c r="AK47" i="2"/>
  <c r="E48" i="2"/>
  <c r="G48" i="2"/>
  <c r="I48" i="2"/>
  <c r="K48" i="2"/>
  <c r="M48" i="2"/>
  <c r="O48" i="2"/>
  <c r="Q48" i="2"/>
  <c r="S48" i="2"/>
  <c r="U48" i="2"/>
  <c r="W48" i="2"/>
  <c r="Y48" i="2"/>
  <c r="AA48" i="2"/>
  <c r="AC48" i="2"/>
  <c r="AE48" i="2"/>
  <c r="AG48" i="2"/>
  <c r="AI48" i="2"/>
  <c r="AK48" i="2" s="1"/>
  <c r="E49" i="2"/>
  <c r="G49" i="2"/>
  <c r="I49" i="2"/>
  <c r="K49" i="2"/>
  <c r="M49" i="2"/>
  <c r="O49" i="2"/>
  <c r="Q49" i="2"/>
  <c r="S49" i="2"/>
  <c r="U49" i="2"/>
  <c r="W49" i="2"/>
  <c r="Y49" i="2"/>
  <c r="AA49" i="2"/>
  <c r="AC49" i="2"/>
  <c r="AI49" i="2" s="1"/>
  <c r="AE49" i="2"/>
  <c r="AG49" i="2"/>
  <c r="E50" i="2"/>
  <c r="G50" i="2"/>
  <c r="I50" i="2"/>
  <c r="K50" i="2"/>
  <c r="M50" i="2"/>
  <c r="O50" i="2"/>
  <c r="Q50" i="2"/>
  <c r="S50" i="2"/>
  <c r="U50" i="2"/>
  <c r="W50" i="2"/>
  <c r="Y50" i="2"/>
  <c r="AC50" i="2"/>
  <c r="AE50" i="2"/>
  <c r="AG50" i="2"/>
  <c r="E51" i="2"/>
  <c r="G51" i="2"/>
  <c r="I51" i="2"/>
  <c r="K51" i="2"/>
  <c r="M51" i="2"/>
  <c r="O51" i="2"/>
  <c r="Q51" i="2"/>
  <c r="S51" i="2"/>
  <c r="U51" i="2"/>
  <c r="W51" i="2"/>
  <c r="Y51" i="2"/>
  <c r="AE51" i="2"/>
  <c r="AI51" i="2" s="1"/>
  <c r="AG51" i="2"/>
  <c r="AG52" i="2"/>
  <c r="E53" i="2"/>
  <c r="E58" i="2" s="1"/>
  <c r="K53" i="2"/>
  <c r="Q53" i="2"/>
  <c r="S53" i="2"/>
  <c r="U53" i="2"/>
  <c r="E54" i="2"/>
  <c r="AA54" i="2" s="1"/>
  <c r="G54" i="2"/>
  <c r="I54" i="2"/>
  <c r="K54" i="2"/>
  <c r="M54" i="2"/>
  <c r="O54" i="2"/>
  <c r="Q54" i="2"/>
  <c r="S54" i="2"/>
  <c r="U54" i="2"/>
  <c r="W54" i="2"/>
  <c r="Y54" i="2"/>
  <c r="AC54" i="2"/>
  <c r="AE54" i="2"/>
  <c r="AG54" i="2"/>
  <c r="AI54" i="2"/>
  <c r="E55" i="2"/>
  <c r="G55" i="2"/>
  <c r="G60" i="2" s="1"/>
  <c r="I55" i="2"/>
  <c r="K55" i="2"/>
  <c r="M55" i="2"/>
  <c r="O55" i="2"/>
  <c r="Q55" i="2"/>
  <c r="Q60" i="2" s="1"/>
  <c r="Q62" i="2" s="1"/>
  <c r="Q64" i="2" s="1"/>
  <c r="S55" i="2"/>
  <c r="S60" i="2" s="1"/>
  <c r="S62" i="2" s="1"/>
  <c r="S64" i="2" s="1"/>
  <c r="U55" i="2"/>
  <c r="U60" i="2" s="1"/>
  <c r="U62" i="2" s="1"/>
  <c r="U64" i="2" s="1"/>
  <c r="W55" i="2"/>
  <c r="W60" i="2" s="1"/>
  <c r="W62" i="2" s="1"/>
  <c r="W64" i="2" s="1"/>
  <c r="Y55" i="2"/>
  <c r="AC55" i="2"/>
  <c r="AI55" i="2" s="1"/>
  <c r="AE55" i="2"/>
  <c r="AG55" i="2"/>
  <c r="AG60" i="2" s="1"/>
  <c r="E56" i="2"/>
  <c r="AA56" i="2" s="1"/>
  <c r="G56" i="2"/>
  <c r="I56" i="2"/>
  <c r="K56" i="2"/>
  <c r="M56" i="2"/>
  <c r="O56" i="2"/>
  <c r="Q56" i="2"/>
  <c r="S56" i="2"/>
  <c r="U56" i="2"/>
  <c r="W56" i="2"/>
  <c r="Y56" i="2"/>
  <c r="AC56" i="2"/>
  <c r="AE56" i="2"/>
  <c r="AI56" i="2" s="1"/>
  <c r="AK56" i="2" s="1"/>
  <c r="AG56" i="2"/>
  <c r="E57" i="2"/>
  <c r="G57" i="2"/>
  <c r="I57" i="2"/>
  <c r="K57" i="2"/>
  <c r="M57" i="2"/>
  <c r="O57" i="2"/>
  <c r="Q57" i="2"/>
  <c r="S57" i="2"/>
  <c r="U57" i="2"/>
  <c r="W57" i="2"/>
  <c r="Y57" i="2"/>
  <c r="AA57" i="2"/>
  <c r="AC57" i="2"/>
  <c r="AI57" i="2" s="1"/>
  <c r="AK57" i="2" s="1"/>
  <c r="AE57" i="2"/>
  <c r="AG57" i="2"/>
  <c r="Q58" i="2"/>
  <c r="I60" i="2"/>
  <c r="I62" i="2" s="1"/>
  <c r="I64" i="2" s="1"/>
  <c r="K60" i="2"/>
  <c r="K62" i="2" s="1"/>
  <c r="K64" i="2" s="1"/>
  <c r="M60" i="2"/>
  <c r="M62" i="2" s="1"/>
  <c r="M64" i="2" s="1"/>
  <c r="O60" i="2"/>
  <c r="O62" i="2" s="1"/>
  <c r="O64" i="2" s="1"/>
  <c r="Y60" i="2"/>
  <c r="Y62" i="2" s="1"/>
  <c r="Y64" i="2" s="1"/>
  <c r="AC60" i="2"/>
  <c r="AI60" i="2" s="1"/>
  <c r="AE60" i="2"/>
  <c r="AA61" i="2"/>
  <c r="AI61" i="2"/>
  <c r="AK61" i="2" s="1"/>
  <c r="G62" i="2"/>
  <c r="G64" i="2" s="1"/>
  <c r="O63" i="2"/>
  <c r="AA63" i="2"/>
  <c r="AK63" i="2" s="1"/>
  <c r="D66" i="2"/>
  <c r="E67" i="2"/>
  <c r="AA67" i="2" s="1"/>
  <c r="G67" i="2"/>
  <c r="G71" i="2" s="1"/>
  <c r="I67" i="2"/>
  <c r="I71" i="2" s="1"/>
  <c r="K67" i="2"/>
  <c r="M67" i="2"/>
  <c r="O67" i="2"/>
  <c r="Q67" i="2"/>
  <c r="S67" i="2"/>
  <c r="S71" i="2" s="1"/>
  <c r="U67" i="2"/>
  <c r="U71" i="2" s="1"/>
  <c r="W67" i="2"/>
  <c r="W71" i="2" s="1"/>
  <c r="Y67" i="2"/>
  <c r="Y71" i="2" s="1"/>
  <c r="AC67" i="2"/>
  <c r="AE67" i="2"/>
  <c r="AG67" i="2"/>
  <c r="AI67" i="2"/>
  <c r="E68" i="2"/>
  <c r="AA68" i="2" s="1"/>
  <c r="G68" i="2"/>
  <c r="I68" i="2"/>
  <c r="K68" i="2"/>
  <c r="M68" i="2"/>
  <c r="O68" i="2"/>
  <c r="Q68" i="2"/>
  <c r="S68" i="2"/>
  <c r="U68" i="2"/>
  <c r="W68" i="2"/>
  <c r="Y68" i="2"/>
  <c r="AC68" i="2"/>
  <c r="AI68" i="2" s="1"/>
  <c r="AE68" i="2"/>
  <c r="AG68" i="2"/>
  <c r="E69" i="2"/>
  <c r="G69" i="2"/>
  <c r="I69" i="2"/>
  <c r="K69" i="2"/>
  <c r="M69" i="2"/>
  <c r="O69" i="2"/>
  <c r="Q69" i="2"/>
  <c r="S69" i="2"/>
  <c r="U69" i="2"/>
  <c r="W69" i="2"/>
  <c r="Y69" i="2"/>
  <c r="AC69" i="2"/>
  <c r="AC71" i="2" s="1"/>
  <c r="AE69" i="2"/>
  <c r="AG69" i="2"/>
  <c r="AI69" i="2"/>
  <c r="E70" i="2"/>
  <c r="G70" i="2"/>
  <c r="I70" i="2"/>
  <c r="K70" i="2"/>
  <c r="M70" i="2"/>
  <c r="O70" i="2"/>
  <c r="Q70" i="2"/>
  <c r="S70" i="2"/>
  <c r="U70" i="2"/>
  <c r="W70" i="2"/>
  <c r="Y70" i="2"/>
  <c r="AA70" i="2"/>
  <c r="AC70" i="2"/>
  <c r="AI70" i="2" s="1"/>
  <c r="AK70" i="2" s="1"/>
  <c r="AE70" i="2"/>
  <c r="AG70" i="2"/>
  <c r="K71" i="2"/>
  <c r="M71" i="2"/>
  <c r="O71" i="2"/>
  <c r="Q71" i="2"/>
  <c r="AA71" i="2"/>
  <c r="AE71" i="2"/>
  <c r="AG71" i="2"/>
  <c r="D73" i="2"/>
  <c r="AG74" i="2"/>
  <c r="E75" i="2"/>
  <c r="E79" i="2" s="1"/>
  <c r="G75" i="2"/>
  <c r="G79" i="2" s="1"/>
  <c r="I75" i="2"/>
  <c r="I79" i="2" s="1"/>
  <c r="K75" i="2"/>
  <c r="K79" i="2" s="1"/>
  <c r="M75" i="2"/>
  <c r="O75" i="2"/>
  <c r="Q75" i="2"/>
  <c r="S75" i="2"/>
  <c r="U75" i="2"/>
  <c r="U79" i="2" s="1"/>
  <c r="W75" i="2"/>
  <c r="W79" i="2" s="1"/>
  <c r="Y75" i="2"/>
  <c r="Y79" i="2" s="1"/>
  <c r="AC75" i="2"/>
  <c r="AE75" i="2"/>
  <c r="AG75" i="2"/>
  <c r="AI75" i="2"/>
  <c r="E76" i="2"/>
  <c r="AA76" i="2" s="1"/>
  <c r="G76" i="2"/>
  <c r="I76" i="2"/>
  <c r="K76" i="2"/>
  <c r="M76" i="2"/>
  <c r="O76" i="2"/>
  <c r="Q76" i="2"/>
  <c r="S76" i="2"/>
  <c r="U76" i="2"/>
  <c r="W76" i="2"/>
  <c r="Y76" i="2"/>
  <c r="AC76" i="2"/>
  <c r="AE76" i="2"/>
  <c r="AG76" i="2"/>
  <c r="AI76" i="2"/>
  <c r="E77" i="2"/>
  <c r="AA77" i="2" s="1"/>
  <c r="AK77" i="2" s="1"/>
  <c r="G77" i="2"/>
  <c r="I77" i="2"/>
  <c r="K77" i="2"/>
  <c r="M77" i="2"/>
  <c r="O77" i="2"/>
  <c r="Q77" i="2"/>
  <c r="S77" i="2"/>
  <c r="U77" i="2"/>
  <c r="W77" i="2"/>
  <c r="Y77" i="2"/>
  <c r="AC77" i="2"/>
  <c r="AE77" i="2"/>
  <c r="AG77" i="2"/>
  <c r="AG79" i="2" s="1"/>
  <c r="AI77" i="2"/>
  <c r="E78" i="2"/>
  <c r="AA78" i="2" s="1"/>
  <c r="AK78" i="2" s="1"/>
  <c r="G78" i="2"/>
  <c r="I78" i="2"/>
  <c r="K78" i="2"/>
  <c r="M78" i="2"/>
  <c r="O78" i="2"/>
  <c r="Q78" i="2"/>
  <c r="S78" i="2"/>
  <c r="U78" i="2"/>
  <c r="W78" i="2"/>
  <c r="Y78" i="2"/>
  <c r="AC78" i="2"/>
  <c r="AE78" i="2"/>
  <c r="AG78" i="2"/>
  <c r="AI78" i="2"/>
  <c r="M79" i="2"/>
  <c r="O79" i="2"/>
  <c r="Q79" i="2"/>
  <c r="S79" i="2"/>
  <c r="AC79" i="2"/>
  <c r="AE79" i="2"/>
  <c r="AI79" i="2"/>
  <c r="D82" i="2"/>
  <c r="E83" i="2"/>
  <c r="G83" i="2"/>
  <c r="I83" i="2"/>
  <c r="K83" i="2"/>
  <c r="M83" i="2"/>
  <c r="O83" i="2"/>
  <c r="Q83" i="2"/>
  <c r="S83" i="2"/>
  <c r="U83" i="2"/>
  <c r="W83" i="2"/>
  <c r="Y83" i="2"/>
  <c r="AC83" i="2"/>
  <c r="AE83" i="2"/>
  <c r="AG83" i="2"/>
  <c r="E85" i="2"/>
  <c r="E87" i="2" s="1"/>
  <c r="G85" i="2"/>
  <c r="I85" i="2"/>
  <c r="K85" i="2"/>
  <c r="K87" i="2" s="1"/>
  <c r="M85" i="2"/>
  <c r="M87" i="2" s="1"/>
  <c r="O85" i="2"/>
  <c r="Q85" i="2"/>
  <c r="S85" i="2"/>
  <c r="U85" i="2"/>
  <c r="U87" i="2" s="1"/>
  <c r="W85" i="2"/>
  <c r="Y85" i="2"/>
  <c r="AC85" i="2"/>
  <c r="AE85" i="2"/>
  <c r="AG85" i="2"/>
  <c r="E86" i="2"/>
  <c r="G86" i="2"/>
  <c r="I86" i="2"/>
  <c r="K86" i="2"/>
  <c r="M86" i="2"/>
  <c r="O86" i="2"/>
  <c r="Q86" i="2"/>
  <c r="S86" i="2"/>
  <c r="U86" i="2"/>
  <c r="W86" i="2"/>
  <c r="Y86" i="2"/>
  <c r="AA86" i="2"/>
  <c r="AK86" i="2" s="1"/>
  <c r="AC86" i="2"/>
  <c r="AE86" i="2"/>
  <c r="AG86" i="2"/>
  <c r="AI86" i="2"/>
  <c r="G87" i="2"/>
  <c r="I87" i="2"/>
  <c r="O87" i="2"/>
  <c r="Q87" i="2"/>
  <c r="S87" i="2"/>
  <c r="W87" i="2"/>
  <c r="Y87" i="2"/>
  <c r="AE87" i="2"/>
  <c r="AG87" i="2"/>
  <c r="O29" i="2" l="1"/>
  <c r="AA85" i="2"/>
  <c r="AA87" i="2" s="1"/>
  <c r="AI50" i="2"/>
  <c r="AK38" i="2"/>
  <c r="AE29" i="2"/>
  <c r="AA69" i="2"/>
  <c r="AK69" i="2" s="1"/>
  <c r="AA55" i="2"/>
  <c r="AA58" i="2" s="1"/>
  <c r="AK44" i="2"/>
  <c r="AE58" i="2"/>
  <c r="M58" i="2"/>
  <c r="AI27" i="2"/>
  <c r="AK27" i="2" s="1"/>
  <c r="AI31" i="2"/>
  <c r="AC35" i="2"/>
  <c r="AA19" i="2"/>
  <c r="AI9" i="2"/>
  <c r="A12" i="1"/>
  <c r="A23" i="1"/>
  <c r="A59" i="1"/>
  <c r="A28" i="1"/>
  <c r="A38" i="1"/>
  <c r="A72" i="1"/>
  <c r="A32" i="1"/>
  <c r="AK54" i="2"/>
  <c r="AG53" i="2"/>
  <c r="AG58" i="2" s="1"/>
  <c r="AC58" i="2"/>
  <c r="E35" i="2"/>
  <c r="AK14" i="2"/>
  <c r="AA12" i="2"/>
  <c r="K29" i="2"/>
  <c r="Y29" i="2"/>
  <c r="I29" i="2"/>
  <c r="AA83" i="2"/>
  <c r="AI64" i="2"/>
  <c r="AD107" i="1"/>
  <c r="V107" i="1"/>
  <c r="N22" i="46933"/>
  <c r="O22" i="46933"/>
  <c r="AK68" i="2"/>
  <c r="S58" i="2"/>
  <c r="AA51" i="2"/>
  <c r="AK51" i="2" s="1"/>
  <c r="W58" i="2"/>
  <c r="G58" i="2"/>
  <c r="AC29" i="2"/>
  <c r="AA22" i="2"/>
  <c r="AK22" i="2" s="1"/>
  <c r="AI18" i="2"/>
  <c r="AK18" i="2" s="1"/>
  <c r="AA9" i="2"/>
  <c r="P25" i="46933"/>
  <c r="AI85" i="2"/>
  <c r="AC87" i="2"/>
  <c r="AA50" i="2"/>
  <c r="AA75" i="2"/>
  <c r="AI46" i="2"/>
  <c r="AK46" i="2" s="1"/>
  <c r="AK33" i="2"/>
  <c r="AK35" i="2" s="1"/>
  <c r="N23" i="46933"/>
  <c r="M32" i="46933"/>
  <c r="O23" i="46933"/>
  <c r="P23" i="46933"/>
  <c r="N20" i="46933"/>
  <c r="AI71" i="2"/>
  <c r="AK67" i="2"/>
  <c r="AK71" i="2" s="1"/>
  <c r="AA46" i="2"/>
  <c r="AK76" i="2"/>
  <c r="U58" i="2"/>
  <c r="AI83" i="2"/>
  <c r="AK83" i="2" s="1"/>
  <c r="AK55" i="2"/>
  <c r="AK49" i="2"/>
  <c r="AI26" i="2"/>
  <c r="AK26" i="2" s="1"/>
  <c r="AI19" i="2"/>
  <c r="AK19" i="2" s="1"/>
  <c r="S29" i="2"/>
  <c r="N8" i="46933"/>
  <c r="E60" i="2"/>
  <c r="E71" i="2"/>
  <c r="AI41" i="2"/>
  <c r="P29" i="46933"/>
  <c r="P24" i="46933"/>
  <c r="AI35" i="2" l="1"/>
  <c r="AK31" i="2"/>
  <c r="AA79" i="2"/>
  <c r="AK75" i="2"/>
  <c r="AK79" i="2" s="1"/>
  <c r="AI53" i="2"/>
  <c r="AI58" i="2" s="1"/>
  <c r="AK41" i="2"/>
  <c r="AK53" i="2" s="1"/>
  <c r="AK58" i="2" s="1"/>
  <c r="N32" i="46933"/>
  <c r="M34" i="46933"/>
  <c r="AK85" i="2"/>
  <c r="AK87" i="2" s="1"/>
  <c r="AI87" i="2"/>
  <c r="AK50" i="2"/>
  <c r="AA60" i="2"/>
  <c r="AK60" i="2" s="1"/>
  <c r="E62" i="2"/>
  <c r="AA24" i="2"/>
  <c r="AA29" i="2" s="1"/>
  <c r="AK12" i="2"/>
  <c r="AK24" i="2" s="1"/>
  <c r="AK9" i="2"/>
  <c r="AK29" i="2" s="1"/>
  <c r="AI29" i="2"/>
  <c r="AA62" i="2" l="1"/>
  <c r="E64" i="2"/>
  <c r="AK62" i="2" l="1"/>
  <c r="AK64" i="2" s="1"/>
  <c r="AA64" i="2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<sst xmlns="http://schemas.openxmlformats.org/spreadsheetml/2006/main" count="329" uniqueCount="219">
  <si>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</si>
  <si>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</si>
  <si>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</si>
  <si>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</si>
  <si>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</si>
  <si>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</si>
  <si>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</si>
  <si>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</si>
  <si>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</si>
  <si>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</si>
  <si>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</si>
  <si>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</si>
  <si>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</si>
  <si>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</si>
  <si>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</si>
  <si>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</si>
  <si>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</si>
  <si>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</si>
  <si>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</si>
  <si>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</si>
  <si>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</si>
  <si>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</si>
  <si>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</si>
  <si>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</si>
  <si>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</si>
  <si>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</si>
  <si>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</si>
  <si>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</si>
  <si>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</si>
  <si>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</si>
  <si>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</si>
  <si>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</si>
  <si>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</si>
  <si>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</si>
  <si>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</si>
  <si>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</si>
  <si>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</si>
  <si>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</si>
  <si>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</si>
  <si>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</si>
  <si>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</si>
  <si>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</si>
  <si>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</si>
  <si>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</si>
  <si>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</si>
  <si>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</si>
  <si>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</si>
  <si>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</si>
  <si>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</si>
  <si>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</si>
  <si>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</si>
  <si>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</si>
  <si>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</si>
  <si>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</si>
  <si>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</si>
  <si>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</si>
  <si>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</si>
  <si>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</si>
  <si>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</si>
  <si>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</si>
  <si>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</si>
  <si>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</si>
  <si>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</si>
  <si>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</si>
  <si>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</si>
  <si>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</si>
  <si>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</si>
  <si>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</si>
  <si>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</si>
  <si>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</si>
  <si>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</si>
  <si>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</si>
  <si>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</si>
  <si>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</si>
  <si>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</si>
  <si>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</si>
  <si>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</si>
  <si>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</si>
  <si>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</si>
  <si>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</si>
  <si>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</si>
  <si>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</si>
  <si>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</si>
  <si>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</si>
  <si>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</si>
  <si>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</si>
  <si>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</si>
  <si>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</si>
  <si>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</si>
  <si>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</si>
  <si>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</si>
  <si>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</si>
  <si>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</si>
  <si>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</si>
  <si>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</si>
  <si>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</si>
  <si>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</si>
  <si>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</si>
  <si>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</si>
  <si>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</si>
  <si>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</si>
  <si>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</si>
  <si>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</si>
  <si>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</si>
  <si>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</si>
  <si>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</si>
  <si>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</si>
  <si>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</si>
  <si>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</si>
  <si>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</si>
  <si>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</si>
  <si>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</si>
  <si>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</si>
  <si>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</si>
  <si>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</si>
  <si>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</si>
  <si>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</si>
  <si>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</si>
  <si>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</si>
  <si>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</si>
  <si>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</si>
  <si>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</si>
  <si>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</si>
  <si>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</si>
  <si>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</si>
  <si>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</si>
  <si>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</si>
  <si>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</si>
  <si>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</si>
  <si>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</si>
  <si>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</si>
  <si>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</si>
  <si>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</si>
  <si>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</si>
  <si>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</si>
  <si>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</si>
  <si>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</si>
  <si>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</si>
  <si>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</si>
  <si>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</si>
  <si>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</si>
  <si>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</si>
  <si>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</si>
  <si>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</si>
  <si>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</si>
  <si>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</si>
  <si>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</si>
  <si>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</si>
  <si>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</si>
  <si>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</si>
  <si>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</si>
  <si>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</si>
  <si>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</si>
  <si>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</si>
  <si>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</si>
  <si>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</si>
  <si>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</si>
  <si>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</si>
  <si>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</si>
  <si>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</si>
  <si>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</si>
  <si>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</si>
  <si>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</si>
  <si>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</si>
  <si>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</si>
  <si>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</si>
  <si>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</si>
  <si>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</si>
  <si>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</si>
  <si>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</si>
  <si>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</si>
  <si>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</si>
  <si>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</si>
  <si>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</si>
  <si>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</si>
  <si>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</si>
  <si>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</si>
  <si>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</si>
  <si>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</si>
  <si>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</si>
  <si>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</si>
  <si>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</si>
  <si>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</si>
  <si>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</si>
  <si>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</si>
  <si>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</si>
  <si>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</si>
  <si>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</si>
  <si>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</si>
  <si>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</si>
  <si>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</si>
  <si>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</si>
  <si>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</si>
  <si>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</si>
  <si>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</si>
  <si>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</si>
  <si>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</si>
  <si>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</si>
  <si>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</si>
  <si>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</si>
  <si>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</si>
  <si>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</si>
  <si>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</si>
  <si>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</si>
  <si>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</si>
  <si>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</si>
  <si>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</si>
  <si>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</si>
  <si>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</si>
  <si>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</si>
  <si>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</si>
  <si>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</si>
  <si>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</si>
  <si>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</si>
  <si>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</si>
  <si>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</si>
  <si>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</si>
  <si>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</si>
  <si>
    <t>W-CALIFORNIA SERVICES (Jeff Richter)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</si>
</sst>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9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  <xf numFmtId="167" fontId="4" fillId="0" borderId="0" xfId="1" applyNumberFormat="1" applyFont="1" applyAlignment="1">
      <alignment horizontal="center"/>
    </xf>
    <xf numFmtId="167" fontId="4" fillId="2" borderId="0" xfId="1" applyNumberFormat="1" applyFont="1" applyFill="1" applyAlignment="1">
      <alignment horizontal="center"/>
    </xf>
    <xf numFmtId="167" fontId="4" fillId="9" borderId="0" xfId="0" applyNumberFormat="1" applyFont="1" applyFill="1"/>
    <xf numFmtId="167" fontId="14" fillId="10" borderId="0" xfId="0" applyNumberFormat="1" applyFont="1" applyFill="1" applyProtection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34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tyles" Target="styles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781050</xdr:colOff>
          <xdr:row>0</xdr:row>
          <xdr:rowOff>123825</xdr:rowOff>
        </xdr:from>
        <xdr:to>
          <xdr:col>3</xdr:col>
          <xdr:colOff>142875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66675</xdr:colOff>
          <xdr:row>4</xdr:row>
          <xdr:rowOff>47625</xdr:rowOff>
        </xdr:from>
        <xdr:to>
          <xdr:col>36</xdr:col>
          <xdr:colOff>114300</xdr:colOff>
          <xdr:row>6</xdr:row>
          <xdr:rowOff>190500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47625</xdr:colOff>
          <xdr:row>0</xdr:row>
          <xdr:rowOff>142875</xdr:rowOff>
        </xdr:from>
        <xdr:to>
          <xdr:col>36</xdr:col>
          <xdr:colOff>85725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552450</xdr:colOff>
      <xdr:row>44</xdr:row>
      <xdr:rowOff>38100</xdr:rowOff>
    </xdr:from>
    <xdr:to>
      <xdr:col>2</xdr:col>
      <xdr:colOff>2486025</xdr:colOff>
      <xdr:row>44</xdr:row>
      <xdr:rowOff>285750</xdr:rowOff>
    </xdr:to>
    <xdr:sp macro="[25]!LinkAlbertaRolls" textlink="">
      <xdr:nvSpPr>
        <xdr:cNvPr id="22530" name="Text 2"/>
        <xdr:cNvSpPr txBox="1">
          <a:spLocks noChangeArrowheads="1"/>
        </xdr:cNvSpPr>
      </xdr:nvSpPr>
      <xdr:spPr bwMode="auto">
        <a:xfrm>
          <a:off x="1190625" y="11049000"/>
          <a:ext cx="19335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West/west%20Prelim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Report/west%20pwrdpr103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>
        <row r="3">
          <cell r="B3">
            <v>37215</v>
          </cell>
        </row>
      </sheetData>
      <sheetData sheetId="1"/>
      <sheetData sheetId="2"/>
      <sheetData sheetId="3"/>
      <sheetData sheetId="4"/>
      <sheetData sheetId="5">
        <row r="68">
          <cell r="CP68">
            <v>3841686.0103686964</v>
          </cell>
        </row>
        <row r="104">
          <cell r="CP104">
            <v>4075922.5996231837</v>
          </cell>
        </row>
      </sheetData>
      <sheetData sheetId="6">
        <row r="7">
          <cell r="K7" t="str">
            <v>YTD</v>
          </cell>
        </row>
        <row r="8">
          <cell r="D8">
            <v>-737774.14414730435</v>
          </cell>
          <cell r="E8">
            <v>222573.05518928438</v>
          </cell>
          <cell r="F8">
            <v>1001197.6360714854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5574312.700912809</v>
          </cell>
          <cell r="K8">
            <v>79684839.899929002</v>
          </cell>
        </row>
        <row r="9">
          <cell r="D9">
            <v>-176529.82821118191</v>
          </cell>
          <cell r="E9">
            <v>7597572.7709347112</v>
          </cell>
          <cell r="F9">
            <v>9652680.2532719932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29780832.964037992</v>
          </cell>
          <cell r="K9">
            <v>216990717.5538274</v>
          </cell>
        </row>
        <row r="10">
          <cell r="D10">
            <v>-570590.30285017588</v>
          </cell>
          <cell r="E10">
            <v>93001.930209108046</v>
          </cell>
          <cell r="F10">
            <v>1371342.4549036729</v>
          </cell>
          <cell r="G10">
            <v>41488353.679258794</v>
          </cell>
          <cell r="H10">
            <v>79269214.499621928</v>
          </cell>
          <cell r="I10">
            <v>10468195.026174063</v>
          </cell>
          <cell r="J10">
            <v>1209256.5932919723</v>
          </cell>
          <cell r="K10">
            <v>132435019.79834676</v>
          </cell>
        </row>
        <row r="11">
          <cell r="D11">
            <v>-591620.79922386352</v>
          </cell>
          <cell r="E11">
            <v>6319204.8655599905</v>
          </cell>
          <cell r="F11">
            <v>16107116.857657507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-6531622.1569215879</v>
          </cell>
          <cell r="K11">
            <v>165475567.36429918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-4344.0343643665983</v>
          </cell>
          <cell r="E13">
            <v>-43411.863718648681</v>
          </cell>
          <cell r="F13">
            <v>-46383.103300520648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176580.36265425544</v>
          </cell>
          <cell r="K13">
            <v>-183511.27496049204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-2080859.1087968925</v>
          </cell>
          <cell r="E18">
            <v>14188940.758174445</v>
          </cell>
          <cell r="F18">
            <v>28085954.098604139</v>
          </cell>
          <cell r="G18">
            <v>241794561.08330464</v>
          </cell>
          <cell r="H18">
            <v>193407707.45410809</v>
          </cell>
          <cell r="I18">
            <v>128991004.81698304</v>
          </cell>
          <cell r="J18">
            <v>30209360.463975452</v>
          </cell>
          <cell r="K18">
            <v>594402633.8183713</v>
          </cell>
        </row>
        <row r="19">
          <cell r="D19">
            <v>-239275.24516497087</v>
          </cell>
          <cell r="E19">
            <v>410557.73319428414</v>
          </cell>
          <cell r="F19">
            <v>479069.38535287837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-1742171.5266331728</v>
          </cell>
          <cell r="K19">
            <v>72649775.011285052</v>
          </cell>
        </row>
        <row r="20">
          <cell r="D20">
            <v>-61975.468503072392</v>
          </cell>
          <cell r="E20">
            <v>238759.64934954001</v>
          </cell>
          <cell r="F20">
            <v>469568.42117158667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-155379.09185041249</v>
          </cell>
          <cell r="K20">
            <v>31948193.265362311</v>
          </cell>
        </row>
        <row r="21">
          <cell r="D21">
            <v>-94133.034434280591</v>
          </cell>
          <cell r="E21">
            <v>-1971618.9862420347</v>
          </cell>
          <cell r="F21">
            <v>-1578921.7349085356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-1665063.3870446263</v>
          </cell>
          <cell r="K21">
            <v>28491901.829396095</v>
          </cell>
        </row>
        <row r="22">
          <cell r="D22">
            <v>-107.90757348015904</v>
          </cell>
          <cell r="E22">
            <v>368846.56763272197</v>
          </cell>
          <cell r="F22">
            <v>486166.82792431687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1107731.8876156677</v>
          </cell>
          <cell r="K22">
            <v>22759742.732155528</v>
          </cell>
        </row>
        <row r="23">
          <cell r="D23">
            <v>-29.292103801562916</v>
          </cell>
          <cell r="E23">
            <v>-99.249127688468434</v>
          </cell>
          <cell r="F23">
            <v>-274.46836625545791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-2181.6123108462289</v>
          </cell>
          <cell r="K23">
            <v>-612112.18256551179</v>
          </cell>
        </row>
        <row r="24">
          <cell r="D24">
            <v>-3793.3810747228563</v>
          </cell>
          <cell r="E24">
            <v>-194.3325981105445</v>
          </cell>
          <cell r="F24">
            <v>2694.7484907903709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579.41786093673818</v>
          </cell>
          <cell r="K24">
            <v>1151520.0937742121</v>
          </cell>
        </row>
        <row r="25">
          <cell r="D25">
            <v>29301.550208671018</v>
          </cell>
          <cell r="E25">
            <v>24539.397581627127</v>
          </cell>
          <cell r="F25">
            <v>179831.03420117698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773804.55668886134</v>
          </cell>
          <cell r="K25">
            <v>9131582.5108137559</v>
          </cell>
        </row>
        <row r="26">
          <cell r="D26">
            <v>-983.17974131980736</v>
          </cell>
          <cell r="E26">
            <v>-7947.0371111398126</v>
          </cell>
          <cell r="F26">
            <v>12905.690745942729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60863.214159034193</v>
          </cell>
          <cell r="K26">
            <v>796775.81339779554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9">
          <cell r="D29">
            <v>-71237.145686286924</v>
          </cell>
          <cell r="E29">
            <v>517107.6442082015</v>
          </cell>
          <cell r="F29">
            <v>4075922.5996231837</v>
          </cell>
          <cell r="G29">
            <v>0</v>
          </cell>
          <cell r="H29">
            <v>0</v>
          </cell>
          <cell r="I29">
            <v>0</v>
          </cell>
          <cell r="J29">
            <v>4075922.5996231837</v>
          </cell>
          <cell r="K29">
            <v>4075922.5996231837</v>
          </cell>
        </row>
        <row r="32">
          <cell r="D32">
            <v>-442233.10407326411</v>
          </cell>
          <cell r="E32">
            <v>-420048.61311259901</v>
          </cell>
          <cell r="F32">
            <v>4126962.5042350846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2454106.0581086259</v>
          </cell>
          <cell r="K32">
            <v>170393301.67324245</v>
          </cell>
        </row>
        <row r="33">
          <cell r="E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189224</v>
          </cell>
          <cell r="K33">
            <v>52604854</v>
          </cell>
        </row>
        <row r="34">
          <cell r="D34">
            <v>-2523092.2128701564</v>
          </cell>
          <cell r="E34">
            <v>13768892.145061849</v>
          </cell>
          <cell r="F34">
            <v>32212916.602839224</v>
          </cell>
          <cell r="G34">
            <v>371107139.25620568</v>
          </cell>
          <cell r="H34">
            <v>242656523.18048418</v>
          </cell>
          <cell r="I34">
            <v>170784436.53283972</v>
          </cell>
          <cell r="J34">
            <v>32852690.522084076</v>
          </cell>
          <cell r="K34">
            <v>817400789.49161363</v>
          </cell>
        </row>
        <row r="35">
          <cell r="E35">
            <v>0</v>
          </cell>
          <cell r="G35">
            <v>232770</v>
          </cell>
          <cell r="H35">
            <v>8137935</v>
          </cell>
          <cell r="I35">
            <v>253220</v>
          </cell>
          <cell r="J35">
            <v>10360</v>
          </cell>
          <cell r="K35">
            <v>8634285</v>
          </cell>
        </row>
        <row r="36">
          <cell r="D36">
            <v>-2523092.2128701564</v>
          </cell>
          <cell r="E36">
            <v>13768892.145061849</v>
          </cell>
          <cell r="F36">
            <v>32212916.602839224</v>
          </cell>
          <cell r="G36">
            <v>371339909.25620568</v>
          </cell>
          <cell r="H36">
            <v>250794458.18048418</v>
          </cell>
          <cell r="I36">
            <v>171037656.53283972</v>
          </cell>
          <cell r="J36">
            <v>32863050.522084076</v>
          </cell>
          <cell r="K36">
            <v>826035074.49161363</v>
          </cell>
        </row>
        <row r="38">
          <cell r="D38">
            <v>-78323.58912575306</v>
          </cell>
          <cell r="E38">
            <v>-51692.027173023467</v>
          </cell>
          <cell r="F38">
            <v>27649.649290955509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-214811.98854992189</v>
          </cell>
          <cell r="K38">
            <v>-1140282.9725767532</v>
          </cell>
        </row>
        <row r="39">
          <cell r="D39">
            <v>72334.723334993207</v>
          </cell>
          <cell r="E39">
            <v>106001.29769846324</v>
          </cell>
          <cell r="F39">
            <v>252687.69370295503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324288.198414421</v>
          </cell>
          <cell r="K39">
            <v>757330.77282078075</v>
          </cell>
        </row>
        <row r="40">
          <cell r="D40">
            <v>103.91914277862669</v>
          </cell>
          <cell r="E40">
            <v>227.75790453298669</v>
          </cell>
          <cell r="F40">
            <v>1129.3675565816977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7596.6199136695241</v>
          </cell>
          <cell r="K40">
            <v>61539.464279483058</v>
          </cell>
        </row>
        <row r="41">
          <cell r="D41">
            <v>0</v>
          </cell>
          <cell r="E41">
            <v>0</v>
          </cell>
          <cell r="F41">
            <v>3051.5501613959873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J41">
            <v>660981.50449021533</v>
          </cell>
          <cell r="K41">
            <v>80208542.903812096</v>
          </cell>
        </row>
        <row r="42">
          <cell r="D42">
            <v>-468479.48307511368</v>
          </cell>
          <cell r="E42">
            <v>-195795.78117532539</v>
          </cell>
          <cell r="F42">
            <v>2189082.1503768805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J42">
            <v>6605512.1236758372</v>
          </cell>
          <cell r="K42">
            <v>244381872.68959564</v>
          </cell>
        </row>
        <row r="43">
          <cell r="D43">
            <v>-474364.42972309492</v>
          </cell>
          <cell r="E43">
            <v>-141258.75274535263</v>
          </cell>
          <cell r="F43">
            <v>2473600.4110887689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7383566.4579442209</v>
          </cell>
          <cell r="K43">
            <v>324269002.85793126</v>
          </cell>
        </row>
        <row r="44">
          <cell r="D44">
            <v>-2997456.6425932515</v>
          </cell>
          <cell r="E44">
            <v>13627633.392316496</v>
          </cell>
          <cell r="F44">
            <v>34686517.013927996</v>
          </cell>
          <cell r="G44">
            <v>484766685.59994829</v>
          </cell>
          <cell r="H44">
            <v>336287749.68661416</v>
          </cell>
          <cell r="I44">
            <v>289003025.08295405</v>
          </cell>
          <cell r="J44">
            <v>40246616.980028294</v>
          </cell>
          <cell r="K44">
            <v>1150304077.349545</v>
          </cell>
        </row>
      </sheetData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9">
          <cell r="F29">
            <v>0</v>
          </cell>
          <cell r="K29">
            <v>0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2.75" x14ac:dyDescent="0.2"/>
  <cols>
    <col min="1" max="1" width="48.42578125" bestFit="1" customWidth="1"/>
    <col min="2" max="2" width="12.85546875" bestFit="1" customWidth="1"/>
    <col min="3" max="7" width="10.7109375" bestFit="1" customWidth="1"/>
    <col min="8" max="8" width="12.42578125" bestFit="1" customWidth="1"/>
    <col min="9" max="9" width="11.7109375" bestFit="1" customWidth="1"/>
    <col min="10" max="10" width="11.28515625" bestFit="1" customWidth="1"/>
    <col min="11" max="11" width="10.28515625" customWidth="1"/>
    <col min="12" max="17" width="10.7109375" bestFit="1" customWidth="1"/>
    <col min="18" max="36" width="12.85546875" customWidth="1"/>
  </cols>
  <sheetData>
    <row r="1" spans="1:80" ht="14.25" x14ac:dyDescent="0.2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4.25" x14ac:dyDescent="0.2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5" x14ac:dyDescent="0.25">
      <c r="A3" s="4" t="s">
        <v>2</v>
      </c>
      <c r="B3" s="122" t="e">
        <f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5" x14ac:dyDescent="0.25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5" hidden="1" x14ac:dyDescent="0.25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5" hidden="1" x14ac:dyDescent="0.25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5" x14ac:dyDescent="0.25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5" x14ac:dyDescent="0.25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5" x14ac:dyDescent="0.25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5" x14ac:dyDescent="0.25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5" x14ac:dyDescent="0.25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5" x14ac:dyDescent="0.25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RowHeight="12.75" x14ac:dyDescent="0.2"/>
  <cols>
    <col min="1" max="1" width="6.42578125" style="5" customWidth="1"/>
    <col min="2" max="2" width="9" style="5" customWidth="1"/>
    <col min="3" max="3" width="13.42578125" style="5" customWidth="1"/>
    <col min="4" max="4" width="11.7109375" style="5" customWidth="1"/>
    <col min="5" max="5" width="9.85546875" style="5" hidden="1" customWidth="1"/>
    <col min="6" max="6" width="2.85546875" style="5" hidden="1" customWidth="1"/>
    <col min="7" max="7" width="9" style="5" hidden="1" customWidth="1"/>
    <col min="8" max="8" width="2.85546875" style="5" hidden="1" customWidth="1"/>
    <col min="9" max="9" width="9.140625" style="5" hidden="1" customWidth="1"/>
    <col min="10" max="10" width="2.85546875" style="6" hidden="1" customWidth="1"/>
    <col min="11" max="11" width="8.28515625" style="5" hidden="1" customWidth="1"/>
    <col min="12" max="12" width="2.85546875" style="5" hidden="1" customWidth="1"/>
    <col min="13" max="13" width="8.28515625" style="5" hidden="1" customWidth="1"/>
    <col min="14" max="14" width="2.85546875" style="6" hidden="1" customWidth="1"/>
    <col min="15" max="15" width="8.28515625" style="5" hidden="1" customWidth="1"/>
    <col min="16" max="16" width="2.85546875" style="6" hidden="1" customWidth="1"/>
    <col min="17" max="17" width="9" style="6" hidden="1" customWidth="1"/>
    <col min="18" max="18" width="2.85546875" style="6" hidden="1" customWidth="1"/>
    <col min="19" max="19" width="8.28515625" style="5" hidden="1" customWidth="1"/>
    <col min="20" max="20" width="2.85546875" style="6" hidden="1" customWidth="1"/>
    <col min="21" max="21" width="8.28515625" style="5" hidden="1" customWidth="1"/>
    <col min="22" max="22" width="2.85546875" style="6" hidden="1" customWidth="1"/>
    <col min="23" max="23" width="8.7109375" style="5" hidden="1" customWidth="1"/>
    <col min="24" max="24" width="2.85546875" style="6" hidden="1" customWidth="1"/>
    <col min="25" max="25" width="9.140625" style="5" hidden="1" customWidth="1"/>
    <col min="26" max="26" width="2.85546875" style="5" hidden="1" customWidth="1"/>
    <col min="27" max="27" width="10" style="5" hidden="1" customWidth="1"/>
    <col min="28" max="28" width="2.85546875" style="5" hidden="1" customWidth="1"/>
    <col min="29" max="29" width="9.7109375" style="5" hidden="1" customWidth="1"/>
    <col min="30" max="30" width="2.85546875" style="5" hidden="1" customWidth="1"/>
    <col min="31" max="31" width="9.42578125" style="5" hidden="1" customWidth="1"/>
    <col min="32" max="32" width="2.85546875" style="5" hidden="1" customWidth="1"/>
    <col min="33" max="33" width="10.85546875" style="5" customWidth="1"/>
    <col min="34" max="34" width="2.85546875" style="5" hidden="1" customWidth="1"/>
    <col min="35" max="35" width="10.42578125" style="5" hidden="1" customWidth="1"/>
    <col min="36" max="36" width="2.85546875" style="5" hidden="1" customWidth="1"/>
    <col min="37" max="37" width="10.85546875" style="5" hidden="1" customWidth="1"/>
    <col min="38" max="16384" width="9.140625" style="5"/>
  </cols>
  <sheetData>
    <row r="1" spans="1:46" ht="12" customHeight="1" x14ac:dyDescent="0.2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">
      <c r="A6" s="13" t="s">
        <v>3</v>
      </c>
      <c r="B6" s="14" t="s">
        <v>3</v>
      </c>
    </row>
    <row r="7" spans="1:46" ht="13.5" x14ac:dyDescent="0.25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5" x14ac:dyDescent="0.25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781050</xdr:colOff>
                    <xdr:row>0</xdr:row>
                    <xdr:rowOff>123825</xdr:rowOff>
                  </from>
                  <to>
                    <xdr:col>3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66675</xdr:colOff>
                    <xdr:row>4</xdr:row>
                    <xdr:rowOff>47625</xdr:rowOff>
                  </from>
                  <to>
                    <xdr:col>36</xdr:col>
                    <xdr:colOff>114300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47625</xdr:colOff>
                    <xdr:row>0</xdr:row>
                    <xdr:rowOff>142875</xdr:rowOff>
                  </from>
                  <to>
                    <xdr:col>36</xdr:col>
                    <xdr:colOff>85725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8" activePane="bottomRight" state="frozen"/>
      <selection activeCell="B2" sqref="B2"/>
      <selection pane="topRight" activeCell="D2" sqref="D2"/>
      <selection pane="bottomLeft" activeCell="B8" sqref="B8"/>
      <selection pane="bottomRight" activeCell="D4" sqref="D4"/>
    </sheetView>
  </sheetViews>
  <sheetFormatPr defaultRowHeight="12.75" x14ac:dyDescent="0.2"/>
  <cols>
    <col min="1" max="1" width="8.7109375" style="124" customWidth="1"/>
    <col min="2" max="2" width="0.85546875" style="124" customWidth="1"/>
    <col min="3" max="3" width="42" style="124" customWidth="1"/>
    <col min="4" max="5" width="20.7109375" style="132" customWidth="1"/>
    <col min="6" max="6" width="23.85546875" style="132" customWidth="1"/>
    <col min="7" max="7" width="26" style="132" customWidth="1"/>
    <col min="8" max="8" width="24.85546875" style="132" customWidth="1"/>
    <col min="9" max="11" width="24.7109375" style="132" customWidth="1"/>
    <col min="12" max="12" width="22.140625" style="124" hidden="1" customWidth="1"/>
    <col min="13" max="14" width="26.5703125" style="124" hidden="1" customWidth="1"/>
    <col min="15" max="15" width="18.5703125" style="124" hidden="1" customWidth="1"/>
    <col min="16" max="16" width="17.7109375" style="124" hidden="1" customWidth="1"/>
    <col min="17" max="17" width="18.140625" style="124" hidden="1" customWidth="1"/>
    <col min="18" max="18" width="17.5703125" style="124" hidden="1" customWidth="1"/>
    <col min="19" max="20" width="16.28515625" style="124" hidden="1" customWidth="1"/>
    <col min="21" max="79" width="0" style="124" hidden="1" customWidth="1"/>
    <col min="80" max="16384" width="9.140625" style="124"/>
  </cols>
  <sheetData>
    <row r="1" spans="1:142" ht="15" hidden="1" customHeight="1" thickBot="1" x14ac:dyDescent="0.25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37215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35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">
      <c r="A8" s="134"/>
      <c r="B8" s="134"/>
      <c r="C8" s="123" t="s">
        <v>162</v>
      </c>
      <c r="D8" s="171">
        <f>'[28]Power West P&amp;L'!D8</f>
        <v>-737774.14414730435</v>
      </c>
      <c r="E8" s="171">
        <f>'[28]Power West P&amp;L'!E8</f>
        <v>222573.05518928438</v>
      </c>
      <c r="F8" s="171">
        <f>'[28]Power West P&amp;L'!F8</f>
        <v>1001197.6360714854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5574312.700912809</v>
      </c>
      <c r="K8" s="171">
        <f>'[28]Power West P&amp;L'!K8</f>
        <v>79684839.899929002</v>
      </c>
      <c r="L8" s="165">
        <f>'[28]Power West P&amp;L'!$K$8</f>
        <v>79684839.899929002</v>
      </c>
      <c r="M8" s="138">
        <f>+[25]WEST_DPR!BB71-[25]WEST_DPR!BB67</f>
        <v>75538505.774925128</v>
      </c>
      <c r="N8" s="155">
        <f>M8-K8+37229*0</f>
        <v>-4146334.1250038743</v>
      </c>
      <c r="O8" s="154">
        <f>'[27]Power West P&amp;L'!J8+D8-K8</f>
        <v>-8950815.0602838546</v>
      </c>
      <c r="P8" s="154">
        <f>'[27]Power West P&amp;L'!F8+D8-F8</f>
        <v>-1857705.429177118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">
      <c r="A9" s="134"/>
      <c r="B9" s="134"/>
      <c r="C9" s="123" t="s">
        <v>163</v>
      </c>
      <c r="D9" s="171">
        <f>'[28]Power West P&amp;L'!D9</f>
        <v>-176529.82821118191</v>
      </c>
      <c r="E9" s="171">
        <f>'[28]Power West P&amp;L'!E9</f>
        <v>7597572.7709347112</v>
      </c>
      <c r="F9" s="171">
        <f>'[28]Power West P&amp;L'!F9</f>
        <v>9652680.2532719932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29780832.964037992</v>
      </c>
      <c r="K9" s="171">
        <f>'[28]Power West P&amp;L'!K9</f>
        <v>216990717.5538274</v>
      </c>
      <c r="L9" s="165">
        <f>'[28]Power West P&amp;L'!$K$9</f>
        <v>216990717.5538274</v>
      </c>
      <c r="M9" s="138">
        <f>+[25]WEST_DPR!BJ71-[25]WEST_DPR!BJ67</f>
        <v>158420500.42941776</v>
      </c>
      <c r="N9" s="155">
        <f>M9-K9+450636</f>
        <v>-58119581.124409646</v>
      </c>
      <c r="O9" s="154">
        <f>'[27]Power West P&amp;L'!J9+D9-K9</f>
        <v>-82606300.781865478</v>
      </c>
      <c r="P9" s="154">
        <f>'[27]Power West P&amp;L'!F9+D9-F9</f>
        <v>-14112346.502733774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">
      <c r="A10" s="134"/>
      <c r="B10" s="134"/>
      <c r="C10" s="123" t="s">
        <v>164</v>
      </c>
      <c r="D10" s="171">
        <f>'[28]Power West P&amp;L'!D10</f>
        <v>-570590.30285017588</v>
      </c>
      <c r="E10" s="171">
        <f>'[28]Power West P&amp;L'!E10</f>
        <v>93001.930209108046</v>
      </c>
      <c r="F10" s="171">
        <f>'[28]Power West P&amp;L'!F10</f>
        <v>1371342.4549036729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10468195.026174063</v>
      </c>
      <c r="J10" s="171">
        <f>'[28]Power West P&amp;L'!J10</f>
        <v>1209256.5932919723</v>
      </c>
      <c r="K10" s="171">
        <f>'[28]Power West P&amp;L'!K10</f>
        <v>132435019.79834676</v>
      </c>
      <c r="L10" s="165">
        <f>'[28]Power West P&amp;L'!$K$10</f>
        <v>132435019.79834676</v>
      </c>
      <c r="M10" s="138">
        <f>+[25]WEST_DPR!BR71-[25]WEST_DPR!BR67</f>
        <v>124822750.37166366</v>
      </c>
      <c r="N10" s="155">
        <f>M10-K10</f>
        <v>-7612269.4266830981</v>
      </c>
      <c r="O10" s="154">
        <f>'[27]Power West P&amp;L'!J10+D10-K10</f>
        <v>-13079005.950912729</v>
      </c>
      <c r="P10" s="154">
        <f>'[27]Power West P&amp;L'!F10+D10-F10</f>
        <v>-2772896.786350375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">
      <c r="A11" s="134"/>
      <c r="B11" s="134"/>
      <c r="C11" s="123" t="s">
        <v>165</v>
      </c>
      <c r="D11" s="171">
        <f>'[28]Power West P&amp;L'!D11</f>
        <v>-591620.79922386352</v>
      </c>
      <c r="E11" s="171">
        <f>'[28]Power West P&amp;L'!E11</f>
        <v>6319204.8655599905</v>
      </c>
      <c r="F11" s="171">
        <f>'[28]Power West P&amp;L'!F11</f>
        <v>16107116.857657507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-6531622.1569215879</v>
      </c>
      <c r="K11" s="171">
        <f>'[28]Power West P&amp;L'!K11</f>
        <v>165475567.36429918</v>
      </c>
      <c r="L11" s="165">
        <f>'[28]Power West P&amp;L'!$K$11</f>
        <v>165475567.36429918</v>
      </c>
      <c r="M11" s="138">
        <f>+[25]WEST_DPR!BZ71-[25]WEST_DPR!BZ67</f>
        <v>121561554.88213903</v>
      </c>
      <c r="N11" s="155">
        <f>M11-K11-98453</f>
        <v>-44012465.482160151</v>
      </c>
      <c r="O11" s="154">
        <f>'[27]Power West P&amp;L'!J11+D11-K11</f>
        <v>-63944278.139457449</v>
      </c>
      <c r="P11" s="154">
        <f>'[27]Power West P&amp;L'!F11+D11-F11</f>
        <v>-17384849.482725535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0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-9184.4833443057141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25">
      <c r="A13" s="134"/>
      <c r="B13" s="134"/>
      <c r="C13" s="136" t="s">
        <v>187</v>
      </c>
      <c r="D13" s="171">
        <f>'[28]Power West P&amp;L'!D13</f>
        <v>-4344.0343643665983</v>
      </c>
      <c r="E13" s="171">
        <f>'[28]Power West P&amp;L'!E13</f>
        <v>-43411.863718648681</v>
      </c>
      <c r="F13" s="171">
        <f>'[28]Power West P&amp;L'!F13</f>
        <v>-46383.103300520648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176580.36265425544</v>
      </c>
      <c r="K13" s="171">
        <f>'[28]Power West P&amp;L'!K13</f>
        <v>-183511.27496049204</v>
      </c>
      <c r="L13" s="165"/>
      <c r="M13" s="166">
        <f>+[25]WEST_DPR!CB71-[25]WEST_DPR!CB67</f>
        <v>-407500.83352071734</v>
      </c>
      <c r="N13" s="155">
        <f>M13-K13</f>
        <v>-223989.5585602253</v>
      </c>
      <c r="O13" s="154">
        <f>'[27]Power West P&amp;L'!J13+D13-K13</f>
        <v>1334531.9079610379</v>
      </c>
      <c r="P13" s="154">
        <f>'[27]Power West P&amp;L'!F13+D13-F13</f>
        <v>-3659.0351084106005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5" hidden="1" thickBot="1" x14ac:dyDescent="0.25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79684839.899929002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-79684839.899929002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5" hidden="1" thickBot="1" x14ac:dyDescent="0.25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79684839.899929002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-79684839.899929002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5" hidden="1" thickBot="1" x14ac:dyDescent="0.25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79684839.899929002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-79684839.899929002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5" hidden="1" thickBot="1" x14ac:dyDescent="0.25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79684839.899929002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-79684839.899929002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25" thickBot="1" x14ac:dyDescent="0.3">
      <c r="A18" s="134"/>
      <c r="B18" s="134"/>
      <c r="C18" s="156" t="s">
        <v>107</v>
      </c>
      <c r="D18" s="172">
        <f>'[28]Power West P&amp;L'!D18</f>
        <v>-2080859.1087968925</v>
      </c>
      <c r="E18" s="173">
        <f>'[28]Power West P&amp;L'!E18</f>
        <v>14188940.758174445</v>
      </c>
      <c r="F18" s="173">
        <f>'[28]Power West P&amp;L'!F18</f>
        <v>28085954.098604139</v>
      </c>
      <c r="G18" s="173">
        <f>'[28]Power West P&amp;L'!G18</f>
        <v>241794561.08330464</v>
      </c>
      <c r="H18" s="173">
        <f>'[28]Power West P&amp;L'!H18</f>
        <v>193407707.45410809</v>
      </c>
      <c r="I18" s="173">
        <f>'[28]Power West P&amp;L'!I18</f>
        <v>128991004.81698304</v>
      </c>
      <c r="J18" s="173">
        <f>'[28]Power West P&amp;L'!J18</f>
        <v>30209360.463975452</v>
      </c>
      <c r="K18" s="174">
        <f>'[28]Power West P&amp;L'!K18</f>
        <v>594402633.8183713</v>
      </c>
      <c r="L18" s="165"/>
      <c r="M18" s="167">
        <f>SUM(M8:M13)</f>
        <v>475430702.37172645</v>
      </c>
      <c r="N18" s="155">
        <f>M18-K18+508218-37230</f>
        <v>-118500943.44664484</v>
      </c>
      <c r="O18" s="154">
        <f>'[27]Power West P&amp;L'!J18+D18-K18</f>
        <v>-167255052.90179402</v>
      </c>
      <c r="P18" s="154">
        <f>'[27]Power West P&amp;L'!F18+D18-F18</f>
        <v>-36140641.719439521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">
      <c r="A19" s="134"/>
      <c r="B19" s="134"/>
      <c r="C19" s="123" t="s">
        <v>217</v>
      </c>
      <c r="D19" s="171">
        <f>'[28]Power West P&amp;L'!D19</f>
        <v>-239275.24516497087</v>
      </c>
      <c r="E19" s="171">
        <f>'[28]Power West P&amp;L'!E19</f>
        <v>410557.73319428414</v>
      </c>
      <c r="F19" s="171">
        <f>'[28]Power West P&amp;L'!F19</f>
        <v>479069.38535287837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-1742171.5266331728</v>
      </c>
      <c r="K19" s="171">
        <f>'[28]Power West P&amp;L'!K19</f>
        <v>72649775.011285052</v>
      </c>
      <c r="L19" s="165">
        <f>'[28]Power West P&amp;L'!$K$19</f>
        <v>72649775.011285052</v>
      </c>
      <c r="M19" s="138">
        <f>[25]WEST_DPR!E71-[25]WEST_DPR!E67</f>
        <v>68589266.355120391</v>
      </c>
      <c r="N19" s="155">
        <f>M19-K19-8810</f>
        <v>-4069318.656164661</v>
      </c>
      <c r="O19" s="154">
        <f>'[27]Power West P&amp;L'!J19+D19-K19</f>
        <v>-13381537.665490396</v>
      </c>
      <c r="P19" s="154">
        <f>'[27]Power West P&amp;L'!F19+D19-F19</f>
        <v>-901700.86936875503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">
      <c r="A20" s="134"/>
      <c r="B20" s="134"/>
      <c r="C20" s="123" t="s">
        <v>184</v>
      </c>
      <c r="D20" s="171">
        <f>'[28]Power West P&amp;L'!D20</f>
        <v>-61975.468503072392</v>
      </c>
      <c r="E20" s="171">
        <f>'[28]Power West P&amp;L'!E20</f>
        <v>238759.64934954001</v>
      </c>
      <c r="F20" s="171">
        <f>'[28]Power West P&amp;L'!F20</f>
        <v>469568.42117158667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-155379.09185041249</v>
      </c>
      <c r="K20" s="171">
        <f>'[28]Power West P&amp;L'!K20</f>
        <v>31948193.265362311</v>
      </c>
      <c r="L20" s="165">
        <f>'[28]Power West P&amp;L'!$K$20</f>
        <v>31948193.265362311</v>
      </c>
      <c r="M20" s="138">
        <f>+[25]WEST_DPR!P71-[25]WEST_DPR!P67</f>
        <v>31206704.55262021</v>
      </c>
      <c r="N20" s="155">
        <f>M20-K20-1218</f>
        <v>-742706.7127421014</v>
      </c>
      <c r="O20" s="154">
        <f>'[27]Power West P&amp;L'!J20+D20-K20</f>
        <v>-3466553.7326937579</v>
      </c>
      <c r="P20" s="154">
        <f>'[27]Power West P&amp;L'!F20+D20-F20</f>
        <v>-629390.37249574286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">
      <c r="A21" s="134"/>
      <c r="B21" s="134"/>
      <c r="C21" s="136" t="s">
        <v>167</v>
      </c>
      <c r="D21" s="171">
        <f>'[28]Power West P&amp;L'!D21</f>
        <v>-94133.034434280591</v>
      </c>
      <c r="E21" s="171">
        <f>'[28]Power West P&amp;L'!E21</f>
        <v>-1971618.9862420347</v>
      </c>
      <c r="F21" s="171">
        <f>'[28]Power West P&amp;L'!F21</f>
        <v>-1578921.7349085356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-1665063.3870446263</v>
      </c>
      <c r="K21" s="171">
        <f>'[28]Power West P&amp;L'!K21</f>
        <v>28491901.829396095</v>
      </c>
      <c r="L21" s="165">
        <f>'[28]Power West P&amp;L'!$K$21</f>
        <v>28491901.829396095</v>
      </c>
      <c r="M21" s="138">
        <f>+[25]WEST_DPR!AF71-[25]WEST_DPR!AF67</f>
        <v>27837071.475512806</v>
      </c>
      <c r="N21" s="155">
        <f>M21-K21</f>
        <v>-654830.3538832888</v>
      </c>
      <c r="O21" s="154">
        <f>'[27]Power West P&amp;L'!J21+D21-K21</f>
        <v>-2321045.5918951221</v>
      </c>
      <c r="P21" s="154">
        <f>'[27]Power West P&amp;L'!F21+D21-F21</f>
        <v>599267.21093780582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">
      <c r="A22" s="134"/>
      <c r="B22" s="134"/>
      <c r="C22" s="129" t="s">
        <v>182</v>
      </c>
      <c r="D22" s="171">
        <f>'[28]Power West P&amp;L'!D22</f>
        <v>-107.90757348015904</v>
      </c>
      <c r="E22" s="171">
        <f>'[28]Power West P&amp;L'!E22</f>
        <v>368846.56763272197</v>
      </c>
      <c r="F22" s="171">
        <f>'[28]Power West P&amp;L'!F22</f>
        <v>486166.82792431687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1107731.8876156677</v>
      </c>
      <c r="K22" s="171">
        <f>'[28]Power West P&amp;L'!K22</f>
        <v>22759742.732155528</v>
      </c>
      <c r="L22" s="165"/>
      <c r="M22" s="138">
        <f>+[25]WEST_DPR!AL71-[25]WEST_DPR!AL67</f>
        <v>20184501.923615593</v>
      </c>
      <c r="N22" s="155">
        <f>M22-K22-1016</f>
        <v>-2576256.8085399345</v>
      </c>
      <c r="O22" s="154">
        <f>'[27]Power West P&amp;L'!J22+D22-K22</f>
        <v>-3210729.4506106041</v>
      </c>
      <c r="P22" s="154">
        <f>'[27]Power West P&amp;L'!F22+D22-F22</f>
        <v>-463496.05479388998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">
      <c r="A23" s="134"/>
      <c r="B23" s="134"/>
      <c r="C23" s="123" t="s">
        <v>155</v>
      </c>
      <c r="D23" s="171">
        <f>'[28]Power West P&amp;L'!D23</f>
        <v>-29.292103801562916</v>
      </c>
      <c r="E23" s="171">
        <f>'[28]Power West P&amp;L'!E23</f>
        <v>-99.249127688468434</v>
      </c>
      <c r="F23" s="171">
        <f>'[28]Power West P&amp;L'!F23</f>
        <v>-274.46836625545791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-2181.6123108462289</v>
      </c>
      <c r="K23" s="171">
        <f>'[28]Power West P&amp;L'!K23</f>
        <v>-612112.18256551179</v>
      </c>
      <c r="L23" s="138"/>
      <c r="M23" s="138">
        <f>+[25]WEST_DPR!X71-[25]WEST_DPR!X67</f>
        <v>-295771.89968011307</v>
      </c>
      <c r="N23" s="155">
        <f t="shared" ref="N23:N31" si="0">M23-K23</f>
        <v>316340.28288539872</v>
      </c>
      <c r="O23" s="154">
        <f>'[27]Power West P&amp;L'!J23+D23-K23</f>
        <v>-11192.992139669252</v>
      </c>
      <c r="P23" s="154">
        <f>'[27]Power West P&amp;L'!F23+D23-F23</f>
        <v>749.32781586470423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">
      <c r="A24" s="134"/>
      <c r="B24" s="134"/>
      <c r="C24" s="123" t="s">
        <v>183</v>
      </c>
      <c r="D24" s="171">
        <f>'[28]Power West P&amp;L'!D24</f>
        <v>-3793.3810747228563</v>
      </c>
      <c r="E24" s="171">
        <f>'[28]Power West P&amp;L'!E24</f>
        <v>-194.3325981105445</v>
      </c>
      <c r="F24" s="171">
        <f>'[28]Power West P&amp;L'!F24</f>
        <v>2694.7484907903709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579.41786093673818</v>
      </c>
      <c r="K24" s="171">
        <f>'[28]Power West P&amp;L'!K24</f>
        <v>1151520.0937742121</v>
      </c>
      <c r="L24" s="138"/>
      <c r="M24" s="166">
        <f>+[25]WEST_DPR!AN71-[25]WEST_DPR!AN67</f>
        <v>842405.22951942624</v>
      </c>
      <c r="N24" s="155">
        <f t="shared" si="0"/>
        <v>-309114.86425478582</v>
      </c>
      <c r="O24" s="154">
        <f>'[27]Power West P&amp;L'!J24+D24-K24</f>
        <v>-427228.36724006629</v>
      </c>
      <c r="P24" s="154">
        <f>'[27]Power West P&amp;L'!F24+D24-F24</f>
        <v>-6488.1295655132271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">
      <c r="A25" s="134"/>
      <c r="B25" s="134"/>
      <c r="C25" s="136" t="s">
        <v>189</v>
      </c>
      <c r="D25" s="171">
        <f>'[28]Power West P&amp;L'!D25</f>
        <v>29301.550208671018</v>
      </c>
      <c r="E25" s="171">
        <f>'[28]Power West P&amp;L'!E25</f>
        <v>24539.397581627127</v>
      </c>
      <c r="F25" s="171">
        <f>'[28]Power West P&amp;L'!F25</f>
        <v>179831.03420117698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773804.55668886134</v>
      </c>
      <c r="K25" s="171">
        <f>'[28]Power West P&amp;L'!K25</f>
        <v>9131582.5108137559</v>
      </c>
      <c r="L25" s="138"/>
      <c r="M25" s="138">
        <f>+[25]WEST_DPR!AM71-[25]WEST_DPR!AM67</f>
        <v>6331303.5281975279</v>
      </c>
      <c r="N25" s="155">
        <f t="shared" si="0"/>
        <v>-2800278.9826162281</v>
      </c>
      <c r="O25" s="154">
        <f>'[27]Power West P&amp;L'!J25+D25-K25</f>
        <v>-3451529.947152664</v>
      </c>
      <c r="P25" s="154">
        <f>'[27]Power West P&amp;L'!F25+D25-F25</f>
        <v>-191021.75217971162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x14ac:dyDescent="0.2">
      <c r="A26" s="134"/>
      <c r="B26" s="134"/>
      <c r="C26" s="123" t="s">
        <v>205</v>
      </c>
      <c r="D26" s="171">
        <f>'[28]Power West P&amp;L'!D26</f>
        <v>-983.17974131980736</v>
      </c>
      <c r="E26" s="171">
        <f>'[28]Power West P&amp;L'!E26</f>
        <v>-7947.0371111398126</v>
      </c>
      <c r="F26" s="171">
        <f>'[28]Power West P&amp;L'!F26</f>
        <v>12905.690745942729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60863.214159034193</v>
      </c>
      <c r="K26" s="171">
        <f>'[28]Power West P&amp;L'!K26</f>
        <v>796775.81339779554</v>
      </c>
      <c r="L26" s="138"/>
      <c r="M26" s="138">
        <f>+[25]WEST_DPR!G71-[25]WEST_DPR!G67</f>
        <v>660244.87892071577</v>
      </c>
      <c r="N26" s="155">
        <f t="shared" si="0"/>
        <v>-136530.93447707978</v>
      </c>
      <c r="O26" s="154">
        <f>'[27]Power West P&amp;L'!J26+D26-K26</f>
        <v>-682346.07655009208</v>
      </c>
      <c r="P26" s="154">
        <f>'[27]Power West P&amp;L'!F26+D26-F26</f>
        <v>-13109.914392229046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idden="1" x14ac:dyDescent="0.2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x14ac:dyDescent="0.2">
      <c r="A28" s="134"/>
      <c r="B28" s="134"/>
      <c r="C28" s="136"/>
      <c r="D28" s="171"/>
      <c r="E28" s="171"/>
      <c r="F28" s="171"/>
      <c r="G28" s="171"/>
      <c r="H28" s="171"/>
      <c r="I28" s="171"/>
      <c r="J28" s="171"/>
      <c r="K28" s="171"/>
      <c r="L28" s="138"/>
      <c r="M28" s="138"/>
      <c r="N28" s="155"/>
      <c r="O28" s="154"/>
      <c r="P28" s="154"/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x14ac:dyDescent="0.2">
      <c r="A29" s="1"/>
      <c r="B29" s="1"/>
      <c r="C29" s="123" t="s">
        <v>218</v>
      </c>
      <c r="D29" s="175">
        <f>'[28]Power West P&amp;L'!$D$29</f>
        <v>-71237.145686286924</v>
      </c>
      <c r="E29" s="175">
        <f>'[28]Power West P&amp;L'!$E$29</f>
        <v>517107.6442082015</v>
      </c>
      <c r="F29" s="175">
        <f>'[28]Power West P&amp;L'!$F$29</f>
        <v>4075922.5996231837</v>
      </c>
      <c r="G29" s="175">
        <f>'[28]Power West P&amp;L'!$G$29</f>
        <v>0</v>
      </c>
      <c r="H29" s="175">
        <f>'[28]Power West P&amp;L'!$H$29</f>
        <v>0</v>
      </c>
      <c r="I29" s="175">
        <f>'[28]Power West P&amp;L'!$I$29</f>
        <v>0</v>
      </c>
      <c r="J29" s="175">
        <f>'[28]Power West P&amp;L'!$J$29</f>
        <v>4075922.5996231837</v>
      </c>
      <c r="K29" s="175">
        <f>'[28]Power West P&amp;L'!$K$29</f>
        <v>4075922.5996231837</v>
      </c>
      <c r="L29" s="176"/>
      <c r="M29" s="114">
        <f>+[28]WEST_DPR!CP72-[28]WEST_DPR!CP68</f>
        <v>-3841686.0103686964</v>
      </c>
      <c r="N29" s="177">
        <f>M29-K29</f>
        <v>-7917608.6099918801</v>
      </c>
      <c r="O29" s="178">
        <f>'[29]Power West P&amp;L'!K29+D29-K29</f>
        <v>-4147159.7453094707</v>
      </c>
      <c r="P29" s="178">
        <f>'[29]Power West P&amp;L'!F29+D29-F29</f>
        <v>-4147159.7453094707</v>
      </c>
      <c r="Q29" s="175">
        <f>+[28]WEST_DPR!$G105-[28]WEST_DPR!$G113</f>
        <v>0</v>
      </c>
      <c r="R29" s="114">
        <f>[28]WEST_DPR!CP104-[28]WEST_DPR!CP112</f>
        <v>4075922.5996231837</v>
      </c>
      <c r="S29" s="114">
        <f>[28]WEST_DPR!CP103-[28]WEST_DPR!CP111</f>
        <v>0</v>
      </c>
      <c r="T29" s="114">
        <f>[28]WEST_DPR!CP102-[28]WEST_DPR!CP110</f>
        <v>0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</row>
    <row r="30" spans="1:142" hidden="1" x14ac:dyDescent="0.2">
      <c r="A30" s="134"/>
      <c r="B30" s="134"/>
      <c r="C30" s="123"/>
      <c r="D30" s="171">
        <f>'[28]Power West P&amp;L'!D29</f>
        <v>-71237.145686286924</v>
      </c>
      <c r="E30" s="171">
        <f>'[28]Power West P&amp;L'!E29</f>
        <v>517107.6442082015</v>
      </c>
      <c r="F30" s="171">
        <f>'[28]Power West P&amp;L'!F29</f>
        <v>4075922.5996231837</v>
      </c>
      <c r="G30" s="171">
        <f>'[28]Power West P&amp;L'!G29</f>
        <v>0</v>
      </c>
      <c r="H30" s="171">
        <f>'[28]Power West P&amp;L'!H29</f>
        <v>0</v>
      </c>
      <c r="I30" s="171">
        <f>'[28]Power West P&amp;L'!I29</f>
        <v>0</v>
      </c>
      <c r="J30" s="171">
        <f>'[28]Power West P&amp;L'!J29</f>
        <v>4075922.5996231837</v>
      </c>
      <c r="K30" s="171">
        <f>'[28]Power West P&amp;L'!K29</f>
        <v>4075922.5996231837</v>
      </c>
      <c r="L30" s="138"/>
      <c r="M30" s="138"/>
      <c r="N30" s="155">
        <f t="shared" si="0"/>
        <v>-4075922.5996231837</v>
      </c>
      <c r="O30" s="154">
        <f>'[27]Power West P&amp;L'!H29+D30+I30-K30</f>
        <v>-4147159.7453094707</v>
      </c>
      <c r="P30" s="154">
        <f>'[27]Power West P&amp;L'!I29+E30-L30</f>
        <v>517107.6442082015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5" thickBot="1" x14ac:dyDescent="0.25">
      <c r="A31" s="134"/>
      <c r="B31" s="134"/>
      <c r="C31" s="123"/>
      <c r="D31" s="171"/>
      <c r="E31" s="171"/>
      <c r="F31" s="171"/>
      <c r="G31" s="171"/>
      <c r="H31" s="171"/>
      <c r="I31" s="171"/>
      <c r="J31" s="171"/>
      <c r="K31" s="171"/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25" thickBot="1" x14ac:dyDescent="0.3">
      <c r="A32" s="134"/>
      <c r="B32" s="134"/>
      <c r="C32" s="156" t="s">
        <v>108</v>
      </c>
      <c r="D32" s="172">
        <f>'[28]Power West P&amp;L'!D32</f>
        <v>-442233.10407326411</v>
      </c>
      <c r="E32" s="173">
        <f>'[28]Power West P&amp;L'!E32</f>
        <v>-420048.61311259901</v>
      </c>
      <c r="F32" s="173">
        <f>'[28]Power West P&amp;L'!F32</f>
        <v>4126962.5042350846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2454106.0581086259</v>
      </c>
      <c r="K32" s="174">
        <f>'[28]Power West P&amp;L'!K32</f>
        <v>170393301.67324245</v>
      </c>
      <c r="L32" s="167"/>
      <c r="M32" s="167">
        <f>SUM(M19:M26)</f>
        <v>155355726.04382655</v>
      </c>
      <c r="N32" s="155">
        <f>M32-K32-11044</f>
        <v>-15048619.6294159</v>
      </c>
      <c r="O32" s="154">
        <f>'[27]Power West P&amp;L'!J32+D32-K32</f>
        <v>-31099323.569081843</v>
      </c>
      <c r="P32" s="154">
        <f>'[27]Power West P&amp;L'!F32+D32-F32</f>
        <v>-5752350.2993516419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25" thickBot="1" x14ac:dyDescent="0.3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189224</v>
      </c>
      <c r="K33" s="171">
        <f>'[28]Power West P&amp;L'!K33</f>
        <v>52604854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-2523092.2128701564</v>
      </c>
      <c r="E34" s="173">
        <f>'[28]Power West P&amp;L'!E34</f>
        <v>13768892.145061849</v>
      </c>
      <c r="F34" s="173">
        <f>'[28]Power West P&amp;L'!F34</f>
        <v>32212916.602839224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170784436.53283972</v>
      </c>
      <c r="J34" s="173">
        <f>'[28]Power West P&amp;L'!J34</f>
        <v>32852690.522084076</v>
      </c>
      <c r="K34" s="174">
        <f>'[28]Power West P&amp;L'!K34</f>
        <v>817400789.49161363</v>
      </c>
      <c r="L34" s="157">
        <f>'[28]Power West P&amp;L'!$K$34</f>
        <v>817400789.49161363</v>
      </c>
      <c r="M34" s="167">
        <f>M32+M18</f>
        <v>630786428.41555297</v>
      </c>
      <c r="N34" s="155"/>
      <c r="O34" s="154">
        <f>'[27]Power West P&amp;L'!J34+D34-K34</f>
        <v>-213317202.47087574</v>
      </c>
      <c r="P34" s="154">
        <f>'[27]Power West P&amp;L'!F34+D34-F34</f>
        <v>-41892992.018791161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25">
      <c r="A35" s="134"/>
      <c r="B35" s="134"/>
      <c r="C35" s="169" t="s">
        <v>212</v>
      </c>
      <c r="D35" s="171">
        <f>'[28]Power West P&amp;L'!D35</f>
        <v>0</v>
      </c>
      <c r="E35" s="171">
        <f>'[28]Power West P&amp;L'!E35</f>
        <v>0</v>
      </c>
      <c r="F35" s="171">
        <f>'[28]Power West P&amp;L'!F35</f>
        <v>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10360</v>
      </c>
      <c r="K35" s="171">
        <f>'[28]Power West P&amp;L'!K35</f>
        <v>8634285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-2523092.2128701564</v>
      </c>
      <c r="E36" s="173">
        <f>'[28]Power West P&amp;L'!E36</f>
        <v>13768892.145061849</v>
      </c>
      <c r="F36" s="173">
        <f>'[28]Power West P&amp;L'!F36</f>
        <v>32212916.602839224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171037656.53283972</v>
      </c>
      <c r="J36" s="173">
        <f>'[28]Power West P&amp;L'!J36</f>
        <v>32863050.522084076</v>
      </c>
      <c r="K36" s="174">
        <f>'[28]Power West P&amp;L'!K36</f>
        <v>826035074.49161363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">
      <c r="A37" s="134"/>
      <c r="B37" s="134"/>
      <c r="C37" s="170" t="s">
        <v>214</v>
      </c>
      <c r="D37" s="171">
        <f>'[28]Power West P&amp;L'!D38</f>
        <v>-78323.58912575306</v>
      </c>
      <c r="E37" s="171">
        <f>'[28]Power West P&amp;L'!E38</f>
        <v>-51692.027173023467</v>
      </c>
      <c r="F37" s="171">
        <f>'[28]Power West P&amp;L'!F38</f>
        <v>27649.649290955509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-214811.98854992189</v>
      </c>
      <c r="K37" s="171">
        <f>'[28]Power West P&amp;L'!K38</f>
        <v>-1140282.9725767532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">
      <c r="A38" s="134"/>
      <c r="B38" s="134"/>
      <c r="C38" s="170" t="s">
        <v>215</v>
      </c>
      <c r="D38" s="171">
        <f>'[28]Power West P&amp;L'!D39</f>
        <v>72334.723334993207</v>
      </c>
      <c r="E38" s="171">
        <f>'[28]Power West P&amp;L'!E39</f>
        <v>106001.29769846324</v>
      </c>
      <c r="F38" s="171">
        <f>'[28]Power West P&amp;L'!F39</f>
        <v>252687.69370295503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324288.198414421</v>
      </c>
      <c r="K38" s="171">
        <f>'[28]Power West P&amp;L'!K39</f>
        <v>757330.77282078075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">
      <c r="A39" s="134"/>
      <c r="B39" s="134"/>
      <c r="C39" s="170" t="s">
        <v>216</v>
      </c>
      <c r="D39" s="171">
        <f>'[28]Power West P&amp;L'!D40</f>
        <v>103.91914277862669</v>
      </c>
      <c r="E39" s="171">
        <f>'[28]Power West P&amp;L'!E40</f>
        <v>227.75790453298669</v>
      </c>
      <c r="F39" s="171">
        <f>'[28]Power West P&amp;L'!F40</f>
        <v>1129.3675565816977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7596.6199136695241</v>
      </c>
      <c r="K39" s="171">
        <f>'[28]Power West P&amp;L'!K40</f>
        <v>61539.464279483058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">
      <c r="A40" s="134"/>
      <c r="B40" s="134"/>
      <c r="C40" s="135" t="s">
        <v>185</v>
      </c>
      <c r="D40" s="171">
        <f>'[28]Power West P&amp;L'!D41</f>
        <v>0</v>
      </c>
      <c r="E40" s="171">
        <f>'[28]Power West P&amp;L'!E41</f>
        <v>0</v>
      </c>
      <c r="F40" s="171">
        <f>'[28]Power West P&amp;L'!F41</f>
        <v>3051.5501613959873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660981.50449021533</v>
      </c>
      <c r="K40" s="171">
        <f>'[28]Power West P&amp;L'!K41</f>
        <v>80208542.903812096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25">
      <c r="A41" s="134"/>
      <c r="B41" s="134"/>
      <c r="C41" s="150" t="s">
        <v>186</v>
      </c>
      <c r="D41" s="171">
        <f>'[28]Power West P&amp;L'!D42</f>
        <v>-468479.48307511368</v>
      </c>
      <c r="E41" s="171">
        <f>'[28]Power West P&amp;L'!E42</f>
        <v>-195795.78117532539</v>
      </c>
      <c r="F41" s="171">
        <f>'[28]Power West P&amp;L'!F42</f>
        <v>2189082.1503768805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6605512.1236758372</v>
      </c>
      <c r="K41" s="171">
        <f>'[28]Power West P&amp;L'!K42</f>
        <v>244381872.68959564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">
      <c r="A42" s="134"/>
      <c r="B42" s="134"/>
      <c r="C42" s="156" t="s">
        <v>188</v>
      </c>
      <c r="D42" s="172">
        <f>'[28]Power West P&amp;L'!D43</f>
        <v>-474364.42972309492</v>
      </c>
      <c r="E42" s="173">
        <f>'[28]Power West P&amp;L'!E43</f>
        <v>-141258.75274535263</v>
      </c>
      <c r="F42" s="173">
        <f>'[28]Power West P&amp;L'!F43</f>
        <v>2473600.4110887689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7383566.4579442209</v>
      </c>
      <c r="K42" s="174">
        <f>'[28]Power West P&amp;L'!K43</f>
        <v>324269002.85793126</v>
      </c>
      <c r="L42" s="157">
        <f>'[28]Power West P&amp;L'!$K$39</f>
        <v>757330.77282078075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-2997456.6425932515</v>
      </c>
      <c r="E43" s="173">
        <f>'[28]Power West P&amp;L'!E44</f>
        <v>13627633.392316496</v>
      </c>
      <c r="F43" s="173">
        <f>'[28]Power West P&amp;L'!F44</f>
        <v>34686517.013927996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289003025.08295405</v>
      </c>
      <c r="J43" s="173">
        <f>'[28]Power West P&amp;L'!J44</f>
        <v>40246616.980028294</v>
      </c>
      <c r="K43" s="174">
        <f>'[28]Power West P&amp;L'!K44</f>
        <v>1150304077.349545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">
      <c r="M1599" s="134"/>
      <c r="N1599" s="134"/>
    </row>
    <row r="1600" spans="4:140" x14ac:dyDescent="0.2">
      <c r="M1600" s="134"/>
      <c r="N1600" s="134"/>
    </row>
    <row r="1601" spans="13:14" x14ac:dyDescent="0.2">
      <c r="M1601" s="134"/>
      <c r="N1601" s="134"/>
    </row>
    <row r="1602" spans="13:14" x14ac:dyDescent="0.2">
      <c r="M1602" s="134"/>
      <c r="N1602" s="134"/>
    </row>
    <row r="1603" spans="13:14" x14ac:dyDescent="0.2">
      <c r="M1603" s="134"/>
      <c r="N1603" s="134"/>
    </row>
    <row r="1604" spans="13:14" x14ac:dyDescent="0.2">
      <c r="M1604" s="134"/>
      <c r="N1604" s="134"/>
    </row>
    <row r="1605" spans="13:14" x14ac:dyDescent="0.2">
      <c r="M1605" s="134"/>
      <c r="N1605" s="134"/>
    </row>
    <row r="1606" spans="13:14" x14ac:dyDescent="0.2">
      <c r="M1606" s="134"/>
      <c r="N1606" s="134"/>
    </row>
    <row r="1607" spans="13:14" x14ac:dyDescent="0.2">
      <c r="M1607" s="134"/>
      <c r="N1607" s="134"/>
    </row>
    <row r="1608" spans="13:14" x14ac:dyDescent="0.2">
      <c r="M1608" s="134"/>
      <c r="N1608" s="134"/>
    </row>
    <row r="1609" spans="13:14" x14ac:dyDescent="0.2">
      <c r="M1609" s="134"/>
      <c r="N1609" s="134"/>
    </row>
    <row r="1610" spans="13:14" x14ac:dyDescent="0.2">
      <c r="M1610" s="134"/>
      <c r="N1610" s="134"/>
    </row>
    <row r="1611" spans="13:14" x14ac:dyDescent="0.2">
      <c r="M1611" s="134"/>
      <c r="N1611" s="134"/>
    </row>
    <row r="1612" spans="13:14" x14ac:dyDescent="0.2">
      <c r="M1612" s="134"/>
      <c r="N1612" s="134"/>
    </row>
    <row r="1613" spans="13:14" x14ac:dyDescent="0.2">
      <c r="M1613" s="134"/>
      <c r="N1613" s="134"/>
    </row>
    <row r="1614" spans="13:14" x14ac:dyDescent="0.2">
      <c r="M1614" s="134"/>
      <c r="N1614" s="134"/>
    </row>
    <row r="1615" spans="13:14" x14ac:dyDescent="0.2">
      <c r="M1615" s="134"/>
      <c r="N1615" s="134"/>
    </row>
    <row r="1616" spans="13:14" x14ac:dyDescent="0.2">
      <c r="M1616" s="134"/>
      <c r="N1616" s="134"/>
    </row>
    <row r="1617" spans="13:14" x14ac:dyDescent="0.2">
      <c r="M1617" s="134"/>
      <c r="N1617" s="134"/>
    </row>
    <row r="1618" spans="13:14" x14ac:dyDescent="0.2">
      <c r="M1618" s="134"/>
      <c r="N1618" s="134"/>
    </row>
    <row r="1619" spans="13:14" x14ac:dyDescent="0.2">
      <c r="M1619" s="134"/>
      <c r="N1619" s="134"/>
    </row>
    <row r="1620" spans="13:14" x14ac:dyDescent="0.2">
      <c r="M1620" s="134"/>
      <c r="N1620" s="134"/>
    </row>
    <row r="1621" spans="13:14" x14ac:dyDescent="0.2">
      <c r="M1621" s="134"/>
      <c r="N1621" s="134"/>
    </row>
    <row r="1622" spans="13:14" x14ac:dyDescent="0.2">
      <c r="M1622" s="134"/>
      <c r="N1622" s="134"/>
    </row>
    <row r="1623" spans="13:14" x14ac:dyDescent="0.2">
      <c r="M1623" s="134"/>
      <c r="N1623" s="134"/>
    </row>
    <row r="1624" spans="13:14" x14ac:dyDescent="0.2">
      <c r="M1624" s="134"/>
      <c r="N1624" s="134"/>
    </row>
    <row r="1625" spans="13:14" x14ac:dyDescent="0.2">
      <c r="M1625" s="134"/>
      <c r="N1625" s="134"/>
    </row>
    <row r="1626" spans="13:14" x14ac:dyDescent="0.2">
      <c r="M1626" s="134"/>
      <c r="N1626" s="134"/>
    </row>
    <row r="1627" spans="13:14" x14ac:dyDescent="0.2">
      <c r="M1627" s="134"/>
      <c r="N1627" s="134"/>
    </row>
    <row r="1628" spans="13:14" x14ac:dyDescent="0.2">
      <c r="M1628" s="134"/>
      <c r="N1628" s="134"/>
    </row>
    <row r="1629" spans="13:14" x14ac:dyDescent="0.2">
      <c r="M1629" s="134"/>
      <c r="N1629" s="134"/>
    </row>
    <row r="1630" spans="13:14" x14ac:dyDescent="0.2">
      <c r="M1630" s="134"/>
      <c r="N1630" s="134"/>
    </row>
    <row r="1631" spans="13:14" x14ac:dyDescent="0.2">
      <c r="M1631" s="134"/>
      <c r="N1631" s="134"/>
    </row>
    <row r="1632" spans="13:14" x14ac:dyDescent="0.2">
      <c r="M1632" s="134"/>
      <c r="N1632" s="134"/>
    </row>
    <row r="1633" spans="13:14" x14ac:dyDescent="0.2">
      <c r="M1633" s="134"/>
      <c r="N1633" s="134"/>
    </row>
    <row r="1634" spans="13:14" x14ac:dyDescent="0.2">
      <c r="M1634" s="134"/>
      <c r="N1634" s="134"/>
    </row>
    <row r="1635" spans="13:14" x14ac:dyDescent="0.2">
      <c r="M1635" s="134"/>
      <c r="N1635" s="134"/>
    </row>
    <row r="1636" spans="13:14" x14ac:dyDescent="0.2">
      <c r="M1636" s="134"/>
      <c r="N1636" s="134"/>
    </row>
    <row r="1637" spans="13:14" x14ac:dyDescent="0.2">
      <c r="M1637" s="134"/>
      <c r="N1637" s="134"/>
    </row>
    <row r="1638" spans="13:14" x14ac:dyDescent="0.2">
      <c r="M1638" s="134"/>
      <c r="N1638" s="134"/>
    </row>
    <row r="1639" spans="13:14" x14ac:dyDescent="0.2">
      <c r="M1639" s="134"/>
      <c r="N1639" s="134"/>
    </row>
    <row r="1640" spans="13:14" x14ac:dyDescent="0.2">
      <c r="M1640" s="134"/>
      <c r="N1640" s="134"/>
    </row>
    <row r="1641" spans="13:14" x14ac:dyDescent="0.2">
      <c r="M1641" s="134"/>
      <c r="N1641" s="134"/>
    </row>
    <row r="1642" spans="13:14" x14ac:dyDescent="0.2">
      <c r="M1642" s="134"/>
      <c r="N1642" s="134"/>
    </row>
    <row r="1643" spans="13:14" x14ac:dyDescent="0.2">
      <c r="M1643" s="134"/>
      <c r="N1643" s="134"/>
    </row>
    <row r="1644" spans="13:14" x14ac:dyDescent="0.2">
      <c r="M1644" s="134"/>
      <c r="N1644" s="134"/>
    </row>
    <row r="1645" spans="13:14" x14ac:dyDescent="0.2">
      <c r="M1645" s="134"/>
      <c r="N1645" s="134"/>
    </row>
    <row r="1646" spans="13:14" x14ac:dyDescent="0.2">
      <c r="M1646" s="134"/>
      <c r="N1646" s="134"/>
    </row>
    <row r="1647" spans="13:14" x14ac:dyDescent="0.2">
      <c r="M1647" s="134"/>
      <c r="N1647" s="134"/>
    </row>
    <row r="1648" spans="13:14" x14ac:dyDescent="0.2">
      <c r="M1648" s="134"/>
      <c r="N1648" s="134"/>
    </row>
  </sheetData>
  <pageMargins left="0.75" right="0.75" top="1" bottom="1" header="0.5" footer="0.5"/>
  <pageSetup scale="5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Felienne</cp:lastModifiedBy>
  <cp:lastPrinted>2001-11-09T22:37:47Z</cp:lastPrinted>
  <dcterms:created xsi:type="dcterms:W3CDTF">1996-09-06T18:47:52Z</dcterms:created>
  <dcterms:modified xsi:type="dcterms:W3CDTF">2014-09-05T10:00:52Z</dcterms:modified>
</cp:coreProperties>
</file>