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385" yWindow="810" windowWidth="13020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" i="1" l="1"/>
  <c r="K4" i="1"/>
  <c r="L4" i="1"/>
  <c r="M4" i="1"/>
  <c r="O4" i="1" s="1"/>
  <c r="N4" i="1"/>
  <c r="P4" i="1"/>
  <c r="R4" i="1" s="1"/>
  <c r="Q4" i="1"/>
  <c r="J5" i="1"/>
  <c r="K5" i="1"/>
  <c r="L5" i="1"/>
  <c r="P5" i="1" s="1"/>
  <c r="M5" i="1"/>
  <c r="O5" i="1"/>
  <c r="J6" i="1"/>
  <c r="K6" i="1"/>
  <c r="L6" i="1"/>
  <c r="N6" i="1" s="1"/>
  <c r="M6" i="1"/>
  <c r="O6" i="1" s="1"/>
  <c r="J7" i="1"/>
  <c r="K7" i="1"/>
  <c r="K36" i="1" s="1"/>
  <c r="L7" i="1"/>
  <c r="M7" i="1"/>
  <c r="N7" i="1"/>
  <c r="O7" i="1"/>
  <c r="P7" i="1"/>
  <c r="Q7" i="1" s="1"/>
  <c r="S7" i="1"/>
  <c r="J8" i="1"/>
  <c r="K8" i="1"/>
  <c r="L8" i="1"/>
  <c r="M8" i="1"/>
  <c r="O8" i="1" s="1"/>
  <c r="N8" i="1"/>
  <c r="P8" i="1"/>
  <c r="R8" i="1" s="1"/>
  <c r="Q8" i="1"/>
  <c r="K9" i="1"/>
  <c r="L9" i="1"/>
  <c r="N9" i="1" s="1"/>
  <c r="M9" i="1"/>
  <c r="O9" i="1" s="1"/>
  <c r="P9" i="1"/>
  <c r="Q9" i="1" s="1"/>
  <c r="J10" i="1"/>
  <c r="K10" i="1"/>
  <c r="L10" i="1"/>
  <c r="M10" i="1"/>
  <c r="O10" i="1" s="1"/>
  <c r="N10" i="1"/>
  <c r="J11" i="1"/>
  <c r="K11" i="1"/>
  <c r="L11" i="1"/>
  <c r="N11" i="1" s="1"/>
  <c r="M11" i="1"/>
  <c r="O11" i="1"/>
  <c r="J12" i="1"/>
  <c r="K12" i="1"/>
  <c r="L12" i="1"/>
  <c r="P12" i="1" s="1"/>
  <c r="M12" i="1"/>
  <c r="N12" i="1"/>
  <c r="O12" i="1"/>
  <c r="J13" i="1"/>
  <c r="K13" i="1"/>
  <c r="L13" i="1"/>
  <c r="N13" i="1" s="1"/>
  <c r="M13" i="1"/>
  <c r="O13" i="1" s="1"/>
  <c r="P13" i="1"/>
  <c r="Q13" i="1" s="1"/>
  <c r="J14" i="1"/>
  <c r="K14" i="1"/>
  <c r="L14" i="1"/>
  <c r="M14" i="1"/>
  <c r="O14" i="1" s="1"/>
  <c r="N14" i="1"/>
  <c r="J15" i="1"/>
  <c r="K15" i="1"/>
  <c r="L15" i="1"/>
  <c r="N15" i="1" s="1"/>
  <c r="M15" i="1"/>
  <c r="O15" i="1"/>
  <c r="J16" i="1"/>
  <c r="K16" i="1"/>
  <c r="L16" i="1"/>
  <c r="P16" i="1" s="1"/>
  <c r="M16" i="1"/>
  <c r="N16" i="1"/>
  <c r="O16" i="1"/>
  <c r="J17" i="1"/>
  <c r="K17" i="1"/>
  <c r="L17" i="1"/>
  <c r="N17" i="1" s="1"/>
  <c r="M17" i="1"/>
  <c r="O17" i="1" s="1"/>
  <c r="P17" i="1"/>
  <c r="Q17" i="1" s="1"/>
  <c r="J18" i="1"/>
  <c r="K18" i="1"/>
  <c r="L18" i="1"/>
  <c r="M18" i="1"/>
  <c r="O18" i="1" s="1"/>
  <c r="N18" i="1"/>
  <c r="J19" i="1"/>
  <c r="K19" i="1"/>
  <c r="L19" i="1"/>
  <c r="N19" i="1" s="1"/>
  <c r="M19" i="1"/>
  <c r="O19" i="1"/>
  <c r="J20" i="1"/>
  <c r="K20" i="1"/>
  <c r="L20" i="1"/>
  <c r="P20" i="1" s="1"/>
  <c r="M20" i="1"/>
  <c r="N20" i="1"/>
  <c r="O20" i="1"/>
  <c r="J21" i="1"/>
  <c r="K21" i="1"/>
  <c r="L21" i="1"/>
  <c r="N21" i="1" s="1"/>
  <c r="M21" i="1"/>
  <c r="O21" i="1" s="1"/>
  <c r="P21" i="1"/>
  <c r="Q21" i="1" s="1"/>
  <c r="J22" i="1"/>
  <c r="K22" i="1"/>
  <c r="L22" i="1"/>
  <c r="M22" i="1"/>
  <c r="O22" i="1" s="1"/>
  <c r="N22" i="1"/>
  <c r="J23" i="1"/>
  <c r="K23" i="1"/>
  <c r="L23" i="1"/>
  <c r="N23" i="1" s="1"/>
  <c r="M23" i="1"/>
  <c r="O23" i="1"/>
  <c r="J24" i="1"/>
  <c r="K24" i="1"/>
  <c r="L24" i="1"/>
  <c r="P24" i="1" s="1"/>
  <c r="M24" i="1"/>
  <c r="N24" i="1"/>
  <c r="O24" i="1"/>
  <c r="J25" i="1"/>
  <c r="K25" i="1"/>
  <c r="L25" i="1"/>
  <c r="N25" i="1" s="1"/>
  <c r="M25" i="1"/>
  <c r="O25" i="1" s="1"/>
  <c r="P25" i="1"/>
  <c r="Q25" i="1" s="1"/>
  <c r="J26" i="1"/>
  <c r="K26" i="1"/>
  <c r="L26" i="1"/>
  <c r="M26" i="1"/>
  <c r="O26" i="1" s="1"/>
  <c r="N26" i="1"/>
  <c r="J27" i="1"/>
  <c r="K27" i="1"/>
  <c r="L27" i="1"/>
  <c r="N27" i="1" s="1"/>
  <c r="M27" i="1"/>
  <c r="O27" i="1"/>
  <c r="J28" i="1"/>
  <c r="K28" i="1"/>
  <c r="L28" i="1"/>
  <c r="P28" i="1" s="1"/>
  <c r="M28" i="1"/>
  <c r="N28" i="1"/>
  <c r="O28" i="1"/>
  <c r="J29" i="1"/>
  <c r="K29" i="1"/>
  <c r="L29" i="1"/>
  <c r="N29" i="1" s="1"/>
  <c r="M29" i="1"/>
  <c r="O29" i="1" s="1"/>
  <c r="P29" i="1"/>
  <c r="Q29" i="1" s="1"/>
  <c r="J30" i="1"/>
  <c r="K30" i="1"/>
  <c r="L30" i="1"/>
  <c r="M30" i="1"/>
  <c r="O30" i="1" s="1"/>
  <c r="N30" i="1"/>
  <c r="J31" i="1"/>
  <c r="K31" i="1"/>
  <c r="L31" i="1"/>
  <c r="N31" i="1" s="1"/>
  <c r="M31" i="1"/>
  <c r="O31" i="1"/>
  <c r="J32" i="1"/>
  <c r="K32" i="1"/>
  <c r="L32" i="1"/>
  <c r="P32" i="1" s="1"/>
  <c r="M32" i="1"/>
  <c r="N32" i="1"/>
  <c r="O32" i="1"/>
  <c r="J33" i="1"/>
  <c r="K33" i="1"/>
  <c r="L33" i="1"/>
  <c r="N33" i="1" s="1"/>
  <c r="M33" i="1"/>
  <c r="O33" i="1" s="1"/>
  <c r="P33" i="1"/>
  <c r="Q33" i="1" s="1"/>
  <c r="J34" i="1"/>
  <c r="K34" i="1"/>
  <c r="L34" i="1"/>
  <c r="M34" i="1"/>
  <c r="O34" i="1" s="1"/>
  <c r="N34" i="1"/>
  <c r="H36" i="1"/>
  <c r="I36" i="1"/>
  <c r="J36" i="1"/>
  <c r="S12" i="1" l="1"/>
  <c r="R12" i="1"/>
  <c r="Q12" i="1"/>
  <c r="S24" i="1"/>
  <c r="R24" i="1"/>
  <c r="Q24" i="1"/>
  <c r="S16" i="1"/>
  <c r="R16" i="1"/>
  <c r="Q16" i="1"/>
  <c r="S28" i="1"/>
  <c r="R28" i="1"/>
  <c r="Q28" i="1"/>
  <c r="O36" i="1"/>
  <c r="S20" i="1"/>
  <c r="Q20" i="1"/>
  <c r="R20" i="1"/>
  <c r="Q5" i="1"/>
  <c r="R5" i="1"/>
  <c r="S5" i="1"/>
  <c r="S32" i="1"/>
  <c r="R32" i="1"/>
  <c r="Q32" i="1"/>
  <c r="R7" i="1"/>
  <c r="N5" i="1"/>
  <c r="N36" i="1" s="1"/>
  <c r="P31" i="1"/>
  <c r="P27" i="1"/>
  <c r="P23" i="1"/>
  <c r="P19" i="1"/>
  <c r="P15" i="1"/>
  <c r="P11" i="1"/>
  <c r="S29" i="1"/>
  <c r="S25" i="1"/>
  <c r="S21" i="1"/>
  <c r="S17" i="1"/>
  <c r="S13" i="1"/>
  <c r="S9" i="1"/>
  <c r="P6" i="1"/>
  <c r="R33" i="1"/>
  <c r="P30" i="1"/>
  <c r="R25" i="1"/>
  <c r="P22" i="1"/>
  <c r="R21" i="1"/>
  <c r="P18" i="1"/>
  <c r="R17" i="1"/>
  <c r="P14" i="1"/>
  <c r="R13" i="1"/>
  <c r="P10" i="1"/>
  <c r="R9" i="1"/>
  <c r="S8" i="1"/>
  <c r="S4" i="1"/>
  <c r="S33" i="1"/>
  <c r="P34" i="1"/>
  <c r="R29" i="1"/>
  <c r="P26" i="1"/>
  <c r="Q31" i="1" l="1"/>
  <c r="R31" i="1"/>
  <c r="S31" i="1"/>
  <c r="S14" i="1"/>
  <c r="Q14" i="1"/>
  <c r="R14" i="1"/>
  <c r="R6" i="1"/>
  <c r="R36" i="1" s="1"/>
  <c r="Q6" i="1"/>
  <c r="S6" i="1"/>
  <c r="S36" i="1" s="1"/>
  <c r="Q15" i="1"/>
  <c r="R15" i="1"/>
  <c r="S15" i="1"/>
  <c r="Q34" i="1"/>
  <c r="S34" i="1"/>
  <c r="R34" i="1"/>
  <c r="Q19" i="1"/>
  <c r="R19" i="1"/>
  <c r="S19" i="1"/>
  <c r="Q23" i="1"/>
  <c r="R23" i="1"/>
  <c r="S23" i="1"/>
  <c r="Q27" i="1"/>
  <c r="R27" i="1"/>
  <c r="S27" i="1"/>
  <c r="P36" i="1"/>
  <c r="S18" i="1"/>
  <c r="Q18" i="1"/>
  <c r="R18" i="1"/>
  <c r="S22" i="1"/>
  <c r="Q22" i="1"/>
  <c r="R22" i="1"/>
  <c r="Q10" i="1"/>
  <c r="S10" i="1"/>
  <c r="R10" i="1"/>
  <c r="S30" i="1"/>
  <c r="Q30" i="1"/>
  <c r="R30" i="1"/>
  <c r="S26" i="1"/>
  <c r="Q26" i="1"/>
  <c r="R26" i="1"/>
  <c r="Q11" i="1"/>
  <c r="R11" i="1"/>
  <c r="S11" i="1"/>
  <c r="I38" i="1" l="1"/>
  <c r="I39" i="1" s="1"/>
  <c r="H38" i="1"/>
  <c r="H39" i="1" s="1"/>
</calcChain>
</file>

<file path=xl/sharedStrings.xml><?xml version="1.0" encoding="utf-8"?>
<sst xmlns="http://schemas.openxmlformats.org/spreadsheetml/2006/main" count="26" uniqueCount="17">
  <si>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</si>
  <si>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</si>
  <si>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</si>
  <si>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</si>
  <si>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</si>
  <si>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</si>
  <si>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</si>
  <si>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</si>
  <si>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</si>
  <si>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</si>
  <si>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</si>
  <si>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</si>
  <si>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</si>
  <si>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</si>
  <si>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 </t>
  </si>
  <si>
    <t>spread</t>
  </si>
  <si>
    <t>san 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</si>
</sst>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8" formatCode="0.000"/>
    <numFmt numFmtId="173" formatCode="_(* #,##0.0_);_(* \(#,##0.0\);_(* &quot;-&quot;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44" fontId="0" fillId="0" borderId="0" xfId="0" applyNumberFormat="1" applyAlignment="1">
      <alignment horizontal="right"/>
    </xf>
    <xf numFmtId="1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68" fontId="0" fillId="0" borderId="0" xfId="0" applyNumberFormat="1" applyFill="1" applyBorder="1" applyAlignment="1">
      <alignment horizontal="right"/>
    </xf>
    <xf numFmtId="173" fontId="0" fillId="0" borderId="0" xfId="0" applyNumberForma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8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8" fontId="4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8"/>
  <sheetViews>
    <sheetView tabSelected="1" workbookViewId="0">
      <selection activeCell="B1" sqref="B1"/>
    </sheetView>
  </sheetViews>
  <sheetFormatPr defaultRowHeight="12.75" x14ac:dyDescent="0.2"/>
  <cols>
    <col min="1" max="1" width="2" customWidth="1"/>
    <col min="2" max="2" width="9.140625" style="10"/>
    <col min="3" max="3" width="1" customWidth="1"/>
    <col min="5" max="6" width="9.7109375" customWidth="1"/>
    <col min="7" max="7" width="10" customWidth="1"/>
    <col min="8" max="8" width="14.28515625" customWidth="1"/>
    <col min="9" max="9" width="12.7109375" customWidth="1"/>
    <col min="10" max="11" width="9.28515625" customWidth="1"/>
    <col min="12" max="13" width="9.7109375" customWidth="1"/>
    <col min="14" max="16" width="10.7109375" customWidth="1"/>
    <col min="17" max="17" width="8.7109375" customWidth="1"/>
    <col min="18" max="19" width="10.7109375" customWidth="1"/>
    <col min="20" max="20" width="5.42578125" style="9" customWidth="1"/>
    <col min="21" max="21" width="9.5703125" style="8" bestFit="1" customWidth="1"/>
    <col min="22" max="22" width="5" style="8" customWidth="1"/>
    <col min="23" max="23" width="13.7109375" style="8" customWidth="1"/>
    <col min="24" max="24" width="13.7109375" style="16" customWidth="1"/>
    <col min="25" max="25" width="6.28515625" style="8" customWidth="1"/>
    <col min="26" max="26" width="10.140625" style="8" customWidth="1"/>
    <col min="27" max="27" width="5.42578125" style="8" customWidth="1"/>
    <col min="28" max="28" width="13.5703125" style="8" customWidth="1"/>
    <col min="29" max="29" width="13.5703125" style="16" customWidth="1"/>
    <col min="30" max="31" width="9.140625" style="8"/>
    <col min="32" max="32" width="17" style="16" customWidth="1"/>
    <col min="33" max="37" width="9.140625" style="8"/>
  </cols>
  <sheetData>
    <row r="1" spans="2:32" x14ac:dyDescent="0.2">
      <c r="D1" s="31" t="s">
        <v>0</v>
      </c>
      <c r="E1" s="31" t="s">
        <v>1</v>
      </c>
      <c r="F1" s="1" t="s">
        <v>2</v>
      </c>
      <c r="G1" s="31"/>
      <c r="H1" s="1" t="s">
        <v>3</v>
      </c>
      <c r="I1" s="1" t="s">
        <v>4</v>
      </c>
      <c r="J1" s="1" t="s">
        <v>3</v>
      </c>
      <c r="K1" s="1" t="s">
        <v>4</v>
      </c>
      <c r="L1" s="1" t="s">
        <v>5</v>
      </c>
      <c r="M1" s="1" t="s">
        <v>6</v>
      </c>
      <c r="P1" s="1"/>
      <c r="Q1" s="1"/>
      <c r="R1" s="1"/>
      <c r="S1" s="1"/>
      <c r="W1" s="16"/>
    </row>
    <row r="2" spans="2:32" x14ac:dyDescent="0.2">
      <c r="D2" s="32" t="s">
        <v>3</v>
      </c>
      <c r="E2" s="32" t="s">
        <v>4</v>
      </c>
      <c r="F2" s="5" t="s">
        <v>7</v>
      </c>
      <c r="G2" s="32" t="s">
        <v>8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10</v>
      </c>
      <c r="M2" s="5" t="s">
        <v>10</v>
      </c>
      <c r="N2" s="35" t="s">
        <v>16</v>
      </c>
      <c r="O2" s="35" t="s">
        <v>4</v>
      </c>
      <c r="P2" s="5" t="s">
        <v>11</v>
      </c>
      <c r="Q2" s="5" t="s">
        <v>15</v>
      </c>
      <c r="R2" s="5" t="s">
        <v>12</v>
      </c>
      <c r="S2" s="32" t="s">
        <v>13</v>
      </c>
      <c r="U2" s="18"/>
      <c r="V2" s="18"/>
      <c r="W2" s="19"/>
      <c r="X2" s="20"/>
      <c r="Y2" s="19"/>
      <c r="Z2" s="18"/>
      <c r="AA2" s="18"/>
      <c r="AB2" s="19"/>
      <c r="AC2" s="20"/>
      <c r="AD2" s="21"/>
      <c r="AE2" s="22"/>
      <c r="AF2" s="20"/>
    </row>
    <row r="3" spans="2:32" x14ac:dyDescent="0.2">
      <c r="D3" s="31"/>
      <c r="E3" s="31"/>
      <c r="F3" s="1"/>
      <c r="G3" s="31"/>
      <c r="H3" s="1"/>
      <c r="I3" s="1"/>
      <c r="J3" s="1"/>
      <c r="K3" s="1"/>
      <c r="L3" s="1"/>
      <c r="M3" s="1"/>
      <c r="N3" s="36"/>
      <c r="O3" s="36"/>
      <c r="P3" s="1"/>
      <c r="Q3" s="1"/>
      <c r="R3" s="1"/>
      <c r="S3" s="31"/>
      <c r="U3" s="21"/>
      <c r="V3" s="21"/>
      <c r="W3" s="21"/>
      <c r="X3" s="22"/>
      <c r="Y3" s="23"/>
      <c r="Z3" s="21"/>
      <c r="AA3" s="21"/>
      <c r="AB3" s="21"/>
      <c r="AC3" s="22"/>
      <c r="AD3" s="21"/>
      <c r="AE3" s="21"/>
      <c r="AF3" s="22"/>
    </row>
    <row r="4" spans="2:32" x14ac:dyDescent="0.2">
      <c r="B4" s="11">
        <v>36951</v>
      </c>
      <c r="D4" s="29">
        <v>5.2050000000000001</v>
      </c>
      <c r="E4" s="29">
        <v>5.26</v>
      </c>
      <c r="F4" s="33">
        <v>12.955</v>
      </c>
      <c r="G4" s="30">
        <v>11</v>
      </c>
      <c r="H4" s="2">
        <v>10000</v>
      </c>
      <c r="I4" s="2">
        <v>5000</v>
      </c>
      <c r="J4" s="2">
        <f>SUM(H4/0.9525)-H4</f>
        <v>498.68766404199414</v>
      </c>
      <c r="K4" s="2">
        <f>SUM(I4/0.95)-I4</f>
        <v>263.15789473684254</v>
      </c>
      <c r="L4" s="3">
        <f>(D4/0.9525)-D4</f>
        <v>0.25956692913385826</v>
      </c>
      <c r="M4" s="3">
        <f>(E4/0.95)-E4</f>
        <v>0.27684210526315844</v>
      </c>
      <c r="N4" s="37">
        <f>(G4-D4-L4)*H4/2</f>
        <v>27677.165354330707</v>
      </c>
      <c r="O4" s="37">
        <f>(G4-E4-M4)*I4/2</f>
        <v>13657.894736842105</v>
      </c>
      <c r="P4" s="4">
        <f>(G4-D4-L4)*H4+(G4-E4-M4)*I4</f>
        <v>82670.120182345621</v>
      </c>
      <c r="Q4" s="12">
        <f>P4/(H4+I4)</f>
        <v>5.5113413454897078</v>
      </c>
      <c r="R4" s="4">
        <f>P4/2</f>
        <v>41335.060091172811</v>
      </c>
      <c r="S4" s="13">
        <f>P4/2</f>
        <v>41335.060091172811</v>
      </c>
      <c r="T4" s="17"/>
      <c r="U4" s="21"/>
      <c r="V4" s="24"/>
      <c r="W4" s="25"/>
      <c r="X4" s="26"/>
      <c r="Y4" s="24"/>
      <c r="Z4" s="24"/>
      <c r="AA4" s="24"/>
      <c r="AB4" s="27"/>
      <c r="AC4" s="26"/>
      <c r="AD4" s="21"/>
      <c r="AE4" s="28"/>
      <c r="AF4" s="20"/>
    </row>
    <row r="5" spans="2:32" x14ac:dyDescent="0.2">
      <c r="B5" s="11">
        <v>36952</v>
      </c>
      <c r="D5" s="29">
        <v>5.37</v>
      </c>
      <c r="E5" s="29">
        <v>5.39</v>
      </c>
      <c r="F5" s="33">
        <v>23.95</v>
      </c>
      <c r="G5" s="30">
        <v>18</v>
      </c>
      <c r="H5" s="2">
        <v>10000</v>
      </c>
      <c r="I5" s="2">
        <v>5000</v>
      </c>
      <c r="J5" s="2">
        <f t="shared" ref="J5:J10" si="0">SUM(H5/0.9525)-H5</f>
        <v>498.68766404199414</v>
      </c>
      <c r="K5" s="2">
        <f t="shared" ref="K5:K10" si="1">SUM(I5/0.95)-I5</f>
        <v>263.15789473684254</v>
      </c>
      <c r="L5" s="3">
        <f t="shared" ref="L5:L29" si="2">(D5/0.9525)-D5</f>
        <v>0.26779527559055083</v>
      </c>
      <c r="M5" s="3">
        <f t="shared" ref="M5:M29" si="3">(E5/0.95)-E5</f>
        <v>0.28368421052631643</v>
      </c>
      <c r="N5" s="37">
        <f t="shared" ref="N5:N34" si="4">(G5-D5-L5)*H5/2</f>
        <v>61811.023622047243</v>
      </c>
      <c r="O5" s="37">
        <f t="shared" ref="O5:O34" si="5">(G5-E5-M5)*I5/2</f>
        <v>30815.789473684206</v>
      </c>
      <c r="P5" s="4">
        <f t="shared" ref="P5:P29" si="6">(G5-D5-L5)*H5+(G5-E5-M5)*I5</f>
        <v>185253.62619146291</v>
      </c>
      <c r="Q5" s="12">
        <f t="shared" ref="Q5:Q34" si="7">P5/(H5+I5)</f>
        <v>12.350241746097527</v>
      </c>
      <c r="R5" s="4">
        <f t="shared" ref="R5:R34" si="8">P5/2</f>
        <v>92626.813095731457</v>
      </c>
      <c r="S5" s="13">
        <f t="shared" ref="S5:S34" si="9">P5/2</f>
        <v>92626.813095731457</v>
      </c>
      <c r="T5" s="17"/>
      <c r="U5" s="21"/>
      <c r="V5" s="24"/>
      <c r="W5" s="25"/>
      <c r="X5" s="26"/>
      <c r="Y5" s="24"/>
      <c r="Z5" s="24"/>
      <c r="AA5" s="24"/>
      <c r="AB5" s="27"/>
      <c r="AC5" s="26"/>
      <c r="AD5" s="21"/>
      <c r="AE5" s="28"/>
      <c r="AF5" s="20"/>
    </row>
    <row r="6" spans="2:32" x14ac:dyDescent="0.2">
      <c r="B6" s="11">
        <v>36953</v>
      </c>
      <c r="D6" s="29">
        <v>5.2649999999999997</v>
      </c>
      <c r="E6" s="29">
        <v>5.2450000000000001</v>
      </c>
      <c r="F6" s="33">
        <v>27.79</v>
      </c>
      <c r="G6" s="30">
        <v>25</v>
      </c>
      <c r="H6" s="2">
        <v>10000</v>
      </c>
      <c r="I6" s="2">
        <v>5000</v>
      </c>
      <c r="J6" s="2">
        <f t="shared" si="0"/>
        <v>498.68766404199414</v>
      </c>
      <c r="K6" s="2">
        <f t="shared" si="1"/>
        <v>263.15789473684254</v>
      </c>
      <c r="L6" s="3">
        <f t="shared" si="2"/>
        <v>0.26255905511811051</v>
      </c>
      <c r="M6" s="3">
        <f t="shared" si="3"/>
        <v>0.27605263157894733</v>
      </c>
      <c r="N6" s="37">
        <f t="shared" si="4"/>
        <v>97362.204724409443</v>
      </c>
      <c r="O6" s="37">
        <f t="shared" si="5"/>
        <v>48697.368421052633</v>
      </c>
      <c r="P6" s="4">
        <f>(G6-D6-L6)*H6+(G6-E6-M6)*I6</f>
        <v>292119.14629092417</v>
      </c>
      <c r="Q6" s="12">
        <f t="shared" si="7"/>
        <v>19.474609752728277</v>
      </c>
      <c r="R6" s="4">
        <f t="shared" si="8"/>
        <v>146059.57314546208</v>
      </c>
      <c r="S6" s="13">
        <f t="shared" si="9"/>
        <v>146059.57314546208</v>
      </c>
      <c r="T6" s="17"/>
      <c r="U6" s="21"/>
      <c r="V6" s="24"/>
      <c r="W6" s="25"/>
      <c r="X6" s="26"/>
      <c r="Y6" s="24"/>
      <c r="Z6" s="24"/>
      <c r="AA6" s="24"/>
      <c r="AB6" s="27"/>
      <c r="AC6" s="26"/>
      <c r="AD6" s="21"/>
      <c r="AE6" s="28"/>
      <c r="AF6" s="20"/>
    </row>
    <row r="7" spans="2:32" x14ac:dyDescent="0.2">
      <c r="B7" s="11">
        <v>36954</v>
      </c>
      <c r="D7" s="29">
        <v>5.2649999999999997</v>
      </c>
      <c r="E7" s="29">
        <v>5.2450000000000001</v>
      </c>
      <c r="F7" s="33">
        <v>27.79</v>
      </c>
      <c r="G7" s="30">
        <v>25</v>
      </c>
      <c r="H7" s="2">
        <v>10000</v>
      </c>
      <c r="I7" s="2">
        <v>5000</v>
      </c>
      <c r="J7" s="2">
        <f t="shared" si="0"/>
        <v>498.68766404199414</v>
      </c>
      <c r="K7" s="2">
        <f t="shared" si="1"/>
        <v>263.15789473684254</v>
      </c>
      <c r="L7" s="3">
        <f t="shared" si="2"/>
        <v>0.26255905511811051</v>
      </c>
      <c r="M7" s="3">
        <f t="shared" si="3"/>
        <v>0.27605263157894733</v>
      </c>
      <c r="N7" s="37">
        <f t="shared" si="4"/>
        <v>97362.204724409443</v>
      </c>
      <c r="O7" s="37">
        <f t="shared" si="5"/>
        <v>48697.368421052633</v>
      </c>
      <c r="P7" s="4">
        <f t="shared" si="6"/>
        <v>292119.14629092417</v>
      </c>
      <c r="Q7" s="12">
        <f t="shared" si="7"/>
        <v>19.474609752728277</v>
      </c>
      <c r="R7" s="4">
        <f t="shared" si="8"/>
        <v>146059.57314546208</v>
      </c>
      <c r="S7" s="13">
        <f t="shared" si="9"/>
        <v>146059.57314546208</v>
      </c>
      <c r="T7" s="17"/>
      <c r="U7" s="21"/>
      <c r="V7" s="24"/>
      <c r="W7" s="25"/>
      <c r="X7" s="26"/>
      <c r="Y7" s="24"/>
      <c r="Z7" s="24"/>
      <c r="AA7" s="24"/>
      <c r="AB7" s="27"/>
      <c r="AC7" s="26"/>
      <c r="AD7" s="21"/>
      <c r="AE7" s="28"/>
      <c r="AF7" s="20"/>
    </row>
    <row r="8" spans="2:32" x14ac:dyDescent="0.2">
      <c r="B8" s="11">
        <v>36955</v>
      </c>
      <c r="D8" s="29">
        <v>5.2649999999999997</v>
      </c>
      <c r="E8" s="29">
        <v>5.2450000000000001</v>
      </c>
      <c r="F8" s="33">
        <v>27.79</v>
      </c>
      <c r="G8" s="30">
        <v>25</v>
      </c>
      <c r="H8" s="2">
        <v>3334</v>
      </c>
      <c r="I8" s="2">
        <v>3182</v>
      </c>
      <c r="J8" s="2">
        <f t="shared" si="0"/>
        <v>166.26246719160099</v>
      </c>
      <c r="K8" s="2">
        <f t="shared" si="1"/>
        <v>167.4736842105267</v>
      </c>
      <c r="L8" s="3">
        <f t="shared" si="2"/>
        <v>0.26255905511811051</v>
      </c>
      <c r="M8" s="3">
        <f t="shared" si="3"/>
        <v>0.27605263157894733</v>
      </c>
      <c r="N8" s="37">
        <f t="shared" si="4"/>
        <v>32460.559055118109</v>
      </c>
      <c r="O8" s="37">
        <f t="shared" si="5"/>
        <v>30991.005263157895</v>
      </c>
      <c r="P8" s="4">
        <f t="shared" si="6"/>
        <v>126903.12863655201</v>
      </c>
      <c r="Q8" s="12">
        <f t="shared" si="7"/>
        <v>19.475618268347453</v>
      </c>
      <c r="R8" s="4">
        <f t="shared" si="8"/>
        <v>63451.564318276003</v>
      </c>
      <c r="S8" s="13">
        <f t="shared" si="9"/>
        <v>63451.564318276003</v>
      </c>
      <c r="T8" s="17"/>
      <c r="U8" s="21"/>
      <c r="V8" s="24"/>
      <c r="W8" s="25"/>
      <c r="X8" s="26"/>
      <c r="Y8" s="24"/>
      <c r="Z8" s="24"/>
      <c r="AA8" s="24"/>
      <c r="AB8" s="27"/>
      <c r="AC8" s="26"/>
      <c r="AD8" s="21"/>
      <c r="AE8" s="28"/>
      <c r="AF8" s="20"/>
    </row>
    <row r="9" spans="2:32" x14ac:dyDescent="0.2">
      <c r="B9" s="11">
        <v>36956</v>
      </c>
      <c r="D9" s="29">
        <v>5.2</v>
      </c>
      <c r="E9" s="29">
        <v>5.3550000000000004</v>
      </c>
      <c r="F9" s="33">
        <v>31.31</v>
      </c>
      <c r="G9" s="30">
        <v>28.25</v>
      </c>
      <c r="H9" s="2">
        <v>0</v>
      </c>
      <c r="I9" s="2">
        <v>12431</v>
      </c>
      <c r="J9" s="2">
        <v>0</v>
      </c>
      <c r="K9" s="2">
        <f t="shared" si="1"/>
        <v>654.26315789473665</v>
      </c>
      <c r="L9" s="3">
        <f t="shared" si="2"/>
        <v>0.25931758530183746</v>
      </c>
      <c r="M9" s="3">
        <f t="shared" si="3"/>
        <v>0.28184210526315834</v>
      </c>
      <c r="N9" s="37">
        <f t="shared" si="4"/>
        <v>0</v>
      </c>
      <c r="O9" s="37">
        <f t="shared" si="5"/>
        <v>140552.08289473684</v>
      </c>
      <c r="P9" s="4">
        <f t="shared" si="6"/>
        <v>281104.16578947369</v>
      </c>
      <c r="Q9" s="12">
        <f t="shared" si="7"/>
        <v>22.613157894736844</v>
      </c>
      <c r="R9" s="4">
        <f t="shared" si="8"/>
        <v>140552.08289473684</v>
      </c>
      <c r="S9" s="13">
        <f t="shared" si="9"/>
        <v>140552.08289473684</v>
      </c>
      <c r="T9" s="17"/>
      <c r="U9" s="21"/>
      <c r="V9" s="24"/>
      <c r="W9" s="25"/>
      <c r="X9" s="26"/>
      <c r="Y9" s="24"/>
      <c r="Z9" s="24"/>
      <c r="AA9" s="24"/>
      <c r="AB9" s="27"/>
      <c r="AC9" s="26"/>
      <c r="AD9" s="21"/>
      <c r="AE9" s="28"/>
      <c r="AF9" s="20"/>
    </row>
    <row r="10" spans="2:32" x14ac:dyDescent="0.2">
      <c r="B10" s="11">
        <v>36957</v>
      </c>
      <c r="D10" s="29">
        <v>5.12</v>
      </c>
      <c r="E10" s="29">
        <v>5.1950000000000003</v>
      </c>
      <c r="F10" s="33">
        <v>25.265000000000001</v>
      </c>
      <c r="G10" s="30">
        <v>23</v>
      </c>
      <c r="H10" s="2">
        <v>10000</v>
      </c>
      <c r="I10" s="2">
        <v>5000</v>
      </c>
      <c r="J10" s="2">
        <f t="shared" si="0"/>
        <v>498.68766404199414</v>
      </c>
      <c r="K10" s="2">
        <f t="shared" si="1"/>
        <v>263.15789473684254</v>
      </c>
      <c r="L10" s="3">
        <f t="shared" si="2"/>
        <v>0.25532808398950113</v>
      </c>
      <c r="M10" s="3">
        <f t="shared" si="3"/>
        <v>0.27342105263157901</v>
      </c>
      <c r="N10" s="37">
        <f t="shared" si="4"/>
        <v>88123.359580052493</v>
      </c>
      <c r="O10" s="37">
        <f t="shared" si="5"/>
        <v>43828.947368421046</v>
      </c>
      <c r="P10" s="4">
        <f t="shared" si="6"/>
        <v>263904.61389694706</v>
      </c>
      <c r="Q10" s="12">
        <f t="shared" si="7"/>
        <v>17.593640926463138</v>
      </c>
      <c r="R10" s="4">
        <f t="shared" si="8"/>
        <v>131952.30694847353</v>
      </c>
      <c r="S10" s="13">
        <f t="shared" si="9"/>
        <v>131952.30694847353</v>
      </c>
      <c r="T10" s="17"/>
      <c r="U10" s="21"/>
      <c r="V10" s="24"/>
      <c r="W10" s="25"/>
      <c r="X10" s="26"/>
      <c r="Y10" s="24"/>
      <c r="Z10" s="24"/>
      <c r="AA10" s="24"/>
      <c r="AB10" s="27"/>
      <c r="AC10" s="26"/>
      <c r="AD10" s="21"/>
      <c r="AE10" s="28"/>
      <c r="AF10" s="20"/>
    </row>
    <row r="11" spans="2:32" x14ac:dyDescent="0.2">
      <c r="B11" s="11">
        <v>36958</v>
      </c>
      <c r="D11" s="29">
        <v>5.0449999999999999</v>
      </c>
      <c r="E11" s="29">
        <v>5.125</v>
      </c>
      <c r="F11" s="33">
        <v>14.28</v>
      </c>
      <c r="G11" s="30">
        <v>12</v>
      </c>
      <c r="H11" s="2">
        <v>10000</v>
      </c>
      <c r="I11" s="2">
        <v>5000</v>
      </c>
      <c r="J11" s="2">
        <f t="shared" ref="J11:J16" si="10">SUM(H11/0.9525)-H11</f>
        <v>498.68766404199414</v>
      </c>
      <c r="K11" s="2">
        <f t="shared" ref="K11:K16" si="11">SUM(I11/0.95)-I11</f>
        <v>263.15789473684254</v>
      </c>
      <c r="L11" s="3">
        <f t="shared" si="2"/>
        <v>0.25158792650918649</v>
      </c>
      <c r="M11" s="3">
        <f t="shared" si="3"/>
        <v>0.26973684210526372</v>
      </c>
      <c r="N11" s="37">
        <f t="shared" si="4"/>
        <v>33517.060367454069</v>
      </c>
      <c r="O11" s="37">
        <f t="shared" si="5"/>
        <v>16513.15789473684</v>
      </c>
      <c r="P11" s="4">
        <f t="shared" si="6"/>
        <v>100060.43652438182</v>
      </c>
      <c r="Q11" s="12">
        <f t="shared" si="7"/>
        <v>6.6706957682921209</v>
      </c>
      <c r="R11" s="4">
        <f t="shared" si="8"/>
        <v>50030.218262190909</v>
      </c>
      <c r="S11" s="13">
        <f t="shared" si="9"/>
        <v>50030.218262190909</v>
      </c>
      <c r="T11" s="17"/>
      <c r="U11" s="21"/>
      <c r="V11" s="24"/>
      <c r="W11" s="25"/>
      <c r="X11" s="26"/>
      <c r="Y11" s="24"/>
      <c r="Z11" s="24"/>
      <c r="AA11" s="24"/>
      <c r="AB11" s="27"/>
      <c r="AC11" s="26"/>
      <c r="AD11" s="21"/>
      <c r="AE11" s="28"/>
      <c r="AF11" s="20"/>
    </row>
    <row r="12" spans="2:32" x14ac:dyDescent="0.2">
      <c r="B12" s="11">
        <v>36959</v>
      </c>
      <c r="D12" s="29">
        <v>5.0449999999999999</v>
      </c>
      <c r="E12" s="29">
        <v>5.1349999999999998</v>
      </c>
      <c r="F12" s="33">
        <v>12.824999999999999</v>
      </c>
      <c r="G12" s="39">
        <v>11.55</v>
      </c>
      <c r="H12" s="2">
        <v>10000</v>
      </c>
      <c r="I12" s="2">
        <v>5000</v>
      </c>
      <c r="J12" s="2">
        <f t="shared" si="10"/>
        <v>498.68766404199414</v>
      </c>
      <c r="K12" s="2">
        <f t="shared" si="11"/>
        <v>263.15789473684254</v>
      </c>
      <c r="L12" s="3">
        <f t="shared" si="2"/>
        <v>0.25158792650918649</v>
      </c>
      <c r="M12" s="3">
        <f t="shared" si="3"/>
        <v>0.2702631578947372</v>
      </c>
      <c r="N12" s="37">
        <f t="shared" si="4"/>
        <v>31267.060367454073</v>
      </c>
      <c r="O12" s="37">
        <f t="shared" si="5"/>
        <v>15361.84210526316</v>
      </c>
      <c r="P12" s="4">
        <f t="shared" si="6"/>
        <v>93257.804945434473</v>
      </c>
      <c r="Q12" s="12">
        <f t="shared" si="7"/>
        <v>6.2171869963622983</v>
      </c>
      <c r="R12" s="4">
        <f t="shared" si="8"/>
        <v>46628.902472717236</v>
      </c>
      <c r="S12" s="13">
        <f t="shared" si="9"/>
        <v>46628.902472717236</v>
      </c>
      <c r="T12" s="17"/>
      <c r="U12" s="21"/>
      <c r="V12" s="24"/>
      <c r="W12" s="25"/>
      <c r="X12" s="26"/>
      <c r="Y12" s="24"/>
      <c r="Z12" s="24"/>
      <c r="AA12" s="24"/>
      <c r="AB12" s="27"/>
      <c r="AC12" s="26"/>
      <c r="AD12" s="21"/>
      <c r="AE12" s="28"/>
      <c r="AF12" s="20"/>
    </row>
    <row r="13" spans="2:32" x14ac:dyDescent="0.2">
      <c r="B13" s="11">
        <v>36960</v>
      </c>
      <c r="D13" s="29">
        <v>4.93</v>
      </c>
      <c r="E13" s="29">
        <v>5.04</v>
      </c>
      <c r="F13" s="33">
        <v>12.505000000000001</v>
      </c>
      <c r="G13" s="39">
        <v>12.45</v>
      </c>
      <c r="H13" s="2">
        <v>10000</v>
      </c>
      <c r="I13" s="2">
        <v>5000</v>
      </c>
      <c r="J13" s="2">
        <f t="shared" si="10"/>
        <v>498.68766404199414</v>
      </c>
      <c r="K13" s="2">
        <f t="shared" si="11"/>
        <v>263.15789473684254</v>
      </c>
      <c r="L13" s="3">
        <f t="shared" si="2"/>
        <v>0.24585301837270368</v>
      </c>
      <c r="M13" s="3">
        <f t="shared" si="3"/>
        <v>0.26526315789473731</v>
      </c>
      <c r="N13" s="37">
        <f t="shared" si="4"/>
        <v>36370.734908136481</v>
      </c>
      <c r="O13" s="37">
        <f t="shared" si="5"/>
        <v>17861.842105263157</v>
      </c>
      <c r="P13" s="4">
        <f t="shared" si="6"/>
        <v>108465.15402679928</v>
      </c>
      <c r="Q13" s="12">
        <f t="shared" si="7"/>
        <v>7.2310102684532858</v>
      </c>
      <c r="R13" s="4">
        <f t="shared" si="8"/>
        <v>54232.577013399641</v>
      </c>
      <c r="S13" s="13">
        <f t="shared" si="9"/>
        <v>54232.577013399641</v>
      </c>
      <c r="T13" s="17"/>
      <c r="U13" s="21"/>
      <c r="V13" s="24"/>
      <c r="W13" s="25"/>
      <c r="X13" s="26"/>
      <c r="Y13" s="24"/>
      <c r="Z13" s="24"/>
      <c r="AA13" s="24"/>
      <c r="AB13" s="27"/>
      <c r="AC13" s="26"/>
      <c r="AD13" s="21"/>
      <c r="AE13" s="28"/>
      <c r="AF13" s="20"/>
    </row>
    <row r="14" spans="2:32" x14ac:dyDescent="0.2">
      <c r="B14" s="11">
        <v>36961</v>
      </c>
      <c r="D14" s="29">
        <v>4.93</v>
      </c>
      <c r="E14" s="29">
        <v>5.04</v>
      </c>
      <c r="F14" s="33">
        <v>12.505000000000001</v>
      </c>
      <c r="G14" s="39">
        <v>12.45</v>
      </c>
      <c r="H14" s="2">
        <v>10000</v>
      </c>
      <c r="I14" s="2">
        <v>5000</v>
      </c>
      <c r="J14" s="2">
        <f t="shared" si="10"/>
        <v>498.68766404199414</v>
      </c>
      <c r="K14" s="2">
        <f t="shared" si="11"/>
        <v>263.15789473684254</v>
      </c>
      <c r="L14" s="3">
        <f t="shared" si="2"/>
        <v>0.24585301837270368</v>
      </c>
      <c r="M14" s="3">
        <f t="shared" si="3"/>
        <v>0.26526315789473731</v>
      </c>
      <c r="N14" s="37">
        <f t="shared" si="4"/>
        <v>36370.734908136481</v>
      </c>
      <c r="O14" s="37">
        <f t="shared" si="5"/>
        <v>17861.842105263157</v>
      </c>
      <c r="P14" s="4">
        <f t="shared" si="6"/>
        <v>108465.15402679928</v>
      </c>
      <c r="Q14" s="12">
        <f t="shared" si="7"/>
        <v>7.2310102684532858</v>
      </c>
      <c r="R14" s="4">
        <f t="shared" si="8"/>
        <v>54232.577013399641</v>
      </c>
      <c r="S14" s="13">
        <f t="shared" si="9"/>
        <v>54232.577013399641</v>
      </c>
      <c r="T14" s="17"/>
      <c r="U14" s="21"/>
      <c r="V14" s="24"/>
      <c r="W14" s="25"/>
      <c r="X14" s="26"/>
      <c r="Y14" s="24"/>
      <c r="Z14" s="24"/>
      <c r="AA14" s="24"/>
      <c r="AB14" s="27"/>
      <c r="AC14" s="26"/>
      <c r="AD14" s="21"/>
      <c r="AE14" s="28"/>
      <c r="AF14" s="20"/>
    </row>
    <row r="15" spans="2:32" x14ac:dyDescent="0.2">
      <c r="B15" s="11">
        <v>36962</v>
      </c>
      <c r="D15" s="29">
        <v>4.93</v>
      </c>
      <c r="E15" s="29">
        <v>5.04</v>
      </c>
      <c r="F15" s="33">
        <v>12.505000000000001</v>
      </c>
      <c r="G15" s="39">
        <v>12.45</v>
      </c>
      <c r="H15" s="2">
        <v>10000</v>
      </c>
      <c r="I15" s="2">
        <v>5000</v>
      </c>
      <c r="J15" s="2">
        <f t="shared" si="10"/>
        <v>498.68766404199414</v>
      </c>
      <c r="K15" s="2">
        <f t="shared" si="11"/>
        <v>263.15789473684254</v>
      </c>
      <c r="L15" s="3">
        <f t="shared" si="2"/>
        <v>0.24585301837270368</v>
      </c>
      <c r="M15" s="3">
        <f t="shared" si="3"/>
        <v>0.26526315789473731</v>
      </c>
      <c r="N15" s="37">
        <f t="shared" si="4"/>
        <v>36370.734908136481</v>
      </c>
      <c r="O15" s="37">
        <f t="shared" si="5"/>
        <v>17861.842105263157</v>
      </c>
      <c r="P15" s="4">
        <f t="shared" si="6"/>
        <v>108465.15402679928</v>
      </c>
      <c r="Q15" s="12">
        <f t="shared" si="7"/>
        <v>7.2310102684532858</v>
      </c>
      <c r="R15" s="4">
        <f t="shared" si="8"/>
        <v>54232.577013399641</v>
      </c>
      <c r="S15" s="13">
        <f t="shared" si="9"/>
        <v>54232.577013399641</v>
      </c>
      <c r="T15" s="17"/>
      <c r="U15" s="21"/>
      <c r="V15" s="24"/>
      <c r="W15" s="25"/>
      <c r="X15" s="26"/>
      <c r="Y15" s="24"/>
      <c r="Z15" s="24"/>
      <c r="AA15" s="24"/>
      <c r="AB15" s="27"/>
      <c r="AC15" s="26"/>
      <c r="AD15" s="21"/>
      <c r="AE15" s="28"/>
      <c r="AF15" s="20"/>
    </row>
    <row r="16" spans="2:32" x14ac:dyDescent="0.2">
      <c r="B16" s="11">
        <v>36963</v>
      </c>
      <c r="D16" s="29">
        <v>4.8049999999999997</v>
      </c>
      <c r="E16" s="29">
        <v>4.88</v>
      </c>
      <c r="F16" s="33">
        <v>11.565</v>
      </c>
      <c r="G16" s="30">
        <v>10.5</v>
      </c>
      <c r="H16" s="2">
        <v>10000</v>
      </c>
      <c r="I16" s="2">
        <v>5000</v>
      </c>
      <c r="J16" s="2">
        <f t="shared" si="10"/>
        <v>498.68766404199414</v>
      </c>
      <c r="K16" s="2">
        <f t="shared" si="11"/>
        <v>263.15789473684254</v>
      </c>
      <c r="L16" s="3">
        <f t="shared" si="2"/>
        <v>0.23961942257217839</v>
      </c>
      <c r="M16" s="3">
        <f t="shared" si="3"/>
        <v>0.25684210526315798</v>
      </c>
      <c r="N16" s="37">
        <f t="shared" si="4"/>
        <v>27276.902887139109</v>
      </c>
      <c r="O16" s="37">
        <f t="shared" si="5"/>
        <v>13407.894736842105</v>
      </c>
      <c r="P16" s="4">
        <f t="shared" si="6"/>
        <v>81369.595247962425</v>
      </c>
      <c r="Q16" s="12">
        <f t="shared" si="7"/>
        <v>5.424639683197495</v>
      </c>
      <c r="R16" s="4">
        <f t="shared" si="8"/>
        <v>40684.797623981212</v>
      </c>
      <c r="S16" s="13">
        <f t="shared" si="9"/>
        <v>40684.797623981212</v>
      </c>
      <c r="T16" s="17"/>
      <c r="U16" s="21"/>
      <c r="V16" s="24"/>
      <c r="W16" s="25"/>
      <c r="X16" s="26"/>
      <c r="Y16" s="24"/>
      <c r="Z16" s="24"/>
      <c r="AA16" s="24"/>
      <c r="AB16" s="27"/>
      <c r="AC16" s="26"/>
      <c r="AD16" s="21"/>
      <c r="AE16" s="28"/>
      <c r="AF16" s="20"/>
    </row>
    <row r="17" spans="2:32" x14ac:dyDescent="0.2">
      <c r="B17" s="11">
        <v>36964</v>
      </c>
      <c r="D17" s="29">
        <v>4.99</v>
      </c>
      <c r="E17" s="29">
        <v>5</v>
      </c>
      <c r="F17" s="33">
        <v>10.92</v>
      </c>
      <c r="G17" s="30">
        <v>10.8</v>
      </c>
      <c r="H17" s="2">
        <v>10000</v>
      </c>
      <c r="I17" s="2">
        <v>5000</v>
      </c>
      <c r="J17" s="2">
        <f>SUM(H17/0.9525)-H17</f>
        <v>498.68766404199414</v>
      </c>
      <c r="K17" s="2">
        <f>SUM(I17/0.95)-I17</f>
        <v>263.15789473684254</v>
      </c>
      <c r="L17" s="3">
        <f t="shared" si="2"/>
        <v>0.24884514435695504</v>
      </c>
      <c r="M17" s="3">
        <f t="shared" si="3"/>
        <v>0.26315789473684248</v>
      </c>
      <c r="N17" s="37">
        <f t="shared" si="4"/>
        <v>27805.774278215227</v>
      </c>
      <c r="O17" s="37">
        <f t="shared" si="5"/>
        <v>13842.105263157895</v>
      </c>
      <c r="P17" s="4">
        <f t="shared" si="6"/>
        <v>83295.759082746241</v>
      </c>
      <c r="Q17" s="12">
        <f t="shared" si="7"/>
        <v>5.5530506055164164</v>
      </c>
      <c r="R17" s="4">
        <f t="shared" si="8"/>
        <v>41647.87954137312</v>
      </c>
      <c r="S17" s="13">
        <f t="shared" si="9"/>
        <v>41647.87954137312</v>
      </c>
      <c r="T17" s="17"/>
      <c r="U17" s="21"/>
      <c r="V17" s="24"/>
      <c r="W17" s="25"/>
      <c r="X17" s="26"/>
      <c r="Y17" s="24"/>
      <c r="Z17" s="24"/>
      <c r="AA17" s="24"/>
      <c r="AB17" s="27"/>
      <c r="AC17" s="26"/>
      <c r="AD17" s="21"/>
      <c r="AE17" s="28"/>
      <c r="AF17" s="22"/>
    </row>
    <row r="18" spans="2:32" x14ac:dyDescent="0.2">
      <c r="B18" s="11">
        <v>36965</v>
      </c>
      <c r="D18" s="40">
        <v>4.8600000000000003</v>
      </c>
      <c r="E18" s="40">
        <v>4.8849999999999998</v>
      </c>
      <c r="F18" s="41">
        <v>9.5350000000000001</v>
      </c>
      <c r="G18" s="1">
        <v>9.25</v>
      </c>
      <c r="H18" s="2">
        <v>10000</v>
      </c>
      <c r="I18" s="2">
        <v>5000</v>
      </c>
      <c r="J18" s="2">
        <f t="shared" ref="J18:J24" si="12">SUM(H18/0.9525)-H18</f>
        <v>498.68766404199414</v>
      </c>
      <c r="K18" s="2">
        <f t="shared" ref="K18:K24" si="13">SUM(I18/0.95)-I18</f>
        <v>263.15789473684254</v>
      </c>
      <c r="L18" s="3">
        <f t="shared" si="2"/>
        <v>0.24236220472440984</v>
      </c>
      <c r="M18" s="3">
        <f t="shared" si="3"/>
        <v>0.25710526315789473</v>
      </c>
      <c r="N18" s="37">
        <f t="shared" si="4"/>
        <v>20738.188976377951</v>
      </c>
      <c r="O18" s="37">
        <f t="shared" si="5"/>
        <v>10269.736842105263</v>
      </c>
      <c r="P18" s="4">
        <f t="shared" si="6"/>
        <v>62015.851636966428</v>
      </c>
      <c r="Q18" s="12">
        <f t="shared" si="7"/>
        <v>4.1343901091310951</v>
      </c>
      <c r="R18" s="4">
        <f t="shared" si="8"/>
        <v>31007.925818483214</v>
      </c>
      <c r="S18" s="13">
        <f t="shared" si="9"/>
        <v>31007.925818483214</v>
      </c>
      <c r="T18" s="17"/>
      <c r="U18" s="21"/>
      <c r="V18" s="24"/>
      <c r="W18" s="25"/>
      <c r="X18" s="26"/>
      <c r="Y18" s="24"/>
      <c r="Z18" s="24"/>
      <c r="AA18" s="24"/>
      <c r="AB18" s="27"/>
      <c r="AC18" s="26"/>
      <c r="AD18" s="21"/>
      <c r="AE18" s="28"/>
      <c r="AF18" s="22"/>
    </row>
    <row r="19" spans="2:32" x14ac:dyDescent="0.2">
      <c r="B19" s="11">
        <v>36966</v>
      </c>
      <c r="D19" s="40">
        <v>4.8250000000000002</v>
      </c>
      <c r="E19" s="40">
        <v>4.8449999999999998</v>
      </c>
      <c r="F19" s="41">
        <v>9.41</v>
      </c>
      <c r="G19" s="38">
        <v>9.1999999999999993</v>
      </c>
      <c r="H19" s="2">
        <v>10000</v>
      </c>
      <c r="I19" s="2">
        <v>5000</v>
      </c>
      <c r="J19" s="2">
        <f t="shared" si="12"/>
        <v>498.68766404199414</v>
      </c>
      <c r="K19" s="2">
        <f t="shared" si="13"/>
        <v>263.15789473684254</v>
      </c>
      <c r="L19" s="3">
        <f t="shared" si="2"/>
        <v>0.24061679790026247</v>
      </c>
      <c r="M19" s="3">
        <f t="shared" si="3"/>
        <v>0.25499999999999989</v>
      </c>
      <c r="N19" s="37">
        <f t="shared" si="4"/>
        <v>20671.916010498684</v>
      </c>
      <c r="O19" s="37">
        <f t="shared" si="5"/>
        <v>10250</v>
      </c>
      <c r="P19" s="4">
        <f t="shared" si="6"/>
        <v>61843.832020997368</v>
      </c>
      <c r="Q19" s="12">
        <f t="shared" si="7"/>
        <v>4.1229221347331579</v>
      </c>
      <c r="R19" s="4">
        <f t="shared" si="8"/>
        <v>30921.916010498684</v>
      </c>
      <c r="S19" s="13">
        <f t="shared" si="9"/>
        <v>30921.916010498684</v>
      </c>
      <c r="T19" s="17"/>
      <c r="U19" s="24"/>
      <c r="V19" s="24"/>
      <c r="W19" s="25"/>
      <c r="X19" s="26"/>
      <c r="Y19" s="24"/>
      <c r="Z19" s="24"/>
      <c r="AA19" s="24"/>
      <c r="AB19" s="27"/>
      <c r="AC19" s="26"/>
      <c r="AD19" s="21"/>
      <c r="AE19" s="28"/>
      <c r="AF19" s="22"/>
    </row>
    <row r="20" spans="2:32" x14ac:dyDescent="0.2">
      <c r="B20" s="11">
        <v>36967</v>
      </c>
      <c r="D20" s="40">
        <v>4.8099999999999996</v>
      </c>
      <c r="E20" s="40">
        <v>4.8849999999999998</v>
      </c>
      <c r="F20" s="41">
        <v>9.0250000000000004</v>
      </c>
      <c r="G20" s="38">
        <v>8.8000000000000007</v>
      </c>
      <c r="H20" s="2">
        <v>10000</v>
      </c>
      <c r="I20" s="2">
        <v>5000</v>
      </c>
      <c r="J20" s="2">
        <f t="shared" si="12"/>
        <v>498.68766404199414</v>
      </c>
      <c r="K20" s="2">
        <f t="shared" si="13"/>
        <v>263.15789473684254</v>
      </c>
      <c r="L20" s="3">
        <f t="shared" si="2"/>
        <v>0.23986876640419919</v>
      </c>
      <c r="M20" s="3">
        <f t="shared" si="3"/>
        <v>0.25710526315789473</v>
      </c>
      <c r="N20" s="37">
        <f t="shared" si="4"/>
        <v>18750.65616797901</v>
      </c>
      <c r="O20" s="37">
        <f t="shared" si="5"/>
        <v>9144.7368421052652</v>
      </c>
      <c r="P20" s="4">
        <f t="shared" si="6"/>
        <v>55790.786020168554</v>
      </c>
      <c r="Q20" s="12">
        <f t="shared" si="7"/>
        <v>3.7193857346779038</v>
      </c>
      <c r="R20" s="4">
        <f t="shared" si="8"/>
        <v>27895.393010084277</v>
      </c>
      <c r="S20" s="13">
        <f t="shared" si="9"/>
        <v>27895.393010084277</v>
      </c>
      <c r="T20" s="17"/>
      <c r="U20" s="24"/>
      <c r="V20" s="24"/>
      <c r="W20" s="25"/>
      <c r="X20" s="26"/>
      <c r="Y20" s="24"/>
      <c r="Z20" s="24"/>
      <c r="AA20" s="24"/>
      <c r="AB20" s="27"/>
      <c r="AC20" s="26"/>
      <c r="AD20" s="21"/>
      <c r="AE20" s="28"/>
      <c r="AF20" s="22"/>
    </row>
    <row r="21" spans="2:32" x14ac:dyDescent="0.2">
      <c r="B21" s="11">
        <v>36968</v>
      </c>
      <c r="D21" s="40">
        <v>4.8099999999999996</v>
      </c>
      <c r="E21" s="40">
        <v>4.8849999999999998</v>
      </c>
      <c r="F21" s="41">
        <v>9.0250000000000004</v>
      </c>
      <c r="G21" s="38">
        <v>8.8000000000000007</v>
      </c>
      <c r="H21" s="2">
        <v>10000</v>
      </c>
      <c r="I21" s="2">
        <v>5000</v>
      </c>
      <c r="J21" s="2">
        <f t="shared" si="12"/>
        <v>498.68766404199414</v>
      </c>
      <c r="K21" s="2">
        <f t="shared" si="13"/>
        <v>263.15789473684254</v>
      </c>
      <c r="L21" s="3">
        <f t="shared" si="2"/>
        <v>0.23986876640419919</v>
      </c>
      <c r="M21" s="3">
        <f t="shared" si="3"/>
        <v>0.25710526315789473</v>
      </c>
      <c r="N21" s="37">
        <f t="shared" si="4"/>
        <v>18750.65616797901</v>
      </c>
      <c r="O21" s="37">
        <f t="shared" si="5"/>
        <v>9144.7368421052652</v>
      </c>
      <c r="P21" s="4">
        <f t="shared" si="6"/>
        <v>55790.786020168554</v>
      </c>
      <c r="Q21" s="12">
        <f t="shared" si="7"/>
        <v>3.7193857346779038</v>
      </c>
      <c r="R21" s="4">
        <f t="shared" si="8"/>
        <v>27895.393010084277</v>
      </c>
      <c r="S21" s="13">
        <f t="shared" si="9"/>
        <v>27895.393010084277</v>
      </c>
      <c r="T21" s="17"/>
      <c r="U21" s="24"/>
      <c r="V21" s="24"/>
      <c r="W21" s="25"/>
      <c r="X21" s="26"/>
      <c r="Y21" s="24"/>
      <c r="Z21" s="24"/>
      <c r="AA21" s="24"/>
      <c r="AB21" s="27"/>
      <c r="AC21" s="26"/>
      <c r="AD21" s="21"/>
      <c r="AE21" s="28"/>
      <c r="AF21" s="22"/>
    </row>
    <row r="22" spans="2:32" x14ac:dyDescent="0.2">
      <c r="B22" s="11">
        <v>36969</v>
      </c>
      <c r="D22" s="40">
        <v>4.8099999999999996</v>
      </c>
      <c r="E22" s="40">
        <v>4.8849999999999998</v>
      </c>
      <c r="F22" s="41">
        <v>9.0250000000000004</v>
      </c>
      <c r="G22" s="38">
        <v>8.8000000000000007</v>
      </c>
      <c r="H22" s="2">
        <v>10000</v>
      </c>
      <c r="I22" s="2">
        <v>5000</v>
      </c>
      <c r="J22" s="2">
        <f t="shared" si="12"/>
        <v>498.68766404199414</v>
      </c>
      <c r="K22" s="2">
        <f t="shared" si="13"/>
        <v>263.15789473684254</v>
      </c>
      <c r="L22" s="3">
        <f t="shared" si="2"/>
        <v>0.23986876640419919</v>
      </c>
      <c r="M22" s="3">
        <f t="shared" si="3"/>
        <v>0.25710526315789473</v>
      </c>
      <c r="N22" s="37">
        <f t="shared" si="4"/>
        <v>18750.65616797901</v>
      </c>
      <c r="O22" s="37">
        <f t="shared" si="5"/>
        <v>9144.7368421052652</v>
      </c>
      <c r="P22" s="4">
        <f t="shared" si="6"/>
        <v>55790.786020168554</v>
      </c>
      <c r="Q22" s="12">
        <f t="shared" si="7"/>
        <v>3.7193857346779038</v>
      </c>
      <c r="R22" s="4">
        <f t="shared" si="8"/>
        <v>27895.393010084277</v>
      </c>
      <c r="S22" s="13">
        <f t="shared" si="9"/>
        <v>27895.393010084277</v>
      </c>
      <c r="T22" s="17"/>
      <c r="U22" s="24"/>
      <c r="V22" s="24"/>
      <c r="W22" s="25"/>
      <c r="X22" s="26"/>
      <c r="Y22" s="24"/>
      <c r="Z22" s="24"/>
      <c r="AA22" s="24"/>
      <c r="AB22" s="27"/>
      <c r="AC22" s="26"/>
      <c r="AD22" s="21"/>
      <c r="AE22" s="28"/>
      <c r="AF22" s="22"/>
    </row>
    <row r="23" spans="2:32" x14ac:dyDescent="0.2">
      <c r="B23" s="11">
        <v>36970</v>
      </c>
      <c r="D23" s="40">
        <v>4.8550000000000004</v>
      </c>
      <c r="E23" s="40">
        <v>4.9550000000000001</v>
      </c>
      <c r="F23" s="41">
        <v>9.9450000000000003</v>
      </c>
      <c r="G23" s="1">
        <v>9.75</v>
      </c>
      <c r="H23" s="2">
        <v>10000</v>
      </c>
      <c r="I23" s="2">
        <v>5000</v>
      </c>
      <c r="J23" s="2">
        <f t="shared" si="12"/>
        <v>498.68766404199414</v>
      </c>
      <c r="K23" s="2">
        <f t="shared" si="13"/>
        <v>263.15789473684254</v>
      </c>
      <c r="L23" s="3">
        <f t="shared" si="2"/>
        <v>0.24211286089238815</v>
      </c>
      <c r="M23" s="3">
        <f t="shared" si="3"/>
        <v>0.2607894736842109</v>
      </c>
      <c r="N23" s="37">
        <f t="shared" si="4"/>
        <v>23264.435695538057</v>
      </c>
      <c r="O23" s="37">
        <f t="shared" si="5"/>
        <v>11335.526315789473</v>
      </c>
      <c r="P23" s="4">
        <f t="shared" si="6"/>
        <v>69199.924022655061</v>
      </c>
      <c r="Q23" s="12">
        <f t="shared" si="7"/>
        <v>4.6133282681770043</v>
      </c>
      <c r="R23" s="4">
        <f t="shared" si="8"/>
        <v>34599.96201132753</v>
      </c>
      <c r="S23" s="13">
        <f t="shared" si="9"/>
        <v>34599.96201132753</v>
      </c>
      <c r="T23" s="17"/>
      <c r="U23" s="24"/>
      <c r="V23" s="24"/>
      <c r="W23" s="25"/>
      <c r="X23" s="26"/>
      <c r="Y23" s="24"/>
      <c r="Z23" s="24"/>
      <c r="AA23" s="24"/>
      <c r="AB23" s="27"/>
      <c r="AC23" s="26"/>
      <c r="AD23" s="21"/>
      <c r="AE23" s="28"/>
      <c r="AF23" s="22"/>
    </row>
    <row r="24" spans="2:32" x14ac:dyDescent="0.2">
      <c r="B24" s="11">
        <v>36971</v>
      </c>
      <c r="D24" s="40">
        <v>4.7249999999999996</v>
      </c>
      <c r="E24" s="40">
        <v>4.87</v>
      </c>
      <c r="F24" s="41">
        <v>11.035</v>
      </c>
      <c r="G24" s="39">
        <v>11.085000000000001</v>
      </c>
      <c r="H24" s="2">
        <v>10000</v>
      </c>
      <c r="I24" s="2">
        <v>5000</v>
      </c>
      <c r="J24" s="2">
        <f t="shared" si="12"/>
        <v>498.68766404199414</v>
      </c>
      <c r="K24" s="2">
        <f t="shared" si="13"/>
        <v>263.15789473684254</v>
      </c>
      <c r="L24" s="3">
        <f t="shared" si="2"/>
        <v>0.23562992125984206</v>
      </c>
      <c r="M24" s="3">
        <f t="shared" si="3"/>
        <v>0.2563157894736845</v>
      </c>
      <c r="N24" s="37">
        <f t="shared" si="4"/>
        <v>30621.850393700795</v>
      </c>
      <c r="O24" s="37">
        <f t="shared" si="5"/>
        <v>14896.71052631579</v>
      </c>
      <c r="P24" s="4">
        <f t="shared" si="6"/>
        <v>91037.121840033171</v>
      </c>
      <c r="Q24" s="12">
        <f t="shared" si="7"/>
        <v>6.0691414560022112</v>
      </c>
      <c r="R24" s="4">
        <f t="shared" si="8"/>
        <v>45518.560920016585</v>
      </c>
      <c r="S24" s="13">
        <f t="shared" si="9"/>
        <v>45518.560920016585</v>
      </c>
      <c r="T24" s="17"/>
      <c r="U24" s="24"/>
      <c r="V24" s="24"/>
      <c r="W24" s="25"/>
      <c r="X24" s="26"/>
      <c r="Y24" s="24"/>
      <c r="Z24" s="24"/>
      <c r="AA24" s="24"/>
      <c r="AB24" s="27"/>
      <c r="AC24" s="26"/>
      <c r="AD24" s="21"/>
      <c r="AE24" s="28"/>
      <c r="AF24" s="22"/>
    </row>
    <row r="25" spans="2:32" x14ac:dyDescent="0.2">
      <c r="B25" s="11">
        <v>36972</v>
      </c>
      <c r="D25" s="29">
        <v>4.63</v>
      </c>
      <c r="E25" s="29">
        <v>4.95</v>
      </c>
      <c r="F25" s="41">
        <v>11.605</v>
      </c>
      <c r="G25" s="39">
        <v>11.35</v>
      </c>
      <c r="H25" s="2">
        <v>10000</v>
      </c>
      <c r="I25" s="2">
        <v>5000</v>
      </c>
      <c r="J25" s="2">
        <f t="shared" ref="J25:J34" si="14">SUM(H25/0.9525)-H25</f>
        <v>498.68766404199414</v>
      </c>
      <c r="K25" s="2">
        <f t="shared" ref="K25:K34" si="15">SUM(I25/0.95)-I25</f>
        <v>263.15789473684254</v>
      </c>
      <c r="L25" s="3">
        <f t="shared" si="2"/>
        <v>0.23089238845144333</v>
      </c>
      <c r="M25" s="3">
        <f t="shared" si="3"/>
        <v>0.26052631578947416</v>
      </c>
      <c r="N25" s="37">
        <f t="shared" si="4"/>
        <v>32445.538057742782</v>
      </c>
      <c r="O25" s="37">
        <f t="shared" si="5"/>
        <v>15348.684210526313</v>
      </c>
      <c r="P25" s="4">
        <f t="shared" si="6"/>
        <v>95588.444536538183</v>
      </c>
      <c r="Q25" s="12">
        <f t="shared" si="7"/>
        <v>6.3725629691025452</v>
      </c>
      <c r="R25" s="4">
        <f t="shared" si="8"/>
        <v>47794.222268269092</v>
      </c>
      <c r="S25" s="13">
        <f t="shared" si="9"/>
        <v>47794.222268269092</v>
      </c>
      <c r="T25" s="17"/>
      <c r="U25" s="24"/>
      <c r="V25" s="24"/>
      <c r="W25" s="25"/>
      <c r="X25" s="26"/>
      <c r="Y25" s="24"/>
      <c r="Z25" s="24"/>
      <c r="AA25" s="24"/>
      <c r="AB25" s="27"/>
      <c r="AC25" s="26"/>
      <c r="AD25" s="21"/>
      <c r="AE25" s="28"/>
      <c r="AF25" s="22"/>
    </row>
    <row r="26" spans="2:32" x14ac:dyDescent="0.2">
      <c r="B26" s="11">
        <v>36973</v>
      </c>
      <c r="D26" s="29">
        <v>4.5999999999999996</v>
      </c>
      <c r="E26" s="29">
        <v>4.8049999999999997</v>
      </c>
      <c r="F26" s="41">
        <v>10.994999999999999</v>
      </c>
      <c r="G26" s="39">
        <v>10.74</v>
      </c>
      <c r="H26" s="2">
        <v>10000</v>
      </c>
      <c r="I26" s="2">
        <v>5000</v>
      </c>
      <c r="J26" s="2">
        <f t="shared" si="14"/>
        <v>498.68766404199414</v>
      </c>
      <c r="K26" s="2">
        <f t="shared" si="15"/>
        <v>263.15789473684254</v>
      </c>
      <c r="L26" s="3">
        <f t="shared" si="2"/>
        <v>0.22939632545931765</v>
      </c>
      <c r="M26" s="3">
        <f t="shared" si="3"/>
        <v>0.25289473684210506</v>
      </c>
      <c r="N26" s="37">
        <f t="shared" si="4"/>
        <v>29553.018372703416</v>
      </c>
      <c r="O26" s="37">
        <f t="shared" si="5"/>
        <v>14205.263157894738</v>
      </c>
      <c r="P26" s="4">
        <f t="shared" si="6"/>
        <v>87516.563061196313</v>
      </c>
      <c r="Q26" s="12">
        <f t="shared" si="7"/>
        <v>5.8344375374130877</v>
      </c>
      <c r="R26" s="4">
        <f t="shared" si="8"/>
        <v>43758.281530598157</v>
      </c>
      <c r="S26" s="13">
        <f t="shared" si="9"/>
        <v>43758.281530598157</v>
      </c>
      <c r="T26" s="17"/>
      <c r="U26" s="24"/>
      <c r="V26" s="24"/>
      <c r="W26" s="25"/>
      <c r="X26" s="26"/>
      <c r="Y26" s="24"/>
      <c r="Z26" s="24"/>
      <c r="AA26" s="24"/>
      <c r="AB26" s="27"/>
      <c r="AC26" s="26"/>
      <c r="AD26" s="21"/>
      <c r="AE26" s="28"/>
      <c r="AF26" s="22"/>
    </row>
    <row r="27" spans="2:32" x14ac:dyDescent="0.2">
      <c r="B27" s="11">
        <v>36974</v>
      </c>
      <c r="D27" s="29">
        <v>4.7350000000000003</v>
      </c>
      <c r="E27" s="29">
        <v>4.9400000000000004</v>
      </c>
      <c r="F27" s="41">
        <v>11.13</v>
      </c>
      <c r="G27" s="39">
        <v>10.95</v>
      </c>
      <c r="H27" s="2">
        <v>10000</v>
      </c>
      <c r="I27" s="2">
        <v>5000</v>
      </c>
      <c r="J27" s="2">
        <f t="shared" si="14"/>
        <v>498.68766404199414</v>
      </c>
      <c r="K27" s="2">
        <f t="shared" si="15"/>
        <v>263.15789473684254</v>
      </c>
      <c r="L27" s="3">
        <f t="shared" si="2"/>
        <v>0.23612860892388454</v>
      </c>
      <c r="M27" s="3">
        <f t="shared" si="3"/>
        <v>0.26000000000000068</v>
      </c>
      <c r="N27" s="37">
        <f t="shared" si="4"/>
        <v>29894.356955380572</v>
      </c>
      <c r="O27" s="37">
        <f t="shared" si="5"/>
        <v>14374.999999999996</v>
      </c>
      <c r="P27" s="4">
        <f t="shared" si="6"/>
        <v>88538.713910761144</v>
      </c>
      <c r="Q27" s="12">
        <f t="shared" si="7"/>
        <v>5.9025809273840766</v>
      </c>
      <c r="R27" s="4">
        <f t="shared" si="8"/>
        <v>44269.356955380572</v>
      </c>
      <c r="S27" s="13">
        <f t="shared" si="9"/>
        <v>44269.356955380572</v>
      </c>
      <c r="T27" s="17"/>
      <c r="U27" s="24"/>
      <c r="V27" s="24"/>
      <c r="W27" s="25"/>
      <c r="X27" s="26"/>
      <c r="Y27" s="24"/>
      <c r="Z27" s="24"/>
      <c r="AA27" s="24"/>
      <c r="AB27" s="27"/>
      <c r="AC27" s="26"/>
      <c r="AD27" s="21"/>
      <c r="AE27" s="28"/>
      <c r="AF27" s="22"/>
    </row>
    <row r="28" spans="2:32" x14ac:dyDescent="0.2">
      <c r="B28" s="11">
        <v>36975</v>
      </c>
      <c r="D28" s="29">
        <v>4.7350000000000003</v>
      </c>
      <c r="E28" s="29">
        <v>4.9400000000000004</v>
      </c>
      <c r="F28" s="41">
        <v>11.13</v>
      </c>
      <c r="G28" s="39">
        <v>10.95</v>
      </c>
      <c r="H28" s="2">
        <v>10000</v>
      </c>
      <c r="I28" s="2">
        <v>5000</v>
      </c>
      <c r="J28" s="2">
        <f t="shared" si="14"/>
        <v>498.68766404199414</v>
      </c>
      <c r="K28" s="2">
        <f t="shared" si="15"/>
        <v>263.15789473684254</v>
      </c>
      <c r="L28" s="3">
        <f t="shared" si="2"/>
        <v>0.23612860892388454</v>
      </c>
      <c r="M28" s="3">
        <f t="shared" si="3"/>
        <v>0.26000000000000068</v>
      </c>
      <c r="N28" s="37">
        <f t="shared" si="4"/>
        <v>29894.356955380572</v>
      </c>
      <c r="O28" s="37">
        <f t="shared" si="5"/>
        <v>14374.999999999996</v>
      </c>
      <c r="P28" s="4">
        <f t="shared" si="6"/>
        <v>88538.713910761144</v>
      </c>
      <c r="Q28" s="12">
        <f t="shared" si="7"/>
        <v>5.9025809273840766</v>
      </c>
      <c r="R28" s="4">
        <f t="shared" si="8"/>
        <v>44269.356955380572</v>
      </c>
      <c r="S28" s="13">
        <f t="shared" si="9"/>
        <v>44269.356955380572</v>
      </c>
      <c r="T28" s="17"/>
      <c r="U28" s="24"/>
      <c r="V28" s="24"/>
      <c r="W28" s="25"/>
      <c r="X28" s="26"/>
      <c r="Y28" s="24"/>
      <c r="Z28" s="24"/>
      <c r="AA28" s="24"/>
      <c r="AB28" s="27"/>
      <c r="AC28" s="26"/>
      <c r="AD28" s="21"/>
      <c r="AE28" s="28"/>
      <c r="AF28" s="22"/>
    </row>
    <row r="29" spans="2:32" x14ac:dyDescent="0.2">
      <c r="B29" s="11">
        <v>36976</v>
      </c>
      <c r="D29" s="29">
        <v>4.7350000000000003</v>
      </c>
      <c r="E29" s="29">
        <v>4.9400000000000004</v>
      </c>
      <c r="F29" s="41">
        <v>11.13</v>
      </c>
      <c r="G29" s="39">
        <v>10.95</v>
      </c>
      <c r="H29" s="2">
        <v>10000</v>
      </c>
      <c r="I29" s="2">
        <v>5000</v>
      </c>
      <c r="J29" s="2">
        <f t="shared" si="14"/>
        <v>498.68766404199414</v>
      </c>
      <c r="K29" s="2">
        <f t="shared" si="15"/>
        <v>263.15789473684254</v>
      </c>
      <c r="L29" s="3">
        <f t="shared" si="2"/>
        <v>0.23612860892388454</v>
      </c>
      <c r="M29" s="3">
        <f t="shared" si="3"/>
        <v>0.26000000000000068</v>
      </c>
      <c r="N29" s="37">
        <f t="shared" si="4"/>
        <v>29894.356955380572</v>
      </c>
      <c r="O29" s="37">
        <f t="shared" si="5"/>
        <v>14374.999999999996</v>
      </c>
      <c r="P29" s="4">
        <f t="shared" si="6"/>
        <v>88538.713910761144</v>
      </c>
      <c r="Q29" s="12">
        <f t="shared" si="7"/>
        <v>5.9025809273840766</v>
      </c>
      <c r="R29" s="4">
        <f t="shared" si="8"/>
        <v>44269.356955380572</v>
      </c>
      <c r="S29" s="13">
        <f t="shared" si="9"/>
        <v>44269.356955380572</v>
      </c>
      <c r="T29" s="17"/>
      <c r="U29" s="24"/>
      <c r="V29" s="24"/>
      <c r="W29" s="25"/>
      <c r="X29" s="26"/>
      <c r="Y29" s="24"/>
      <c r="Z29" s="24"/>
      <c r="AA29" s="24"/>
      <c r="AB29" s="27"/>
      <c r="AC29" s="26"/>
      <c r="AD29" s="21"/>
      <c r="AE29" s="28"/>
      <c r="AF29" s="22"/>
    </row>
    <row r="30" spans="2:32" x14ac:dyDescent="0.2">
      <c r="B30" s="11">
        <v>36977</v>
      </c>
      <c r="D30" s="29">
        <v>4.4400000000000004</v>
      </c>
      <c r="E30" s="29">
        <v>5</v>
      </c>
      <c r="F30" s="41">
        <v>10.25</v>
      </c>
      <c r="G30" s="39">
        <v>10.050000000000001</v>
      </c>
      <c r="H30" s="2">
        <v>10000</v>
      </c>
      <c r="I30" s="2">
        <v>5000</v>
      </c>
      <c r="J30" s="2">
        <f t="shared" si="14"/>
        <v>498.68766404199414</v>
      </c>
      <c r="K30" s="2">
        <f t="shared" si="15"/>
        <v>263.15789473684254</v>
      </c>
      <c r="L30" s="3">
        <f>(D30/0.9525)-D30</f>
        <v>0.22141732283464588</v>
      </c>
      <c r="M30" s="3">
        <f>(E30/0.95)-E30</f>
        <v>0.26315789473684248</v>
      </c>
      <c r="N30" s="37">
        <f t="shared" si="4"/>
        <v>26942.913385826771</v>
      </c>
      <c r="O30" s="37">
        <f t="shared" si="5"/>
        <v>11967.105263157895</v>
      </c>
      <c r="P30" s="4">
        <f>(G30-D30-L30)*H30+(G30-E30-M30)*I30</f>
        <v>77820.037297969335</v>
      </c>
      <c r="Q30" s="12">
        <f t="shared" si="7"/>
        <v>5.188002486531289</v>
      </c>
      <c r="R30" s="4">
        <f t="shared" si="8"/>
        <v>38910.018648984667</v>
      </c>
      <c r="S30" s="13">
        <f t="shared" si="9"/>
        <v>38910.018648984667</v>
      </c>
      <c r="T30" s="17"/>
      <c r="U30" s="24"/>
      <c r="V30" s="24"/>
      <c r="W30" s="25"/>
      <c r="X30" s="26"/>
      <c r="Y30" s="24"/>
      <c r="Z30" s="24"/>
      <c r="AA30" s="24"/>
      <c r="AB30" s="27"/>
      <c r="AC30" s="26"/>
      <c r="AD30" s="21"/>
      <c r="AE30" s="28"/>
      <c r="AF30" s="22"/>
    </row>
    <row r="31" spans="2:32" x14ac:dyDescent="0.2">
      <c r="B31" s="11">
        <v>36978</v>
      </c>
      <c r="D31" s="29">
        <v>4.49</v>
      </c>
      <c r="E31" s="29">
        <v>5.18</v>
      </c>
      <c r="F31" s="41">
        <v>10.78</v>
      </c>
      <c r="G31" s="39">
        <v>10.75</v>
      </c>
      <c r="H31" s="2">
        <v>10000</v>
      </c>
      <c r="I31" s="2">
        <v>5000</v>
      </c>
      <c r="J31" s="2">
        <f t="shared" si="14"/>
        <v>498.68766404199414</v>
      </c>
      <c r="K31" s="2">
        <f t="shared" si="15"/>
        <v>263.15789473684254</v>
      </c>
      <c r="L31" s="3">
        <f>(D31/0.9525)-D31</f>
        <v>0.22391076115485564</v>
      </c>
      <c r="M31" s="3">
        <f>(E31/0.95)-E31</f>
        <v>0.27263157894736878</v>
      </c>
      <c r="N31" s="37">
        <f t="shared" si="4"/>
        <v>30180.446194225722</v>
      </c>
      <c r="O31" s="37">
        <f t="shared" si="5"/>
        <v>13243.421052631578</v>
      </c>
      <c r="P31" s="4">
        <f>(G31-D31-L31)*H31+(G31-E31-M31)*I31</f>
        <v>86847.734493714597</v>
      </c>
      <c r="Q31" s="12">
        <f t="shared" si="7"/>
        <v>5.7898489662476402</v>
      </c>
      <c r="R31" s="4">
        <f t="shared" si="8"/>
        <v>43423.867246857299</v>
      </c>
      <c r="S31" s="13">
        <f t="shared" si="9"/>
        <v>43423.867246857299</v>
      </c>
      <c r="T31" s="17"/>
      <c r="U31" s="24"/>
      <c r="V31" s="24"/>
      <c r="W31" s="25"/>
      <c r="X31" s="26"/>
      <c r="Y31" s="24"/>
      <c r="Z31" s="24"/>
      <c r="AA31" s="24"/>
      <c r="AB31" s="27"/>
      <c r="AC31" s="26"/>
      <c r="AD31" s="21"/>
      <c r="AE31" s="28"/>
      <c r="AF31" s="22"/>
    </row>
    <row r="32" spans="2:32" x14ac:dyDescent="0.2">
      <c r="B32" s="11">
        <v>36979</v>
      </c>
      <c r="D32" s="29">
        <v>4.66</v>
      </c>
      <c r="E32" s="29">
        <v>5.4050000000000002</v>
      </c>
      <c r="F32" s="41">
        <v>13.585000000000001</v>
      </c>
      <c r="G32" s="30">
        <v>13.6</v>
      </c>
      <c r="H32" s="2">
        <v>10000</v>
      </c>
      <c r="I32" s="2">
        <v>5000</v>
      </c>
      <c r="J32" s="2">
        <f t="shared" si="14"/>
        <v>498.68766404199414</v>
      </c>
      <c r="K32" s="2">
        <f t="shared" si="15"/>
        <v>263.15789473684254</v>
      </c>
      <c r="L32" s="3">
        <f>(D32/0.9525)-D32</f>
        <v>0.2323884514435699</v>
      </c>
      <c r="M32" s="3">
        <f>(E32/0.95)-E32</f>
        <v>0.28447368421052666</v>
      </c>
      <c r="N32" s="37">
        <f t="shared" si="4"/>
        <v>43538.057742782141</v>
      </c>
      <c r="O32" s="37">
        <f t="shared" si="5"/>
        <v>19776.315789473683</v>
      </c>
      <c r="P32" s="4">
        <f>(G32-D32-L32)*H32+(G32-E32-M32)*I32</f>
        <v>126628.74706451164</v>
      </c>
      <c r="Q32" s="12">
        <f t="shared" si="7"/>
        <v>8.4419164709674419</v>
      </c>
      <c r="R32" s="4">
        <f t="shared" si="8"/>
        <v>63314.37353225582</v>
      </c>
      <c r="S32" s="13">
        <f t="shared" si="9"/>
        <v>63314.37353225582</v>
      </c>
      <c r="T32" s="17"/>
      <c r="U32" s="24"/>
      <c r="V32" s="21"/>
      <c r="W32" s="25"/>
      <c r="X32" s="26"/>
      <c r="Y32" s="21"/>
      <c r="Z32" s="24"/>
      <c r="AA32" s="21"/>
      <c r="AB32" s="27"/>
      <c r="AC32" s="26"/>
      <c r="AD32" s="21"/>
      <c r="AE32" s="28"/>
      <c r="AF32" s="22"/>
    </row>
    <row r="33" spans="2:32" x14ac:dyDescent="0.2">
      <c r="B33" s="11">
        <v>36980</v>
      </c>
      <c r="D33" s="29">
        <v>4.5</v>
      </c>
      <c r="E33" s="29">
        <v>5.1550000000000002</v>
      </c>
      <c r="F33" s="41">
        <v>14.015000000000001</v>
      </c>
      <c r="G33" s="39">
        <v>14.15</v>
      </c>
      <c r="H33" s="2">
        <v>9506</v>
      </c>
      <c r="I33" s="2">
        <v>4552</v>
      </c>
      <c r="J33" s="2">
        <f t="shared" si="14"/>
        <v>474.05249343831929</v>
      </c>
      <c r="K33" s="2">
        <f t="shared" si="15"/>
        <v>239.57894736842172</v>
      </c>
      <c r="L33" s="3">
        <f>(D33/0.9525)-D33</f>
        <v>0.22440944881889724</v>
      </c>
      <c r="M33" s="3">
        <f>(E33/0.95)-E33</f>
        <v>0.27131578947368418</v>
      </c>
      <c r="N33" s="37">
        <f t="shared" si="4"/>
        <v>44799.83188976378</v>
      </c>
      <c r="O33" s="37">
        <f t="shared" si="5"/>
        <v>19855.105263157897</v>
      </c>
      <c r="P33" s="4">
        <f>(G33-D33-L33)*H33+(G33-E33-M33)*I33</f>
        <v>129309.87430584335</v>
      </c>
      <c r="Q33" s="12">
        <f t="shared" si="7"/>
        <v>9.1983122994624651</v>
      </c>
      <c r="R33" s="4">
        <f t="shared" si="8"/>
        <v>64654.937152921673</v>
      </c>
      <c r="S33" s="13">
        <f t="shared" si="9"/>
        <v>64654.937152921673</v>
      </c>
      <c r="T33" s="17"/>
      <c r="U33" s="24"/>
      <c r="V33" s="21"/>
      <c r="W33" s="25"/>
      <c r="X33" s="26"/>
      <c r="Y33" s="21"/>
      <c r="Z33" s="24"/>
      <c r="AA33" s="21"/>
      <c r="AB33" s="27"/>
      <c r="AC33" s="26"/>
      <c r="AD33" s="21"/>
      <c r="AE33" s="28"/>
      <c r="AF33" s="22"/>
    </row>
    <row r="34" spans="2:32" x14ac:dyDescent="0.2">
      <c r="B34" s="11">
        <v>36981</v>
      </c>
      <c r="D34" s="29">
        <v>4.45</v>
      </c>
      <c r="E34" s="29">
        <v>5.1150000000000002</v>
      </c>
      <c r="F34" s="41">
        <v>14.25</v>
      </c>
      <c r="G34" s="39">
        <v>14.15</v>
      </c>
      <c r="H34" s="2">
        <v>9324</v>
      </c>
      <c r="I34" s="2">
        <v>4480</v>
      </c>
      <c r="J34" s="2">
        <f t="shared" si="14"/>
        <v>464.97637795275659</v>
      </c>
      <c r="K34" s="2">
        <f t="shared" si="15"/>
        <v>235.78947368421086</v>
      </c>
      <c r="L34" s="3">
        <f>(D34/0.9525)-D34</f>
        <v>0.22191601049868748</v>
      </c>
      <c r="M34" s="3">
        <f>(E34/0.95)-E34</f>
        <v>0.26921052631578934</v>
      </c>
      <c r="N34" s="37">
        <f t="shared" si="4"/>
        <v>44186.827559055113</v>
      </c>
      <c r="O34" s="37">
        <f t="shared" si="5"/>
        <v>19635.368421052633</v>
      </c>
      <c r="P34" s="4">
        <f>(G34-D34-L34)*H34+(G34-E34-M34)*I34</f>
        <v>127644.39196021549</v>
      </c>
      <c r="Q34" s="12">
        <f t="shared" si="7"/>
        <v>9.2469133555647272</v>
      </c>
      <c r="R34" s="4">
        <f t="shared" si="8"/>
        <v>63822.195980107746</v>
      </c>
      <c r="S34" s="13">
        <f t="shared" si="9"/>
        <v>63822.195980107746</v>
      </c>
      <c r="T34" s="17"/>
      <c r="U34" s="24"/>
      <c r="V34" s="21"/>
      <c r="W34" s="25"/>
      <c r="X34" s="26"/>
      <c r="Y34" s="21"/>
      <c r="Z34" s="24"/>
      <c r="AA34" s="21"/>
      <c r="AB34" s="27"/>
      <c r="AC34" s="26"/>
      <c r="AD34" s="21"/>
      <c r="AE34" s="28"/>
      <c r="AF34" s="22"/>
    </row>
    <row r="35" spans="2:32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1"/>
      <c r="U35" s="21"/>
      <c r="V35" s="21"/>
      <c r="W35" s="21"/>
      <c r="X35" s="22"/>
      <c r="Y35" s="21"/>
      <c r="Z35" s="21"/>
      <c r="AA35" s="21"/>
      <c r="AB35" s="21"/>
      <c r="AC35" s="22"/>
      <c r="AD35" s="21"/>
      <c r="AE35" s="21"/>
      <c r="AF35" s="22"/>
    </row>
    <row r="36" spans="2:32" x14ac:dyDescent="0.2">
      <c r="D36" s="1" t="s">
        <v>14</v>
      </c>
      <c r="E36" s="1"/>
      <c r="F36" s="1"/>
      <c r="G36" s="1"/>
      <c r="H36" s="13">
        <f>SUM(H4:H35)</f>
        <v>292164</v>
      </c>
      <c r="I36" s="13">
        <f>SUM(I4:I35)</f>
        <v>159645</v>
      </c>
      <c r="J36" s="13">
        <f>SUM(J4:J35)</f>
        <v>14569.85826771652</v>
      </c>
      <c r="K36" s="13">
        <f>SUM(K4:K35)</f>
        <v>8402.3684210526444</v>
      </c>
      <c r="L36" s="1"/>
      <c r="M36" s="1"/>
      <c r="N36" s="34">
        <f>SUM(N4:N35)</f>
        <v>1126653.5833333333</v>
      </c>
      <c r="O36" s="34">
        <f>SUM(O4:O35)</f>
        <v>701293.43026315782</v>
      </c>
      <c r="P36" s="13">
        <f>SUM(P4:P35)</f>
        <v>3655894.0271929833</v>
      </c>
      <c r="Q36" s="13"/>
      <c r="R36" s="13">
        <f>SUM(R4:R35)</f>
        <v>1827947.0135964917</v>
      </c>
      <c r="S36" s="13">
        <f>SUM(S4:S35)</f>
        <v>1827947.0135964917</v>
      </c>
      <c r="U36" s="21"/>
      <c r="V36" s="21"/>
      <c r="W36" s="21"/>
      <c r="X36" s="22"/>
      <c r="Y36" s="21"/>
      <c r="Z36" s="21"/>
      <c r="AA36" s="21"/>
      <c r="AB36" s="21"/>
      <c r="AC36" s="22"/>
      <c r="AD36" s="21"/>
      <c r="AE36" s="21"/>
      <c r="AF36" s="22"/>
    </row>
    <row r="37" spans="2:32" x14ac:dyDescent="0.2">
      <c r="D37" s="1"/>
      <c r="E37" s="1"/>
      <c r="F37" s="1"/>
      <c r="G37" s="1"/>
      <c r="H37" s="13"/>
      <c r="I37" s="13"/>
      <c r="J37" s="13"/>
      <c r="K37" s="13"/>
      <c r="L37" s="1"/>
      <c r="M37" s="1"/>
      <c r="N37" s="1"/>
      <c r="O37" s="1"/>
      <c r="P37" s="13"/>
      <c r="Q37" s="13"/>
      <c r="R37" s="13"/>
      <c r="S37" s="13"/>
      <c r="U37" s="21"/>
      <c r="V37" s="21"/>
      <c r="W37" s="21"/>
      <c r="X37" s="22"/>
      <c r="Y37" s="21"/>
      <c r="Z37" s="21"/>
      <c r="AA37" s="21"/>
      <c r="AB37" s="21"/>
      <c r="AC37" s="22"/>
      <c r="AD37" s="21"/>
      <c r="AE37" s="21"/>
      <c r="AF37" s="22"/>
    </row>
    <row r="38" spans="2:32" x14ac:dyDescent="0.2">
      <c r="D38" s="1"/>
      <c r="E38" s="1"/>
      <c r="F38" s="1"/>
      <c r="G38" s="1"/>
      <c r="H38" s="14">
        <f>H36/(H36+I36)*R36</f>
        <v>1182048.8553357844</v>
      </c>
      <c r="I38" s="14">
        <f>I36/(H36+I36)*R36</f>
        <v>645898.15826070739</v>
      </c>
      <c r="J38" s="1"/>
      <c r="K38" s="1"/>
      <c r="L38" s="1"/>
      <c r="M38" s="1"/>
      <c r="N38" s="1"/>
      <c r="O38" s="1"/>
      <c r="P38" s="1"/>
      <c r="Q38" s="1"/>
      <c r="R38" s="4"/>
      <c r="S38" s="6"/>
      <c r="T38" s="17"/>
      <c r="U38" s="21"/>
      <c r="V38" s="21"/>
      <c r="W38" s="21"/>
      <c r="X38" s="22"/>
      <c r="Y38" s="21"/>
      <c r="Z38" s="21"/>
      <c r="AA38" s="21"/>
      <c r="AB38" s="21"/>
      <c r="AC38" s="22"/>
      <c r="AD38" s="21"/>
      <c r="AE38" s="21"/>
      <c r="AF38" s="22"/>
    </row>
    <row r="39" spans="2:32" x14ac:dyDescent="0.2">
      <c r="H39" s="15">
        <f>SUM(H38/R36)</f>
        <v>0.64665378511716232</v>
      </c>
      <c r="I39" s="15">
        <f>SUM(I38/S36)</f>
        <v>0.35334621488283768</v>
      </c>
      <c r="S39" s="7"/>
      <c r="U39" s="21"/>
      <c r="V39" s="21"/>
      <c r="W39" s="21"/>
      <c r="X39" s="22"/>
      <c r="Y39" s="21"/>
      <c r="Z39" s="21"/>
      <c r="AA39" s="21"/>
      <c r="AB39" s="21"/>
      <c r="AC39" s="22"/>
      <c r="AD39" s="21"/>
      <c r="AE39" s="21"/>
      <c r="AF39" s="22"/>
    </row>
    <row r="40" spans="2:32" x14ac:dyDescent="0.2">
      <c r="U40" s="21"/>
      <c r="V40" s="21"/>
      <c r="W40" s="21"/>
      <c r="X40" s="22"/>
      <c r="Y40" s="21"/>
      <c r="Z40" s="21"/>
      <c r="AA40" s="21"/>
      <c r="AB40" s="21"/>
      <c r="AC40" s="22"/>
      <c r="AD40" s="21"/>
      <c r="AE40" s="21"/>
      <c r="AF40" s="22"/>
    </row>
    <row r="41" spans="2:32" x14ac:dyDescent="0.2">
      <c r="U41" s="21"/>
      <c r="V41" s="21"/>
      <c r="W41" s="21"/>
      <c r="X41" s="22"/>
      <c r="Y41" s="21"/>
      <c r="Z41" s="21"/>
      <c r="AA41" s="21"/>
      <c r="AB41" s="21"/>
      <c r="AC41" s="22"/>
      <c r="AD41" s="21"/>
      <c r="AE41" s="21"/>
      <c r="AF41" s="22"/>
    </row>
    <row r="42" spans="2:32" x14ac:dyDescent="0.2">
      <c r="U42" s="21"/>
      <c r="V42" s="21"/>
      <c r="W42" s="21"/>
      <c r="X42" s="22"/>
      <c r="Y42" s="21"/>
      <c r="Z42" s="21"/>
      <c r="AA42" s="21"/>
      <c r="AB42" s="21"/>
      <c r="AC42" s="22"/>
      <c r="AD42" s="21"/>
      <c r="AE42" s="21"/>
      <c r="AF42" s="22"/>
    </row>
    <row r="43" spans="2:32" x14ac:dyDescent="0.2">
      <c r="U43" s="21"/>
      <c r="V43" s="21"/>
      <c r="W43" s="21"/>
      <c r="X43" s="22"/>
      <c r="Y43" s="21"/>
      <c r="Z43" s="21"/>
      <c r="AA43" s="21"/>
      <c r="AB43" s="21"/>
      <c r="AC43" s="22"/>
      <c r="AD43" s="21"/>
      <c r="AE43" s="21"/>
      <c r="AF43" s="22"/>
    </row>
    <row r="44" spans="2:32" x14ac:dyDescent="0.2">
      <c r="U44" s="21"/>
      <c r="V44" s="21"/>
      <c r="W44" s="21"/>
      <c r="X44" s="22"/>
      <c r="Y44" s="21"/>
      <c r="Z44" s="21"/>
      <c r="AA44" s="21"/>
      <c r="AB44" s="21"/>
      <c r="AC44" s="22"/>
      <c r="AD44" s="21"/>
      <c r="AE44" s="21"/>
      <c r="AF44" s="22"/>
    </row>
    <row r="45" spans="2:32" x14ac:dyDescent="0.2">
      <c r="U45" s="21"/>
      <c r="V45" s="21"/>
      <c r="W45" s="21"/>
      <c r="X45" s="22"/>
      <c r="Y45" s="21"/>
      <c r="Z45" s="21"/>
      <c r="AA45" s="21"/>
      <c r="AB45" s="21"/>
      <c r="AC45" s="22"/>
      <c r="AD45" s="21"/>
      <c r="AE45" s="21"/>
      <c r="AF45" s="22"/>
    </row>
    <row r="46" spans="2:32" x14ac:dyDescent="0.2">
      <c r="U46" s="21"/>
      <c r="V46" s="21"/>
      <c r="W46" s="21"/>
      <c r="X46" s="22"/>
      <c r="Y46" s="21"/>
      <c r="Z46" s="21"/>
      <c r="AA46" s="21"/>
      <c r="AB46" s="21"/>
      <c r="AC46" s="22"/>
      <c r="AD46" s="21"/>
      <c r="AE46" s="21"/>
      <c r="AF46" s="22"/>
    </row>
    <row r="47" spans="2:32" x14ac:dyDescent="0.2">
      <c r="U47" s="21"/>
      <c r="V47" s="21"/>
      <c r="W47" s="21"/>
      <c r="X47" s="22"/>
      <c r="Y47" s="21"/>
      <c r="Z47" s="21"/>
      <c r="AA47" s="21"/>
      <c r="AB47" s="21"/>
      <c r="AC47" s="22"/>
      <c r="AD47" s="21"/>
      <c r="AE47" s="21"/>
      <c r="AF47" s="22"/>
    </row>
    <row r="48" spans="2:32" x14ac:dyDescent="0.2">
      <c r="U48" s="21"/>
      <c r="V48" s="21"/>
      <c r="W48" s="21"/>
      <c r="X48" s="22"/>
      <c r="Y48" s="21"/>
      <c r="Z48" s="21"/>
      <c r="AA48" s="21"/>
      <c r="AB48" s="21"/>
      <c r="AC48" s="22"/>
      <c r="AD48" s="21"/>
      <c r="AE48" s="21"/>
      <c r="AF48" s="22"/>
    </row>
  </sheetData>
  <phoneticPr fontId="0" type="noConversion"/>
  <pageMargins left="0" right="0" top="1" bottom="0.7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Felienne</cp:lastModifiedBy>
  <cp:lastPrinted>2001-04-03T17:47:10Z</cp:lastPrinted>
  <dcterms:created xsi:type="dcterms:W3CDTF">2001-02-20T19:42:33Z</dcterms:created>
  <dcterms:modified xsi:type="dcterms:W3CDTF">2014-09-04T08:17:28Z</dcterms:modified>
</cp:coreProperties>
</file>