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2120" windowHeight="8835"/>
  </bookViews>
  <sheets>
    <sheet name="Deal" sheetId="1" r:id="rId1"/>
    <sheet name="Max Rates" sheetId="5" r:id="rId2"/>
    <sheet name="Sheet2" sheetId="2" r:id="rId3"/>
    <sheet name="Sheet3" sheetId="3" r:id="rId4"/>
  </sheets>
  <definedNames>
    <definedName name="_xlnm.Print_Area" localSheetId="0">Deal!$A$1:$J$41</definedName>
    <definedName name="_xlnm.Print_Area" localSheetId="1">'Max Rates'!$A$1:$J$41</definedName>
  </definedNames>
  <calcPr calcId="152511"/>
</workbook>
</file>

<file path=xl/calcChain.xml><?xml version="1.0" encoding="utf-8"?>
<calcChain xmlns="http://schemas.openxmlformats.org/spreadsheetml/2006/main">
  <c r="D7" i="1" l="1"/>
  <c r="G7" i="1"/>
  <c r="J7" i="1"/>
  <c r="O7" i="1"/>
  <c r="P7" i="1"/>
  <c r="Q7" i="1"/>
  <c r="D8" i="1"/>
  <c r="G8" i="1"/>
  <c r="J8" i="1"/>
  <c r="O8" i="1"/>
  <c r="Q8" i="1" s="1"/>
  <c r="P8" i="1"/>
  <c r="D9" i="1"/>
  <c r="G9" i="1"/>
  <c r="J9" i="1"/>
  <c r="O9" i="1"/>
  <c r="Q9" i="1" s="1"/>
  <c r="P9" i="1"/>
  <c r="D10" i="1"/>
  <c r="G10" i="1" s="1"/>
  <c r="J10" i="1"/>
  <c r="O10" i="1"/>
  <c r="P10" i="1"/>
  <c r="P38" i="1" s="1"/>
  <c r="O47" i="1" s="1"/>
  <c r="Q10" i="1"/>
  <c r="D11" i="1"/>
  <c r="G11" i="1"/>
  <c r="J11" i="1"/>
  <c r="O11" i="1"/>
  <c r="P11" i="1"/>
  <c r="Q11" i="1"/>
  <c r="D12" i="1"/>
  <c r="G12" i="1"/>
  <c r="J12" i="1"/>
  <c r="O12" i="1"/>
  <c r="Q12" i="1" s="1"/>
  <c r="P12" i="1"/>
  <c r="D13" i="1"/>
  <c r="G13" i="1"/>
  <c r="J13" i="1"/>
  <c r="O13" i="1"/>
  <c r="Q13" i="1" s="1"/>
  <c r="P13" i="1"/>
  <c r="D14" i="1"/>
  <c r="G14" i="1" s="1"/>
  <c r="J14" i="1"/>
  <c r="O14" i="1"/>
  <c r="P14" i="1"/>
  <c r="Q14" i="1"/>
  <c r="D15" i="1"/>
  <c r="G15" i="1"/>
  <c r="J15" i="1"/>
  <c r="O15" i="1"/>
  <c r="P15" i="1"/>
  <c r="Q15" i="1"/>
  <c r="D16" i="1"/>
  <c r="G16" i="1"/>
  <c r="J16" i="1"/>
  <c r="O16" i="1"/>
  <c r="Q16" i="1" s="1"/>
  <c r="P16" i="1"/>
  <c r="D17" i="1"/>
  <c r="G17" i="1"/>
  <c r="J17" i="1"/>
  <c r="O17" i="1"/>
  <c r="Q17" i="1" s="1"/>
  <c r="P17" i="1"/>
  <c r="D18" i="1"/>
  <c r="G18" i="1" s="1"/>
  <c r="J18" i="1" s="1"/>
  <c r="O18" i="1"/>
  <c r="P18" i="1"/>
  <c r="Q18" i="1"/>
  <c r="D19" i="1"/>
  <c r="G19" i="1"/>
  <c r="J19" i="1"/>
  <c r="O19" i="1"/>
  <c r="P19" i="1"/>
  <c r="Q19" i="1"/>
  <c r="D20" i="1"/>
  <c r="G20" i="1"/>
  <c r="J20" i="1" s="1"/>
  <c r="O20" i="1"/>
  <c r="Q20" i="1" s="1"/>
  <c r="P20" i="1"/>
  <c r="D21" i="1"/>
  <c r="G21" i="1"/>
  <c r="J21" i="1"/>
  <c r="O21" i="1"/>
  <c r="Q21" i="1" s="1"/>
  <c r="P21" i="1"/>
  <c r="D22" i="1"/>
  <c r="G22" i="1" s="1"/>
  <c r="J22" i="1" s="1"/>
  <c r="O22" i="1"/>
  <c r="P22" i="1"/>
  <c r="Q22" i="1"/>
  <c r="D23" i="1"/>
  <c r="G23" i="1"/>
  <c r="J23" i="1"/>
  <c r="O23" i="1"/>
  <c r="P23" i="1"/>
  <c r="Q23" i="1"/>
  <c r="D24" i="1"/>
  <c r="G24" i="1"/>
  <c r="J24" i="1" s="1"/>
  <c r="O24" i="1"/>
  <c r="Q24" i="1" s="1"/>
  <c r="P24" i="1"/>
  <c r="D25" i="1"/>
  <c r="G25" i="1"/>
  <c r="J25" i="1"/>
  <c r="O25" i="1"/>
  <c r="Q25" i="1" s="1"/>
  <c r="P25" i="1"/>
  <c r="D26" i="1"/>
  <c r="G26" i="1" s="1"/>
  <c r="J26" i="1" s="1"/>
  <c r="O26" i="1"/>
  <c r="P26" i="1"/>
  <c r="Q26" i="1"/>
  <c r="D27" i="1"/>
  <c r="G27" i="1"/>
  <c r="J27" i="1"/>
  <c r="O27" i="1"/>
  <c r="P27" i="1"/>
  <c r="Q27" i="1"/>
  <c r="D28" i="1"/>
  <c r="G28" i="1"/>
  <c r="J28" i="1" s="1"/>
  <c r="O28" i="1"/>
  <c r="Q28" i="1" s="1"/>
  <c r="P28" i="1"/>
  <c r="D29" i="1"/>
  <c r="G29" i="1"/>
  <c r="J29" i="1"/>
  <c r="O29" i="1"/>
  <c r="Q29" i="1" s="1"/>
  <c r="P29" i="1"/>
  <c r="D30" i="1"/>
  <c r="G30" i="1" s="1"/>
  <c r="J30" i="1"/>
  <c r="O30" i="1"/>
  <c r="P30" i="1"/>
  <c r="Q30" i="1"/>
  <c r="D31" i="1"/>
  <c r="G31" i="1"/>
  <c r="J31" i="1"/>
  <c r="O31" i="1"/>
  <c r="P31" i="1"/>
  <c r="Q31" i="1"/>
  <c r="D32" i="1"/>
  <c r="G32" i="1"/>
  <c r="J32" i="1" s="1"/>
  <c r="O32" i="1"/>
  <c r="Q32" i="1" s="1"/>
  <c r="P32" i="1"/>
  <c r="D33" i="1"/>
  <c r="G33" i="1"/>
  <c r="J33" i="1"/>
  <c r="O33" i="1"/>
  <c r="Q33" i="1" s="1"/>
  <c r="P33" i="1"/>
  <c r="D34" i="1"/>
  <c r="G34" i="1" s="1"/>
  <c r="J34" i="1" s="1"/>
  <c r="O34" i="1"/>
  <c r="P34" i="1"/>
  <c r="Q34" i="1"/>
  <c r="D35" i="1"/>
  <c r="G35" i="1"/>
  <c r="J35" i="1"/>
  <c r="O35" i="1"/>
  <c r="P35" i="1"/>
  <c r="Q35" i="1"/>
  <c r="D36" i="1"/>
  <c r="G36" i="1"/>
  <c r="J36" i="1" s="1"/>
  <c r="O36" i="1"/>
  <c r="Q36" i="1" s="1"/>
  <c r="P36" i="1"/>
  <c r="D37" i="1"/>
  <c r="G37" i="1"/>
  <c r="J37" i="1"/>
  <c r="O37" i="1"/>
  <c r="Q37" i="1" s="1"/>
  <c r="P37" i="1"/>
  <c r="I38" i="1"/>
  <c r="D7" i="5"/>
  <c r="G7" i="5" s="1"/>
  <c r="J7" i="5"/>
  <c r="O7" i="5"/>
  <c r="Q7" i="5" s="1"/>
  <c r="P7" i="5"/>
  <c r="P38" i="5" s="1"/>
  <c r="O47" i="5" s="1"/>
  <c r="D8" i="5"/>
  <c r="G8" i="5"/>
  <c r="J8" i="5"/>
  <c r="O8" i="5"/>
  <c r="P8" i="5"/>
  <c r="Q8" i="5"/>
  <c r="D9" i="5"/>
  <c r="G9" i="5" s="1"/>
  <c r="J9" i="5"/>
  <c r="O9" i="5"/>
  <c r="Q9" i="5" s="1"/>
  <c r="P9" i="5"/>
  <c r="D10" i="5"/>
  <c r="G10" i="5"/>
  <c r="J10" i="5"/>
  <c r="J38" i="5" s="1"/>
  <c r="O45" i="5" s="1"/>
  <c r="O10" i="5"/>
  <c r="P10" i="5"/>
  <c r="Q10" i="5"/>
  <c r="D11" i="5"/>
  <c r="G11" i="5" s="1"/>
  <c r="J11" i="5"/>
  <c r="O11" i="5"/>
  <c r="Q11" i="5" s="1"/>
  <c r="P11" i="5"/>
  <c r="D12" i="5"/>
  <c r="G12" i="5"/>
  <c r="J12" i="5"/>
  <c r="O12" i="5"/>
  <c r="P12" i="5"/>
  <c r="Q12" i="5"/>
  <c r="D13" i="5"/>
  <c r="G13" i="5" s="1"/>
  <c r="J13" i="5"/>
  <c r="O13" i="5"/>
  <c r="Q13" i="5" s="1"/>
  <c r="P13" i="5"/>
  <c r="D14" i="5"/>
  <c r="G14" i="5"/>
  <c r="J14" i="5"/>
  <c r="O14" i="5"/>
  <c r="P14" i="5"/>
  <c r="Q14" i="5"/>
  <c r="D15" i="5"/>
  <c r="G15" i="5" s="1"/>
  <c r="J15" i="5"/>
  <c r="O15" i="5"/>
  <c r="Q15" i="5" s="1"/>
  <c r="P15" i="5"/>
  <c r="D16" i="5"/>
  <c r="G16" i="5"/>
  <c r="J16" i="5"/>
  <c r="O16" i="5"/>
  <c r="P16" i="5"/>
  <c r="Q16" i="5"/>
  <c r="D17" i="5"/>
  <c r="G17" i="5" s="1"/>
  <c r="J17" i="5"/>
  <c r="O17" i="5"/>
  <c r="Q17" i="5" s="1"/>
  <c r="P17" i="5"/>
  <c r="D18" i="5"/>
  <c r="G18" i="5"/>
  <c r="J18" i="5"/>
  <c r="O18" i="5"/>
  <c r="P18" i="5"/>
  <c r="Q18" i="5"/>
  <c r="D19" i="5"/>
  <c r="G19" i="5" s="1"/>
  <c r="J19" i="5"/>
  <c r="O19" i="5"/>
  <c r="Q19" i="5" s="1"/>
  <c r="P19" i="5"/>
  <c r="D20" i="5"/>
  <c r="G20" i="5"/>
  <c r="J20" i="5"/>
  <c r="O20" i="5"/>
  <c r="P20" i="5"/>
  <c r="Q20" i="5"/>
  <c r="D21" i="5"/>
  <c r="G21" i="5" s="1"/>
  <c r="J21" i="5"/>
  <c r="O21" i="5"/>
  <c r="Q21" i="5" s="1"/>
  <c r="P21" i="5"/>
  <c r="D22" i="5"/>
  <c r="G22" i="5"/>
  <c r="J22" i="5"/>
  <c r="O22" i="5"/>
  <c r="P22" i="5"/>
  <c r="Q22" i="5"/>
  <c r="D23" i="5"/>
  <c r="G23" i="5" s="1"/>
  <c r="J23" i="5"/>
  <c r="O23" i="5"/>
  <c r="Q23" i="5" s="1"/>
  <c r="P23" i="5"/>
  <c r="D24" i="5"/>
  <c r="G24" i="5"/>
  <c r="J24" i="5"/>
  <c r="O24" i="5"/>
  <c r="P24" i="5"/>
  <c r="Q24" i="5"/>
  <c r="D25" i="5"/>
  <c r="G25" i="5" s="1"/>
  <c r="J25" i="5"/>
  <c r="O25" i="5"/>
  <c r="Q25" i="5" s="1"/>
  <c r="P25" i="5"/>
  <c r="D26" i="5"/>
  <c r="G26" i="5"/>
  <c r="J26" i="5"/>
  <c r="O26" i="5"/>
  <c r="P26" i="5"/>
  <c r="Q26" i="5"/>
  <c r="D27" i="5"/>
  <c r="G27" i="5"/>
  <c r="J27" i="5"/>
  <c r="O27" i="5"/>
  <c r="Q27" i="5" s="1"/>
  <c r="P27" i="5"/>
  <c r="D28" i="5"/>
  <c r="G28" i="5"/>
  <c r="J28" i="5"/>
  <c r="O28" i="5"/>
  <c r="P28" i="5"/>
  <c r="Q28" i="5"/>
  <c r="D29" i="5"/>
  <c r="G29" i="5" s="1"/>
  <c r="J29" i="5"/>
  <c r="O29" i="5"/>
  <c r="Q29" i="5" s="1"/>
  <c r="P29" i="5"/>
  <c r="D30" i="5"/>
  <c r="G30" i="5"/>
  <c r="J30" i="5"/>
  <c r="O30" i="5"/>
  <c r="P30" i="5"/>
  <c r="Q30" i="5"/>
  <c r="D31" i="5"/>
  <c r="G31" i="5"/>
  <c r="J31" i="5"/>
  <c r="O31" i="5"/>
  <c r="Q31" i="5" s="1"/>
  <c r="P31" i="5"/>
  <c r="D32" i="5"/>
  <c r="G32" i="5"/>
  <c r="J32" i="5"/>
  <c r="O32" i="5"/>
  <c r="P32" i="5"/>
  <c r="Q32" i="5"/>
  <c r="D33" i="5"/>
  <c r="G33" i="5" s="1"/>
  <c r="J33" i="5"/>
  <c r="O33" i="5"/>
  <c r="Q33" i="5" s="1"/>
  <c r="P33" i="5"/>
  <c r="D34" i="5"/>
  <c r="G34" i="5"/>
  <c r="J34" i="5"/>
  <c r="O34" i="5"/>
  <c r="P34" i="5"/>
  <c r="Q34" i="5"/>
  <c r="D35" i="5"/>
  <c r="G35" i="5"/>
  <c r="J35" i="5"/>
  <c r="O35" i="5"/>
  <c r="Q35" i="5" s="1"/>
  <c r="P35" i="5"/>
  <c r="D36" i="5"/>
  <c r="G36" i="5"/>
  <c r="J36" i="5"/>
  <c r="O36" i="5"/>
  <c r="P36" i="5"/>
  <c r="Q36" i="5"/>
  <c r="D37" i="5"/>
  <c r="G37" i="5" s="1"/>
  <c r="J37" i="5"/>
  <c r="O37" i="5"/>
  <c r="Q37" i="5" s="1"/>
  <c r="P37" i="5"/>
  <c r="I38" i="5"/>
  <c r="O38" i="5"/>
  <c r="O46" i="5" s="1"/>
  <c r="Q38" i="1" l="1"/>
  <c r="Q38" i="5"/>
  <c r="J38" i="1"/>
  <c r="O45" i="1" s="1"/>
  <c r="O48" i="1" s="1"/>
  <c r="O48" i="5"/>
  <c r="O38" i="1"/>
  <c r="O46" i="1" s="1"/>
</calcChain>
</file>

<file path=xl/sharedStrings.xml><?xml version="1.0" encoding="utf-8"?>
<sst xmlns="http://schemas.openxmlformats.org/spreadsheetml/2006/main" count="208" uniqueCount="30">
  <si>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</si>
  <si>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</si>
  <si>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</si>
  <si>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</si>
  <si>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</si>
  <si>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</si>
  <si>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</si>
  <si>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</si>
  <si>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</si>
  <si>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</si>
  <si>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</si>
  <si>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</si>
  <si>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</si>
  <si>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</si>
  <si>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</si>
  <si>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</si>
  <si>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</si>
  <si>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</si>
  <si>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</si>
  <si>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</si>
  <si>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</si>
  <si>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</si>
  <si>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</si>
  <si>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</si>
  <si>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</si>
  <si>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Reliant Volumetric Negotiated Deal for May 2001</t>
  </si>
  <si>
    <t>*Can't go below rate of .2122</t>
  </si>
  <si>
    <t>Total Amt due TW @ Max Rates</t>
  </si>
  <si>
    <t>Reservation Charge per CBS</t>
  </si>
  <si>
    <t>Commodity Costs per 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</si>
</sst>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/>
    <xf numFmtId="8" fontId="4" fillId="2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tabSelected="1" zoomScale="75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28515625" customWidth="1"/>
  </cols>
  <sheetData>
    <row r="1" spans="1:54" x14ac:dyDescent="0.2">
      <c r="A1" t="s">
        <v>25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2" t="s">
        <v>14</v>
      </c>
      <c r="M3" s="33"/>
      <c r="N3" s="34" t="s">
        <v>15</v>
      </c>
      <c r="O3" s="35"/>
      <c r="P3" s="35"/>
      <c r="Q3" s="36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7" t="s">
        <v>16</v>
      </c>
      <c r="M4" s="38" t="s">
        <v>23</v>
      </c>
      <c r="N4" s="36"/>
      <c r="O4" s="38" t="s">
        <v>24</v>
      </c>
      <c r="P4" s="39"/>
      <c r="Q4" s="36"/>
    </row>
    <row r="5" spans="1:54" ht="13.5" thickBot="1" x14ac:dyDescent="0.25">
      <c r="A5" s="27" t="s">
        <v>9</v>
      </c>
      <c r="B5" s="28" t="s">
        <v>12</v>
      </c>
      <c r="C5" s="28" t="s">
        <v>0</v>
      </c>
      <c r="D5" s="28" t="s">
        <v>13</v>
      </c>
      <c r="E5" s="28" t="s">
        <v>11</v>
      </c>
      <c r="F5" s="29" t="s">
        <v>1</v>
      </c>
      <c r="G5" s="30" t="s">
        <v>4</v>
      </c>
      <c r="H5" s="30"/>
      <c r="I5" s="29" t="s">
        <v>3</v>
      </c>
      <c r="J5" s="31" t="s">
        <v>2</v>
      </c>
      <c r="K5" s="28"/>
      <c r="L5" s="40" t="s">
        <v>3</v>
      </c>
      <c r="M5" s="41" t="s">
        <v>16</v>
      </c>
      <c r="N5" s="42" t="s">
        <v>17</v>
      </c>
      <c r="O5" s="41" t="s">
        <v>16</v>
      </c>
      <c r="P5" s="41" t="s">
        <v>17</v>
      </c>
      <c r="Q5" s="43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7"/>
      <c r="M6" s="44"/>
      <c r="N6" s="45"/>
      <c r="O6" s="44"/>
      <c r="P6" s="44"/>
      <c r="Q6" s="4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7">
        <v>37012</v>
      </c>
      <c r="B7" s="18">
        <v>4.6449999999999996</v>
      </c>
      <c r="C7" s="18">
        <v>4.5599999999999996</v>
      </c>
      <c r="D7" s="18">
        <f>(C7/0.9844)-C7</f>
        <v>7.2263307598537274E-2</v>
      </c>
      <c r="E7" s="18">
        <v>0.1</v>
      </c>
      <c r="F7" s="19">
        <v>0.5</v>
      </c>
      <c r="G7" s="16">
        <f>(B7-C7-D7-E7)*F7</f>
        <v>-4.3631653799268658E-2</v>
      </c>
      <c r="H7" s="64">
        <v>0.2122</v>
      </c>
      <c r="I7" s="20">
        <v>17928</v>
      </c>
      <c r="J7" s="21">
        <f t="shared" ref="J7:J16" si="0">H7*I7</f>
        <v>3804.3216000000002</v>
      </c>
      <c r="K7" s="4"/>
      <c r="L7" s="46">
        <v>30000</v>
      </c>
      <c r="M7" s="47">
        <v>0.105</v>
      </c>
      <c r="N7" s="48">
        <v>1.04E-2</v>
      </c>
      <c r="O7" s="49">
        <f>M7*L7</f>
        <v>3150</v>
      </c>
      <c r="P7" s="50">
        <f>I7*N7</f>
        <v>186.4512</v>
      </c>
      <c r="Q7" s="51">
        <f>SUM(O7:P7)</f>
        <v>3336.4512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7">
        <v>37013</v>
      </c>
      <c r="B8" s="18">
        <v>4.4850000000000003</v>
      </c>
      <c r="C8" s="18">
        <v>4.4249999999999998</v>
      </c>
      <c r="D8" s="18">
        <f>(C8/0.9844)-C8</f>
        <v>7.0123933360422441E-2</v>
      </c>
      <c r="E8" s="18">
        <v>0.1</v>
      </c>
      <c r="F8" s="19">
        <v>0.5</v>
      </c>
      <c r="G8" s="16">
        <f t="shared" ref="G8:G37" si="1">(B8-C8-D8-E8)*F8</f>
        <v>-5.5061966680210975E-2</v>
      </c>
      <c r="H8" s="64">
        <v>0.2122</v>
      </c>
      <c r="I8" s="20">
        <v>20881</v>
      </c>
      <c r="J8" s="21">
        <f t="shared" si="0"/>
        <v>4430.9481999999998</v>
      </c>
      <c r="K8" s="5"/>
      <c r="L8" s="46">
        <v>30000</v>
      </c>
      <c r="M8" s="47">
        <v>0.105</v>
      </c>
      <c r="N8" s="48">
        <v>1.04E-2</v>
      </c>
      <c r="O8" s="49">
        <f t="shared" ref="O8:O36" si="2">M8*L8</f>
        <v>3150</v>
      </c>
      <c r="P8" s="50">
        <f t="shared" ref="P8:P36" si="3">I8*N8</f>
        <v>217.16239999999999</v>
      </c>
      <c r="Q8" s="51">
        <f t="shared" ref="Q8:Q36" si="4">SUM(O8:P8)</f>
        <v>3367.1624000000002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7">
        <v>37014</v>
      </c>
      <c r="B9" s="18">
        <v>4.47</v>
      </c>
      <c r="C9" s="18">
        <v>4.24</v>
      </c>
      <c r="D9" s="18">
        <f>(C9/0.9844)-C9</f>
        <v>6.7192198293376748E-2</v>
      </c>
      <c r="E9" s="18">
        <v>0.1</v>
      </c>
      <c r="F9" s="19">
        <v>0.5</v>
      </c>
      <c r="G9" s="16">
        <f t="shared" si="1"/>
        <v>3.1403900853311392E-2</v>
      </c>
      <c r="H9" s="64">
        <v>0.2122</v>
      </c>
      <c r="I9" s="20">
        <v>30000</v>
      </c>
      <c r="J9" s="21">
        <f t="shared" si="0"/>
        <v>6366</v>
      </c>
      <c r="K9" s="5"/>
      <c r="L9" s="46">
        <v>30000</v>
      </c>
      <c r="M9" s="47">
        <v>0.105</v>
      </c>
      <c r="N9" s="48">
        <v>1.04E-2</v>
      </c>
      <c r="O9" s="49">
        <f t="shared" si="2"/>
        <v>3150</v>
      </c>
      <c r="P9" s="50">
        <f t="shared" si="3"/>
        <v>312</v>
      </c>
      <c r="Q9" s="51">
        <f t="shared" si="4"/>
        <v>3462</v>
      </c>
    </row>
    <row r="10" spans="1:54" x14ac:dyDescent="0.2">
      <c r="A10" s="17">
        <v>37015</v>
      </c>
      <c r="B10" s="18">
        <v>4.4000000000000004</v>
      </c>
      <c r="C10" s="18">
        <v>4.125</v>
      </c>
      <c r="D10" s="18">
        <f t="shared" ref="D10:D37" si="5">(C10/0.9844)-C10</f>
        <v>6.5369768386834615E-2</v>
      </c>
      <c r="E10" s="18">
        <v>0.1</v>
      </c>
      <c r="F10" s="19">
        <v>0.5</v>
      </c>
      <c r="G10" s="16">
        <f t="shared" si="1"/>
        <v>5.4815115806582868E-2</v>
      </c>
      <c r="H10" s="64">
        <v>0.2122</v>
      </c>
      <c r="I10" s="20">
        <v>24019</v>
      </c>
      <c r="J10" s="21">
        <f t="shared" si="0"/>
        <v>5096.8317999999999</v>
      </c>
      <c r="K10" s="5"/>
      <c r="L10" s="46">
        <v>30000</v>
      </c>
      <c r="M10" s="47">
        <v>0.105</v>
      </c>
      <c r="N10" s="48">
        <v>1.04E-2</v>
      </c>
      <c r="O10" s="49">
        <f t="shared" si="2"/>
        <v>3150</v>
      </c>
      <c r="P10" s="50">
        <f t="shared" si="3"/>
        <v>249.79759999999999</v>
      </c>
      <c r="Q10" s="51">
        <f t="shared" si="4"/>
        <v>3399.7975999999999</v>
      </c>
    </row>
    <row r="11" spans="1:54" x14ac:dyDescent="0.2">
      <c r="A11" s="17">
        <v>37016</v>
      </c>
      <c r="B11" s="18">
        <v>4.3949999999999996</v>
      </c>
      <c r="C11" s="18">
        <v>3.96</v>
      </c>
      <c r="D11" s="18">
        <f t="shared" si="5"/>
        <v>6.2754977651360733E-2</v>
      </c>
      <c r="E11" s="18">
        <v>0.1</v>
      </c>
      <c r="F11" s="19">
        <v>0.5</v>
      </c>
      <c r="G11" s="16">
        <f t="shared" si="1"/>
        <v>0.13612251117431945</v>
      </c>
      <c r="H11" s="64">
        <v>0.2122</v>
      </c>
      <c r="I11" s="20">
        <v>3440</v>
      </c>
      <c r="J11" s="21">
        <f t="shared" si="0"/>
        <v>729.96799999999996</v>
      </c>
      <c r="K11" s="5"/>
      <c r="L11" s="46">
        <v>30000</v>
      </c>
      <c r="M11" s="47">
        <v>0.105</v>
      </c>
      <c r="N11" s="48">
        <v>1.04E-2</v>
      </c>
      <c r="O11" s="49">
        <f t="shared" si="2"/>
        <v>3150</v>
      </c>
      <c r="P11" s="50">
        <f t="shared" si="3"/>
        <v>35.775999999999996</v>
      </c>
      <c r="Q11" s="51">
        <f t="shared" si="4"/>
        <v>3185.7759999999998</v>
      </c>
    </row>
    <row r="12" spans="1:54" x14ac:dyDescent="0.2">
      <c r="A12" s="17">
        <v>37017</v>
      </c>
      <c r="B12" s="18">
        <v>4.3949999999999996</v>
      </c>
      <c r="C12" s="18">
        <v>3.96</v>
      </c>
      <c r="D12" s="18">
        <f t="shared" si="5"/>
        <v>6.2754977651360733E-2</v>
      </c>
      <c r="E12" s="18">
        <v>0.1</v>
      </c>
      <c r="F12" s="19">
        <v>0.5</v>
      </c>
      <c r="G12" s="16">
        <f t="shared" si="1"/>
        <v>0.13612251117431945</v>
      </c>
      <c r="H12" s="64">
        <v>0.2122</v>
      </c>
      <c r="I12" s="20">
        <v>10031</v>
      </c>
      <c r="J12" s="21">
        <f t="shared" si="0"/>
        <v>2128.5781999999999</v>
      </c>
      <c r="K12" s="5"/>
      <c r="L12" s="46">
        <v>30000</v>
      </c>
      <c r="M12" s="47">
        <v>0.105</v>
      </c>
      <c r="N12" s="48">
        <v>1.04E-2</v>
      </c>
      <c r="O12" s="49">
        <f t="shared" si="2"/>
        <v>3150</v>
      </c>
      <c r="P12" s="50">
        <f t="shared" si="3"/>
        <v>104.3224</v>
      </c>
      <c r="Q12" s="51">
        <f t="shared" si="4"/>
        <v>3254.3224</v>
      </c>
    </row>
    <row r="13" spans="1:54" x14ac:dyDescent="0.2">
      <c r="A13" s="17">
        <v>37018</v>
      </c>
      <c r="B13" s="18">
        <v>4.3949999999999996</v>
      </c>
      <c r="C13" s="18">
        <v>3.96</v>
      </c>
      <c r="D13" s="18">
        <f t="shared" si="5"/>
        <v>6.2754977651360733E-2</v>
      </c>
      <c r="E13" s="18">
        <v>0.1</v>
      </c>
      <c r="F13" s="19">
        <v>0.5</v>
      </c>
      <c r="G13" s="16">
        <f t="shared" si="1"/>
        <v>0.13612251117431945</v>
      </c>
      <c r="H13" s="64">
        <v>0.2122</v>
      </c>
      <c r="I13" s="20">
        <v>17367</v>
      </c>
      <c r="J13" s="21">
        <f t="shared" si="0"/>
        <v>3685.2773999999999</v>
      </c>
      <c r="K13" s="5"/>
      <c r="L13" s="46">
        <v>30000</v>
      </c>
      <c r="M13" s="47">
        <v>0.105</v>
      </c>
      <c r="N13" s="48">
        <v>1.04E-2</v>
      </c>
      <c r="O13" s="49">
        <f t="shared" si="2"/>
        <v>3150</v>
      </c>
      <c r="P13" s="50">
        <f t="shared" si="3"/>
        <v>180.61679999999998</v>
      </c>
      <c r="Q13" s="51">
        <f t="shared" si="4"/>
        <v>3330.6167999999998</v>
      </c>
    </row>
    <row r="14" spans="1:54" x14ac:dyDescent="0.2">
      <c r="A14" s="17">
        <v>37019</v>
      </c>
      <c r="B14" s="18">
        <v>4.2450000000000001</v>
      </c>
      <c r="C14" s="18">
        <v>3.89</v>
      </c>
      <c r="D14" s="18">
        <f t="shared" si="5"/>
        <v>6.1645672490857173E-2</v>
      </c>
      <c r="E14" s="18">
        <v>0.1</v>
      </c>
      <c r="F14" s="19">
        <v>0.5</v>
      </c>
      <c r="G14" s="16">
        <f t="shared" si="1"/>
        <v>9.6677163754571402E-2</v>
      </c>
      <c r="H14" s="64">
        <v>0.2122</v>
      </c>
      <c r="I14" s="20">
        <v>0</v>
      </c>
      <c r="J14" s="21">
        <f t="shared" si="0"/>
        <v>0</v>
      </c>
      <c r="K14" s="5"/>
      <c r="L14" s="46">
        <v>30000</v>
      </c>
      <c r="M14" s="47">
        <v>0.105</v>
      </c>
      <c r="N14" s="48">
        <v>1.04E-2</v>
      </c>
      <c r="O14" s="49">
        <f t="shared" si="2"/>
        <v>3150</v>
      </c>
      <c r="P14" s="50">
        <f t="shared" si="3"/>
        <v>0</v>
      </c>
      <c r="Q14" s="51">
        <f t="shared" si="4"/>
        <v>3150</v>
      </c>
    </row>
    <row r="15" spans="1:54" x14ac:dyDescent="0.2">
      <c r="A15" s="17">
        <v>37020</v>
      </c>
      <c r="B15" s="18">
        <v>4.13</v>
      </c>
      <c r="C15" s="18">
        <v>3.7149999999999999</v>
      </c>
      <c r="D15" s="18">
        <f t="shared" si="5"/>
        <v>5.8872409589597385E-2</v>
      </c>
      <c r="E15" s="18">
        <v>0.1</v>
      </c>
      <c r="F15" s="19">
        <v>0.5</v>
      </c>
      <c r="G15" s="16">
        <f t="shared" si="1"/>
        <v>0.12806379520520134</v>
      </c>
      <c r="H15" s="64">
        <v>0.2122</v>
      </c>
      <c r="I15" s="20">
        <v>30000</v>
      </c>
      <c r="J15" s="21">
        <f t="shared" si="0"/>
        <v>6366</v>
      </c>
      <c r="K15" s="5"/>
      <c r="L15" s="46">
        <v>30000</v>
      </c>
      <c r="M15" s="47">
        <v>0.105</v>
      </c>
      <c r="N15" s="48">
        <v>1.04E-2</v>
      </c>
      <c r="O15" s="49">
        <f t="shared" si="2"/>
        <v>3150</v>
      </c>
      <c r="P15" s="50">
        <f t="shared" si="3"/>
        <v>312</v>
      </c>
      <c r="Q15" s="51">
        <f t="shared" si="4"/>
        <v>3462</v>
      </c>
    </row>
    <row r="16" spans="1:54" x14ac:dyDescent="0.2">
      <c r="A16" s="17">
        <v>37021</v>
      </c>
      <c r="B16" s="18">
        <v>4.0549999999999997</v>
      </c>
      <c r="C16" s="18">
        <v>3.63</v>
      </c>
      <c r="D16" s="18">
        <f t="shared" si="5"/>
        <v>5.7525396180414301E-2</v>
      </c>
      <c r="E16" s="18">
        <v>0.1</v>
      </c>
      <c r="F16" s="19">
        <v>0.5</v>
      </c>
      <c r="G16" s="16">
        <f t="shared" si="1"/>
        <v>0.13373730190979277</v>
      </c>
      <c r="H16" s="64">
        <v>0.2122</v>
      </c>
      <c r="I16" s="20">
        <v>23884</v>
      </c>
      <c r="J16" s="21">
        <f t="shared" si="0"/>
        <v>5068.1848</v>
      </c>
      <c r="K16" s="5"/>
      <c r="L16" s="46">
        <v>30000</v>
      </c>
      <c r="M16" s="47">
        <v>0.105</v>
      </c>
      <c r="N16" s="48">
        <v>1.04E-2</v>
      </c>
      <c r="O16" s="49">
        <f t="shared" si="2"/>
        <v>3150</v>
      </c>
      <c r="P16" s="50">
        <f t="shared" si="3"/>
        <v>248.39359999999999</v>
      </c>
      <c r="Q16" s="51">
        <f t="shared" si="4"/>
        <v>3398.3935999999999</v>
      </c>
    </row>
    <row r="17" spans="1:17" x14ac:dyDescent="0.2">
      <c r="A17" s="17">
        <v>37022</v>
      </c>
      <c r="B17" s="18">
        <v>4.07</v>
      </c>
      <c r="C17" s="18">
        <v>3.52</v>
      </c>
      <c r="D17" s="18">
        <f t="shared" si="5"/>
        <v>5.5782202356765342E-2</v>
      </c>
      <c r="E17" s="18">
        <v>0.1</v>
      </c>
      <c r="F17" s="19">
        <v>0.5</v>
      </c>
      <c r="G17" s="16">
        <f t="shared" si="1"/>
        <v>0.19710889882161747</v>
      </c>
      <c r="H17" s="64">
        <v>0.2122</v>
      </c>
      <c r="I17" s="20">
        <v>24490</v>
      </c>
      <c r="J17" s="21">
        <f>H17*I17</f>
        <v>5196.7780000000002</v>
      </c>
      <c r="K17" s="5"/>
      <c r="L17" s="46">
        <v>30000</v>
      </c>
      <c r="M17" s="47">
        <v>0.105</v>
      </c>
      <c r="N17" s="48">
        <v>1.04E-2</v>
      </c>
      <c r="O17" s="49">
        <f t="shared" si="2"/>
        <v>3150</v>
      </c>
      <c r="P17" s="50">
        <f t="shared" si="3"/>
        <v>254.696</v>
      </c>
      <c r="Q17" s="51">
        <f t="shared" si="4"/>
        <v>3404.6959999999999</v>
      </c>
    </row>
    <row r="18" spans="1:17" x14ac:dyDescent="0.2">
      <c r="A18" s="17">
        <v>37023</v>
      </c>
      <c r="B18" s="18">
        <v>4.165</v>
      </c>
      <c r="C18" s="18">
        <v>3.3149999999999999</v>
      </c>
      <c r="D18" s="18">
        <f t="shared" si="5"/>
        <v>5.253352295814695E-2</v>
      </c>
      <c r="E18" s="18">
        <v>0.1</v>
      </c>
      <c r="F18" s="19">
        <v>0.5</v>
      </c>
      <c r="G18" s="16">
        <f t="shared" si="1"/>
        <v>0.34873323852092658</v>
      </c>
      <c r="H18" s="16"/>
      <c r="I18" s="20">
        <v>8614</v>
      </c>
      <c r="J18" s="21">
        <f t="shared" ref="J18:J23" si="6">G18*I18</f>
        <v>3003.9881166192617</v>
      </c>
      <c r="K18" s="5"/>
      <c r="L18" s="46">
        <v>30000</v>
      </c>
      <c r="M18" s="47">
        <v>0.105</v>
      </c>
      <c r="N18" s="48">
        <v>1.04E-2</v>
      </c>
      <c r="O18" s="49">
        <f t="shared" si="2"/>
        <v>3150</v>
      </c>
      <c r="P18" s="50">
        <f t="shared" si="3"/>
        <v>89.585599999999999</v>
      </c>
      <c r="Q18" s="51">
        <f t="shared" si="4"/>
        <v>3239.5855999999999</v>
      </c>
    </row>
    <row r="19" spans="1:17" x14ac:dyDescent="0.2">
      <c r="A19" s="17">
        <v>37024</v>
      </c>
      <c r="B19" s="18">
        <v>4.165</v>
      </c>
      <c r="C19" s="18">
        <v>3.3149999999999999</v>
      </c>
      <c r="D19" s="18">
        <f t="shared" si="5"/>
        <v>5.253352295814695E-2</v>
      </c>
      <c r="E19" s="18">
        <v>0.1</v>
      </c>
      <c r="F19" s="19">
        <v>0.5</v>
      </c>
      <c r="G19" s="16">
        <f t="shared" si="1"/>
        <v>0.34873323852092658</v>
      </c>
      <c r="H19" s="16"/>
      <c r="I19" s="20">
        <v>13139</v>
      </c>
      <c r="J19" s="21">
        <f t="shared" si="6"/>
        <v>4582.0060209264548</v>
      </c>
      <c r="K19" s="5"/>
      <c r="L19" s="46">
        <v>30000</v>
      </c>
      <c r="M19" s="47">
        <v>0.105</v>
      </c>
      <c r="N19" s="48">
        <v>1.04E-2</v>
      </c>
      <c r="O19" s="49">
        <f t="shared" si="2"/>
        <v>3150</v>
      </c>
      <c r="P19" s="50">
        <f t="shared" si="3"/>
        <v>136.6456</v>
      </c>
      <c r="Q19" s="51">
        <f t="shared" si="4"/>
        <v>3286.6455999999998</v>
      </c>
    </row>
    <row r="20" spans="1:17" x14ac:dyDescent="0.2">
      <c r="A20" s="17">
        <v>37025</v>
      </c>
      <c r="B20" s="18">
        <v>4.165</v>
      </c>
      <c r="C20" s="18">
        <v>3.3149999999999999</v>
      </c>
      <c r="D20" s="18">
        <f t="shared" si="5"/>
        <v>5.253352295814695E-2</v>
      </c>
      <c r="E20" s="18">
        <v>0.1</v>
      </c>
      <c r="F20" s="19">
        <v>0.5</v>
      </c>
      <c r="G20" s="16">
        <f t="shared" si="1"/>
        <v>0.34873323852092658</v>
      </c>
      <c r="H20" s="16"/>
      <c r="I20" s="20">
        <v>9968</v>
      </c>
      <c r="J20" s="21">
        <f t="shared" si="6"/>
        <v>3476.1729215765963</v>
      </c>
      <c r="K20" s="5"/>
      <c r="L20" s="46">
        <v>30000</v>
      </c>
      <c r="M20" s="47">
        <v>0.105</v>
      </c>
      <c r="N20" s="48">
        <v>1.04E-2</v>
      </c>
      <c r="O20" s="49">
        <f t="shared" si="2"/>
        <v>3150</v>
      </c>
      <c r="P20" s="50">
        <f t="shared" si="3"/>
        <v>103.66719999999999</v>
      </c>
      <c r="Q20" s="51">
        <f t="shared" si="4"/>
        <v>3253.6671999999999</v>
      </c>
    </row>
    <row r="21" spans="1:17" x14ac:dyDescent="0.2">
      <c r="A21" s="17">
        <v>37026</v>
      </c>
      <c r="B21" s="18">
        <v>4.2249999999999996</v>
      </c>
      <c r="C21" s="18">
        <v>3.2949999999999999</v>
      </c>
      <c r="D21" s="18">
        <f t="shared" si="5"/>
        <v>5.221657862657425E-2</v>
      </c>
      <c r="E21" s="18">
        <v>0.1</v>
      </c>
      <c r="F21" s="19">
        <v>0.5</v>
      </c>
      <c r="G21" s="16">
        <f t="shared" si="1"/>
        <v>0.38889171068671274</v>
      </c>
      <c r="H21" s="16"/>
      <c r="I21" s="20">
        <v>29289</v>
      </c>
      <c r="J21" s="21">
        <f t="shared" si="6"/>
        <v>11390.24931430313</v>
      </c>
      <c r="K21" s="5"/>
      <c r="L21" s="46">
        <v>30000</v>
      </c>
      <c r="M21" s="47">
        <v>0.105</v>
      </c>
      <c r="N21" s="48">
        <v>1.04E-2</v>
      </c>
      <c r="O21" s="49">
        <f t="shared" si="2"/>
        <v>3150</v>
      </c>
      <c r="P21" s="50">
        <f t="shared" si="3"/>
        <v>304.60559999999998</v>
      </c>
      <c r="Q21" s="51">
        <f t="shared" si="4"/>
        <v>3454.6055999999999</v>
      </c>
    </row>
    <row r="22" spans="1:17" x14ac:dyDescent="0.2">
      <c r="A22" s="17">
        <v>37027</v>
      </c>
      <c r="B22" s="18">
        <v>4.37</v>
      </c>
      <c r="C22" s="18">
        <v>3.29</v>
      </c>
      <c r="D22" s="18">
        <f t="shared" si="5"/>
        <v>5.2137342543681076E-2</v>
      </c>
      <c r="E22" s="18">
        <v>0.1</v>
      </c>
      <c r="F22" s="19">
        <v>0.5</v>
      </c>
      <c r="G22" s="16">
        <f t="shared" si="1"/>
        <v>0.46393132872815951</v>
      </c>
      <c r="H22" s="16"/>
      <c r="I22" s="20">
        <v>19098</v>
      </c>
      <c r="J22" s="21">
        <f t="shared" si="6"/>
        <v>8860.1605160503896</v>
      </c>
      <c r="K22" s="5"/>
      <c r="L22" s="46">
        <v>30000</v>
      </c>
      <c r="M22" s="47">
        <v>0.105</v>
      </c>
      <c r="N22" s="48">
        <v>1.04E-2</v>
      </c>
      <c r="O22" s="49">
        <f t="shared" si="2"/>
        <v>3150</v>
      </c>
      <c r="P22" s="50">
        <f t="shared" si="3"/>
        <v>198.61919999999998</v>
      </c>
      <c r="Q22" s="51">
        <f t="shared" si="4"/>
        <v>3348.6192000000001</v>
      </c>
    </row>
    <row r="23" spans="1:17" x14ac:dyDescent="0.2">
      <c r="A23" s="17">
        <v>37028</v>
      </c>
      <c r="B23" s="18">
        <v>4.37</v>
      </c>
      <c r="C23" s="18">
        <v>3.26</v>
      </c>
      <c r="D23" s="18">
        <f t="shared" si="5"/>
        <v>5.1661926046322471E-2</v>
      </c>
      <c r="E23" s="18">
        <v>0.1</v>
      </c>
      <c r="F23" s="19">
        <v>0.5</v>
      </c>
      <c r="G23" s="16">
        <f t="shared" si="1"/>
        <v>0.47916903697683894</v>
      </c>
      <c r="H23" s="16"/>
      <c r="I23" s="20">
        <v>30000</v>
      </c>
      <c r="J23" s="21">
        <f t="shared" si="6"/>
        <v>14375.071109305169</v>
      </c>
      <c r="K23" s="5"/>
      <c r="L23" s="46">
        <v>30000</v>
      </c>
      <c r="M23" s="47">
        <v>0.105</v>
      </c>
      <c r="N23" s="48">
        <v>1.04E-2</v>
      </c>
      <c r="O23" s="49">
        <f t="shared" si="2"/>
        <v>3150</v>
      </c>
      <c r="P23" s="50">
        <f t="shared" si="3"/>
        <v>312</v>
      </c>
      <c r="Q23" s="51">
        <f t="shared" si="4"/>
        <v>3462</v>
      </c>
    </row>
    <row r="24" spans="1:17" x14ac:dyDescent="0.2">
      <c r="A24" s="17">
        <v>37029</v>
      </c>
      <c r="B24" s="18">
        <v>4.0650000000000004</v>
      </c>
      <c r="C24" s="18">
        <v>2.99</v>
      </c>
      <c r="D24" s="18">
        <f t="shared" si="5"/>
        <v>4.7383177570093249E-2</v>
      </c>
      <c r="E24" s="18">
        <v>0.1</v>
      </c>
      <c r="F24" s="19">
        <v>0.5</v>
      </c>
      <c r="G24" s="16">
        <f t="shared" si="1"/>
        <v>0.46380841121495348</v>
      </c>
      <c r="H24" s="16"/>
      <c r="I24" s="20">
        <v>347</v>
      </c>
      <c r="J24" s="21">
        <f>G24*I24</f>
        <v>160.94151869158887</v>
      </c>
      <c r="K24" s="5"/>
      <c r="L24" s="46">
        <v>30000</v>
      </c>
      <c r="M24" s="47">
        <v>0.105</v>
      </c>
      <c r="N24" s="48">
        <v>1.04E-2</v>
      </c>
      <c r="O24" s="49">
        <f t="shared" si="2"/>
        <v>3150</v>
      </c>
      <c r="P24" s="50">
        <f t="shared" si="3"/>
        <v>3.6088</v>
      </c>
      <c r="Q24" s="51">
        <f t="shared" si="4"/>
        <v>3153.6088</v>
      </c>
    </row>
    <row r="25" spans="1:17" x14ac:dyDescent="0.2">
      <c r="A25" s="17">
        <v>37030</v>
      </c>
      <c r="B25" s="18">
        <v>3.9849999999999999</v>
      </c>
      <c r="C25" s="18">
        <v>2.7050000000000001</v>
      </c>
      <c r="D25" s="18">
        <f t="shared" si="5"/>
        <v>4.2866720845184947E-2</v>
      </c>
      <c r="E25" s="18">
        <v>0.1</v>
      </c>
      <c r="F25" s="19">
        <v>0.5</v>
      </c>
      <c r="G25" s="16">
        <f t="shared" si="1"/>
        <v>0.56856663957740738</v>
      </c>
      <c r="H25" s="16"/>
      <c r="I25" s="20">
        <v>14415</v>
      </c>
      <c r="J25" s="21">
        <f t="shared" ref="J25:J37" si="7">G25*I25</f>
        <v>8195.888109508327</v>
      </c>
      <c r="K25" s="5"/>
      <c r="L25" s="46">
        <v>30000</v>
      </c>
      <c r="M25" s="47">
        <v>0.105</v>
      </c>
      <c r="N25" s="48">
        <v>1.04E-2</v>
      </c>
      <c r="O25" s="49">
        <f t="shared" si="2"/>
        <v>3150</v>
      </c>
      <c r="P25" s="50">
        <f t="shared" si="3"/>
        <v>149.916</v>
      </c>
      <c r="Q25" s="51">
        <f t="shared" si="4"/>
        <v>3299.9160000000002</v>
      </c>
    </row>
    <row r="26" spans="1:17" x14ac:dyDescent="0.2">
      <c r="A26" s="17">
        <v>37031</v>
      </c>
      <c r="B26" s="18">
        <v>3.9849999999999999</v>
      </c>
      <c r="C26" s="18">
        <v>2.7050000000000001</v>
      </c>
      <c r="D26" s="18">
        <f t="shared" si="5"/>
        <v>4.2866720845184947E-2</v>
      </c>
      <c r="E26" s="18">
        <v>0.1</v>
      </c>
      <c r="F26" s="19">
        <v>0.5</v>
      </c>
      <c r="G26" s="16">
        <f t="shared" si="1"/>
        <v>0.56856663957740738</v>
      </c>
      <c r="H26" s="16"/>
      <c r="I26" s="20">
        <v>10000</v>
      </c>
      <c r="J26" s="21">
        <f t="shared" si="7"/>
        <v>5685.6663957740739</v>
      </c>
      <c r="K26" s="5"/>
      <c r="L26" s="46">
        <v>30000</v>
      </c>
      <c r="M26" s="47">
        <v>0.105</v>
      </c>
      <c r="N26" s="48">
        <v>1.04E-2</v>
      </c>
      <c r="O26" s="49">
        <f t="shared" si="2"/>
        <v>3150</v>
      </c>
      <c r="P26" s="50">
        <f t="shared" si="3"/>
        <v>104</v>
      </c>
      <c r="Q26" s="51">
        <f t="shared" si="4"/>
        <v>3254</v>
      </c>
    </row>
    <row r="27" spans="1:17" x14ac:dyDescent="0.2">
      <c r="A27" s="17">
        <v>37032</v>
      </c>
      <c r="B27" s="18">
        <v>3.9849999999999999</v>
      </c>
      <c r="C27" s="18">
        <v>2.7050000000000001</v>
      </c>
      <c r="D27" s="18">
        <f t="shared" si="5"/>
        <v>4.2866720845184947E-2</v>
      </c>
      <c r="E27" s="18">
        <v>0.1</v>
      </c>
      <c r="F27" s="19">
        <v>0.5</v>
      </c>
      <c r="G27" s="16">
        <f t="shared" si="1"/>
        <v>0.56856663957740738</v>
      </c>
      <c r="H27" s="16"/>
      <c r="I27" s="20">
        <v>17412</v>
      </c>
      <c r="J27" s="21">
        <f t="shared" si="7"/>
        <v>9899.8823283218171</v>
      </c>
      <c r="K27" s="5"/>
      <c r="L27" s="46">
        <v>30000</v>
      </c>
      <c r="M27" s="47">
        <v>0.105</v>
      </c>
      <c r="N27" s="48">
        <v>1.04E-2</v>
      </c>
      <c r="O27" s="49">
        <f t="shared" si="2"/>
        <v>3150</v>
      </c>
      <c r="P27" s="50">
        <f t="shared" si="3"/>
        <v>181.0848</v>
      </c>
      <c r="Q27" s="51">
        <f t="shared" si="4"/>
        <v>3331.0848000000001</v>
      </c>
    </row>
    <row r="28" spans="1:17" x14ac:dyDescent="0.2">
      <c r="A28" s="17">
        <v>37033</v>
      </c>
      <c r="B28" s="18">
        <v>4.0350000000000001</v>
      </c>
      <c r="C28" s="18">
        <v>3.1949999999999998</v>
      </c>
      <c r="D28" s="18">
        <f t="shared" si="5"/>
        <v>5.0631856968711642E-2</v>
      </c>
      <c r="E28" s="18">
        <v>0.1</v>
      </c>
      <c r="F28" s="19">
        <v>0.5</v>
      </c>
      <c r="G28" s="16">
        <f t="shared" si="1"/>
        <v>0.34468407151564434</v>
      </c>
      <c r="H28" s="16"/>
      <c r="I28" s="20">
        <v>28846</v>
      </c>
      <c r="J28" s="21">
        <f t="shared" si="7"/>
        <v>9942.7567269402771</v>
      </c>
      <c r="K28" s="5"/>
      <c r="L28" s="46">
        <v>30000</v>
      </c>
      <c r="M28" s="47">
        <v>0.105</v>
      </c>
      <c r="N28" s="48">
        <v>1.04E-2</v>
      </c>
      <c r="O28" s="49">
        <f t="shared" si="2"/>
        <v>3150</v>
      </c>
      <c r="P28" s="50">
        <f t="shared" si="3"/>
        <v>299.9984</v>
      </c>
      <c r="Q28" s="51">
        <f t="shared" si="4"/>
        <v>3449.9983999999999</v>
      </c>
    </row>
    <row r="29" spans="1:17" x14ac:dyDescent="0.2">
      <c r="A29" s="17">
        <v>37034</v>
      </c>
      <c r="B29" s="18">
        <v>3.92</v>
      </c>
      <c r="C29" s="18">
        <v>3.4449999999999998</v>
      </c>
      <c r="D29" s="18">
        <f t="shared" si="5"/>
        <v>5.4593661113368164E-2</v>
      </c>
      <c r="E29" s="18">
        <v>0.1</v>
      </c>
      <c r="F29" s="19">
        <v>0.5</v>
      </c>
      <c r="G29" s="16">
        <f t="shared" si="1"/>
        <v>0.16020316944331597</v>
      </c>
      <c r="H29" s="64">
        <v>0.2122</v>
      </c>
      <c r="I29" s="20">
        <v>30000</v>
      </c>
      <c r="J29" s="21">
        <f>H29*I29</f>
        <v>6366</v>
      </c>
      <c r="K29" s="5"/>
      <c r="L29" s="46">
        <v>30000</v>
      </c>
      <c r="M29" s="47">
        <v>0.105</v>
      </c>
      <c r="N29" s="48">
        <v>1.04E-2</v>
      </c>
      <c r="O29" s="49">
        <f t="shared" si="2"/>
        <v>3150</v>
      </c>
      <c r="P29" s="50">
        <f t="shared" si="3"/>
        <v>312</v>
      </c>
      <c r="Q29" s="51">
        <f t="shared" si="4"/>
        <v>3462</v>
      </c>
    </row>
    <row r="30" spans="1:17" x14ac:dyDescent="0.2">
      <c r="A30" s="17">
        <v>37035</v>
      </c>
      <c r="B30" s="18">
        <v>3.9950000000000001</v>
      </c>
      <c r="C30" s="18">
        <v>3.4849999999999999</v>
      </c>
      <c r="D30" s="18">
        <f t="shared" si="5"/>
        <v>5.5227549776513563E-2</v>
      </c>
      <c r="E30" s="18">
        <v>0.1</v>
      </c>
      <c r="F30" s="19">
        <v>0.5</v>
      </c>
      <c r="G30" s="16">
        <f t="shared" si="1"/>
        <v>0.17738622511174335</v>
      </c>
      <c r="H30" s="64">
        <v>0.2122</v>
      </c>
      <c r="I30" s="20">
        <v>30000</v>
      </c>
      <c r="J30" s="21">
        <f>H30*I30</f>
        <v>6366</v>
      </c>
      <c r="K30" s="5"/>
      <c r="L30" s="46">
        <v>30000</v>
      </c>
      <c r="M30" s="47">
        <v>0.105</v>
      </c>
      <c r="N30" s="48">
        <v>1.04E-2</v>
      </c>
      <c r="O30" s="49">
        <f t="shared" si="2"/>
        <v>3150</v>
      </c>
      <c r="P30" s="50">
        <f t="shared" si="3"/>
        <v>312</v>
      </c>
      <c r="Q30" s="51">
        <f t="shared" si="4"/>
        <v>3462</v>
      </c>
    </row>
    <row r="31" spans="1:17" x14ac:dyDescent="0.2">
      <c r="A31" s="17">
        <v>37036</v>
      </c>
      <c r="B31" s="18">
        <v>4.0199999999999996</v>
      </c>
      <c r="C31" s="18">
        <v>3.5</v>
      </c>
      <c r="D31" s="18">
        <f t="shared" si="5"/>
        <v>5.5465258025192643E-2</v>
      </c>
      <c r="E31" s="18">
        <v>0.1</v>
      </c>
      <c r="F31" s="19">
        <v>0.5</v>
      </c>
      <c r="G31" s="16">
        <f t="shared" si="1"/>
        <v>0.18226737098740348</v>
      </c>
      <c r="H31" s="64">
        <v>0.2122</v>
      </c>
      <c r="I31" s="20">
        <v>19966</v>
      </c>
      <c r="J31" s="21">
        <f>H31*I31</f>
        <v>4236.7852000000003</v>
      </c>
      <c r="K31" s="5"/>
      <c r="L31" s="46">
        <v>30000</v>
      </c>
      <c r="M31" s="47">
        <v>0.105</v>
      </c>
      <c r="N31" s="48">
        <v>1.04E-2</v>
      </c>
      <c r="O31" s="49">
        <f t="shared" si="2"/>
        <v>3150</v>
      </c>
      <c r="P31" s="50">
        <f t="shared" si="3"/>
        <v>207.6464</v>
      </c>
      <c r="Q31" s="51">
        <f t="shared" si="4"/>
        <v>3357.6464000000001</v>
      </c>
    </row>
    <row r="32" spans="1:17" x14ac:dyDescent="0.2">
      <c r="A32" s="17">
        <v>37037</v>
      </c>
      <c r="B32" s="18">
        <v>3.64</v>
      </c>
      <c r="C32" s="18">
        <v>2.86</v>
      </c>
      <c r="D32" s="18">
        <f t="shared" si="5"/>
        <v>4.5323039414872035E-2</v>
      </c>
      <c r="E32" s="18">
        <v>0.1</v>
      </c>
      <c r="F32" s="19">
        <v>0.5</v>
      </c>
      <c r="G32" s="16">
        <f t="shared" si="1"/>
        <v>0.31733848029256412</v>
      </c>
      <c r="H32" s="16"/>
      <c r="I32" s="20">
        <v>30000</v>
      </c>
      <c r="J32" s="21">
        <f t="shared" si="7"/>
        <v>9520.1544087769234</v>
      </c>
      <c r="K32" s="5"/>
      <c r="L32" s="46">
        <v>30000</v>
      </c>
      <c r="M32" s="47">
        <v>0.105</v>
      </c>
      <c r="N32" s="48">
        <v>1.04E-2</v>
      </c>
      <c r="O32" s="49">
        <f t="shared" si="2"/>
        <v>3150</v>
      </c>
      <c r="P32" s="50">
        <f t="shared" si="3"/>
        <v>312</v>
      </c>
      <c r="Q32" s="51">
        <f t="shared" si="4"/>
        <v>3462</v>
      </c>
    </row>
    <row r="33" spans="1:18" x14ac:dyDescent="0.2">
      <c r="A33" s="17">
        <v>37038</v>
      </c>
      <c r="B33" s="18">
        <v>3.64</v>
      </c>
      <c r="C33" s="18">
        <v>2.86</v>
      </c>
      <c r="D33" s="18">
        <f t="shared" si="5"/>
        <v>4.5323039414872035E-2</v>
      </c>
      <c r="E33" s="18">
        <v>0.1</v>
      </c>
      <c r="F33" s="19">
        <v>0.5</v>
      </c>
      <c r="G33" s="16">
        <f t="shared" si="1"/>
        <v>0.31733848029256412</v>
      </c>
      <c r="H33" s="16"/>
      <c r="I33" s="20">
        <v>28041</v>
      </c>
      <c r="J33" s="21">
        <f t="shared" si="7"/>
        <v>8898.4883258837908</v>
      </c>
      <c r="K33" s="5"/>
      <c r="L33" s="46">
        <v>30000</v>
      </c>
      <c r="M33" s="47">
        <v>0.105</v>
      </c>
      <c r="N33" s="48">
        <v>1.04E-2</v>
      </c>
      <c r="O33" s="49">
        <f t="shared" si="2"/>
        <v>3150</v>
      </c>
      <c r="P33" s="50">
        <f t="shared" si="3"/>
        <v>291.62639999999999</v>
      </c>
      <c r="Q33" s="51">
        <f t="shared" si="4"/>
        <v>3441.6264000000001</v>
      </c>
    </row>
    <row r="34" spans="1:18" x14ac:dyDescent="0.2">
      <c r="A34" s="17">
        <v>37039</v>
      </c>
      <c r="B34" s="18">
        <v>3.64</v>
      </c>
      <c r="C34" s="18">
        <v>2.86</v>
      </c>
      <c r="D34" s="18">
        <f t="shared" si="5"/>
        <v>4.5323039414872035E-2</v>
      </c>
      <c r="E34" s="18">
        <v>0.1</v>
      </c>
      <c r="F34" s="19">
        <v>0.5</v>
      </c>
      <c r="G34" s="16">
        <f t="shared" si="1"/>
        <v>0.31733848029256412</v>
      </c>
      <c r="H34" s="16"/>
      <c r="I34" s="20">
        <v>25244</v>
      </c>
      <c r="J34" s="21">
        <f t="shared" si="7"/>
        <v>8010.8925965054887</v>
      </c>
      <c r="K34" s="5"/>
      <c r="L34" s="46">
        <v>30000</v>
      </c>
      <c r="M34" s="47">
        <v>0.105</v>
      </c>
      <c r="N34" s="48">
        <v>1.04E-2</v>
      </c>
      <c r="O34" s="49">
        <f t="shared" si="2"/>
        <v>3150</v>
      </c>
      <c r="P34" s="50">
        <f t="shared" si="3"/>
        <v>262.5376</v>
      </c>
      <c r="Q34" s="51">
        <f t="shared" si="4"/>
        <v>3412.5376000000001</v>
      </c>
    </row>
    <row r="35" spans="1:18" x14ac:dyDescent="0.2">
      <c r="A35" s="17">
        <v>37040</v>
      </c>
      <c r="B35" s="18">
        <v>3.64</v>
      </c>
      <c r="C35" s="18">
        <v>2.86</v>
      </c>
      <c r="D35" s="18">
        <f t="shared" si="5"/>
        <v>4.5323039414872035E-2</v>
      </c>
      <c r="E35" s="18">
        <v>0.1</v>
      </c>
      <c r="F35" s="19">
        <v>0.5</v>
      </c>
      <c r="G35" s="16">
        <f t="shared" si="1"/>
        <v>0.31733848029256412</v>
      </c>
      <c r="H35" s="16"/>
      <c r="I35" s="20">
        <v>25409</v>
      </c>
      <c r="J35" s="21">
        <f t="shared" si="7"/>
        <v>8063.2534457537613</v>
      </c>
      <c r="K35" s="5"/>
      <c r="L35" s="46">
        <v>30000</v>
      </c>
      <c r="M35" s="47">
        <v>0.105</v>
      </c>
      <c r="N35" s="48">
        <v>1.04E-2</v>
      </c>
      <c r="O35" s="49">
        <f t="shared" si="2"/>
        <v>3150</v>
      </c>
      <c r="P35" s="50">
        <f t="shared" si="3"/>
        <v>264.25360000000001</v>
      </c>
      <c r="Q35" s="51">
        <f t="shared" si="4"/>
        <v>3414.2536</v>
      </c>
    </row>
    <row r="36" spans="1:18" x14ac:dyDescent="0.2">
      <c r="A36" s="17">
        <v>37041</v>
      </c>
      <c r="B36" s="18">
        <v>3.73</v>
      </c>
      <c r="C36" s="18">
        <v>2.9950000000000001</v>
      </c>
      <c r="D36" s="18">
        <f t="shared" si="5"/>
        <v>4.7462413652986424E-2</v>
      </c>
      <c r="E36" s="18">
        <v>0.1</v>
      </c>
      <c r="F36" s="19">
        <v>0.5</v>
      </c>
      <c r="G36" s="16">
        <f t="shared" si="1"/>
        <v>0.29376879317350674</v>
      </c>
      <c r="H36" s="16"/>
      <c r="I36" s="20">
        <v>24178</v>
      </c>
      <c r="J36" s="21">
        <f t="shared" si="7"/>
        <v>7102.7418813490458</v>
      </c>
      <c r="K36" s="5"/>
      <c r="L36" s="46">
        <v>30000</v>
      </c>
      <c r="M36" s="47">
        <v>0.105</v>
      </c>
      <c r="N36" s="48">
        <v>1.04E-2</v>
      </c>
      <c r="O36" s="49">
        <f t="shared" si="2"/>
        <v>3150</v>
      </c>
      <c r="P36" s="50">
        <f t="shared" si="3"/>
        <v>251.4512</v>
      </c>
      <c r="Q36" s="51">
        <f t="shared" si="4"/>
        <v>3401.4512</v>
      </c>
    </row>
    <row r="37" spans="1:18" x14ac:dyDescent="0.2">
      <c r="A37" s="17">
        <v>37042</v>
      </c>
      <c r="B37" s="18">
        <v>3.5249999999999999</v>
      </c>
      <c r="C37" s="18">
        <v>2.7949999999999999</v>
      </c>
      <c r="D37" s="18">
        <f t="shared" si="5"/>
        <v>4.4292970337261206E-2</v>
      </c>
      <c r="E37" s="18">
        <v>0.1</v>
      </c>
      <c r="F37" s="19">
        <v>0.5</v>
      </c>
      <c r="G37" s="16">
        <f t="shared" si="1"/>
        <v>0.2928535148313694</v>
      </c>
      <c r="H37" s="16"/>
      <c r="I37" s="20">
        <v>14747</v>
      </c>
      <c r="J37" s="21">
        <f t="shared" si="7"/>
        <v>4318.7107832182046</v>
      </c>
      <c r="K37" s="5"/>
      <c r="L37" s="46">
        <v>30000</v>
      </c>
      <c r="M37" s="47">
        <v>0.105</v>
      </c>
      <c r="N37" s="48">
        <v>1.04E-2</v>
      </c>
      <c r="O37" s="49">
        <f>M37*L37</f>
        <v>3150</v>
      </c>
      <c r="P37" s="50">
        <f>I37*N37</f>
        <v>153.36879999999999</v>
      </c>
      <c r="Q37" s="51">
        <f>SUM(O37:P37)</f>
        <v>3303.3688000000002</v>
      </c>
    </row>
    <row r="38" spans="1:18" x14ac:dyDescent="0.2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610753</v>
      </c>
      <c r="J38" s="21">
        <f>SUM(J7:J37)</f>
        <v>185328.69771950433</v>
      </c>
      <c r="K38" s="5"/>
      <c r="L38" s="54"/>
      <c r="M38" s="53"/>
      <c r="N38" s="52"/>
      <c r="O38" s="49">
        <f>SUM(O7:O37)</f>
        <v>97650</v>
      </c>
      <c r="P38" s="49">
        <f>SUM(P7:P37)</f>
        <v>6351.8311999999996</v>
      </c>
      <c r="Q38" s="49">
        <f>SUM(Q7:Q37)</f>
        <v>104001.83119999997</v>
      </c>
      <c r="R38" s="6"/>
    </row>
    <row r="39" spans="1:18" x14ac:dyDescent="0.2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8"/>
      <c r="M39" s="55"/>
      <c r="N39" s="56"/>
      <c r="O39" s="56"/>
      <c r="P39" s="56"/>
      <c r="Q39" s="48"/>
    </row>
    <row r="40" spans="1:18" x14ac:dyDescent="0.2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8"/>
      <c r="M40" s="55"/>
      <c r="N40" s="56"/>
      <c r="O40" s="52"/>
      <c r="P40" s="52"/>
      <c r="Q40" s="54"/>
    </row>
    <row r="41" spans="1:18" x14ac:dyDescent="0.2">
      <c r="A41" s="22" t="s">
        <v>26</v>
      </c>
      <c r="B41" s="23"/>
      <c r="C41" s="23"/>
      <c r="D41" s="23"/>
      <c r="E41" s="23" t="s">
        <v>5</v>
      </c>
      <c r="F41" s="24"/>
      <c r="G41" s="25"/>
      <c r="H41" s="25"/>
      <c r="I41" s="24"/>
      <c r="J41" s="26"/>
      <c r="K41" s="26"/>
      <c r="L41" s="57"/>
      <c r="M41" s="58"/>
      <c r="N41" s="59"/>
      <c r="O41" s="59"/>
      <c r="P41" s="59"/>
      <c r="Q41" s="57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60"/>
      <c r="M42" s="60"/>
      <c r="N42" s="60"/>
      <c r="O42" s="60"/>
      <c r="P42" s="60"/>
      <c r="Q42" s="60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60"/>
      <c r="M43" s="60"/>
      <c r="N43" s="60"/>
      <c r="O43" s="60"/>
      <c r="P43" s="60"/>
      <c r="Q43" s="60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60"/>
      <c r="M44" s="59" t="s">
        <v>18</v>
      </c>
      <c r="N44" s="59"/>
      <c r="O44" s="59"/>
      <c r="P44" s="59"/>
      <c r="Q44" s="60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60"/>
      <c r="M45" s="60" t="s">
        <v>19</v>
      </c>
      <c r="N45" s="60"/>
      <c r="O45" s="61">
        <f>J38</f>
        <v>185328.69771950433</v>
      </c>
      <c r="P45" s="60"/>
      <c r="Q45" s="60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60"/>
      <c r="M46" s="60" t="s">
        <v>20</v>
      </c>
      <c r="N46" s="60"/>
      <c r="O46" s="62">
        <f>-O38</f>
        <v>-97650</v>
      </c>
      <c r="P46" s="60"/>
      <c r="Q46" s="60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60"/>
      <c r="M47" s="59" t="s">
        <v>21</v>
      </c>
      <c r="N47" s="59"/>
      <c r="O47" s="63">
        <f>-P38</f>
        <v>-6351.8311999999996</v>
      </c>
      <c r="P47" s="59"/>
      <c r="Q47" s="60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60"/>
      <c r="M48" s="60" t="s">
        <v>22</v>
      </c>
      <c r="N48" s="60"/>
      <c r="O48" s="61">
        <f>SUM(O45:O47)</f>
        <v>81326.866519504329</v>
      </c>
      <c r="P48" s="60"/>
      <c r="Q48" s="60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zoomScale="75" workbookViewId="0">
      <pane ySplit="5" topLeftCell="A6" activePane="bottomLeft" state="frozen"/>
      <selection pane="bottomLeft" sqref="A1:J39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42578125" customWidth="1"/>
  </cols>
  <sheetData>
    <row r="1" spans="1:54" x14ac:dyDescent="0.2">
      <c r="A1" t="s">
        <v>25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2" t="s">
        <v>14</v>
      </c>
      <c r="M3" s="33"/>
      <c r="N3" s="34" t="s">
        <v>15</v>
      </c>
      <c r="O3" s="35"/>
      <c r="P3" s="35"/>
      <c r="Q3" s="36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7" t="s">
        <v>16</v>
      </c>
      <c r="M4" s="38" t="s">
        <v>23</v>
      </c>
      <c r="N4" s="36"/>
      <c r="O4" s="38" t="s">
        <v>24</v>
      </c>
      <c r="P4" s="39"/>
      <c r="Q4" s="36"/>
    </row>
    <row r="5" spans="1:54" ht="13.5" thickBot="1" x14ac:dyDescent="0.25">
      <c r="A5" s="27" t="s">
        <v>9</v>
      </c>
      <c r="B5" s="28" t="s">
        <v>12</v>
      </c>
      <c r="C5" s="28" t="s">
        <v>0</v>
      </c>
      <c r="D5" s="28" t="s">
        <v>13</v>
      </c>
      <c r="E5" s="28" t="s">
        <v>11</v>
      </c>
      <c r="F5" s="29" t="s">
        <v>1</v>
      </c>
      <c r="G5" s="30" t="s">
        <v>4</v>
      </c>
      <c r="H5" s="30"/>
      <c r="I5" s="29" t="s">
        <v>3</v>
      </c>
      <c r="J5" s="31" t="s">
        <v>2</v>
      </c>
      <c r="K5" s="28"/>
      <c r="L5" s="40" t="s">
        <v>3</v>
      </c>
      <c r="M5" s="41" t="s">
        <v>16</v>
      </c>
      <c r="N5" s="42" t="s">
        <v>17</v>
      </c>
      <c r="O5" s="41" t="s">
        <v>16</v>
      </c>
      <c r="P5" s="41" t="s">
        <v>17</v>
      </c>
      <c r="Q5" s="43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7"/>
      <c r="M6" s="44"/>
      <c r="N6" s="45"/>
      <c r="O6" s="44"/>
      <c r="P6" s="44"/>
      <c r="Q6" s="4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7">
        <v>37012</v>
      </c>
      <c r="B7" s="18">
        <v>4.6449999999999996</v>
      </c>
      <c r="C7" s="18">
        <v>4.5599999999999996</v>
      </c>
      <c r="D7" s="18">
        <f t="shared" ref="D7:D37" si="0">(C7/0.9844)-C7</f>
        <v>7.2263307598537274E-2</v>
      </c>
      <c r="E7" s="18">
        <v>0.1</v>
      </c>
      <c r="F7" s="19">
        <v>0.5</v>
      </c>
      <c r="G7" s="16">
        <f t="shared" ref="G7:G37" si="1">(B7-C7-D7-E7)*F7</f>
        <v>-4.3631653799268658E-2</v>
      </c>
      <c r="H7" s="64">
        <v>0.2122</v>
      </c>
      <c r="I7" s="20">
        <v>17928</v>
      </c>
      <c r="J7" s="21">
        <f t="shared" ref="J7:J37" si="2">H7*I7</f>
        <v>3804.3216000000002</v>
      </c>
      <c r="K7" s="4"/>
      <c r="L7" s="46">
        <v>30000</v>
      </c>
      <c r="M7" s="47">
        <v>0.105</v>
      </c>
      <c r="N7" s="48">
        <v>1.04E-2</v>
      </c>
      <c r="O7" s="49">
        <f t="shared" ref="O7:O37" si="3">M7*L7</f>
        <v>3150</v>
      </c>
      <c r="P7" s="50">
        <f t="shared" ref="P7:P37" si="4">I7*N7</f>
        <v>186.4512</v>
      </c>
      <c r="Q7" s="51">
        <f t="shared" ref="Q7:Q37" si="5">SUM(O7:P7)</f>
        <v>3336.4512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7">
        <v>37013</v>
      </c>
      <c r="B8" s="18">
        <v>4.4850000000000003</v>
      </c>
      <c r="C8" s="18">
        <v>4.4249999999999998</v>
      </c>
      <c r="D8" s="18">
        <f t="shared" si="0"/>
        <v>7.0123933360422441E-2</v>
      </c>
      <c r="E8" s="18">
        <v>0.1</v>
      </c>
      <c r="F8" s="19">
        <v>0.5</v>
      </c>
      <c r="G8" s="16">
        <f t="shared" si="1"/>
        <v>-5.5061966680210975E-2</v>
      </c>
      <c r="H8" s="64">
        <v>0.2122</v>
      </c>
      <c r="I8" s="20">
        <v>20881</v>
      </c>
      <c r="J8" s="21">
        <f t="shared" si="2"/>
        <v>4430.9481999999998</v>
      </c>
      <c r="K8" s="5"/>
      <c r="L8" s="46">
        <v>30000</v>
      </c>
      <c r="M8" s="47">
        <v>0.105</v>
      </c>
      <c r="N8" s="48">
        <v>1.04E-2</v>
      </c>
      <c r="O8" s="49">
        <f t="shared" si="3"/>
        <v>3150</v>
      </c>
      <c r="P8" s="50">
        <f t="shared" si="4"/>
        <v>217.16239999999999</v>
      </c>
      <c r="Q8" s="51">
        <f t="shared" si="5"/>
        <v>3367.1624000000002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7">
        <v>37014</v>
      </c>
      <c r="B9" s="18">
        <v>4.47</v>
      </c>
      <c r="C9" s="18">
        <v>4.24</v>
      </c>
      <c r="D9" s="18">
        <f t="shared" si="0"/>
        <v>6.7192198293376748E-2</v>
      </c>
      <c r="E9" s="18">
        <v>0.1</v>
      </c>
      <c r="F9" s="19">
        <v>0.5</v>
      </c>
      <c r="G9" s="16">
        <f t="shared" si="1"/>
        <v>3.1403900853311392E-2</v>
      </c>
      <c r="H9" s="64">
        <v>0.2122</v>
      </c>
      <c r="I9" s="20">
        <v>30000</v>
      </c>
      <c r="J9" s="21">
        <f t="shared" si="2"/>
        <v>6366</v>
      </c>
      <c r="K9" s="5"/>
      <c r="L9" s="46">
        <v>30000</v>
      </c>
      <c r="M9" s="47">
        <v>0.105</v>
      </c>
      <c r="N9" s="48">
        <v>1.04E-2</v>
      </c>
      <c r="O9" s="49">
        <f t="shared" si="3"/>
        <v>3150</v>
      </c>
      <c r="P9" s="50">
        <f t="shared" si="4"/>
        <v>312</v>
      </c>
      <c r="Q9" s="51">
        <f t="shared" si="5"/>
        <v>3462</v>
      </c>
    </row>
    <row r="10" spans="1:54" x14ac:dyDescent="0.2">
      <c r="A10" s="17">
        <v>37015</v>
      </c>
      <c r="B10" s="18">
        <v>4.4000000000000004</v>
      </c>
      <c r="C10" s="18">
        <v>4.125</v>
      </c>
      <c r="D10" s="18">
        <f t="shared" si="0"/>
        <v>6.5369768386834615E-2</v>
      </c>
      <c r="E10" s="18">
        <v>0.1</v>
      </c>
      <c r="F10" s="19">
        <v>0.5</v>
      </c>
      <c r="G10" s="16">
        <f t="shared" si="1"/>
        <v>5.4815115806582868E-2</v>
      </c>
      <c r="H10" s="64">
        <v>0.2122</v>
      </c>
      <c r="I10" s="20">
        <v>24019</v>
      </c>
      <c r="J10" s="21">
        <f t="shared" si="2"/>
        <v>5096.8317999999999</v>
      </c>
      <c r="K10" s="5"/>
      <c r="L10" s="46">
        <v>30000</v>
      </c>
      <c r="M10" s="47">
        <v>0.105</v>
      </c>
      <c r="N10" s="48">
        <v>1.04E-2</v>
      </c>
      <c r="O10" s="49">
        <f t="shared" si="3"/>
        <v>3150</v>
      </c>
      <c r="P10" s="50">
        <f t="shared" si="4"/>
        <v>249.79759999999999</v>
      </c>
      <c r="Q10" s="51">
        <f t="shared" si="5"/>
        <v>3399.7975999999999</v>
      </c>
    </row>
    <row r="11" spans="1:54" x14ac:dyDescent="0.2">
      <c r="A11" s="17">
        <v>37016</v>
      </c>
      <c r="B11" s="18">
        <v>4.3949999999999996</v>
      </c>
      <c r="C11" s="18">
        <v>3.96</v>
      </c>
      <c r="D11" s="18">
        <f t="shared" si="0"/>
        <v>6.2754977651360733E-2</v>
      </c>
      <c r="E11" s="18">
        <v>0.1</v>
      </c>
      <c r="F11" s="19">
        <v>0.5</v>
      </c>
      <c r="G11" s="16">
        <f t="shared" si="1"/>
        <v>0.13612251117431945</v>
      </c>
      <c r="H11" s="64">
        <v>0.2122</v>
      </c>
      <c r="I11" s="20">
        <v>3440</v>
      </c>
      <c r="J11" s="21">
        <f t="shared" si="2"/>
        <v>729.96799999999996</v>
      </c>
      <c r="K11" s="5"/>
      <c r="L11" s="46">
        <v>30000</v>
      </c>
      <c r="M11" s="47">
        <v>0.105</v>
      </c>
      <c r="N11" s="48">
        <v>1.04E-2</v>
      </c>
      <c r="O11" s="49">
        <f t="shared" si="3"/>
        <v>3150</v>
      </c>
      <c r="P11" s="50">
        <f t="shared" si="4"/>
        <v>35.775999999999996</v>
      </c>
      <c r="Q11" s="51">
        <f t="shared" si="5"/>
        <v>3185.7759999999998</v>
      </c>
    </row>
    <row r="12" spans="1:54" x14ac:dyDescent="0.2">
      <c r="A12" s="17">
        <v>37017</v>
      </c>
      <c r="B12" s="18">
        <v>4.3949999999999996</v>
      </c>
      <c r="C12" s="18">
        <v>3.96</v>
      </c>
      <c r="D12" s="18">
        <f t="shared" si="0"/>
        <v>6.2754977651360733E-2</v>
      </c>
      <c r="E12" s="18">
        <v>0.1</v>
      </c>
      <c r="F12" s="19">
        <v>0.5</v>
      </c>
      <c r="G12" s="16">
        <f t="shared" si="1"/>
        <v>0.13612251117431945</v>
      </c>
      <c r="H12" s="64">
        <v>0.2122</v>
      </c>
      <c r="I12" s="20">
        <v>10031</v>
      </c>
      <c r="J12" s="21">
        <f t="shared" si="2"/>
        <v>2128.5781999999999</v>
      </c>
      <c r="K12" s="5"/>
      <c r="L12" s="46">
        <v>30000</v>
      </c>
      <c r="M12" s="47">
        <v>0.105</v>
      </c>
      <c r="N12" s="48">
        <v>1.04E-2</v>
      </c>
      <c r="O12" s="49">
        <f t="shared" si="3"/>
        <v>3150</v>
      </c>
      <c r="P12" s="50">
        <f t="shared" si="4"/>
        <v>104.3224</v>
      </c>
      <c r="Q12" s="51">
        <f t="shared" si="5"/>
        <v>3254.3224</v>
      </c>
    </row>
    <row r="13" spans="1:54" x14ac:dyDescent="0.2">
      <c r="A13" s="17">
        <v>37018</v>
      </c>
      <c r="B13" s="18">
        <v>4.3949999999999996</v>
      </c>
      <c r="C13" s="18">
        <v>3.96</v>
      </c>
      <c r="D13" s="18">
        <f t="shared" si="0"/>
        <v>6.2754977651360733E-2</v>
      </c>
      <c r="E13" s="18">
        <v>0.1</v>
      </c>
      <c r="F13" s="19">
        <v>0.5</v>
      </c>
      <c r="G13" s="16">
        <f t="shared" si="1"/>
        <v>0.13612251117431945</v>
      </c>
      <c r="H13" s="64">
        <v>0.2122</v>
      </c>
      <c r="I13" s="20">
        <v>17367</v>
      </c>
      <c r="J13" s="21">
        <f t="shared" si="2"/>
        <v>3685.2773999999999</v>
      </c>
      <c r="K13" s="5"/>
      <c r="L13" s="46">
        <v>30000</v>
      </c>
      <c r="M13" s="47">
        <v>0.105</v>
      </c>
      <c r="N13" s="48">
        <v>1.04E-2</v>
      </c>
      <c r="O13" s="49">
        <f t="shared" si="3"/>
        <v>3150</v>
      </c>
      <c r="P13" s="50">
        <f t="shared" si="4"/>
        <v>180.61679999999998</v>
      </c>
      <c r="Q13" s="51">
        <f t="shared" si="5"/>
        <v>3330.6167999999998</v>
      </c>
    </row>
    <row r="14" spans="1:54" x14ac:dyDescent="0.2">
      <c r="A14" s="17">
        <v>37019</v>
      </c>
      <c r="B14" s="18">
        <v>4.2450000000000001</v>
      </c>
      <c r="C14" s="18">
        <v>3.89</v>
      </c>
      <c r="D14" s="18">
        <f t="shared" si="0"/>
        <v>6.1645672490857173E-2</v>
      </c>
      <c r="E14" s="18">
        <v>0.1</v>
      </c>
      <c r="F14" s="19">
        <v>0.5</v>
      </c>
      <c r="G14" s="16">
        <f t="shared" si="1"/>
        <v>9.6677163754571402E-2</v>
      </c>
      <c r="H14" s="64">
        <v>0.2122</v>
      </c>
      <c r="I14" s="20">
        <v>0</v>
      </c>
      <c r="J14" s="21">
        <f t="shared" si="2"/>
        <v>0</v>
      </c>
      <c r="K14" s="5"/>
      <c r="L14" s="46">
        <v>30000</v>
      </c>
      <c r="M14" s="47">
        <v>0.105</v>
      </c>
      <c r="N14" s="48">
        <v>1.04E-2</v>
      </c>
      <c r="O14" s="49">
        <f t="shared" si="3"/>
        <v>3150</v>
      </c>
      <c r="P14" s="50">
        <f t="shared" si="4"/>
        <v>0</v>
      </c>
      <c r="Q14" s="51">
        <f t="shared" si="5"/>
        <v>3150</v>
      </c>
    </row>
    <row r="15" spans="1:54" x14ac:dyDescent="0.2">
      <c r="A15" s="17">
        <v>37020</v>
      </c>
      <c r="B15" s="18">
        <v>4.13</v>
      </c>
      <c r="C15" s="18">
        <v>3.7149999999999999</v>
      </c>
      <c r="D15" s="18">
        <f t="shared" si="0"/>
        <v>5.8872409589597385E-2</v>
      </c>
      <c r="E15" s="18">
        <v>0.1</v>
      </c>
      <c r="F15" s="19">
        <v>0.5</v>
      </c>
      <c r="G15" s="16">
        <f t="shared" si="1"/>
        <v>0.12806379520520134</v>
      </c>
      <c r="H15" s="64">
        <v>0.2122</v>
      </c>
      <c r="I15" s="20">
        <v>30000</v>
      </c>
      <c r="J15" s="21">
        <f t="shared" si="2"/>
        <v>6366</v>
      </c>
      <c r="K15" s="5"/>
      <c r="L15" s="46">
        <v>30000</v>
      </c>
      <c r="M15" s="47">
        <v>0.105</v>
      </c>
      <c r="N15" s="48">
        <v>1.04E-2</v>
      </c>
      <c r="O15" s="49">
        <f t="shared" si="3"/>
        <v>3150</v>
      </c>
      <c r="P15" s="50">
        <f t="shared" si="4"/>
        <v>312</v>
      </c>
      <c r="Q15" s="51">
        <f t="shared" si="5"/>
        <v>3462</v>
      </c>
    </row>
    <row r="16" spans="1:54" x14ac:dyDescent="0.2">
      <c r="A16" s="17">
        <v>37021</v>
      </c>
      <c r="B16" s="18">
        <v>4.0549999999999997</v>
      </c>
      <c r="C16" s="18">
        <v>3.63</v>
      </c>
      <c r="D16" s="18">
        <f t="shared" si="0"/>
        <v>5.7525396180414301E-2</v>
      </c>
      <c r="E16" s="18">
        <v>0.1</v>
      </c>
      <c r="F16" s="19">
        <v>0.5</v>
      </c>
      <c r="G16" s="16">
        <f t="shared" si="1"/>
        <v>0.13373730190979277</v>
      </c>
      <c r="H16" s="64">
        <v>0.2122</v>
      </c>
      <c r="I16" s="20">
        <v>23884</v>
      </c>
      <c r="J16" s="21">
        <f t="shared" si="2"/>
        <v>5068.1848</v>
      </c>
      <c r="K16" s="5"/>
      <c r="L16" s="46">
        <v>30000</v>
      </c>
      <c r="M16" s="47">
        <v>0.105</v>
      </c>
      <c r="N16" s="48">
        <v>1.04E-2</v>
      </c>
      <c r="O16" s="49">
        <f t="shared" si="3"/>
        <v>3150</v>
      </c>
      <c r="P16" s="50">
        <f t="shared" si="4"/>
        <v>248.39359999999999</v>
      </c>
      <c r="Q16" s="51">
        <f t="shared" si="5"/>
        <v>3398.3935999999999</v>
      </c>
    </row>
    <row r="17" spans="1:17" x14ac:dyDescent="0.2">
      <c r="A17" s="17">
        <v>37022</v>
      </c>
      <c r="B17" s="18">
        <v>4.07</v>
      </c>
      <c r="C17" s="18">
        <v>3.52</v>
      </c>
      <c r="D17" s="18">
        <f t="shared" si="0"/>
        <v>5.5782202356765342E-2</v>
      </c>
      <c r="E17" s="18">
        <v>0.1</v>
      </c>
      <c r="F17" s="19">
        <v>0.5</v>
      </c>
      <c r="G17" s="16">
        <f t="shared" si="1"/>
        <v>0.19710889882161747</v>
      </c>
      <c r="H17" s="64">
        <v>0.2122</v>
      </c>
      <c r="I17" s="20">
        <v>24490</v>
      </c>
      <c r="J17" s="21">
        <f t="shared" si="2"/>
        <v>5196.7780000000002</v>
      </c>
      <c r="K17" s="5"/>
      <c r="L17" s="46">
        <v>30000</v>
      </c>
      <c r="M17" s="47">
        <v>0.105</v>
      </c>
      <c r="N17" s="48">
        <v>1.04E-2</v>
      </c>
      <c r="O17" s="49">
        <f t="shared" si="3"/>
        <v>3150</v>
      </c>
      <c r="P17" s="50">
        <f t="shared" si="4"/>
        <v>254.696</v>
      </c>
      <c r="Q17" s="51">
        <f t="shared" si="5"/>
        <v>3404.6959999999999</v>
      </c>
    </row>
    <row r="18" spans="1:17" x14ac:dyDescent="0.2">
      <c r="A18" s="17">
        <v>37023</v>
      </c>
      <c r="B18" s="18">
        <v>4.165</v>
      </c>
      <c r="C18" s="18">
        <v>3.3149999999999999</v>
      </c>
      <c r="D18" s="18">
        <f t="shared" si="0"/>
        <v>5.253352295814695E-2</v>
      </c>
      <c r="E18" s="18">
        <v>0.1</v>
      </c>
      <c r="F18" s="19">
        <v>0.5</v>
      </c>
      <c r="G18" s="16">
        <f t="shared" si="1"/>
        <v>0.34873323852092658</v>
      </c>
      <c r="H18" s="64">
        <v>0.2122</v>
      </c>
      <c r="I18" s="20">
        <v>8614</v>
      </c>
      <c r="J18" s="21">
        <f t="shared" si="2"/>
        <v>1827.8907999999999</v>
      </c>
      <c r="K18" s="5"/>
      <c r="L18" s="46">
        <v>30000</v>
      </c>
      <c r="M18" s="47">
        <v>0.105</v>
      </c>
      <c r="N18" s="48">
        <v>1.04E-2</v>
      </c>
      <c r="O18" s="49">
        <f t="shared" si="3"/>
        <v>3150</v>
      </c>
      <c r="P18" s="50">
        <f t="shared" si="4"/>
        <v>89.585599999999999</v>
      </c>
      <c r="Q18" s="51">
        <f t="shared" si="5"/>
        <v>3239.5855999999999</v>
      </c>
    </row>
    <row r="19" spans="1:17" x14ac:dyDescent="0.2">
      <c r="A19" s="17">
        <v>37024</v>
      </c>
      <c r="B19" s="18">
        <v>4.165</v>
      </c>
      <c r="C19" s="18">
        <v>3.3149999999999999</v>
      </c>
      <c r="D19" s="18">
        <f t="shared" si="0"/>
        <v>5.253352295814695E-2</v>
      </c>
      <c r="E19" s="18">
        <v>0.1</v>
      </c>
      <c r="F19" s="19">
        <v>0.5</v>
      </c>
      <c r="G19" s="16">
        <f t="shared" si="1"/>
        <v>0.34873323852092658</v>
      </c>
      <c r="H19" s="64">
        <v>0.2122</v>
      </c>
      <c r="I19" s="20">
        <v>13139</v>
      </c>
      <c r="J19" s="21">
        <f t="shared" si="2"/>
        <v>2788.0958000000001</v>
      </c>
      <c r="K19" s="5"/>
      <c r="L19" s="46">
        <v>30000</v>
      </c>
      <c r="M19" s="47">
        <v>0.105</v>
      </c>
      <c r="N19" s="48">
        <v>1.04E-2</v>
      </c>
      <c r="O19" s="49">
        <f t="shared" si="3"/>
        <v>3150</v>
      </c>
      <c r="P19" s="50">
        <f t="shared" si="4"/>
        <v>136.6456</v>
      </c>
      <c r="Q19" s="51">
        <f t="shared" si="5"/>
        <v>3286.6455999999998</v>
      </c>
    </row>
    <row r="20" spans="1:17" x14ac:dyDescent="0.2">
      <c r="A20" s="17">
        <v>37025</v>
      </c>
      <c r="B20" s="18">
        <v>4.165</v>
      </c>
      <c r="C20" s="18">
        <v>3.3149999999999999</v>
      </c>
      <c r="D20" s="18">
        <f t="shared" si="0"/>
        <v>5.253352295814695E-2</v>
      </c>
      <c r="E20" s="18">
        <v>0.1</v>
      </c>
      <c r="F20" s="19">
        <v>0.5</v>
      </c>
      <c r="G20" s="16">
        <f t="shared" si="1"/>
        <v>0.34873323852092658</v>
      </c>
      <c r="H20" s="64">
        <v>0.2122</v>
      </c>
      <c r="I20" s="20">
        <v>9968</v>
      </c>
      <c r="J20" s="21">
        <f t="shared" si="2"/>
        <v>2115.2096000000001</v>
      </c>
      <c r="K20" s="5"/>
      <c r="L20" s="46">
        <v>30000</v>
      </c>
      <c r="M20" s="47">
        <v>0.105</v>
      </c>
      <c r="N20" s="48">
        <v>1.04E-2</v>
      </c>
      <c r="O20" s="49">
        <f t="shared" si="3"/>
        <v>3150</v>
      </c>
      <c r="P20" s="50">
        <f t="shared" si="4"/>
        <v>103.66719999999999</v>
      </c>
      <c r="Q20" s="51">
        <f t="shared" si="5"/>
        <v>3253.6671999999999</v>
      </c>
    </row>
    <row r="21" spans="1:17" x14ac:dyDescent="0.2">
      <c r="A21" s="17">
        <v>37026</v>
      </c>
      <c r="B21" s="18">
        <v>4.2249999999999996</v>
      </c>
      <c r="C21" s="18">
        <v>3.2949999999999999</v>
      </c>
      <c r="D21" s="18">
        <f t="shared" si="0"/>
        <v>5.221657862657425E-2</v>
      </c>
      <c r="E21" s="18">
        <v>0.1</v>
      </c>
      <c r="F21" s="19">
        <v>0.5</v>
      </c>
      <c r="G21" s="16">
        <f t="shared" si="1"/>
        <v>0.38889171068671274</v>
      </c>
      <c r="H21" s="64">
        <v>0.2122</v>
      </c>
      <c r="I21" s="20">
        <v>29289</v>
      </c>
      <c r="J21" s="21">
        <f t="shared" si="2"/>
        <v>6215.1257999999998</v>
      </c>
      <c r="K21" s="5"/>
      <c r="L21" s="46">
        <v>30000</v>
      </c>
      <c r="M21" s="47">
        <v>0.105</v>
      </c>
      <c r="N21" s="48">
        <v>1.04E-2</v>
      </c>
      <c r="O21" s="49">
        <f t="shared" si="3"/>
        <v>3150</v>
      </c>
      <c r="P21" s="50">
        <f t="shared" si="4"/>
        <v>304.60559999999998</v>
      </c>
      <c r="Q21" s="51">
        <f t="shared" si="5"/>
        <v>3454.6055999999999</v>
      </c>
    </row>
    <row r="22" spans="1:17" x14ac:dyDescent="0.2">
      <c r="A22" s="17">
        <v>37027</v>
      </c>
      <c r="B22" s="18">
        <v>4.37</v>
      </c>
      <c r="C22" s="18">
        <v>3.29</v>
      </c>
      <c r="D22" s="18">
        <f t="shared" si="0"/>
        <v>5.2137342543681076E-2</v>
      </c>
      <c r="E22" s="18">
        <v>0.1</v>
      </c>
      <c r="F22" s="19">
        <v>0.5</v>
      </c>
      <c r="G22" s="16">
        <f t="shared" si="1"/>
        <v>0.46393132872815951</v>
      </c>
      <c r="H22" s="64">
        <v>0.2122</v>
      </c>
      <c r="I22" s="20">
        <v>19098</v>
      </c>
      <c r="J22" s="21">
        <f t="shared" si="2"/>
        <v>4052.5956000000001</v>
      </c>
      <c r="K22" s="5"/>
      <c r="L22" s="46">
        <v>30000</v>
      </c>
      <c r="M22" s="47">
        <v>0.105</v>
      </c>
      <c r="N22" s="48">
        <v>1.04E-2</v>
      </c>
      <c r="O22" s="49">
        <f t="shared" si="3"/>
        <v>3150</v>
      </c>
      <c r="P22" s="50">
        <f t="shared" si="4"/>
        <v>198.61919999999998</v>
      </c>
      <c r="Q22" s="51">
        <f t="shared" si="5"/>
        <v>3348.6192000000001</v>
      </c>
    </row>
    <row r="23" spans="1:17" x14ac:dyDescent="0.2">
      <c r="A23" s="17">
        <v>37028</v>
      </c>
      <c r="B23" s="18">
        <v>4.37</v>
      </c>
      <c r="C23" s="18">
        <v>3.26</v>
      </c>
      <c r="D23" s="18">
        <f t="shared" si="0"/>
        <v>5.1661926046322471E-2</v>
      </c>
      <c r="E23" s="18">
        <v>0.1</v>
      </c>
      <c r="F23" s="19">
        <v>0.5</v>
      </c>
      <c r="G23" s="16">
        <f t="shared" si="1"/>
        <v>0.47916903697683894</v>
      </c>
      <c r="H23" s="64">
        <v>0.2122</v>
      </c>
      <c r="I23" s="20">
        <v>30000</v>
      </c>
      <c r="J23" s="21">
        <f t="shared" si="2"/>
        <v>6366</v>
      </c>
      <c r="K23" s="5"/>
      <c r="L23" s="46">
        <v>30000</v>
      </c>
      <c r="M23" s="47">
        <v>0.105</v>
      </c>
      <c r="N23" s="48">
        <v>1.04E-2</v>
      </c>
      <c r="O23" s="49">
        <f t="shared" si="3"/>
        <v>3150</v>
      </c>
      <c r="P23" s="50">
        <f t="shared" si="4"/>
        <v>312</v>
      </c>
      <c r="Q23" s="51">
        <f t="shared" si="5"/>
        <v>3462</v>
      </c>
    </row>
    <row r="24" spans="1:17" x14ac:dyDescent="0.2">
      <c r="A24" s="17">
        <v>37029</v>
      </c>
      <c r="B24" s="18">
        <v>0</v>
      </c>
      <c r="C24" s="18">
        <v>0</v>
      </c>
      <c r="D24" s="18">
        <f t="shared" si="0"/>
        <v>0</v>
      </c>
      <c r="E24" s="18">
        <v>0.1</v>
      </c>
      <c r="F24" s="19">
        <v>0.5</v>
      </c>
      <c r="G24" s="16">
        <f t="shared" si="1"/>
        <v>-0.05</v>
      </c>
      <c r="H24" s="64">
        <v>0.2122</v>
      </c>
      <c r="I24" s="20">
        <v>347</v>
      </c>
      <c r="J24" s="21">
        <f t="shared" si="2"/>
        <v>73.633399999999995</v>
      </c>
      <c r="K24" s="5"/>
      <c r="L24" s="46">
        <v>30000</v>
      </c>
      <c r="M24" s="47">
        <v>0.105</v>
      </c>
      <c r="N24" s="48">
        <v>1.04E-2</v>
      </c>
      <c r="O24" s="49">
        <f t="shared" si="3"/>
        <v>3150</v>
      </c>
      <c r="P24" s="50">
        <f t="shared" si="4"/>
        <v>3.6088</v>
      </c>
      <c r="Q24" s="51">
        <f t="shared" si="5"/>
        <v>3153.6088</v>
      </c>
    </row>
    <row r="25" spans="1:17" x14ac:dyDescent="0.2">
      <c r="A25" s="17">
        <v>37030</v>
      </c>
      <c r="B25" s="18">
        <v>0</v>
      </c>
      <c r="C25" s="18">
        <v>0</v>
      </c>
      <c r="D25" s="18">
        <f t="shared" si="0"/>
        <v>0</v>
      </c>
      <c r="E25" s="18">
        <v>0.1</v>
      </c>
      <c r="F25" s="19">
        <v>0.5</v>
      </c>
      <c r="G25" s="16">
        <f t="shared" si="1"/>
        <v>-0.05</v>
      </c>
      <c r="H25" s="64">
        <v>0.2122</v>
      </c>
      <c r="I25" s="20">
        <v>14415</v>
      </c>
      <c r="J25" s="21">
        <f t="shared" si="2"/>
        <v>3058.8629999999998</v>
      </c>
      <c r="K25" s="5"/>
      <c r="L25" s="46">
        <v>30000</v>
      </c>
      <c r="M25" s="47">
        <v>0.105</v>
      </c>
      <c r="N25" s="48">
        <v>1.04E-2</v>
      </c>
      <c r="O25" s="49">
        <f t="shared" si="3"/>
        <v>3150</v>
      </c>
      <c r="P25" s="50">
        <f t="shared" si="4"/>
        <v>149.916</v>
      </c>
      <c r="Q25" s="51">
        <f t="shared" si="5"/>
        <v>3299.9160000000002</v>
      </c>
    </row>
    <row r="26" spans="1:17" x14ac:dyDescent="0.2">
      <c r="A26" s="17">
        <v>37031</v>
      </c>
      <c r="B26" s="18">
        <v>0</v>
      </c>
      <c r="C26" s="18">
        <v>0</v>
      </c>
      <c r="D26" s="18">
        <f t="shared" si="0"/>
        <v>0</v>
      </c>
      <c r="E26" s="18">
        <v>0.1</v>
      </c>
      <c r="F26" s="19">
        <v>0.5</v>
      </c>
      <c r="G26" s="16">
        <f t="shared" si="1"/>
        <v>-0.05</v>
      </c>
      <c r="H26" s="64">
        <v>0.2122</v>
      </c>
      <c r="I26" s="20">
        <v>10000</v>
      </c>
      <c r="J26" s="21">
        <f t="shared" si="2"/>
        <v>2122</v>
      </c>
      <c r="K26" s="5"/>
      <c r="L26" s="46">
        <v>30000</v>
      </c>
      <c r="M26" s="47">
        <v>0.105</v>
      </c>
      <c r="N26" s="48">
        <v>1.04E-2</v>
      </c>
      <c r="O26" s="49">
        <f t="shared" si="3"/>
        <v>3150</v>
      </c>
      <c r="P26" s="50">
        <f t="shared" si="4"/>
        <v>104</v>
      </c>
      <c r="Q26" s="51">
        <f t="shared" si="5"/>
        <v>3254</v>
      </c>
    </row>
    <row r="27" spans="1:17" x14ac:dyDescent="0.2">
      <c r="A27" s="17">
        <v>37032</v>
      </c>
      <c r="B27" s="18">
        <v>0</v>
      </c>
      <c r="C27" s="18">
        <v>0</v>
      </c>
      <c r="D27" s="18">
        <f t="shared" si="0"/>
        <v>0</v>
      </c>
      <c r="E27" s="18">
        <v>0.1</v>
      </c>
      <c r="F27" s="19">
        <v>0.5</v>
      </c>
      <c r="G27" s="16">
        <f t="shared" si="1"/>
        <v>-0.05</v>
      </c>
      <c r="H27" s="64">
        <v>0.2122</v>
      </c>
      <c r="I27" s="20">
        <v>17412</v>
      </c>
      <c r="J27" s="21">
        <f t="shared" si="2"/>
        <v>3694.8263999999999</v>
      </c>
      <c r="K27" s="5"/>
      <c r="L27" s="46">
        <v>30000</v>
      </c>
      <c r="M27" s="47">
        <v>0.105</v>
      </c>
      <c r="N27" s="48">
        <v>1.04E-2</v>
      </c>
      <c r="O27" s="49">
        <f t="shared" si="3"/>
        <v>3150</v>
      </c>
      <c r="P27" s="50">
        <f t="shared" si="4"/>
        <v>181.0848</v>
      </c>
      <c r="Q27" s="51">
        <f t="shared" si="5"/>
        <v>3331.0848000000001</v>
      </c>
    </row>
    <row r="28" spans="1:17" x14ac:dyDescent="0.2">
      <c r="A28" s="17">
        <v>37033</v>
      </c>
      <c r="B28" s="18">
        <v>0</v>
      </c>
      <c r="C28" s="18">
        <v>0</v>
      </c>
      <c r="D28" s="18">
        <f t="shared" si="0"/>
        <v>0</v>
      </c>
      <c r="E28" s="18">
        <v>0.1</v>
      </c>
      <c r="F28" s="19">
        <v>0.5</v>
      </c>
      <c r="G28" s="16">
        <f t="shared" si="1"/>
        <v>-0.05</v>
      </c>
      <c r="H28" s="64">
        <v>0.2122</v>
      </c>
      <c r="I28" s="20">
        <v>28846</v>
      </c>
      <c r="J28" s="21">
        <f t="shared" si="2"/>
        <v>6121.1211999999996</v>
      </c>
      <c r="K28" s="5"/>
      <c r="L28" s="46">
        <v>30000</v>
      </c>
      <c r="M28" s="47">
        <v>0.105</v>
      </c>
      <c r="N28" s="48">
        <v>1.04E-2</v>
      </c>
      <c r="O28" s="49">
        <f t="shared" si="3"/>
        <v>3150</v>
      </c>
      <c r="P28" s="50">
        <f t="shared" si="4"/>
        <v>299.9984</v>
      </c>
      <c r="Q28" s="51">
        <f t="shared" si="5"/>
        <v>3449.9983999999999</v>
      </c>
    </row>
    <row r="29" spans="1:17" x14ac:dyDescent="0.2">
      <c r="A29" s="17">
        <v>37034</v>
      </c>
      <c r="B29" s="18">
        <v>0</v>
      </c>
      <c r="C29" s="18">
        <v>0</v>
      </c>
      <c r="D29" s="18">
        <f t="shared" si="0"/>
        <v>0</v>
      </c>
      <c r="E29" s="18">
        <v>0.1</v>
      </c>
      <c r="F29" s="19">
        <v>0.5</v>
      </c>
      <c r="G29" s="16">
        <f t="shared" si="1"/>
        <v>-0.05</v>
      </c>
      <c r="H29" s="64">
        <v>0.2122</v>
      </c>
      <c r="I29" s="20">
        <v>30000</v>
      </c>
      <c r="J29" s="21">
        <f t="shared" si="2"/>
        <v>6366</v>
      </c>
      <c r="K29" s="5"/>
      <c r="L29" s="46">
        <v>30000</v>
      </c>
      <c r="M29" s="47">
        <v>0.105</v>
      </c>
      <c r="N29" s="48">
        <v>1.04E-2</v>
      </c>
      <c r="O29" s="49">
        <f t="shared" si="3"/>
        <v>3150</v>
      </c>
      <c r="P29" s="50">
        <f t="shared" si="4"/>
        <v>312</v>
      </c>
      <c r="Q29" s="51">
        <f t="shared" si="5"/>
        <v>3462</v>
      </c>
    </row>
    <row r="30" spans="1:17" x14ac:dyDescent="0.2">
      <c r="A30" s="17">
        <v>37035</v>
      </c>
      <c r="B30" s="18">
        <v>0</v>
      </c>
      <c r="C30" s="18">
        <v>0</v>
      </c>
      <c r="D30" s="18">
        <f t="shared" si="0"/>
        <v>0</v>
      </c>
      <c r="E30" s="18">
        <v>0.1</v>
      </c>
      <c r="F30" s="19">
        <v>0.5</v>
      </c>
      <c r="G30" s="16">
        <f t="shared" si="1"/>
        <v>-0.05</v>
      </c>
      <c r="H30" s="64">
        <v>0.2122</v>
      </c>
      <c r="I30" s="20">
        <v>30000</v>
      </c>
      <c r="J30" s="21">
        <f t="shared" si="2"/>
        <v>6366</v>
      </c>
      <c r="K30" s="5"/>
      <c r="L30" s="46">
        <v>30000</v>
      </c>
      <c r="M30" s="47">
        <v>0.105</v>
      </c>
      <c r="N30" s="48">
        <v>1.04E-2</v>
      </c>
      <c r="O30" s="49">
        <f t="shared" si="3"/>
        <v>3150</v>
      </c>
      <c r="P30" s="50">
        <f t="shared" si="4"/>
        <v>312</v>
      </c>
      <c r="Q30" s="51">
        <f t="shared" si="5"/>
        <v>3462</v>
      </c>
    </row>
    <row r="31" spans="1:17" x14ac:dyDescent="0.2">
      <c r="A31" s="17">
        <v>37036</v>
      </c>
      <c r="B31" s="18">
        <v>0</v>
      </c>
      <c r="C31" s="18">
        <v>0</v>
      </c>
      <c r="D31" s="18">
        <f t="shared" si="0"/>
        <v>0</v>
      </c>
      <c r="E31" s="18">
        <v>0.1</v>
      </c>
      <c r="F31" s="19">
        <v>0.5</v>
      </c>
      <c r="G31" s="16">
        <f t="shared" si="1"/>
        <v>-0.05</v>
      </c>
      <c r="H31" s="64">
        <v>0.2122</v>
      </c>
      <c r="I31" s="20">
        <v>19966</v>
      </c>
      <c r="J31" s="21">
        <f t="shared" si="2"/>
        <v>4236.7852000000003</v>
      </c>
      <c r="K31" s="5"/>
      <c r="L31" s="46">
        <v>30000</v>
      </c>
      <c r="M31" s="47">
        <v>0.105</v>
      </c>
      <c r="N31" s="48">
        <v>1.04E-2</v>
      </c>
      <c r="O31" s="49">
        <f t="shared" si="3"/>
        <v>3150</v>
      </c>
      <c r="P31" s="50">
        <f t="shared" si="4"/>
        <v>207.6464</v>
      </c>
      <c r="Q31" s="51">
        <f t="shared" si="5"/>
        <v>3357.6464000000001</v>
      </c>
    </row>
    <row r="32" spans="1:17" x14ac:dyDescent="0.2">
      <c r="A32" s="17">
        <v>37037</v>
      </c>
      <c r="B32" s="18">
        <v>0</v>
      </c>
      <c r="C32" s="18">
        <v>0</v>
      </c>
      <c r="D32" s="18">
        <f t="shared" si="0"/>
        <v>0</v>
      </c>
      <c r="E32" s="18">
        <v>0.1</v>
      </c>
      <c r="F32" s="19">
        <v>0.5</v>
      </c>
      <c r="G32" s="16">
        <f t="shared" si="1"/>
        <v>-0.05</v>
      </c>
      <c r="H32" s="64">
        <v>0.2122</v>
      </c>
      <c r="I32" s="20">
        <v>30000</v>
      </c>
      <c r="J32" s="21">
        <f t="shared" si="2"/>
        <v>6366</v>
      </c>
      <c r="K32" s="5"/>
      <c r="L32" s="46">
        <v>30000</v>
      </c>
      <c r="M32" s="47">
        <v>0.105</v>
      </c>
      <c r="N32" s="48">
        <v>1.04E-2</v>
      </c>
      <c r="O32" s="49">
        <f t="shared" si="3"/>
        <v>3150</v>
      </c>
      <c r="P32" s="50">
        <f t="shared" si="4"/>
        <v>312</v>
      </c>
      <c r="Q32" s="51">
        <f t="shared" si="5"/>
        <v>3462</v>
      </c>
    </row>
    <row r="33" spans="1:18" x14ac:dyDescent="0.2">
      <c r="A33" s="17">
        <v>37038</v>
      </c>
      <c r="B33" s="18">
        <v>0</v>
      </c>
      <c r="C33" s="18">
        <v>0</v>
      </c>
      <c r="D33" s="18">
        <f t="shared" si="0"/>
        <v>0</v>
      </c>
      <c r="E33" s="18">
        <v>0.1</v>
      </c>
      <c r="F33" s="19">
        <v>0.5</v>
      </c>
      <c r="G33" s="16">
        <f t="shared" si="1"/>
        <v>-0.05</v>
      </c>
      <c r="H33" s="64">
        <v>0.2122</v>
      </c>
      <c r="I33" s="20">
        <v>28041</v>
      </c>
      <c r="J33" s="21">
        <f t="shared" si="2"/>
        <v>5950.3001999999997</v>
      </c>
      <c r="K33" s="5"/>
      <c r="L33" s="46">
        <v>30000</v>
      </c>
      <c r="M33" s="47">
        <v>0.105</v>
      </c>
      <c r="N33" s="48">
        <v>1.04E-2</v>
      </c>
      <c r="O33" s="49">
        <f t="shared" si="3"/>
        <v>3150</v>
      </c>
      <c r="P33" s="50">
        <f t="shared" si="4"/>
        <v>291.62639999999999</v>
      </c>
      <c r="Q33" s="51">
        <f t="shared" si="5"/>
        <v>3441.6264000000001</v>
      </c>
    </row>
    <row r="34" spans="1:18" x14ac:dyDescent="0.2">
      <c r="A34" s="17">
        <v>37039</v>
      </c>
      <c r="B34" s="18">
        <v>0</v>
      </c>
      <c r="C34" s="18">
        <v>0</v>
      </c>
      <c r="D34" s="18">
        <f t="shared" si="0"/>
        <v>0</v>
      </c>
      <c r="E34" s="18">
        <v>0.1</v>
      </c>
      <c r="F34" s="19">
        <v>0.5</v>
      </c>
      <c r="G34" s="16">
        <f t="shared" si="1"/>
        <v>-0.05</v>
      </c>
      <c r="H34" s="64">
        <v>0.2122</v>
      </c>
      <c r="I34" s="20">
        <v>25244</v>
      </c>
      <c r="J34" s="21">
        <f t="shared" si="2"/>
        <v>5356.7767999999996</v>
      </c>
      <c r="K34" s="5"/>
      <c r="L34" s="46">
        <v>30000</v>
      </c>
      <c r="M34" s="47">
        <v>0.105</v>
      </c>
      <c r="N34" s="48">
        <v>1.04E-2</v>
      </c>
      <c r="O34" s="49">
        <f t="shared" si="3"/>
        <v>3150</v>
      </c>
      <c r="P34" s="50">
        <f t="shared" si="4"/>
        <v>262.5376</v>
      </c>
      <c r="Q34" s="51">
        <f t="shared" si="5"/>
        <v>3412.5376000000001</v>
      </c>
    </row>
    <row r="35" spans="1:18" x14ac:dyDescent="0.2">
      <c r="A35" s="17">
        <v>37040</v>
      </c>
      <c r="B35" s="18">
        <v>0</v>
      </c>
      <c r="C35" s="18">
        <v>0</v>
      </c>
      <c r="D35" s="18">
        <f t="shared" si="0"/>
        <v>0</v>
      </c>
      <c r="E35" s="18">
        <v>0.1</v>
      </c>
      <c r="F35" s="19">
        <v>0.5</v>
      </c>
      <c r="G35" s="16">
        <f t="shared" si="1"/>
        <v>-0.05</v>
      </c>
      <c r="H35" s="64">
        <v>0.2122</v>
      </c>
      <c r="I35" s="20">
        <v>25409</v>
      </c>
      <c r="J35" s="21">
        <f t="shared" si="2"/>
        <v>5391.7897999999996</v>
      </c>
      <c r="K35" s="5"/>
      <c r="L35" s="46">
        <v>30000</v>
      </c>
      <c r="M35" s="47">
        <v>0.105</v>
      </c>
      <c r="N35" s="48">
        <v>1.04E-2</v>
      </c>
      <c r="O35" s="49">
        <f t="shared" si="3"/>
        <v>3150</v>
      </c>
      <c r="P35" s="50">
        <f t="shared" si="4"/>
        <v>264.25360000000001</v>
      </c>
      <c r="Q35" s="51">
        <f t="shared" si="5"/>
        <v>3414.2536</v>
      </c>
    </row>
    <row r="36" spans="1:18" x14ac:dyDescent="0.2">
      <c r="A36" s="17">
        <v>37041</v>
      </c>
      <c r="B36" s="18">
        <v>0</v>
      </c>
      <c r="C36" s="18">
        <v>0</v>
      </c>
      <c r="D36" s="18">
        <f t="shared" si="0"/>
        <v>0</v>
      </c>
      <c r="E36" s="18">
        <v>0.1</v>
      </c>
      <c r="F36" s="19">
        <v>0.5</v>
      </c>
      <c r="G36" s="16">
        <f t="shared" si="1"/>
        <v>-0.05</v>
      </c>
      <c r="H36" s="64">
        <v>0.2122</v>
      </c>
      <c r="I36" s="20">
        <v>24178</v>
      </c>
      <c r="J36" s="21">
        <f t="shared" si="2"/>
        <v>5130.5716000000002</v>
      </c>
      <c r="K36" s="5"/>
      <c r="L36" s="46">
        <v>30000</v>
      </c>
      <c r="M36" s="47">
        <v>0.105</v>
      </c>
      <c r="N36" s="48">
        <v>1.04E-2</v>
      </c>
      <c r="O36" s="49">
        <f t="shared" si="3"/>
        <v>3150</v>
      </c>
      <c r="P36" s="50">
        <f t="shared" si="4"/>
        <v>251.4512</v>
      </c>
      <c r="Q36" s="51">
        <f t="shared" si="5"/>
        <v>3401.4512</v>
      </c>
    </row>
    <row r="37" spans="1:18" x14ac:dyDescent="0.2">
      <c r="A37" s="17">
        <v>37042</v>
      </c>
      <c r="B37" s="18">
        <v>0</v>
      </c>
      <c r="C37" s="18">
        <v>0</v>
      </c>
      <c r="D37" s="18">
        <f t="shared" si="0"/>
        <v>0</v>
      </c>
      <c r="E37" s="18">
        <v>0.1</v>
      </c>
      <c r="F37" s="19">
        <v>0.5</v>
      </c>
      <c r="G37" s="16">
        <f t="shared" si="1"/>
        <v>-0.05</v>
      </c>
      <c r="H37" s="64">
        <v>0.2122</v>
      </c>
      <c r="I37" s="20">
        <v>14747</v>
      </c>
      <c r="J37" s="21">
        <f t="shared" si="2"/>
        <v>3129.3134</v>
      </c>
      <c r="K37" s="5"/>
      <c r="L37" s="46">
        <v>30000</v>
      </c>
      <c r="M37" s="47">
        <v>0.105</v>
      </c>
      <c r="N37" s="48">
        <v>1.04E-2</v>
      </c>
      <c r="O37" s="49">
        <f t="shared" si="3"/>
        <v>3150</v>
      </c>
      <c r="P37" s="50">
        <f t="shared" si="4"/>
        <v>153.36879999999999</v>
      </c>
      <c r="Q37" s="51">
        <f t="shared" si="5"/>
        <v>3303.3688000000002</v>
      </c>
    </row>
    <row r="38" spans="1:18" x14ac:dyDescent="0.2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610753</v>
      </c>
      <c r="J38" s="21">
        <f>SUM(J7:J37)</f>
        <v>129601.78660000001</v>
      </c>
      <c r="K38" s="5"/>
      <c r="L38" s="54"/>
      <c r="M38" s="53"/>
      <c r="N38" s="52"/>
      <c r="O38" s="49">
        <f>SUM(O7:O37)</f>
        <v>97650</v>
      </c>
      <c r="P38" s="49">
        <f>SUM(P7:P37)</f>
        <v>6351.8311999999996</v>
      </c>
      <c r="Q38" s="65">
        <f>SUM(Q7:Q37)</f>
        <v>104001.83119999997</v>
      </c>
      <c r="R38" s="6"/>
    </row>
    <row r="39" spans="1:18" x14ac:dyDescent="0.2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8"/>
      <c r="M39" s="55"/>
      <c r="N39" s="56"/>
      <c r="O39" s="56"/>
      <c r="P39" s="56"/>
      <c r="Q39" s="48"/>
    </row>
    <row r="40" spans="1:18" x14ac:dyDescent="0.2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8"/>
      <c r="M40" s="55"/>
      <c r="N40" s="56"/>
      <c r="O40" s="52"/>
      <c r="P40" s="52"/>
      <c r="Q40" s="54"/>
    </row>
    <row r="41" spans="1:18" x14ac:dyDescent="0.2">
      <c r="A41" s="22" t="s">
        <v>26</v>
      </c>
      <c r="B41" s="23"/>
      <c r="C41" s="23"/>
      <c r="D41" s="23"/>
      <c r="E41" s="23" t="s">
        <v>5</v>
      </c>
      <c r="F41" s="24"/>
      <c r="G41" s="25"/>
      <c r="H41" s="25"/>
      <c r="I41" s="24"/>
      <c r="J41" s="26"/>
      <c r="K41" s="26"/>
      <c r="L41" s="57"/>
      <c r="M41" s="58"/>
      <c r="N41" s="59"/>
      <c r="O41" s="59"/>
      <c r="P41" s="59"/>
      <c r="Q41" s="57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60"/>
      <c r="M42" s="60"/>
      <c r="N42" s="60"/>
      <c r="O42" s="60"/>
      <c r="P42" s="60"/>
      <c r="Q42" s="60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60"/>
      <c r="M43" s="60"/>
      <c r="N43" s="60"/>
      <c r="O43" s="60"/>
      <c r="P43" s="60"/>
      <c r="Q43" s="60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60"/>
      <c r="M44" s="59" t="s">
        <v>18</v>
      </c>
      <c r="N44" s="59"/>
      <c r="O44" s="59"/>
      <c r="P44" s="59"/>
      <c r="Q44" s="60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60"/>
      <c r="M45" s="60" t="s">
        <v>27</v>
      </c>
      <c r="N45" s="60"/>
      <c r="O45" s="61">
        <f>J38</f>
        <v>129601.78660000001</v>
      </c>
      <c r="P45" s="60"/>
      <c r="Q45" s="60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60"/>
      <c r="M46" s="60" t="s">
        <v>28</v>
      </c>
      <c r="N46" s="60"/>
      <c r="O46" s="62">
        <f>-O38</f>
        <v>-97650</v>
      </c>
      <c r="P46" s="60"/>
      <c r="Q46" s="60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60"/>
      <c r="M47" s="59" t="s">
        <v>29</v>
      </c>
      <c r="N47" s="59"/>
      <c r="O47" s="63">
        <f>-P38</f>
        <v>-6351.8311999999996</v>
      </c>
      <c r="P47" s="59"/>
      <c r="Q47" s="60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60"/>
      <c r="M48" s="60" t="s">
        <v>22</v>
      </c>
      <c r="N48" s="60"/>
      <c r="O48" s="61">
        <f>SUM(O45:O47)</f>
        <v>25599.955400000006</v>
      </c>
      <c r="P48" s="60"/>
      <c r="Q48" s="60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Deal</vt:lpstr>
      <vt:lpstr>Max Rates</vt:lpstr>
      <vt:lpstr>Sheet2</vt:lpstr>
      <vt:lpstr>Sheet3</vt:lpstr>
      <vt:lpstr>Deal!Print_Area</vt:lpstr>
      <vt:lpstr>'Max Rates'!Print_Area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2001-06-01T15:40:36Z</cp:lastPrinted>
  <dcterms:created xsi:type="dcterms:W3CDTF">2001-03-08T21:07:20Z</dcterms:created>
  <dcterms:modified xsi:type="dcterms:W3CDTF">2014-09-04T14:05:55Z</dcterms:modified>
</cp:coreProperties>
</file>