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5" windowWidth="14220" windowHeight="9855"/>
  </bookViews>
  <sheets>
    <sheet name="Oct 26, 2001" sheetId="6" r:id="rId1"/>
    <sheet name="Oct 1, 2001" sheetId="5" r:id="rId2"/>
    <sheet name="Oneok at 1700" sheetId="1" r:id="rId3"/>
    <sheet name="Oneok at 2500" sheetId="4" r:id="rId4"/>
  </sheets>
  <definedNames>
    <definedName name="_xlnm.Print_Area" localSheetId="1">'Oct 1, 2001'!$A$1:$L$38</definedName>
    <definedName name="_xlnm.Print_Area" localSheetId="0">'Oct 26, 2001'!$A$1:$M$47</definedName>
    <definedName name="_xlnm.Print_Area" localSheetId="2">'Oneok at 1700'!$A$1:$K$38</definedName>
  </definedNames>
  <calcPr calcId="152511"/>
</workbook>
</file>

<file path=xl/calcChain.xml><?xml version="1.0" encoding="utf-8"?>
<calcChain xmlns="http://schemas.openxmlformats.org/spreadsheetml/2006/main">
  <c r="H7" i="5" l="1"/>
  <c r="H12" i="5"/>
  <c r="H37" i="5" s="1"/>
  <c r="G13" i="5"/>
  <c r="K13" i="5" s="1"/>
  <c r="K37" i="5" s="1"/>
  <c r="H15" i="5"/>
  <c r="K16" i="5"/>
  <c r="H20" i="5"/>
  <c r="H22" i="5"/>
  <c r="K23" i="5"/>
  <c r="H25" i="5"/>
  <c r="H27" i="5"/>
  <c r="G28" i="5"/>
  <c r="I28" i="5"/>
  <c r="H30" i="5"/>
  <c r="K35" i="5"/>
  <c r="G37" i="5"/>
  <c r="I37" i="5"/>
  <c r="G38" i="5"/>
  <c r="W33" i="6"/>
  <c r="W34" i="6"/>
  <c r="W35" i="6"/>
  <c r="W36" i="6"/>
  <c r="W37" i="6"/>
  <c r="W38" i="6"/>
  <c r="I47" i="6"/>
  <c r="M47" i="6" s="1"/>
  <c r="J47" i="6"/>
  <c r="K47" i="6"/>
  <c r="L47" i="6"/>
  <c r="C65" i="6"/>
  <c r="D65" i="6"/>
  <c r="G65" i="6" s="1"/>
  <c r="E65" i="6"/>
  <c r="F65" i="6"/>
  <c r="J65" i="6"/>
  <c r="N65" i="6" s="1"/>
  <c r="K65" i="6"/>
  <c r="L65" i="6"/>
  <c r="M65" i="6"/>
  <c r="P65" i="6"/>
  <c r="Q65" i="6"/>
  <c r="R65" i="6"/>
  <c r="S65" i="6"/>
  <c r="T65" i="6"/>
  <c r="V65" i="6"/>
  <c r="W65" i="6"/>
  <c r="Z65" i="6" s="1"/>
  <c r="X65" i="6"/>
  <c r="Y65" i="6"/>
  <c r="AB65" i="6"/>
  <c r="AF65" i="6" s="1"/>
  <c r="AC65" i="6"/>
  <c r="AD65" i="6"/>
  <c r="AE65" i="6"/>
  <c r="AH65" i="6"/>
  <c r="AI65" i="6"/>
  <c r="AJ65" i="6"/>
  <c r="AK65" i="6"/>
  <c r="AL65" i="6"/>
  <c r="AN65" i="6"/>
  <c r="AR65" i="6" s="1"/>
  <c r="AO65" i="6"/>
  <c r="AP65" i="6"/>
  <c r="AQ65" i="6"/>
  <c r="H7" i="1"/>
  <c r="G10" i="1"/>
  <c r="G37" i="1" s="1"/>
  <c r="G38" i="1" s="1"/>
  <c r="H12" i="1"/>
  <c r="H37" i="1" s="1"/>
  <c r="G13" i="1"/>
  <c r="J13" i="1"/>
  <c r="J37" i="1" s="1"/>
  <c r="H15" i="1"/>
  <c r="J16" i="1"/>
  <c r="H20" i="1"/>
  <c r="H22" i="1"/>
  <c r="J23" i="1"/>
  <c r="H25" i="1"/>
  <c r="H27" i="1"/>
  <c r="G28" i="1"/>
  <c r="I28" i="1"/>
  <c r="H30" i="1"/>
  <c r="J35" i="1"/>
  <c r="H10" i="4"/>
  <c r="H12" i="4"/>
  <c r="H15" i="4"/>
  <c r="H17" i="4"/>
  <c r="H18" i="4"/>
  <c r="H19" i="4"/>
  <c r="H20" i="4"/>
  <c r="H21" i="4"/>
  <c r="H23" i="4"/>
  <c r="E26" i="4"/>
  <c r="E28" i="4"/>
  <c r="G8" i="4" s="1"/>
  <c r="H8" i="4" l="1"/>
  <c r="L37" i="5"/>
  <c r="G22" i="4"/>
  <c r="H22" i="4" s="1"/>
  <c r="G24" i="4"/>
  <c r="H24" i="4" s="1"/>
  <c r="G16" i="4"/>
  <c r="H16" i="4" s="1"/>
  <c r="G11" i="4"/>
  <c r="H11" i="4" s="1"/>
  <c r="G9" i="4"/>
  <c r="H9" i="4" s="1"/>
  <c r="I8" i="1"/>
  <c r="I37" i="1" s="1"/>
  <c r="K37" i="1" s="1"/>
  <c r="G14" i="4"/>
  <c r="H14" i="4" s="1"/>
  <c r="G13" i="4"/>
  <c r="H13" i="4" s="1"/>
  <c r="G26" i="4" l="1"/>
  <c r="H26" i="4"/>
</calcChain>
</file>

<file path=xl/sharedStrings.xml><?xml version="1.0" encoding="utf-8"?>
<sst xmlns="http://schemas.openxmlformats.org/spreadsheetml/2006/main" count="370" uniqueCount="69">
  <si>
    <t>RED ROCK EXPANSION PROJECT</t>
  </si>
  <si>
    <t>COMPANY</t>
  </si>
  <si>
    <t>RECEIPT</t>
  </si>
  <si>
    <t>DELIVERY</t>
  </si>
  <si>
    <t>POINT</t>
  </si>
  <si>
    <t>MMBtu/d</t>
  </si>
  <si>
    <t>Term/Yrs</t>
  </si>
  <si>
    <t>PPL</t>
  </si>
  <si>
    <t>Western</t>
  </si>
  <si>
    <t>Frito Lay</t>
  </si>
  <si>
    <t>US Gypsum</t>
  </si>
  <si>
    <t>BP Energy</t>
  </si>
  <si>
    <t>Oneok</t>
  </si>
  <si>
    <t>Calpine</t>
  </si>
  <si>
    <t>EOT</t>
  </si>
  <si>
    <t>Griffith</t>
  </si>
  <si>
    <t>PG&amp;E Topock</t>
  </si>
  <si>
    <t>Socal Needles</t>
  </si>
  <si>
    <t>PH Pool</t>
  </si>
  <si>
    <t>Central Pool</t>
  </si>
  <si>
    <t>WT Pool</t>
  </si>
  <si>
    <t>REQUESTED</t>
  </si>
  <si>
    <t>Exclude BP</t>
  </si>
  <si>
    <t>Share</t>
  </si>
  <si>
    <t>Volume</t>
  </si>
  <si>
    <t>Allocation</t>
  </si>
  <si>
    <t>West Texas Pool Total Volume</t>
  </si>
  <si>
    <t>Total Req'd</t>
  </si>
  <si>
    <t>SHIPPER</t>
  </si>
  <si>
    <t>CONTRACT #</t>
  </si>
  <si>
    <t>Term</t>
  </si>
  <si>
    <t>15 years</t>
  </si>
  <si>
    <t>5 years</t>
  </si>
  <si>
    <t>1 yr, 10 mo</t>
  </si>
  <si>
    <t>12 yr, 3 mo</t>
  </si>
  <si>
    <t>W. Tx Pool</t>
  </si>
  <si>
    <t xml:space="preserve"> </t>
  </si>
  <si>
    <t>NGPL Eddy</t>
  </si>
  <si>
    <t>30 yr, 1 mo</t>
  </si>
  <si>
    <t>1 year</t>
  </si>
  <si>
    <t>EPFS Eddy</t>
  </si>
  <si>
    <t>(BP Energy)</t>
  </si>
  <si>
    <t>Agave</t>
  </si>
  <si>
    <t>(balance)</t>
  </si>
  <si>
    <t>RECEIPT POINT</t>
  </si>
  <si>
    <t>DELIVERY POINT</t>
  </si>
  <si>
    <t>WTX</t>
  </si>
  <si>
    <t xml:space="preserve">PH </t>
  </si>
  <si>
    <t>Eddy</t>
  </si>
  <si>
    <t>*</t>
  </si>
  <si>
    <t>New pt @ At #2</t>
  </si>
  <si>
    <t>Westar Ward</t>
  </si>
  <si>
    <t>Central</t>
  </si>
  <si>
    <t>PH</t>
  </si>
  <si>
    <t>eddy/epfs</t>
  </si>
  <si>
    <t>Balance</t>
  </si>
  <si>
    <t>Eff Dates</t>
  </si>
  <si>
    <t>06/01/02-</t>
  </si>
  <si>
    <t>06/01/03-</t>
  </si>
  <si>
    <t>07/01/02-</t>
  </si>
  <si>
    <t>Agave (new At#2)</t>
  </si>
  <si>
    <t>Needles</t>
  </si>
  <si>
    <t>Sold</t>
  </si>
  <si>
    <t>Allocated</t>
  </si>
  <si>
    <t>Adm cr# 27698</t>
  </si>
  <si>
    <t>EPFS/Eddy</t>
  </si>
  <si>
    <t>POI's</t>
  </si>
  <si>
    <t>Y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</si>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</sst>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"/>
    </font>
    <font>
      <b/>
      <i/>
      <sz val="10"/>
      <name val="Arial"/>
      <family val="2"/>
    </font>
    <font>
      <i/>
      <sz val="10"/>
      <name val="Arial"/>
      <family val="2"/>
    </font>
    <font>
      <sz val="12"/>
      <name val="Arial"/>
      <family val="2"/>
    </font>
    <font>
      <b/>
      <i/>
      <sz val="12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horizontal="center"/>
    </xf>
    <xf numFmtId="3" fontId="0" fillId="0" borderId="0" xfId="0" applyNumberFormat="1"/>
    <xf numFmtId="0" fontId="1" fillId="0" borderId="1" xfId="0" applyFont="1" applyBorder="1" applyAlignment="1">
      <alignment horizontal="center"/>
    </xf>
    <xf numFmtId="4" fontId="0" fillId="0" borderId="2" xfId="0" applyNumberFormat="1" applyBorder="1"/>
    <xf numFmtId="3" fontId="0" fillId="0" borderId="2" xfId="0" applyNumberFormat="1" applyBorder="1"/>
    <xf numFmtId="0" fontId="2" fillId="0" borderId="0" xfId="0" applyFont="1"/>
    <xf numFmtId="0" fontId="0" fillId="0" borderId="0" xfId="0" applyBorder="1"/>
    <xf numFmtId="0" fontId="1" fillId="0" borderId="0" xfId="0" applyFont="1" applyBorder="1" applyAlignment="1">
      <alignment horizontal="center"/>
    </xf>
    <xf numFmtId="0" fontId="0" fillId="0" borderId="0" xfId="0" quotePrefix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Border="1"/>
    <xf numFmtId="0" fontId="4" fillId="0" borderId="0" xfId="0" applyFont="1" applyBorder="1" applyAlignment="1">
      <alignment horizontal="center"/>
    </xf>
    <xf numFmtId="3" fontId="3" fillId="0" borderId="0" xfId="0" applyNumberFormat="1" applyFont="1"/>
    <xf numFmtId="14" fontId="3" fillId="0" borderId="0" xfId="0" applyNumberFormat="1" applyFont="1"/>
    <xf numFmtId="0" fontId="3" fillId="0" borderId="3" xfId="0" applyFont="1" applyBorder="1" applyAlignment="1">
      <alignment horizontal="center"/>
    </xf>
    <xf numFmtId="0" fontId="3" fillId="0" borderId="0" xfId="0" applyFont="1" applyAlignment="1">
      <alignment horizontal="right"/>
    </xf>
    <xf numFmtId="3" fontId="5" fillId="0" borderId="0" xfId="0" applyNumberFormat="1" applyFont="1"/>
    <xf numFmtId="0" fontId="3" fillId="0" borderId="4" xfId="0" applyFont="1" applyBorder="1"/>
    <xf numFmtId="0" fontId="3" fillId="0" borderId="5" xfId="0" applyFont="1" applyBorder="1"/>
    <xf numFmtId="0" fontId="5" fillId="0" borderId="6" xfId="0" applyFont="1" applyBorder="1"/>
    <xf numFmtId="0" fontId="5" fillId="0" borderId="0" xfId="0" applyFont="1" applyBorder="1"/>
    <xf numFmtId="0" fontId="3" fillId="0" borderId="7" xfId="0" applyFont="1" applyBorder="1"/>
    <xf numFmtId="14" fontId="5" fillId="0" borderId="0" xfId="0" applyNumberFormat="1" applyFont="1" applyBorder="1"/>
    <xf numFmtId="0" fontId="3" fillId="0" borderId="6" xfId="0" applyFont="1" applyBorder="1"/>
    <xf numFmtId="0" fontId="3" fillId="0" borderId="8" xfId="0" applyFont="1" applyBorder="1"/>
    <xf numFmtId="0" fontId="3" fillId="0" borderId="3" xfId="0" applyFont="1" applyBorder="1"/>
    <xf numFmtId="0" fontId="3" fillId="0" borderId="9" xfId="0" applyFont="1" applyBorder="1"/>
    <xf numFmtId="0" fontId="5" fillId="0" borderId="4" xfId="0" applyFont="1" applyBorder="1"/>
    <xf numFmtId="14" fontId="3" fillId="0" borderId="10" xfId="0" applyNumberFormat="1" applyFont="1" applyBorder="1"/>
    <xf numFmtId="0" fontId="5" fillId="0" borderId="1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R65"/>
  <sheetViews>
    <sheetView tabSelected="1" topLeftCell="K1" zoomScale="75" workbookViewId="0">
      <pane ySplit="6" topLeftCell="A29" activePane="bottomLeft" state="frozen"/>
      <selection pane="bottomLeft" activeCell="O30" sqref="O30:X39"/>
    </sheetView>
  </sheetViews>
  <sheetFormatPr defaultRowHeight="15" x14ac:dyDescent="0.2"/>
  <cols>
    <col min="1" max="1" width="18.85546875" style="10" customWidth="1"/>
    <col min="2" max="2" width="16" style="11" bestFit="1" customWidth="1"/>
    <col min="3" max="3" width="13.140625" style="10" bestFit="1" customWidth="1"/>
    <col min="4" max="4" width="11.7109375" style="10" bestFit="1" customWidth="1"/>
    <col min="5" max="5" width="19" style="10" bestFit="1" customWidth="1"/>
    <col min="6" max="6" width="20.140625" style="10" bestFit="1" customWidth="1"/>
    <col min="7" max="7" width="10.28515625" style="10" bestFit="1" customWidth="1"/>
    <col min="8" max="8" width="2.7109375" style="10" customWidth="1"/>
    <col min="9" max="9" width="8.5703125" style="10" bestFit="1" customWidth="1"/>
    <col min="10" max="10" width="10.42578125" style="10" bestFit="1" customWidth="1"/>
    <col min="11" max="11" width="11.7109375" style="10" customWidth="1"/>
    <col min="12" max="12" width="8.85546875" style="10" customWidth="1"/>
    <col min="13" max="13" width="11.42578125" style="10" bestFit="1" customWidth="1"/>
    <col min="14" max="14" width="9.140625" style="10"/>
    <col min="15" max="15" width="13.28515625" style="10" bestFit="1" customWidth="1"/>
    <col min="16" max="16" width="10.42578125" style="10" bestFit="1" customWidth="1"/>
    <col min="17" max="17" width="12.85546875" style="10" customWidth="1"/>
    <col min="18" max="18" width="9.140625" style="10"/>
    <col min="19" max="19" width="10.7109375" style="10" customWidth="1"/>
    <col min="20" max="21" width="10.85546875" style="10" customWidth="1"/>
    <col min="22" max="22" width="12.28515625" style="10" customWidth="1"/>
    <col min="23" max="23" width="11.42578125" style="10" customWidth="1"/>
    <col min="24" max="27" width="9.140625" style="10"/>
    <col min="28" max="28" width="10.7109375" style="10" customWidth="1"/>
    <col min="29" max="29" width="11.7109375" style="10" customWidth="1"/>
    <col min="30" max="33" width="9.140625" style="10"/>
    <col min="34" max="34" width="11" style="10" customWidth="1"/>
    <col min="35" max="35" width="13.28515625" style="10" customWidth="1"/>
    <col min="36" max="39" width="9.140625" style="10"/>
    <col min="40" max="40" width="10.28515625" style="10" customWidth="1"/>
    <col min="41" max="41" width="13" style="10" customWidth="1"/>
    <col min="42" max="16384" width="9.140625" style="10"/>
  </cols>
  <sheetData>
    <row r="2" spans="1:12" x14ac:dyDescent="0.2">
      <c r="A2" s="10" t="s">
        <v>0</v>
      </c>
    </row>
    <row r="3" spans="1:12" x14ac:dyDescent="0.2">
      <c r="G3" s="12"/>
      <c r="H3" s="12"/>
    </row>
    <row r="4" spans="1:12" x14ac:dyDescent="0.2">
      <c r="E4" s="11" t="s">
        <v>36</v>
      </c>
      <c r="F4" s="11" t="s">
        <v>36</v>
      </c>
      <c r="G4" s="13" t="s">
        <v>36</v>
      </c>
      <c r="H4" s="13"/>
    </row>
    <row r="5" spans="1:12" x14ac:dyDescent="0.2">
      <c r="A5" s="11" t="s">
        <v>28</v>
      </c>
      <c r="B5" s="11" t="s">
        <v>29</v>
      </c>
      <c r="C5" s="11" t="s">
        <v>56</v>
      </c>
      <c r="D5" s="11" t="s">
        <v>5</v>
      </c>
      <c r="E5" s="11" t="s">
        <v>44</v>
      </c>
      <c r="F5" s="11" t="s">
        <v>45</v>
      </c>
      <c r="G5" s="11" t="s">
        <v>5</v>
      </c>
      <c r="H5" s="11"/>
    </row>
    <row r="6" spans="1:12" s="16" customFormat="1" x14ac:dyDescent="0.2">
      <c r="G6" s="16" t="s">
        <v>36</v>
      </c>
      <c r="I6" s="16" t="s">
        <v>46</v>
      </c>
      <c r="J6" s="16" t="s">
        <v>47</v>
      </c>
      <c r="K6" s="16" t="s">
        <v>42</v>
      </c>
      <c r="L6" s="16" t="s">
        <v>48</v>
      </c>
    </row>
    <row r="7" spans="1:12" x14ac:dyDescent="0.2">
      <c r="A7" s="10" t="s">
        <v>7</v>
      </c>
      <c r="B7" s="11">
        <v>27641</v>
      </c>
      <c r="C7" s="10" t="s">
        <v>57</v>
      </c>
      <c r="D7" s="14">
        <v>20000</v>
      </c>
      <c r="E7" s="10" t="s">
        <v>35</v>
      </c>
      <c r="F7" s="10" t="s">
        <v>36</v>
      </c>
      <c r="G7" s="14" t="s">
        <v>36</v>
      </c>
      <c r="H7" s="14" t="s">
        <v>67</v>
      </c>
      <c r="I7" s="14">
        <v>14265</v>
      </c>
    </row>
    <row r="8" spans="1:12" x14ac:dyDescent="0.2">
      <c r="C8" s="15">
        <v>11870</v>
      </c>
      <c r="D8" s="14" t="s">
        <v>36</v>
      </c>
      <c r="E8" s="10" t="s">
        <v>14</v>
      </c>
      <c r="F8" s="10" t="s">
        <v>36</v>
      </c>
      <c r="G8" s="14" t="s">
        <v>36</v>
      </c>
      <c r="H8" s="14"/>
      <c r="J8" s="14">
        <v>5735</v>
      </c>
      <c r="K8" s="14"/>
    </row>
    <row r="9" spans="1:12" x14ac:dyDescent="0.2">
      <c r="C9" s="10" t="s">
        <v>36</v>
      </c>
      <c r="D9" s="14" t="s">
        <v>36</v>
      </c>
      <c r="E9" s="10" t="s">
        <v>36</v>
      </c>
      <c r="F9" s="10" t="s">
        <v>15</v>
      </c>
      <c r="G9" s="14">
        <v>8000</v>
      </c>
      <c r="H9" s="14"/>
      <c r="I9" s="10" t="s">
        <v>36</v>
      </c>
    </row>
    <row r="10" spans="1:12" x14ac:dyDescent="0.2">
      <c r="D10" s="14"/>
      <c r="E10" s="10" t="s">
        <v>36</v>
      </c>
      <c r="F10" s="10" t="s">
        <v>17</v>
      </c>
      <c r="G10" s="14">
        <v>12000</v>
      </c>
      <c r="H10" s="14"/>
      <c r="I10" s="10" t="s">
        <v>36</v>
      </c>
      <c r="J10" s="14" t="s">
        <v>36</v>
      </c>
      <c r="K10" s="10" t="s">
        <v>36</v>
      </c>
    </row>
    <row r="11" spans="1:12" x14ac:dyDescent="0.2">
      <c r="D11" s="14"/>
      <c r="G11" s="14"/>
      <c r="H11" s="14"/>
    </row>
    <row r="12" spans="1:12" x14ac:dyDescent="0.2">
      <c r="A12" s="10" t="s">
        <v>8</v>
      </c>
      <c r="B12" s="11">
        <v>27608</v>
      </c>
      <c r="C12" s="10" t="s">
        <v>57</v>
      </c>
      <c r="D12" s="14">
        <v>10000</v>
      </c>
      <c r="E12" s="10" t="s">
        <v>35</v>
      </c>
      <c r="F12" s="10" t="s">
        <v>36</v>
      </c>
      <c r="G12" s="14" t="s">
        <v>36</v>
      </c>
      <c r="H12" s="14" t="s">
        <v>67</v>
      </c>
      <c r="I12" s="14">
        <v>5882</v>
      </c>
    </row>
    <row r="13" spans="1:12" x14ac:dyDescent="0.2">
      <c r="C13" s="15">
        <v>42886</v>
      </c>
      <c r="D13" s="14"/>
      <c r="E13" s="10" t="s">
        <v>37</v>
      </c>
      <c r="F13" s="10" t="s">
        <v>36</v>
      </c>
      <c r="G13" s="14" t="s">
        <v>36</v>
      </c>
      <c r="H13" s="14"/>
      <c r="L13" s="14">
        <v>4118</v>
      </c>
    </row>
    <row r="14" spans="1:12" x14ac:dyDescent="0.2">
      <c r="C14" s="15" t="s">
        <v>36</v>
      </c>
      <c r="D14" s="14"/>
      <c r="E14" s="10" t="s">
        <v>36</v>
      </c>
      <c r="F14" s="10" t="s">
        <v>17</v>
      </c>
      <c r="G14" s="14">
        <v>10000</v>
      </c>
      <c r="H14" s="14"/>
      <c r="L14" s="14" t="s">
        <v>36</v>
      </c>
    </row>
    <row r="15" spans="1:12" x14ac:dyDescent="0.2">
      <c r="D15" s="14"/>
      <c r="G15" s="14"/>
      <c r="H15" s="14"/>
    </row>
    <row r="16" spans="1:12" x14ac:dyDescent="0.2">
      <c r="A16" s="10" t="s">
        <v>9</v>
      </c>
      <c r="B16" s="11">
        <v>27604</v>
      </c>
      <c r="C16" s="10" t="s">
        <v>57</v>
      </c>
      <c r="D16" s="14">
        <v>5300</v>
      </c>
      <c r="E16" s="10" t="s">
        <v>35</v>
      </c>
      <c r="F16" s="10" t="s">
        <v>36</v>
      </c>
      <c r="G16" s="14" t="s">
        <v>36</v>
      </c>
      <c r="H16" s="14" t="s">
        <v>68</v>
      </c>
      <c r="I16" s="14">
        <v>2005</v>
      </c>
    </row>
    <row r="17" spans="1:24" x14ac:dyDescent="0.2">
      <c r="C17" s="15">
        <v>37772</v>
      </c>
      <c r="D17" s="14"/>
      <c r="E17" s="10" t="s">
        <v>40</v>
      </c>
      <c r="G17" s="14" t="s">
        <v>36</v>
      </c>
      <c r="H17" s="14"/>
      <c r="L17" s="14">
        <v>3295</v>
      </c>
    </row>
    <row r="18" spans="1:24" x14ac:dyDescent="0.2">
      <c r="D18" s="14"/>
      <c r="E18" s="17" t="s">
        <v>36</v>
      </c>
      <c r="F18" s="10" t="s">
        <v>17</v>
      </c>
      <c r="G18" s="14">
        <v>3300</v>
      </c>
      <c r="H18" s="14"/>
    </row>
    <row r="19" spans="1:24" x14ac:dyDescent="0.2">
      <c r="D19" s="14"/>
      <c r="E19" s="17" t="s">
        <v>36</v>
      </c>
      <c r="F19" s="10" t="s">
        <v>16</v>
      </c>
      <c r="G19" s="14">
        <v>2000</v>
      </c>
      <c r="H19" s="14"/>
    </row>
    <row r="20" spans="1:24" x14ac:dyDescent="0.2">
      <c r="D20" s="14"/>
      <c r="G20" s="14"/>
      <c r="H20" s="14"/>
    </row>
    <row r="21" spans="1:24" x14ac:dyDescent="0.2">
      <c r="B21" s="11">
        <v>27605</v>
      </c>
      <c r="C21" s="10" t="s">
        <v>57</v>
      </c>
      <c r="D21" s="14">
        <v>2700</v>
      </c>
      <c r="E21" s="10" t="s">
        <v>35</v>
      </c>
      <c r="H21" s="14" t="s">
        <v>68</v>
      </c>
      <c r="I21" s="14">
        <v>2700</v>
      </c>
    </row>
    <row r="22" spans="1:24" x14ac:dyDescent="0.2">
      <c r="C22" s="15">
        <v>42886</v>
      </c>
      <c r="D22" s="14"/>
      <c r="F22" s="10" t="s">
        <v>17</v>
      </c>
      <c r="G22" s="14">
        <v>2700</v>
      </c>
      <c r="H22" s="14"/>
    </row>
    <row r="23" spans="1:24" x14ac:dyDescent="0.2">
      <c r="C23" s="15"/>
      <c r="D23" s="14"/>
      <c r="G23" s="14"/>
      <c r="H23" s="14"/>
    </row>
    <row r="24" spans="1:24" x14ac:dyDescent="0.2">
      <c r="A24" s="10" t="s">
        <v>10</v>
      </c>
      <c r="B24" s="11">
        <v>27622</v>
      </c>
      <c r="C24" s="10" t="s">
        <v>57</v>
      </c>
      <c r="D24" s="14">
        <v>4500</v>
      </c>
      <c r="E24" s="10" t="s">
        <v>35</v>
      </c>
      <c r="F24" s="10" t="s">
        <v>36</v>
      </c>
      <c r="G24" s="14" t="s">
        <v>36</v>
      </c>
      <c r="H24" s="14" t="s">
        <v>67</v>
      </c>
      <c r="I24" s="14">
        <v>2647</v>
      </c>
    </row>
    <row r="25" spans="1:24" x14ac:dyDescent="0.2">
      <c r="C25" s="15">
        <v>41882</v>
      </c>
      <c r="D25" s="14"/>
      <c r="E25" s="10" t="s">
        <v>40</v>
      </c>
      <c r="F25" s="10" t="s">
        <v>36</v>
      </c>
      <c r="G25" s="14" t="s">
        <v>36</v>
      </c>
      <c r="H25" s="14"/>
      <c r="L25" s="14">
        <v>1853</v>
      </c>
    </row>
    <row r="26" spans="1:24" x14ac:dyDescent="0.2">
      <c r="C26" s="15" t="s">
        <v>36</v>
      </c>
      <c r="D26" s="14"/>
      <c r="E26" s="10" t="s">
        <v>36</v>
      </c>
      <c r="F26" s="10" t="s">
        <v>17</v>
      </c>
      <c r="G26" s="14">
        <v>4500</v>
      </c>
      <c r="H26" s="14"/>
      <c r="L26" s="14" t="s">
        <v>36</v>
      </c>
    </row>
    <row r="27" spans="1:24" x14ac:dyDescent="0.2">
      <c r="D27" s="14"/>
      <c r="G27" s="14" t="s">
        <v>36</v>
      </c>
      <c r="H27" s="14"/>
    </row>
    <row r="28" spans="1:24" x14ac:dyDescent="0.2">
      <c r="A28" s="10" t="s">
        <v>12</v>
      </c>
      <c r="B28" s="11">
        <v>27607</v>
      </c>
      <c r="C28" s="10" t="s">
        <v>57</v>
      </c>
      <c r="D28" s="14">
        <v>1700</v>
      </c>
      <c r="E28" s="10" t="s">
        <v>51</v>
      </c>
      <c r="H28" s="14" t="s">
        <v>68</v>
      </c>
      <c r="I28" s="14">
        <v>1700</v>
      </c>
    </row>
    <row r="29" spans="1:24" x14ac:dyDescent="0.2">
      <c r="C29" s="15">
        <v>37772</v>
      </c>
      <c r="D29" s="14"/>
      <c r="F29" s="10" t="s">
        <v>17</v>
      </c>
      <c r="G29" s="14">
        <v>1700</v>
      </c>
      <c r="H29" s="14"/>
      <c r="I29" s="14"/>
    </row>
    <row r="30" spans="1:24" ht="15.75" x14ac:dyDescent="0.25">
      <c r="A30" s="10" t="s">
        <v>36</v>
      </c>
      <c r="B30" s="11" t="s">
        <v>36</v>
      </c>
      <c r="C30" s="10" t="s">
        <v>58</v>
      </c>
      <c r="D30" s="14">
        <v>5000</v>
      </c>
      <c r="E30" s="10" t="s">
        <v>51</v>
      </c>
      <c r="H30" s="14"/>
      <c r="I30" s="14">
        <v>5000</v>
      </c>
      <c r="O30" s="30">
        <v>37195</v>
      </c>
      <c r="P30" s="19"/>
      <c r="Q30" s="19"/>
      <c r="R30" s="29" t="s">
        <v>66</v>
      </c>
      <c r="S30" s="29">
        <v>58646</v>
      </c>
      <c r="T30" s="29">
        <v>58647</v>
      </c>
      <c r="U30" s="29">
        <v>58649</v>
      </c>
      <c r="V30" s="29">
        <v>78093</v>
      </c>
      <c r="W30" s="19"/>
      <c r="X30" s="20"/>
    </row>
    <row r="31" spans="1:24" ht="15.75" x14ac:dyDescent="0.25">
      <c r="C31" s="15">
        <v>38077</v>
      </c>
      <c r="D31" s="14"/>
      <c r="F31" s="10" t="s">
        <v>17</v>
      </c>
      <c r="G31" s="14">
        <v>5000</v>
      </c>
      <c r="H31" s="14"/>
      <c r="I31" s="14"/>
      <c r="O31" s="21"/>
      <c r="P31" s="32" t="s">
        <v>64</v>
      </c>
      <c r="Q31" s="32"/>
      <c r="R31" s="22"/>
      <c r="S31" s="31" t="s">
        <v>46</v>
      </c>
      <c r="T31" s="31" t="s">
        <v>53</v>
      </c>
      <c r="U31" s="31" t="s">
        <v>42</v>
      </c>
      <c r="V31" s="31" t="s">
        <v>65</v>
      </c>
      <c r="W31" s="22"/>
      <c r="X31" s="23"/>
    </row>
    <row r="32" spans="1:24" ht="15.75" x14ac:dyDescent="0.25">
      <c r="D32" s="14"/>
      <c r="G32" s="14" t="s">
        <v>36</v>
      </c>
      <c r="H32" s="14"/>
      <c r="O32" s="21"/>
      <c r="P32" s="24">
        <v>37408</v>
      </c>
      <c r="Q32" s="24">
        <v>37437</v>
      </c>
      <c r="R32" s="22"/>
      <c r="S32" s="22">
        <v>36699</v>
      </c>
      <c r="T32" s="22">
        <v>89035</v>
      </c>
      <c r="U32" s="22">
        <v>15000</v>
      </c>
      <c r="V32" s="22">
        <v>9266</v>
      </c>
      <c r="W32" s="22">
        <v>150000</v>
      </c>
      <c r="X32" s="23"/>
    </row>
    <row r="33" spans="1:24" ht="15.75" x14ac:dyDescent="0.25">
      <c r="A33" s="10" t="s">
        <v>13</v>
      </c>
      <c r="B33" s="11">
        <v>27642</v>
      </c>
      <c r="C33" s="10" t="s">
        <v>59</v>
      </c>
      <c r="D33" s="14">
        <v>40000</v>
      </c>
      <c r="E33" s="10" t="s">
        <v>35</v>
      </c>
      <c r="F33" s="10" t="s">
        <v>36</v>
      </c>
      <c r="G33" s="14" t="s">
        <v>36</v>
      </c>
      <c r="H33" s="14" t="s">
        <v>68</v>
      </c>
      <c r="I33" s="14">
        <v>33529</v>
      </c>
      <c r="O33" s="21"/>
      <c r="P33" s="24">
        <v>37438</v>
      </c>
      <c r="Q33" s="24">
        <v>37680</v>
      </c>
      <c r="R33" s="22"/>
      <c r="S33" s="22">
        <v>70228</v>
      </c>
      <c r="T33" s="22">
        <v>49035</v>
      </c>
      <c r="U33" s="22">
        <v>15000</v>
      </c>
      <c r="V33" s="22">
        <v>15737</v>
      </c>
      <c r="W33" s="22">
        <f t="shared" ref="W33:W38" si="0">SUM(S33:V33)</f>
        <v>150000</v>
      </c>
      <c r="X33" s="23"/>
    </row>
    <row r="34" spans="1:24" ht="15.75" x14ac:dyDescent="0.25">
      <c r="C34" s="15">
        <v>42916</v>
      </c>
      <c r="D34" s="14" t="s">
        <v>36</v>
      </c>
      <c r="E34" s="10" t="s">
        <v>14</v>
      </c>
      <c r="F34" s="10" t="s">
        <v>36</v>
      </c>
      <c r="G34" s="14" t="s">
        <v>36</v>
      </c>
      <c r="H34" s="14"/>
      <c r="J34" s="14" t="s">
        <v>36</v>
      </c>
      <c r="K34" s="14"/>
      <c r="L34" s="10">
        <v>6471</v>
      </c>
      <c r="O34" s="21"/>
      <c r="P34" s="24">
        <v>37681</v>
      </c>
      <c r="Q34" s="24">
        <v>37772</v>
      </c>
      <c r="R34" s="22"/>
      <c r="S34" s="22">
        <v>82434</v>
      </c>
      <c r="T34" s="22">
        <v>43300</v>
      </c>
      <c r="U34" s="22">
        <v>15000</v>
      </c>
      <c r="V34" s="22">
        <v>9266</v>
      </c>
      <c r="W34" s="22">
        <f t="shared" si="0"/>
        <v>150000</v>
      </c>
      <c r="X34" s="23"/>
    </row>
    <row r="35" spans="1:24" ht="15.75" x14ac:dyDescent="0.25">
      <c r="C35" s="15" t="s">
        <v>36</v>
      </c>
      <c r="D35" s="14" t="s">
        <v>36</v>
      </c>
      <c r="E35" s="10" t="s">
        <v>36</v>
      </c>
      <c r="F35" s="10" t="s">
        <v>16</v>
      </c>
      <c r="G35" s="14">
        <v>40000</v>
      </c>
      <c r="H35" s="14"/>
      <c r="J35" s="14" t="s">
        <v>36</v>
      </c>
      <c r="K35" s="14"/>
      <c r="O35" s="21"/>
      <c r="P35" s="24">
        <v>37773</v>
      </c>
      <c r="Q35" s="24">
        <v>38077</v>
      </c>
      <c r="R35" s="22"/>
      <c r="S35" s="22">
        <v>83729</v>
      </c>
      <c r="T35" s="22">
        <v>45300</v>
      </c>
      <c r="U35" s="22">
        <v>15000</v>
      </c>
      <c r="V35" s="22">
        <v>5971</v>
      </c>
      <c r="W35" s="22">
        <f t="shared" si="0"/>
        <v>150000</v>
      </c>
      <c r="X35" s="23"/>
    </row>
    <row r="36" spans="1:24" ht="15.75" x14ac:dyDescent="0.25">
      <c r="D36" s="14"/>
      <c r="G36" s="14"/>
      <c r="H36" s="14"/>
      <c r="O36" s="21"/>
      <c r="P36" s="24">
        <v>38078</v>
      </c>
      <c r="Q36" s="24">
        <v>42886</v>
      </c>
      <c r="R36" s="22"/>
      <c r="S36" s="22">
        <v>78729</v>
      </c>
      <c r="T36" s="22">
        <v>50300</v>
      </c>
      <c r="U36" s="22">
        <v>15000</v>
      </c>
      <c r="V36" s="22">
        <v>5971</v>
      </c>
      <c r="W36" s="22">
        <f t="shared" si="0"/>
        <v>150000</v>
      </c>
      <c r="X36" s="23"/>
    </row>
    <row r="37" spans="1:24" ht="15.75" x14ac:dyDescent="0.25">
      <c r="A37" s="10" t="s">
        <v>11</v>
      </c>
      <c r="B37" s="11">
        <v>27609</v>
      </c>
      <c r="C37" s="10" t="s">
        <v>57</v>
      </c>
      <c r="D37" s="14">
        <v>15000</v>
      </c>
      <c r="E37" s="10" t="s">
        <v>60</v>
      </c>
      <c r="H37" s="14" t="s">
        <v>67</v>
      </c>
      <c r="I37" s="14"/>
      <c r="K37" s="10">
        <v>15000</v>
      </c>
      <c r="O37" s="21"/>
      <c r="P37" s="24">
        <v>42887</v>
      </c>
      <c r="Q37" s="24">
        <v>42916</v>
      </c>
      <c r="R37" s="22"/>
      <c r="S37" s="22">
        <v>76029</v>
      </c>
      <c r="T37" s="22">
        <v>53000</v>
      </c>
      <c r="U37" s="22">
        <v>15000</v>
      </c>
      <c r="V37" s="22">
        <v>5971</v>
      </c>
      <c r="W37" s="22">
        <f t="shared" si="0"/>
        <v>150000</v>
      </c>
      <c r="X37" s="23"/>
    </row>
    <row r="38" spans="1:24" ht="15.75" x14ac:dyDescent="0.25">
      <c r="C38" s="15">
        <v>41060</v>
      </c>
      <c r="E38" s="10" t="s">
        <v>36</v>
      </c>
      <c r="F38" s="10" t="s">
        <v>17</v>
      </c>
      <c r="G38" s="14">
        <v>15000</v>
      </c>
      <c r="O38" s="25"/>
      <c r="P38" s="24">
        <v>42917</v>
      </c>
      <c r="Q38" s="24">
        <v>401768</v>
      </c>
      <c r="R38" s="22"/>
      <c r="S38" s="22">
        <v>76029</v>
      </c>
      <c r="T38" s="22">
        <v>53000</v>
      </c>
      <c r="U38" s="22">
        <v>15000</v>
      </c>
      <c r="V38" s="22">
        <v>5971</v>
      </c>
      <c r="W38" s="22">
        <f t="shared" si="0"/>
        <v>150000</v>
      </c>
      <c r="X38" s="23"/>
    </row>
    <row r="39" spans="1:24" x14ac:dyDescent="0.2">
      <c r="O39" s="26"/>
      <c r="P39" s="27"/>
      <c r="Q39" s="27"/>
      <c r="R39" s="27"/>
      <c r="S39" s="27"/>
      <c r="T39" s="27"/>
      <c r="U39" s="27"/>
      <c r="V39" s="27"/>
      <c r="W39" s="27"/>
      <c r="X39" s="28"/>
    </row>
    <row r="40" spans="1:24" x14ac:dyDescent="0.2">
      <c r="A40" s="10" t="s">
        <v>7</v>
      </c>
      <c r="B40" s="11">
        <v>27649</v>
      </c>
      <c r="C40" s="10" t="s">
        <v>57</v>
      </c>
      <c r="D40" s="14">
        <v>7500</v>
      </c>
      <c r="E40" s="10" t="s">
        <v>35</v>
      </c>
      <c r="H40" s="14" t="s">
        <v>67</v>
      </c>
      <c r="I40" s="14">
        <v>7500</v>
      </c>
      <c r="J40" s="14"/>
      <c r="K40" s="14"/>
      <c r="L40" s="14"/>
    </row>
    <row r="41" spans="1:24" x14ac:dyDescent="0.2">
      <c r="C41" s="15">
        <v>39233</v>
      </c>
      <c r="F41" s="10" t="s">
        <v>16</v>
      </c>
      <c r="G41" s="14">
        <v>7500</v>
      </c>
    </row>
    <row r="42" spans="1:24" x14ac:dyDescent="0.2">
      <c r="C42" s="15"/>
    </row>
    <row r="43" spans="1:24" x14ac:dyDescent="0.2">
      <c r="A43" s="10" t="s">
        <v>43</v>
      </c>
      <c r="C43" s="10" t="s">
        <v>36</v>
      </c>
      <c r="D43" s="14">
        <v>800</v>
      </c>
      <c r="E43" s="10" t="s">
        <v>18</v>
      </c>
      <c r="F43" s="10" t="s">
        <v>61</v>
      </c>
      <c r="G43" s="14">
        <v>800</v>
      </c>
      <c r="H43" s="14"/>
      <c r="J43" s="10">
        <v>800</v>
      </c>
      <c r="L43" s="14"/>
    </row>
    <row r="44" spans="1:24" x14ac:dyDescent="0.2">
      <c r="A44" s="10" t="s">
        <v>43</v>
      </c>
      <c r="C44" s="10" t="s">
        <v>36</v>
      </c>
      <c r="D44" s="14">
        <v>42500</v>
      </c>
      <c r="E44" s="10" t="s">
        <v>18</v>
      </c>
      <c r="F44" s="10" t="s">
        <v>16</v>
      </c>
      <c r="G44" s="14">
        <v>42500</v>
      </c>
      <c r="H44" s="14"/>
      <c r="J44" s="10">
        <v>42500</v>
      </c>
      <c r="L44" s="14"/>
    </row>
    <row r="46" spans="1:24" x14ac:dyDescent="0.2">
      <c r="F46" s="10" t="s">
        <v>62</v>
      </c>
      <c r="G46" s="14">
        <v>106700</v>
      </c>
      <c r="H46" s="14"/>
    </row>
    <row r="47" spans="1:24" ht="15.75" x14ac:dyDescent="0.25">
      <c r="F47" s="10" t="s">
        <v>63</v>
      </c>
      <c r="G47" s="18">
        <v>150000</v>
      </c>
      <c r="H47" s="14"/>
      <c r="I47" s="14">
        <f>SUM(I7:I44)-5000</f>
        <v>70228</v>
      </c>
      <c r="J47" s="10">
        <f>SUM(J7:J45)</f>
        <v>49035</v>
      </c>
      <c r="K47" s="10">
        <f>SUM(K7:K45)</f>
        <v>15000</v>
      </c>
      <c r="L47" s="10">
        <f>SUM(L7:L45)</f>
        <v>15737</v>
      </c>
      <c r="M47" s="18">
        <f>SUM(I47:L47)</f>
        <v>150000</v>
      </c>
    </row>
    <row r="52" spans="2:43" x14ac:dyDescent="0.2">
      <c r="C52" s="15">
        <v>37408</v>
      </c>
      <c r="D52" s="15">
        <v>37437</v>
      </c>
      <c r="J52" s="15">
        <v>37438</v>
      </c>
      <c r="K52" s="15">
        <v>37680</v>
      </c>
      <c r="P52" s="15">
        <v>37681</v>
      </c>
      <c r="Q52" s="15">
        <v>37772</v>
      </c>
      <c r="V52" s="15">
        <v>37773</v>
      </c>
      <c r="W52" s="15">
        <v>38077</v>
      </c>
      <c r="AB52" s="15">
        <v>37712</v>
      </c>
      <c r="AC52" s="15">
        <v>42886</v>
      </c>
      <c r="AH52" s="15">
        <v>42887</v>
      </c>
      <c r="AI52" s="15">
        <v>42916</v>
      </c>
      <c r="AN52" s="15">
        <v>42917</v>
      </c>
      <c r="AO52" s="15">
        <v>401768</v>
      </c>
    </row>
    <row r="53" spans="2:43" x14ac:dyDescent="0.2">
      <c r="C53" s="15" t="s">
        <v>46</v>
      </c>
      <c r="D53" s="15" t="s">
        <v>53</v>
      </c>
      <c r="E53" s="10" t="s">
        <v>52</v>
      </c>
      <c r="F53" s="10" t="s">
        <v>54</v>
      </c>
      <c r="J53" s="15" t="s">
        <v>46</v>
      </c>
      <c r="K53" s="15" t="s">
        <v>53</v>
      </c>
      <c r="L53" s="10" t="s">
        <v>52</v>
      </c>
      <c r="M53" s="10" t="s">
        <v>54</v>
      </c>
      <c r="P53" s="15" t="s">
        <v>46</v>
      </c>
      <c r="Q53" s="15" t="s">
        <v>53</v>
      </c>
      <c r="R53" s="10" t="s">
        <v>52</v>
      </c>
      <c r="S53" s="10" t="s">
        <v>54</v>
      </c>
      <c r="V53" s="15" t="s">
        <v>46</v>
      </c>
      <c r="W53" s="15" t="s">
        <v>53</v>
      </c>
      <c r="X53" s="10" t="s">
        <v>52</v>
      </c>
      <c r="Y53" s="10" t="s">
        <v>54</v>
      </c>
      <c r="AB53" s="15" t="s">
        <v>46</v>
      </c>
      <c r="AC53" s="15" t="s">
        <v>53</v>
      </c>
      <c r="AD53" s="10" t="s">
        <v>52</v>
      </c>
      <c r="AE53" s="10" t="s">
        <v>54</v>
      </c>
      <c r="AH53" s="15" t="s">
        <v>46</v>
      </c>
      <c r="AI53" s="15" t="s">
        <v>53</v>
      </c>
      <c r="AJ53" s="10" t="s">
        <v>52</v>
      </c>
      <c r="AK53" s="10" t="s">
        <v>54</v>
      </c>
      <c r="AN53" s="15" t="s">
        <v>46</v>
      </c>
      <c r="AO53" s="15" t="s">
        <v>53</v>
      </c>
      <c r="AP53" s="10" t="s">
        <v>52</v>
      </c>
      <c r="AQ53" s="10" t="s">
        <v>54</v>
      </c>
    </row>
    <row r="54" spans="2:43" x14ac:dyDescent="0.2">
      <c r="B54" s="11">
        <v>27641</v>
      </c>
      <c r="C54" s="10">
        <v>14265</v>
      </c>
      <c r="D54" s="10">
        <v>5735</v>
      </c>
      <c r="J54" s="10">
        <v>14265</v>
      </c>
      <c r="K54" s="10">
        <v>5735</v>
      </c>
      <c r="P54" s="10">
        <v>20000</v>
      </c>
      <c r="Q54" s="10">
        <v>0</v>
      </c>
      <c r="V54" s="10">
        <v>20000</v>
      </c>
      <c r="W54" s="10">
        <v>0</v>
      </c>
      <c r="AB54" s="10">
        <v>20000</v>
      </c>
      <c r="AC54" s="10">
        <v>0</v>
      </c>
      <c r="AH54" s="10">
        <v>20000</v>
      </c>
      <c r="AI54" s="10">
        <v>0</v>
      </c>
      <c r="AN54" s="10">
        <v>20000</v>
      </c>
      <c r="AO54" s="10">
        <v>0</v>
      </c>
    </row>
    <row r="55" spans="2:43" x14ac:dyDescent="0.2">
      <c r="B55" s="11">
        <v>27608</v>
      </c>
      <c r="C55" s="10">
        <v>5882</v>
      </c>
      <c r="F55" s="10">
        <v>4118</v>
      </c>
      <c r="J55" s="10">
        <v>5882</v>
      </c>
      <c r="M55" s="10">
        <v>4118</v>
      </c>
      <c r="P55" s="10">
        <v>5882</v>
      </c>
      <c r="S55" s="10">
        <v>4118</v>
      </c>
      <c r="V55" s="10">
        <v>5882</v>
      </c>
      <c r="Y55" s="10">
        <v>4118</v>
      </c>
      <c r="AB55" s="10">
        <v>5882</v>
      </c>
      <c r="AE55" s="10">
        <v>4118</v>
      </c>
      <c r="AH55" s="10">
        <v>5882</v>
      </c>
      <c r="AK55" s="10">
        <v>4118</v>
      </c>
      <c r="AN55" s="10">
        <v>5882</v>
      </c>
      <c r="AQ55" s="10">
        <v>4118</v>
      </c>
    </row>
    <row r="56" spans="2:43" x14ac:dyDescent="0.2">
      <c r="B56" s="11">
        <v>27604</v>
      </c>
      <c r="C56" s="10">
        <v>2005</v>
      </c>
      <c r="F56" s="10">
        <v>3295</v>
      </c>
      <c r="J56" s="10">
        <v>2005</v>
      </c>
      <c r="M56" s="10">
        <v>3295</v>
      </c>
      <c r="P56" s="10">
        <v>2005</v>
      </c>
      <c r="S56" s="10">
        <v>3295</v>
      </c>
      <c r="V56" s="10" t="s">
        <v>36</v>
      </c>
      <c r="Y56" s="10">
        <v>0</v>
      </c>
      <c r="AB56" s="10" t="s">
        <v>36</v>
      </c>
      <c r="AE56" s="10">
        <v>0</v>
      </c>
      <c r="AH56" s="10" t="s">
        <v>36</v>
      </c>
      <c r="AK56" s="10">
        <v>0</v>
      </c>
      <c r="AN56" s="10" t="s">
        <v>36</v>
      </c>
      <c r="AQ56" s="10">
        <v>0</v>
      </c>
    </row>
    <row r="57" spans="2:43" x14ac:dyDescent="0.2">
      <c r="B57" s="11">
        <v>27605</v>
      </c>
      <c r="C57" s="10">
        <v>2700</v>
      </c>
      <c r="J57" s="10">
        <v>2700</v>
      </c>
      <c r="P57" s="10">
        <v>2700</v>
      </c>
      <c r="V57" s="10">
        <v>2700</v>
      </c>
      <c r="AB57" s="10">
        <v>2700</v>
      </c>
      <c r="AH57" s="10">
        <v>0</v>
      </c>
      <c r="AN57" s="10">
        <v>0</v>
      </c>
    </row>
    <row r="58" spans="2:43" x14ac:dyDescent="0.2">
      <c r="B58" s="11">
        <v>27622</v>
      </c>
      <c r="C58" s="10">
        <v>2647</v>
      </c>
      <c r="F58" s="10">
        <v>1853</v>
      </c>
      <c r="J58" s="10">
        <v>2647</v>
      </c>
      <c r="M58" s="10">
        <v>1853</v>
      </c>
      <c r="P58" s="10">
        <v>2647</v>
      </c>
      <c r="S58" s="10">
        <v>1853</v>
      </c>
      <c r="V58" s="10">
        <v>2647</v>
      </c>
      <c r="Y58" s="10">
        <v>1853</v>
      </c>
      <c r="AB58" s="10">
        <v>2647</v>
      </c>
      <c r="AE58" s="10">
        <v>1853</v>
      </c>
      <c r="AH58" s="10">
        <v>2647</v>
      </c>
      <c r="AK58" s="10">
        <v>1853</v>
      </c>
      <c r="AN58" s="10">
        <v>2647</v>
      </c>
      <c r="AQ58" s="10">
        <v>1853</v>
      </c>
    </row>
    <row r="59" spans="2:43" x14ac:dyDescent="0.2">
      <c r="B59" s="11">
        <v>27607</v>
      </c>
      <c r="C59" s="10">
        <v>1700</v>
      </c>
      <c r="J59" s="10">
        <v>1700</v>
      </c>
      <c r="P59" s="10">
        <v>1700</v>
      </c>
      <c r="V59" s="10">
        <v>5000</v>
      </c>
      <c r="AB59" s="10">
        <v>0</v>
      </c>
      <c r="AH59" s="10">
        <v>0</v>
      </c>
      <c r="AN59" s="10">
        <v>0</v>
      </c>
    </row>
    <row r="60" spans="2:43" x14ac:dyDescent="0.2">
      <c r="B60" s="11">
        <v>27642</v>
      </c>
      <c r="J60" s="10">
        <v>33529</v>
      </c>
      <c r="K60" s="10" t="s">
        <v>36</v>
      </c>
      <c r="M60" s="10">
        <v>6471</v>
      </c>
      <c r="P60" s="10">
        <v>40000</v>
      </c>
      <c r="Q60" s="10" t="s">
        <v>36</v>
      </c>
      <c r="S60" s="10">
        <v>0</v>
      </c>
      <c r="V60" s="10">
        <v>40000</v>
      </c>
      <c r="W60" s="10" t="s">
        <v>36</v>
      </c>
      <c r="Y60" s="10">
        <v>0</v>
      </c>
      <c r="AB60" s="10">
        <v>40000</v>
      </c>
      <c r="AC60" s="10" t="s">
        <v>36</v>
      </c>
      <c r="AE60" s="10">
        <v>0</v>
      </c>
      <c r="AH60" s="10">
        <v>40000</v>
      </c>
      <c r="AI60" s="10" t="s">
        <v>36</v>
      </c>
      <c r="AK60" s="10">
        <v>0</v>
      </c>
      <c r="AN60" s="10">
        <v>0</v>
      </c>
      <c r="AO60" s="10" t="s">
        <v>36</v>
      </c>
      <c r="AQ60" s="10">
        <v>0</v>
      </c>
    </row>
    <row r="61" spans="2:43" x14ac:dyDescent="0.2">
      <c r="B61" s="11">
        <v>27649</v>
      </c>
      <c r="C61" s="10">
        <v>7500</v>
      </c>
      <c r="J61" s="10">
        <v>7500</v>
      </c>
      <c r="P61" s="10">
        <v>7500</v>
      </c>
      <c r="V61" s="10">
        <v>7500</v>
      </c>
      <c r="AB61" s="10">
        <v>7500</v>
      </c>
      <c r="AH61" s="10">
        <v>7500</v>
      </c>
      <c r="AN61" s="10">
        <v>7500</v>
      </c>
    </row>
    <row r="62" spans="2:43" x14ac:dyDescent="0.2">
      <c r="B62" s="11">
        <v>27609</v>
      </c>
      <c r="E62" s="10">
        <v>15000</v>
      </c>
      <c r="L62" s="10">
        <v>15000</v>
      </c>
      <c r="R62" s="10">
        <v>15000</v>
      </c>
      <c r="X62" s="10">
        <v>15000</v>
      </c>
      <c r="AD62" s="10">
        <v>15000</v>
      </c>
      <c r="AJ62" s="10">
        <v>15000</v>
      </c>
      <c r="AP62" s="10">
        <v>15000</v>
      </c>
    </row>
    <row r="63" spans="2:43" x14ac:dyDescent="0.2">
      <c r="B63" s="11" t="s">
        <v>55</v>
      </c>
      <c r="D63" s="10">
        <v>83300</v>
      </c>
      <c r="K63" s="10">
        <v>43300</v>
      </c>
      <c r="Q63" s="10">
        <v>43300</v>
      </c>
      <c r="W63" s="10">
        <v>45300</v>
      </c>
      <c r="AC63" s="10">
        <v>50300</v>
      </c>
      <c r="AI63" s="10">
        <v>53000</v>
      </c>
      <c r="AO63" s="10">
        <v>93000</v>
      </c>
    </row>
    <row r="65" spans="3:44" x14ac:dyDescent="0.2">
      <c r="C65" s="10">
        <f>SUM(C54:C64)</f>
        <v>36699</v>
      </c>
      <c r="D65" s="10">
        <f>SUM(D54:D64)</f>
        <v>89035</v>
      </c>
      <c r="E65" s="10">
        <f>SUM(E54:E64)</f>
        <v>15000</v>
      </c>
      <c r="F65" s="10">
        <f>SUM(F54:F64)</f>
        <v>9266</v>
      </c>
      <c r="G65" s="10">
        <f>SUM(C65:F65)</f>
        <v>150000</v>
      </c>
      <c r="J65" s="10">
        <f>SUM(J54:J64)</f>
        <v>70228</v>
      </c>
      <c r="K65" s="10">
        <f>SUM(K54:K64)</f>
        <v>49035</v>
      </c>
      <c r="L65" s="10">
        <f>SUM(L54:L64)</f>
        <v>15000</v>
      </c>
      <c r="M65" s="10">
        <f>SUM(M54:M64)</f>
        <v>15737</v>
      </c>
      <c r="N65" s="10">
        <f>SUM(J65:M65)</f>
        <v>150000</v>
      </c>
      <c r="P65" s="10">
        <f>SUM(P54:P64)</f>
        <v>82434</v>
      </c>
      <c r="Q65" s="10">
        <f>SUM(Q54:Q64)</f>
        <v>43300</v>
      </c>
      <c r="R65" s="10">
        <f>SUM(R54:R64)</f>
        <v>15000</v>
      </c>
      <c r="S65" s="10">
        <f>SUM(S54:S64)</f>
        <v>9266</v>
      </c>
      <c r="T65" s="10">
        <f>SUM(P65:S65)</f>
        <v>150000</v>
      </c>
      <c r="V65" s="10">
        <f>SUM(V54:V64)</f>
        <v>83729</v>
      </c>
      <c r="W65" s="10">
        <f>SUM(W54:W64)</f>
        <v>45300</v>
      </c>
      <c r="X65" s="10">
        <f>SUM(X54:X64)</f>
        <v>15000</v>
      </c>
      <c r="Y65" s="10">
        <f>SUM(Y54:Y64)</f>
        <v>5971</v>
      </c>
      <c r="Z65" s="10">
        <f>SUM(V65:Y65)</f>
        <v>150000</v>
      </c>
      <c r="AB65" s="10">
        <f>SUM(AB54:AB64)</f>
        <v>78729</v>
      </c>
      <c r="AC65" s="10">
        <f>SUM(AC54:AC64)</f>
        <v>50300</v>
      </c>
      <c r="AD65" s="10">
        <f>SUM(AD54:AD64)</f>
        <v>15000</v>
      </c>
      <c r="AE65" s="10">
        <f>SUM(AE54:AE64)</f>
        <v>5971</v>
      </c>
      <c r="AF65" s="10">
        <f>SUM(AB65:AE65)</f>
        <v>150000</v>
      </c>
      <c r="AH65" s="10">
        <f>SUM(AH54:AH64)</f>
        <v>76029</v>
      </c>
      <c r="AI65" s="10">
        <f>SUM(AI54:AI64)</f>
        <v>53000</v>
      </c>
      <c r="AJ65" s="10">
        <f>SUM(AJ54:AJ64)</f>
        <v>15000</v>
      </c>
      <c r="AK65" s="10">
        <f>SUM(AK54:AK64)</f>
        <v>5971</v>
      </c>
      <c r="AL65" s="10">
        <f>SUM(AH65:AK65)</f>
        <v>150000</v>
      </c>
      <c r="AN65" s="10">
        <f>SUM(AN54:AN64)</f>
        <v>36029</v>
      </c>
      <c r="AO65" s="10">
        <f>SUM(AO54:AO64)</f>
        <v>93000</v>
      </c>
      <c r="AP65" s="10">
        <f>SUM(AP54:AP64)</f>
        <v>15000</v>
      </c>
      <c r="AQ65" s="10">
        <f>SUM(AQ54:AQ64)</f>
        <v>5971</v>
      </c>
      <c r="AR65" s="10">
        <f>SUM(AN65:AQ65)</f>
        <v>150000</v>
      </c>
    </row>
  </sheetData>
  <mergeCells count="1">
    <mergeCell ref="P31:Q31"/>
  </mergeCells>
  <phoneticPr fontId="0" type="noConversion"/>
  <pageMargins left="0.75" right="0.75" top="1" bottom="1" header="0.5" footer="0.5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38"/>
  <sheetViews>
    <sheetView topLeftCell="A4" workbookViewId="0">
      <selection activeCell="H15" sqref="H15"/>
    </sheetView>
  </sheetViews>
  <sheetFormatPr defaultRowHeight="12.75" x14ac:dyDescent="0.2"/>
  <cols>
    <col min="1" max="1" width="21.5703125" customWidth="1"/>
    <col min="2" max="2" width="12.42578125" style="1" bestFit="1" customWidth="1"/>
    <col min="3" max="3" width="10.42578125" bestFit="1" customWidth="1"/>
    <col min="4" max="4" width="8.5703125" bestFit="1" customWidth="1"/>
    <col min="5" max="5" width="15" bestFit="1" customWidth="1"/>
    <col min="6" max="6" width="16.28515625" bestFit="1" customWidth="1"/>
  </cols>
  <sheetData>
    <row r="2" spans="1:11" x14ac:dyDescent="0.2">
      <c r="A2" t="s">
        <v>0</v>
      </c>
    </row>
    <row r="3" spans="1:11" x14ac:dyDescent="0.2">
      <c r="G3" s="7"/>
    </row>
    <row r="4" spans="1:11" x14ac:dyDescent="0.2">
      <c r="E4" s="1" t="s">
        <v>36</v>
      </c>
      <c r="F4" s="1" t="s">
        <v>36</v>
      </c>
      <c r="G4" s="8" t="s">
        <v>36</v>
      </c>
    </row>
    <row r="5" spans="1:11" x14ac:dyDescent="0.2">
      <c r="A5" s="1" t="s">
        <v>28</v>
      </c>
      <c r="B5" s="1" t="s">
        <v>29</v>
      </c>
      <c r="C5" s="1" t="s">
        <v>30</v>
      </c>
      <c r="D5" s="1" t="s">
        <v>5</v>
      </c>
      <c r="E5" s="1" t="s">
        <v>44</v>
      </c>
      <c r="F5" s="1" t="s">
        <v>45</v>
      </c>
      <c r="G5" s="1" t="s">
        <v>5</v>
      </c>
    </row>
    <row r="6" spans="1:11" x14ac:dyDescent="0.2">
      <c r="G6" t="s">
        <v>36</v>
      </c>
      <c r="H6" t="s">
        <v>46</v>
      </c>
      <c r="I6" t="s">
        <v>47</v>
      </c>
      <c r="J6" t="s">
        <v>52</v>
      </c>
      <c r="K6" t="s">
        <v>48</v>
      </c>
    </row>
    <row r="7" spans="1:11" x14ac:dyDescent="0.2">
      <c r="A7" t="s">
        <v>7</v>
      </c>
      <c r="B7" s="1">
        <v>27641</v>
      </c>
      <c r="C7" t="s">
        <v>38</v>
      </c>
      <c r="D7" s="2">
        <v>20000</v>
      </c>
      <c r="E7" t="s">
        <v>35</v>
      </c>
      <c r="F7" t="s">
        <v>15</v>
      </c>
      <c r="G7" s="2">
        <v>4265</v>
      </c>
      <c r="H7" s="2">
        <f>G7+G9</f>
        <v>4265</v>
      </c>
    </row>
    <row r="8" spans="1:11" x14ac:dyDescent="0.2">
      <c r="D8" s="2" t="s">
        <v>36</v>
      </c>
      <c r="E8" t="s">
        <v>14</v>
      </c>
      <c r="F8" t="s">
        <v>15</v>
      </c>
      <c r="G8" s="2">
        <v>3735</v>
      </c>
      <c r="I8" s="2">
        <v>3735</v>
      </c>
      <c r="J8" s="2"/>
    </row>
    <row r="9" spans="1:11" x14ac:dyDescent="0.2">
      <c r="C9" t="s">
        <v>38</v>
      </c>
      <c r="D9" s="2" t="s">
        <v>36</v>
      </c>
      <c r="E9" t="s">
        <v>35</v>
      </c>
      <c r="F9" t="s">
        <v>17</v>
      </c>
      <c r="G9" s="2">
        <v>0</v>
      </c>
    </row>
    <row r="10" spans="1:11" x14ac:dyDescent="0.2">
      <c r="D10" s="2"/>
      <c r="E10" t="s">
        <v>14</v>
      </c>
      <c r="F10" t="s">
        <v>17</v>
      </c>
      <c r="G10" s="2">
        <v>12000</v>
      </c>
      <c r="I10" s="2">
        <v>12000</v>
      </c>
    </row>
    <row r="11" spans="1:11" x14ac:dyDescent="0.2">
      <c r="D11" s="2"/>
      <c r="G11" s="2"/>
    </row>
    <row r="12" spans="1:11" x14ac:dyDescent="0.2">
      <c r="A12" t="s">
        <v>8</v>
      </c>
      <c r="B12" s="1">
        <v>27608</v>
      </c>
      <c r="C12" t="s">
        <v>31</v>
      </c>
      <c r="D12" s="2">
        <v>10000</v>
      </c>
      <c r="E12" t="s">
        <v>35</v>
      </c>
      <c r="F12" t="s">
        <v>17</v>
      </c>
      <c r="G12" s="2">
        <v>5882</v>
      </c>
      <c r="H12" s="2">
        <f>G12</f>
        <v>5882</v>
      </c>
    </row>
    <row r="13" spans="1:11" x14ac:dyDescent="0.2">
      <c r="D13" s="2"/>
      <c r="E13" t="s">
        <v>37</v>
      </c>
      <c r="F13" t="s">
        <v>17</v>
      </c>
      <c r="G13" s="2">
        <f>10000-G12</f>
        <v>4118</v>
      </c>
      <c r="K13" s="2">
        <f>G13</f>
        <v>4118</v>
      </c>
    </row>
    <row r="14" spans="1:11" x14ac:dyDescent="0.2">
      <c r="D14" s="2"/>
      <c r="G14" s="2"/>
    </row>
    <row r="15" spans="1:11" x14ac:dyDescent="0.2">
      <c r="A15" t="s">
        <v>9</v>
      </c>
      <c r="B15" s="1">
        <v>27604</v>
      </c>
      <c r="C15" t="s">
        <v>39</v>
      </c>
      <c r="D15" s="2">
        <v>5300</v>
      </c>
      <c r="E15" t="s">
        <v>35</v>
      </c>
      <c r="F15" t="s">
        <v>36</v>
      </c>
      <c r="G15" s="2">
        <v>2005</v>
      </c>
      <c r="H15" s="2">
        <f>G15</f>
        <v>2005</v>
      </c>
    </row>
    <row r="16" spans="1:11" x14ac:dyDescent="0.2">
      <c r="D16" s="2"/>
      <c r="E16" t="s">
        <v>40</v>
      </c>
      <c r="G16" s="2">
        <v>3295</v>
      </c>
      <c r="K16" s="2">
        <f>G16</f>
        <v>3295</v>
      </c>
    </row>
    <row r="17" spans="1:11" x14ac:dyDescent="0.2">
      <c r="D17" s="2"/>
      <c r="E17" s="9" t="s">
        <v>49</v>
      </c>
      <c r="F17" t="s">
        <v>17</v>
      </c>
      <c r="G17" s="2">
        <v>3300</v>
      </c>
    </row>
    <row r="18" spans="1:11" x14ac:dyDescent="0.2">
      <c r="D18" s="2"/>
      <c r="E18" s="9" t="s">
        <v>49</v>
      </c>
      <c r="F18" t="s">
        <v>16</v>
      </c>
      <c r="G18" s="2">
        <v>2000</v>
      </c>
    </row>
    <row r="19" spans="1:11" x14ac:dyDescent="0.2">
      <c r="D19" s="2"/>
      <c r="G19" s="2"/>
    </row>
    <row r="20" spans="1:11" x14ac:dyDescent="0.2">
      <c r="B20" s="1">
        <v>27605</v>
      </c>
      <c r="C20" t="s">
        <v>31</v>
      </c>
      <c r="D20" s="2">
        <v>2700</v>
      </c>
      <c r="E20" t="s">
        <v>35</v>
      </c>
      <c r="F20" t="s">
        <v>17</v>
      </c>
      <c r="G20" s="2">
        <v>2700</v>
      </c>
      <c r="H20" s="2">
        <f>G20</f>
        <v>2700</v>
      </c>
    </row>
    <row r="21" spans="1:11" x14ac:dyDescent="0.2">
      <c r="D21" s="2"/>
      <c r="G21" s="2"/>
    </row>
    <row r="22" spans="1:11" x14ac:dyDescent="0.2">
      <c r="A22" t="s">
        <v>10</v>
      </c>
      <c r="B22" s="1">
        <v>27622</v>
      </c>
      <c r="C22" t="s">
        <v>34</v>
      </c>
      <c r="D22" s="2">
        <v>4500</v>
      </c>
      <c r="E22" t="s">
        <v>35</v>
      </c>
      <c r="F22" t="s">
        <v>17</v>
      </c>
      <c r="G22" s="2">
        <v>2647</v>
      </c>
      <c r="H22" s="2">
        <f>G22</f>
        <v>2647</v>
      </c>
    </row>
    <row r="23" spans="1:11" x14ac:dyDescent="0.2">
      <c r="D23" s="2"/>
      <c r="E23" t="s">
        <v>40</v>
      </c>
      <c r="F23" t="s">
        <v>17</v>
      </c>
      <c r="G23" s="2">
        <v>1853</v>
      </c>
      <c r="K23" s="2">
        <f>G23</f>
        <v>1853</v>
      </c>
    </row>
    <row r="24" spans="1:11" x14ac:dyDescent="0.2">
      <c r="D24" s="2"/>
      <c r="G24" s="2" t="s">
        <v>36</v>
      </c>
    </row>
    <row r="25" spans="1:11" x14ac:dyDescent="0.2">
      <c r="A25" t="s">
        <v>12</v>
      </c>
      <c r="B25" s="1">
        <v>27607</v>
      </c>
      <c r="C25" t="s">
        <v>33</v>
      </c>
      <c r="D25" s="2">
        <v>1700</v>
      </c>
      <c r="E25" t="s">
        <v>51</v>
      </c>
      <c r="F25" t="s">
        <v>17</v>
      </c>
      <c r="G25" s="2">
        <v>1700</v>
      </c>
      <c r="H25" s="2">
        <f>G25</f>
        <v>1700</v>
      </c>
    </row>
    <row r="26" spans="1:11" x14ac:dyDescent="0.2">
      <c r="D26" s="2"/>
      <c r="G26" s="2" t="s">
        <v>36</v>
      </c>
    </row>
    <row r="27" spans="1:11" x14ac:dyDescent="0.2">
      <c r="A27" t="s">
        <v>13</v>
      </c>
      <c r="B27" s="1">
        <v>27642</v>
      </c>
      <c r="C27" t="s">
        <v>31</v>
      </c>
      <c r="D27" s="2">
        <v>40000</v>
      </c>
      <c r="E27" t="s">
        <v>35</v>
      </c>
      <c r="F27" t="s">
        <v>16</v>
      </c>
      <c r="G27" s="2">
        <v>23529</v>
      </c>
      <c r="H27" s="2">
        <f>G27</f>
        <v>23529</v>
      </c>
    </row>
    <row r="28" spans="1:11" x14ac:dyDescent="0.2">
      <c r="D28" s="2" t="s">
        <v>36</v>
      </c>
      <c r="E28" t="s">
        <v>14</v>
      </c>
      <c r="F28" t="s">
        <v>16</v>
      </c>
      <c r="G28" s="2">
        <f>40000-G27</f>
        <v>16471</v>
      </c>
      <c r="I28" s="2">
        <f>G28</f>
        <v>16471</v>
      </c>
      <c r="J28" s="2"/>
    </row>
    <row r="29" spans="1:11" x14ac:dyDescent="0.2">
      <c r="D29" s="2"/>
      <c r="G29" s="2"/>
    </row>
    <row r="30" spans="1:11" x14ac:dyDescent="0.2">
      <c r="A30" t="s">
        <v>41</v>
      </c>
      <c r="C30" t="s">
        <v>32</v>
      </c>
      <c r="D30" s="2">
        <v>15000</v>
      </c>
      <c r="E30" t="s">
        <v>42</v>
      </c>
      <c r="F30" t="s">
        <v>17</v>
      </c>
      <c r="G30" s="2">
        <v>15000</v>
      </c>
      <c r="H30" s="2">
        <f>G30</f>
        <v>15000</v>
      </c>
    </row>
    <row r="31" spans="1:11" x14ac:dyDescent="0.2">
      <c r="E31" t="s">
        <v>50</v>
      </c>
    </row>
    <row r="33" spans="1:12" x14ac:dyDescent="0.2">
      <c r="A33" t="s">
        <v>7</v>
      </c>
      <c r="B33" s="1">
        <v>27649</v>
      </c>
      <c r="C33" t="s">
        <v>32</v>
      </c>
      <c r="D33" s="2">
        <v>7500</v>
      </c>
      <c r="E33" t="s">
        <v>35</v>
      </c>
      <c r="F33" t="s">
        <v>16</v>
      </c>
      <c r="G33" s="2">
        <v>7500</v>
      </c>
      <c r="H33" s="2">
        <v>7500</v>
      </c>
      <c r="I33" s="2"/>
      <c r="J33" s="2"/>
      <c r="K33" s="2"/>
    </row>
    <row r="35" spans="1:12" x14ac:dyDescent="0.2">
      <c r="A35" t="s">
        <v>43</v>
      </c>
      <c r="C35" t="s">
        <v>31</v>
      </c>
      <c r="D35" s="2">
        <v>42500</v>
      </c>
      <c r="E35" t="s">
        <v>18</v>
      </c>
      <c r="F35" t="s">
        <v>16</v>
      </c>
      <c r="G35" s="2">
        <v>42500</v>
      </c>
      <c r="K35" s="2">
        <f>G35</f>
        <v>42500</v>
      </c>
    </row>
    <row r="37" spans="1:12" x14ac:dyDescent="0.2">
      <c r="G37" s="2">
        <f>SUM(G7:G36)</f>
        <v>154500</v>
      </c>
      <c r="H37" s="2">
        <f>SUM(H7:H35)</f>
        <v>65228</v>
      </c>
      <c r="I37">
        <f>SUM(I7:I36)</f>
        <v>32206</v>
      </c>
      <c r="K37">
        <f>SUM(K7:K36)</f>
        <v>51766</v>
      </c>
      <c r="L37" s="2">
        <f>SUM(H37:K37)</f>
        <v>149200</v>
      </c>
    </row>
    <row r="38" spans="1:12" x14ac:dyDescent="0.2">
      <c r="G38" s="2">
        <f>G37-5300</f>
        <v>149200</v>
      </c>
    </row>
  </sheetData>
  <phoneticPr fontId="0" type="noConversion"/>
  <pageMargins left="0.75" right="0.75" top="1" bottom="1" header="0.5" footer="0.5"/>
  <pageSetup scale="95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38"/>
  <sheetViews>
    <sheetView topLeftCell="A4" workbookViewId="0">
      <selection activeCell="A42" sqref="A42"/>
    </sheetView>
  </sheetViews>
  <sheetFormatPr defaultRowHeight="12.75" x14ac:dyDescent="0.2"/>
  <cols>
    <col min="1" max="1" width="21.5703125" customWidth="1"/>
    <col min="2" max="2" width="12.42578125" style="1" bestFit="1" customWidth="1"/>
    <col min="3" max="3" width="10.42578125" bestFit="1" customWidth="1"/>
    <col min="4" max="4" width="8.5703125" bestFit="1" customWidth="1"/>
    <col min="5" max="5" width="15" bestFit="1" customWidth="1"/>
    <col min="6" max="6" width="16.28515625" bestFit="1" customWidth="1"/>
  </cols>
  <sheetData>
    <row r="2" spans="1:10" x14ac:dyDescent="0.2">
      <c r="A2" t="s">
        <v>0</v>
      </c>
    </row>
    <row r="3" spans="1:10" x14ac:dyDescent="0.2">
      <c r="G3" s="7"/>
    </row>
    <row r="4" spans="1:10" x14ac:dyDescent="0.2">
      <c r="E4" s="1" t="s">
        <v>36</v>
      </c>
      <c r="F4" s="1" t="s">
        <v>36</v>
      </c>
      <c r="G4" s="8" t="s">
        <v>36</v>
      </c>
    </row>
    <row r="5" spans="1:10" x14ac:dyDescent="0.2">
      <c r="A5" s="1" t="s">
        <v>28</v>
      </c>
      <c r="B5" s="1" t="s">
        <v>29</v>
      </c>
      <c r="C5" s="1" t="s">
        <v>30</v>
      </c>
      <c r="D5" s="1" t="s">
        <v>5</v>
      </c>
      <c r="E5" s="1" t="s">
        <v>44</v>
      </c>
      <c r="F5" s="1" t="s">
        <v>45</v>
      </c>
      <c r="G5" s="1" t="s">
        <v>5</v>
      </c>
    </row>
    <row r="6" spans="1:10" x14ac:dyDescent="0.2">
      <c r="G6" t="s">
        <v>36</v>
      </c>
      <c r="H6" t="s">
        <v>46</v>
      </c>
      <c r="I6" t="s">
        <v>47</v>
      </c>
      <c r="J6" t="s">
        <v>48</v>
      </c>
    </row>
    <row r="7" spans="1:10" x14ac:dyDescent="0.2">
      <c r="A7" t="s">
        <v>7</v>
      </c>
      <c r="B7" s="1">
        <v>27641</v>
      </c>
      <c r="C7" t="s">
        <v>38</v>
      </c>
      <c r="D7" s="2">
        <v>20000</v>
      </c>
      <c r="E7" t="s">
        <v>35</v>
      </c>
      <c r="F7" t="s">
        <v>15</v>
      </c>
      <c r="G7" s="2">
        <v>4706</v>
      </c>
      <c r="H7" s="2">
        <f>G7+G9</f>
        <v>11765</v>
      </c>
    </row>
    <row r="8" spans="1:10" x14ac:dyDescent="0.2">
      <c r="D8" s="2" t="s">
        <v>36</v>
      </c>
      <c r="E8" t="s">
        <v>14</v>
      </c>
      <c r="F8" t="s">
        <v>15</v>
      </c>
      <c r="G8" s="2">
        <v>3294</v>
      </c>
      <c r="I8" s="2">
        <f>G8+G10</f>
        <v>8235</v>
      </c>
    </row>
    <row r="9" spans="1:10" x14ac:dyDescent="0.2">
      <c r="C9" t="s">
        <v>38</v>
      </c>
      <c r="D9" s="2" t="s">
        <v>36</v>
      </c>
      <c r="E9" t="s">
        <v>35</v>
      </c>
      <c r="F9" t="s">
        <v>17</v>
      </c>
      <c r="G9" s="2">
        <v>7059</v>
      </c>
    </row>
    <row r="10" spans="1:10" x14ac:dyDescent="0.2">
      <c r="D10" s="2"/>
      <c r="E10" t="s">
        <v>14</v>
      </c>
      <c r="F10" t="s">
        <v>17</v>
      </c>
      <c r="G10" s="2">
        <f>12000-G9</f>
        <v>4941</v>
      </c>
    </row>
    <row r="11" spans="1:10" x14ac:dyDescent="0.2">
      <c r="D11" s="2"/>
      <c r="G11" s="2"/>
    </row>
    <row r="12" spans="1:10" x14ac:dyDescent="0.2">
      <c r="A12" t="s">
        <v>8</v>
      </c>
      <c r="B12" s="1">
        <v>27608</v>
      </c>
      <c r="C12" t="s">
        <v>31</v>
      </c>
      <c r="D12" s="2">
        <v>10000</v>
      </c>
      <c r="E12" t="s">
        <v>35</v>
      </c>
      <c r="F12" t="s">
        <v>17</v>
      </c>
      <c r="G12" s="2">
        <v>5882</v>
      </c>
      <c r="H12" s="2">
        <f>G12</f>
        <v>5882</v>
      </c>
    </row>
    <row r="13" spans="1:10" x14ac:dyDescent="0.2">
      <c r="D13" s="2"/>
      <c r="E13" t="s">
        <v>37</v>
      </c>
      <c r="F13" t="s">
        <v>17</v>
      </c>
      <c r="G13" s="2">
        <f>10000-G12</f>
        <v>4118</v>
      </c>
      <c r="J13" s="2">
        <f>G13</f>
        <v>4118</v>
      </c>
    </row>
    <row r="14" spans="1:10" x14ac:dyDescent="0.2">
      <c r="D14" s="2"/>
      <c r="G14" s="2"/>
    </row>
    <row r="15" spans="1:10" x14ac:dyDescent="0.2">
      <c r="A15" t="s">
        <v>9</v>
      </c>
      <c r="B15" s="1">
        <v>27604</v>
      </c>
      <c r="C15" t="s">
        <v>39</v>
      </c>
      <c r="D15" s="2">
        <v>5300</v>
      </c>
      <c r="E15" t="s">
        <v>35</v>
      </c>
      <c r="F15" t="s">
        <v>36</v>
      </c>
      <c r="G15" s="2">
        <v>2005</v>
      </c>
      <c r="H15" s="2">
        <f>G15</f>
        <v>2005</v>
      </c>
    </row>
    <row r="16" spans="1:10" x14ac:dyDescent="0.2">
      <c r="D16" s="2"/>
      <c r="E16" t="s">
        <v>40</v>
      </c>
      <c r="G16" s="2">
        <v>3295</v>
      </c>
      <c r="J16" s="2">
        <f>G16</f>
        <v>3295</v>
      </c>
    </row>
    <row r="17" spans="1:10" x14ac:dyDescent="0.2">
      <c r="D17" s="2"/>
      <c r="E17" s="9" t="s">
        <v>49</v>
      </c>
      <c r="F17" t="s">
        <v>17</v>
      </c>
      <c r="G17" s="2">
        <v>3300</v>
      </c>
    </row>
    <row r="18" spans="1:10" x14ac:dyDescent="0.2">
      <c r="D18" s="2"/>
      <c r="E18" s="9" t="s">
        <v>49</v>
      </c>
      <c r="F18" t="s">
        <v>16</v>
      </c>
      <c r="G18" s="2">
        <v>2000</v>
      </c>
    </row>
    <row r="19" spans="1:10" x14ac:dyDescent="0.2">
      <c r="D19" s="2"/>
      <c r="G19" s="2"/>
    </row>
    <row r="20" spans="1:10" x14ac:dyDescent="0.2">
      <c r="B20" s="1">
        <v>27605</v>
      </c>
      <c r="C20" t="s">
        <v>31</v>
      </c>
      <c r="D20" s="2">
        <v>2700</v>
      </c>
      <c r="E20" t="s">
        <v>35</v>
      </c>
      <c r="F20" t="s">
        <v>17</v>
      </c>
      <c r="G20" s="2">
        <v>2700</v>
      </c>
      <c r="H20" s="2">
        <f>G20</f>
        <v>2700</v>
      </c>
    </row>
    <row r="21" spans="1:10" x14ac:dyDescent="0.2">
      <c r="D21" s="2"/>
      <c r="G21" s="2"/>
    </row>
    <row r="22" spans="1:10" x14ac:dyDescent="0.2">
      <c r="A22" t="s">
        <v>10</v>
      </c>
      <c r="B22" s="1">
        <v>27622</v>
      </c>
      <c r="C22" t="s">
        <v>34</v>
      </c>
      <c r="D22" s="2">
        <v>4500</v>
      </c>
      <c r="E22" t="s">
        <v>35</v>
      </c>
      <c r="F22" t="s">
        <v>17</v>
      </c>
      <c r="G22" s="2">
        <v>2647</v>
      </c>
      <c r="H22" s="2">
        <f>G22</f>
        <v>2647</v>
      </c>
    </row>
    <row r="23" spans="1:10" x14ac:dyDescent="0.2">
      <c r="D23" s="2"/>
      <c r="E23" t="s">
        <v>40</v>
      </c>
      <c r="F23" t="s">
        <v>17</v>
      </c>
      <c r="G23" s="2">
        <v>1853</v>
      </c>
      <c r="J23" s="2">
        <f>G23</f>
        <v>1853</v>
      </c>
    </row>
    <row r="24" spans="1:10" x14ac:dyDescent="0.2">
      <c r="D24" s="2"/>
      <c r="G24" s="2" t="s">
        <v>36</v>
      </c>
    </row>
    <row r="25" spans="1:10" x14ac:dyDescent="0.2">
      <c r="A25" t="s">
        <v>12</v>
      </c>
      <c r="B25" s="1">
        <v>27607</v>
      </c>
      <c r="C25" t="s">
        <v>33</v>
      </c>
      <c r="D25" s="2">
        <v>1700</v>
      </c>
      <c r="E25" t="s">
        <v>35</v>
      </c>
      <c r="F25" t="s">
        <v>17</v>
      </c>
      <c r="G25" s="2">
        <v>1700</v>
      </c>
      <c r="H25" s="2">
        <f>G25</f>
        <v>1700</v>
      </c>
    </row>
    <row r="26" spans="1:10" x14ac:dyDescent="0.2">
      <c r="D26" s="2"/>
      <c r="G26" s="2" t="s">
        <v>36</v>
      </c>
    </row>
    <row r="27" spans="1:10" x14ac:dyDescent="0.2">
      <c r="A27" t="s">
        <v>13</v>
      </c>
      <c r="B27" s="1">
        <v>27642</v>
      </c>
      <c r="C27" t="s">
        <v>31</v>
      </c>
      <c r="D27" s="2">
        <v>40000</v>
      </c>
      <c r="E27" t="s">
        <v>35</v>
      </c>
      <c r="F27" t="s">
        <v>16</v>
      </c>
      <c r="G27" s="2">
        <v>23529</v>
      </c>
      <c r="H27" s="2">
        <f>G27</f>
        <v>23529</v>
      </c>
    </row>
    <row r="28" spans="1:10" x14ac:dyDescent="0.2">
      <c r="D28" s="2" t="s">
        <v>36</v>
      </c>
      <c r="E28" t="s">
        <v>14</v>
      </c>
      <c r="F28" t="s">
        <v>16</v>
      </c>
      <c r="G28" s="2">
        <f>40000-G27</f>
        <v>16471</v>
      </c>
      <c r="I28" s="2">
        <f>G28</f>
        <v>16471</v>
      </c>
    </row>
    <row r="29" spans="1:10" x14ac:dyDescent="0.2">
      <c r="D29" s="2"/>
      <c r="G29" s="2"/>
    </row>
    <row r="30" spans="1:10" x14ac:dyDescent="0.2">
      <c r="A30" t="s">
        <v>41</v>
      </c>
      <c r="C30" t="s">
        <v>32</v>
      </c>
      <c r="D30" s="2">
        <v>15000</v>
      </c>
      <c r="E30" t="s">
        <v>42</v>
      </c>
      <c r="F30" t="s">
        <v>17</v>
      </c>
      <c r="G30" s="2">
        <v>15000</v>
      </c>
      <c r="H30" s="2">
        <f>G30</f>
        <v>15000</v>
      </c>
    </row>
    <row r="31" spans="1:10" x14ac:dyDescent="0.2">
      <c r="E31" t="s">
        <v>50</v>
      </c>
    </row>
    <row r="35" spans="1:11" x14ac:dyDescent="0.2">
      <c r="A35" t="s">
        <v>43</v>
      </c>
      <c r="C35" t="s">
        <v>31</v>
      </c>
      <c r="D35" s="2">
        <v>50000</v>
      </c>
      <c r="E35" t="s">
        <v>18</v>
      </c>
      <c r="F35" t="s">
        <v>16</v>
      </c>
      <c r="G35" s="2">
        <v>50000</v>
      </c>
      <c r="J35" s="2">
        <f>G35</f>
        <v>50000</v>
      </c>
    </row>
    <row r="37" spans="1:11" x14ac:dyDescent="0.2">
      <c r="G37" s="2">
        <f>SUM(G7:G36)</f>
        <v>154500</v>
      </c>
      <c r="H37" s="2">
        <f>SUM(H7:H35)</f>
        <v>65228</v>
      </c>
      <c r="I37">
        <f>SUM(I7:I36)</f>
        <v>24706</v>
      </c>
      <c r="J37">
        <f>SUM(J7:J36)</f>
        <v>59266</v>
      </c>
      <c r="K37" s="2">
        <f>SUM(H37:J37)</f>
        <v>149200</v>
      </c>
    </row>
    <row r="38" spans="1:11" x14ac:dyDescent="0.2">
      <c r="G38" s="2">
        <f>G37-5300</f>
        <v>149200</v>
      </c>
    </row>
  </sheetData>
  <phoneticPr fontId="0" type="noConversion"/>
  <pageMargins left="0.75" right="0.75" top="1" bottom="1" header="0.5" footer="0.5"/>
  <pageSetup scale="95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I28"/>
  <sheetViews>
    <sheetView workbookViewId="0">
      <selection activeCell="B8" sqref="B8:B24"/>
    </sheetView>
  </sheetViews>
  <sheetFormatPr defaultRowHeight="12.75" x14ac:dyDescent="0.2"/>
  <cols>
    <col min="1" max="2" width="18" customWidth="1"/>
    <col min="3" max="3" width="12.28515625" customWidth="1"/>
    <col min="4" max="4" width="13.42578125" customWidth="1"/>
  </cols>
  <sheetData>
    <row r="2" spans="1:8" x14ac:dyDescent="0.2">
      <c r="A2" t="s">
        <v>0</v>
      </c>
    </row>
    <row r="4" spans="1:8" x14ac:dyDescent="0.2">
      <c r="C4" s="1" t="s">
        <v>21</v>
      </c>
      <c r="D4" s="1" t="s">
        <v>21</v>
      </c>
    </row>
    <row r="5" spans="1:8" x14ac:dyDescent="0.2">
      <c r="C5" s="1" t="s">
        <v>2</v>
      </c>
      <c r="D5" s="1" t="s">
        <v>3</v>
      </c>
      <c r="G5" s="33" t="s">
        <v>25</v>
      </c>
      <c r="H5" s="34"/>
    </row>
    <row r="6" spans="1:8" x14ac:dyDescent="0.2">
      <c r="A6" s="1" t="s">
        <v>1</v>
      </c>
      <c r="B6" s="1"/>
      <c r="C6" s="1" t="s">
        <v>4</v>
      </c>
      <c r="D6" s="1" t="s">
        <v>4</v>
      </c>
      <c r="E6" s="1" t="s">
        <v>5</v>
      </c>
      <c r="F6" s="1" t="s">
        <v>6</v>
      </c>
      <c r="G6" s="3" t="s">
        <v>23</v>
      </c>
      <c r="H6" s="3" t="s">
        <v>24</v>
      </c>
    </row>
    <row r="8" spans="1:8" x14ac:dyDescent="0.2">
      <c r="A8" t="s">
        <v>7</v>
      </c>
      <c r="B8">
        <v>27641</v>
      </c>
      <c r="C8" t="s">
        <v>14</v>
      </c>
      <c r="D8" t="s">
        <v>15</v>
      </c>
      <c r="E8" s="2">
        <v>8000</v>
      </c>
      <c r="F8">
        <v>30</v>
      </c>
      <c r="G8">
        <f>E8/E28</f>
        <v>9.4117647058823528E-2</v>
      </c>
      <c r="H8" s="2">
        <f t="shared" ref="H8:H24" si="0">50000*G8</f>
        <v>4705.8823529411766</v>
      </c>
    </row>
    <row r="9" spans="1:8" x14ac:dyDescent="0.2">
      <c r="C9" t="s">
        <v>14</v>
      </c>
      <c r="D9" t="s">
        <v>17</v>
      </c>
      <c r="E9" s="2">
        <v>12000</v>
      </c>
      <c r="F9">
        <v>30</v>
      </c>
      <c r="G9">
        <f>E9/E28</f>
        <v>0.14117647058823529</v>
      </c>
      <c r="H9" s="2">
        <f t="shared" si="0"/>
        <v>7058.8235294117649</v>
      </c>
    </row>
    <row r="10" spans="1:8" x14ac:dyDescent="0.2">
      <c r="E10" s="2"/>
      <c r="H10" s="2">
        <f t="shared" si="0"/>
        <v>0</v>
      </c>
    </row>
    <row r="11" spans="1:8" x14ac:dyDescent="0.2">
      <c r="A11" t="s">
        <v>8</v>
      </c>
      <c r="B11">
        <v>27608</v>
      </c>
      <c r="C11" t="s">
        <v>14</v>
      </c>
      <c r="D11" t="s">
        <v>17</v>
      </c>
      <c r="E11" s="2">
        <v>10000</v>
      </c>
      <c r="F11">
        <v>15</v>
      </c>
      <c r="G11">
        <f>E11/E28</f>
        <v>0.11764705882352941</v>
      </c>
      <c r="H11" s="2">
        <f t="shared" si="0"/>
        <v>5882.3529411764703</v>
      </c>
    </row>
    <row r="12" spans="1:8" x14ac:dyDescent="0.2">
      <c r="E12" s="2"/>
      <c r="H12" s="2">
        <f t="shared" si="0"/>
        <v>0</v>
      </c>
    </row>
    <row r="13" spans="1:8" x14ac:dyDescent="0.2">
      <c r="A13" t="s">
        <v>9</v>
      </c>
      <c r="B13">
        <v>27604</v>
      </c>
      <c r="C13" t="s">
        <v>14</v>
      </c>
      <c r="D13" t="s">
        <v>17</v>
      </c>
      <c r="E13" s="2">
        <v>6000</v>
      </c>
      <c r="F13">
        <v>15</v>
      </c>
      <c r="G13">
        <f>E13/E28</f>
        <v>7.0588235294117646E-2</v>
      </c>
      <c r="H13" s="2">
        <f t="shared" si="0"/>
        <v>3529.4117647058824</v>
      </c>
    </row>
    <row r="14" spans="1:8" x14ac:dyDescent="0.2">
      <c r="B14">
        <v>27605</v>
      </c>
      <c r="C14" t="s">
        <v>14</v>
      </c>
      <c r="D14" t="s">
        <v>16</v>
      </c>
      <c r="E14" s="2">
        <v>2000</v>
      </c>
      <c r="F14">
        <v>15</v>
      </c>
      <c r="G14">
        <f>E14/E28</f>
        <v>2.3529411764705882E-2</v>
      </c>
      <c r="H14" s="2">
        <f t="shared" si="0"/>
        <v>1176.4705882352941</v>
      </c>
    </row>
    <row r="15" spans="1:8" x14ac:dyDescent="0.2">
      <c r="E15" s="2"/>
      <c r="H15" s="2">
        <f t="shared" si="0"/>
        <v>0</v>
      </c>
    </row>
    <row r="16" spans="1:8" x14ac:dyDescent="0.2">
      <c r="A16" t="s">
        <v>10</v>
      </c>
      <c r="B16">
        <v>27622</v>
      </c>
      <c r="C16" t="s">
        <v>18</v>
      </c>
      <c r="D16" t="s">
        <v>17</v>
      </c>
      <c r="E16" s="2">
        <v>4500</v>
      </c>
      <c r="F16">
        <v>12.25</v>
      </c>
      <c r="G16">
        <f>E16/E28</f>
        <v>5.2941176470588235E-2</v>
      </c>
      <c r="H16" s="2">
        <f t="shared" si="0"/>
        <v>2647.0588235294117</v>
      </c>
    </row>
    <row r="17" spans="1:9" x14ac:dyDescent="0.2">
      <c r="C17" t="s">
        <v>19</v>
      </c>
      <c r="D17" t="s">
        <v>17</v>
      </c>
      <c r="E17" s="2"/>
      <c r="H17" s="2">
        <f t="shared" si="0"/>
        <v>0</v>
      </c>
    </row>
    <row r="18" spans="1:9" x14ac:dyDescent="0.2">
      <c r="C18" t="s">
        <v>20</v>
      </c>
      <c r="D18" t="s">
        <v>17</v>
      </c>
      <c r="E18" s="2"/>
      <c r="H18" s="2">
        <f t="shared" si="0"/>
        <v>0</v>
      </c>
    </row>
    <row r="19" spans="1:9" x14ac:dyDescent="0.2">
      <c r="E19" s="2"/>
      <c r="H19" s="2">
        <f t="shared" si="0"/>
        <v>0</v>
      </c>
    </row>
    <row r="20" spans="1:9" x14ac:dyDescent="0.2">
      <c r="A20" t="s">
        <v>11</v>
      </c>
      <c r="C20" t="s">
        <v>19</v>
      </c>
      <c r="D20" t="s">
        <v>17</v>
      </c>
      <c r="E20" s="2">
        <v>15000</v>
      </c>
      <c r="F20">
        <v>5</v>
      </c>
      <c r="H20" s="2">
        <f t="shared" si="0"/>
        <v>0</v>
      </c>
    </row>
    <row r="21" spans="1:9" x14ac:dyDescent="0.2">
      <c r="E21" s="2"/>
      <c r="H21" s="2">
        <f t="shared" si="0"/>
        <v>0</v>
      </c>
    </row>
    <row r="22" spans="1:9" x14ac:dyDescent="0.2">
      <c r="A22" t="s">
        <v>12</v>
      </c>
      <c r="B22">
        <v>27607</v>
      </c>
      <c r="C22" t="s">
        <v>14</v>
      </c>
      <c r="D22" t="s">
        <v>17</v>
      </c>
      <c r="E22" s="2">
        <v>2500</v>
      </c>
      <c r="F22">
        <v>1.8</v>
      </c>
      <c r="G22">
        <f>E22/E28</f>
        <v>2.9411764705882353E-2</v>
      </c>
      <c r="H22" s="2">
        <f t="shared" si="0"/>
        <v>1470.5882352941176</v>
      </c>
    </row>
    <row r="23" spans="1:9" x14ac:dyDescent="0.2">
      <c r="E23" s="2"/>
      <c r="H23" s="2">
        <f t="shared" si="0"/>
        <v>0</v>
      </c>
    </row>
    <row r="24" spans="1:9" x14ac:dyDescent="0.2">
      <c r="A24" t="s">
        <v>13</v>
      </c>
      <c r="B24">
        <v>27642</v>
      </c>
      <c r="C24" t="s">
        <v>14</v>
      </c>
      <c r="D24" t="s">
        <v>16</v>
      </c>
      <c r="E24" s="2">
        <v>40000</v>
      </c>
      <c r="F24">
        <v>15</v>
      </c>
      <c r="G24">
        <f>E24/E28</f>
        <v>0.47058823529411764</v>
      </c>
      <c r="H24" s="2">
        <f t="shared" si="0"/>
        <v>23529.411764705881</v>
      </c>
    </row>
    <row r="25" spans="1:9" x14ac:dyDescent="0.2">
      <c r="E25" s="2"/>
      <c r="H25" s="2"/>
    </row>
    <row r="26" spans="1:9" ht="13.5" thickBot="1" x14ac:dyDescent="0.25">
      <c r="E26" s="2">
        <f>SUM(E8:E24)</f>
        <v>100000</v>
      </c>
      <c r="G26" s="4">
        <f>SUM(G8:G24)</f>
        <v>0.99999999999999989</v>
      </c>
      <c r="H26" s="5">
        <f>SUM(H8:H24)</f>
        <v>50000</v>
      </c>
      <c r="I26" s="6" t="s">
        <v>26</v>
      </c>
    </row>
    <row r="27" spans="1:9" ht="13.5" thickTop="1" x14ac:dyDescent="0.2">
      <c r="D27" t="s">
        <v>22</v>
      </c>
      <c r="E27" s="2">
        <v>15000</v>
      </c>
    </row>
    <row r="28" spans="1:9" x14ac:dyDescent="0.2">
      <c r="D28" t="s">
        <v>27</v>
      </c>
      <c r="E28" s="2">
        <f>E26-E27</f>
        <v>85000</v>
      </c>
    </row>
  </sheetData>
  <mergeCells count="1">
    <mergeCell ref="G5:H5"/>
  </mergeCells>
  <phoneticPr fontId="0" type="noConversion"/>
  <pageMargins left="0.75" right="0.75" top="1" bottom="1" header="0.5" footer="0.5"/>
  <pageSetup scale="8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Oct 26, 2001</vt:lpstr>
      <vt:lpstr>Oct 1, 2001</vt:lpstr>
      <vt:lpstr>Oneok at 1700</vt:lpstr>
      <vt:lpstr>Oneok at 2500</vt:lpstr>
      <vt:lpstr>'Oct 1, 2001'!Print_Area</vt:lpstr>
      <vt:lpstr>'Oct 26, 2001'!Print_Area</vt:lpstr>
      <vt:lpstr>'Oneok at 1700'!Print_Area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tlohman</dc:creator>
  <cp:lastModifiedBy>Felienne</cp:lastModifiedBy>
  <cp:lastPrinted>2001-10-29T15:23:07Z</cp:lastPrinted>
  <dcterms:created xsi:type="dcterms:W3CDTF">2001-05-16T14:55:59Z</dcterms:created>
  <dcterms:modified xsi:type="dcterms:W3CDTF">2014-09-04T08:23:09Z</dcterms:modified>
</cp:coreProperties>
</file>