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9" i="1"/>
  <c r="H9" i="1" s="1"/>
  <c r="G9" i="1"/>
  <c r="E10" i="1"/>
  <c r="G10" i="1"/>
  <c r="H10" i="1"/>
  <c r="E11" i="1"/>
  <c r="G11" i="1"/>
  <c r="H11" i="1"/>
  <c r="E12" i="1"/>
  <c r="H12" i="1" s="1"/>
  <c r="G12" i="1"/>
  <c r="E20" i="1"/>
  <c r="H20" i="1"/>
  <c r="E21" i="1"/>
  <c r="H21" i="1"/>
  <c r="E22" i="1"/>
  <c r="H22" i="1" s="1"/>
  <c r="G22" i="1"/>
  <c r="E23" i="1"/>
  <c r="H23" i="1"/>
  <c r="H24" i="1" l="1"/>
  <c r="H13" i="1"/>
  <c r="H27" i="1" s="1"/>
  <c r="H31" i="1" s="1"/>
</calcChain>
</file>

<file path=xl/sharedStrings.xml><?xml version="1.0" encoding="utf-8"?>
<sst xmlns="http://schemas.openxmlformats.org/spreadsheetml/2006/main" count="38" uniqueCount="22">
  <si>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</si>
  <si>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</si>
  <si>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</si>
  <si>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</si>
  <si>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</si>
  <si>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</si>
  <si>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</si>
  <si>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</si>
  <si>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</si>
  <si>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</si>
  <si>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</si>
  <si>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</si>
  <si>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</si>
  <si>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</si>
  <si>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</si>
  <si>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</si>
  <si>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</si>
  <si>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</si>
  <si>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Prepay Wire AMT</t>
  </si>
  <si>
    <t>Net AMT</t>
  </si>
  <si>
    <t>&lt;&lt;&lt; Payed due to MLK holiday on 1/18/02</t>
  </si>
  <si>
    <t>&lt;&lt; EPMI will subtract Amt from wire payment on 1/22/02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</si>
</sst>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G31" sqref="G31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41887</v>
      </c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17.8</v>
      </c>
      <c r="E9" s="5">
        <f>D9*C9*16</f>
        <v>28480</v>
      </c>
      <c r="F9" s="5">
        <v>1</v>
      </c>
      <c r="G9" s="6">
        <f>IF(C9&gt;0,D9-F9,D9+F9)</f>
        <v>16.8</v>
      </c>
      <c r="H9" s="7">
        <f>IF(C9&gt;0,E9-(C9*F9*16),E9+(C9*F9*16))</f>
        <v>26880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18</v>
      </c>
      <c r="E11" s="9">
        <f>D11*C11*16</f>
        <v>-201600</v>
      </c>
      <c r="F11" s="9">
        <v>1</v>
      </c>
      <c r="G11" s="10">
        <f>IF(C11&gt;0,D11-F11,D11+F11)</f>
        <v>19</v>
      </c>
      <c r="H11" s="11">
        <f>IF(C11&gt;0,E11-(C11*F11*16),E11+(C11*F11*16))</f>
        <v>-212800</v>
      </c>
    </row>
    <row r="12" spans="2:8" x14ac:dyDescent="0.2">
      <c r="B12" s="1" t="s">
        <v>3</v>
      </c>
      <c r="C12" s="12">
        <v>-100</v>
      </c>
      <c r="D12" s="13">
        <v>18</v>
      </c>
      <c r="E12" s="13">
        <f>D12*C12*16</f>
        <v>-28800</v>
      </c>
      <c r="F12" s="13">
        <v>1</v>
      </c>
      <c r="G12" s="14">
        <f>IF(C12&gt;0,D12-F12,D12+F12)</f>
        <v>19</v>
      </c>
      <c r="H12" s="15">
        <f>IF(C12&gt;0,E12-(C12*F12*16),E12+(C12*F12*16))</f>
        <v>-30400</v>
      </c>
    </row>
    <row r="13" spans="2:8" x14ac:dyDescent="0.2">
      <c r="H13" s="16">
        <f>SUM(H9:H12)</f>
        <v>-216320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13.5</v>
      </c>
      <c r="E22" s="9">
        <f>D22*C22*8</f>
        <v>-5400</v>
      </c>
      <c r="F22" s="9">
        <v>1</v>
      </c>
      <c r="G22" s="10">
        <f>D22+F22</f>
        <v>14.5</v>
      </c>
      <c r="H22" s="11">
        <f>IF(C22&gt;0,E22-(C22*F22*8),E22+(C22*F22*8))</f>
        <v>-5800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-5800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-222120</v>
      </c>
    </row>
    <row r="28" spans="2:10" x14ac:dyDescent="0.2">
      <c r="H28" s="19"/>
    </row>
    <row r="29" spans="2:10" x14ac:dyDescent="0.2">
      <c r="F29" s="1" t="s">
        <v>18</v>
      </c>
      <c r="G29" s="1"/>
      <c r="H29" s="20">
        <v>-250000</v>
      </c>
      <c r="I29" s="1" t="s">
        <v>20</v>
      </c>
      <c r="J29" s="1"/>
    </row>
    <row r="31" spans="2:10" x14ac:dyDescent="0.2">
      <c r="G31" s="1" t="s">
        <v>19</v>
      </c>
      <c r="H31" s="16">
        <f>ABS(H29-H27)</f>
        <v>27880</v>
      </c>
      <c r="I31" s="1" t="s"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2014-09-04T06:02:47Z</dcterms:modified>
</cp:coreProperties>
</file>