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4"/>
  </bookViews>
  <sheets>
    <sheet name="Western Pulp" sheetId="2" r:id="rId1"/>
    <sheet name="3-year chart" sheetId="6" r:id="rId2"/>
    <sheet name="10-year chart" sheetId="7" r:id="rId3"/>
    <sheet name="Sheet2" sheetId="5" r:id="rId4"/>
    <sheet name="Weighted" sheetId="8" r:id="rId5"/>
    <sheet name="Sheet3" sheetId="3" r:id="rId6"/>
  </sheets>
  <definedNames>
    <definedName name="_xlnm.Print_Area" localSheetId="0">'Western Pulp'!$A$1:$N$47</definedName>
  </definedNames>
  <calcPr calcId="152511"/>
</workbook>
</file>

<file path=xl/calcChain.xml><?xml version="1.0" encoding="utf-8"?>
<calcChain xmlns="http://schemas.openxmlformats.org/spreadsheetml/2006/main">
  <c r="H3" i="5" l="1"/>
  <c r="I3" i="5"/>
  <c r="L3" i="5"/>
  <c r="M3" i="5"/>
  <c r="N3" i="5"/>
  <c r="O3" i="5"/>
  <c r="P3" i="5"/>
  <c r="Q3" i="5"/>
  <c r="R3" i="5"/>
  <c r="S3" i="5"/>
  <c r="T3" i="5"/>
  <c r="U3" i="5"/>
  <c r="V3" i="5"/>
  <c r="M5" i="3"/>
  <c r="M6" i="3"/>
  <c r="B7" i="3"/>
  <c r="M7" i="3" s="1"/>
  <c r="C7" i="3"/>
  <c r="C8" i="3" s="1"/>
  <c r="D7" i="3"/>
  <c r="D8" i="3" s="1"/>
  <c r="E7" i="3"/>
  <c r="F7" i="3"/>
  <c r="F8" i="3" s="1"/>
  <c r="G7" i="3"/>
  <c r="H7" i="3"/>
  <c r="I7" i="3"/>
  <c r="I8" i="3" s="1"/>
  <c r="J7" i="3"/>
  <c r="K7" i="3"/>
  <c r="K8" i="3" s="1"/>
  <c r="L7" i="3"/>
  <c r="L8" i="3" s="1"/>
  <c r="E8" i="3"/>
  <c r="G8" i="3"/>
  <c r="H8" i="3"/>
  <c r="J8" i="3"/>
  <c r="M11" i="3"/>
  <c r="B12" i="3"/>
  <c r="C12" i="3"/>
  <c r="C13" i="3" s="1"/>
  <c r="D12" i="3"/>
  <c r="E12" i="3"/>
  <c r="E17" i="3" s="1"/>
  <c r="E18" i="3" s="1"/>
  <c r="E19" i="3" s="1"/>
  <c r="F12" i="3"/>
  <c r="G12" i="3"/>
  <c r="G17" i="3" s="1"/>
  <c r="G18" i="3" s="1"/>
  <c r="G19" i="3" s="1"/>
  <c r="H12" i="3"/>
  <c r="H13" i="3" s="1"/>
  <c r="I12" i="3"/>
  <c r="I17" i="3" s="1"/>
  <c r="J12" i="3"/>
  <c r="K12" i="3"/>
  <c r="K13" i="3" s="1"/>
  <c r="L12" i="3"/>
  <c r="M12" i="3"/>
  <c r="D13" i="3"/>
  <c r="D14" i="3" s="1"/>
  <c r="E13" i="3"/>
  <c r="F13" i="3"/>
  <c r="F14" i="3" s="1"/>
  <c r="G13" i="3"/>
  <c r="G14" i="3" s="1"/>
  <c r="L13" i="3"/>
  <c r="L14" i="3" s="1"/>
  <c r="C14" i="3"/>
  <c r="E14" i="3"/>
  <c r="H14" i="3"/>
  <c r="K14" i="3"/>
  <c r="M16" i="3"/>
  <c r="C17" i="3"/>
  <c r="C18" i="3" s="1"/>
  <c r="C19" i="3" s="1"/>
  <c r="D17" i="3"/>
  <c r="F17" i="3"/>
  <c r="F18" i="3" s="1"/>
  <c r="H17" i="3"/>
  <c r="K17" i="3"/>
  <c r="K18" i="3" s="1"/>
  <c r="K19" i="3" s="1"/>
  <c r="L17" i="3"/>
  <c r="D18" i="3"/>
  <c r="D19" i="3" s="1"/>
  <c r="H18" i="3"/>
  <c r="I18" i="3"/>
  <c r="I19" i="3" s="1"/>
  <c r="L18" i="3"/>
  <c r="F19" i="3"/>
  <c r="H19" i="3"/>
  <c r="L19" i="3"/>
  <c r="M5" i="8"/>
  <c r="B6" i="8"/>
  <c r="C6" i="8"/>
  <c r="D6" i="8"/>
  <c r="E6" i="8"/>
  <c r="F6" i="8"/>
  <c r="G6" i="8"/>
  <c r="G10" i="8" s="1"/>
  <c r="H6" i="8"/>
  <c r="I6" i="8"/>
  <c r="I10" i="8" s="1"/>
  <c r="I17" i="8" s="1"/>
  <c r="I23" i="8" s="1"/>
  <c r="I24" i="8" s="1"/>
  <c r="J6" i="8"/>
  <c r="K6" i="8"/>
  <c r="K10" i="8" s="1"/>
  <c r="K17" i="8" s="1"/>
  <c r="K18" i="8" s="1"/>
  <c r="L6" i="8"/>
  <c r="M8" i="8"/>
  <c r="B9" i="8"/>
  <c r="C9" i="8"/>
  <c r="D9" i="8"/>
  <c r="D10" i="8" s="1"/>
  <c r="E9" i="8"/>
  <c r="F9" i="8"/>
  <c r="G9" i="8"/>
  <c r="H9" i="8"/>
  <c r="I9" i="8"/>
  <c r="J9" i="8"/>
  <c r="K9" i="8"/>
  <c r="L9" i="8"/>
  <c r="L10" i="8" s="1"/>
  <c r="B10" i="8"/>
  <c r="B11" i="8" s="1"/>
  <c r="E10" i="8"/>
  <c r="E11" i="8" s="1"/>
  <c r="F10" i="8"/>
  <c r="F11" i="8" s="1"/>
  <c r="H10" i="8"/>
  <c r="H11" i="8" s="1"/>
  <c r="J10" i="8"/>
  <c r="D11" i="8"/>
  <c r="J11" i="8"/>
  <c r="L11" i="8"/>
  <c r="M14" i="8"/>
  <c r="B15" i="8"/>
  <c r="C15" i="8"/>
  <c r="D15" i="8"/>
  <c r="M15" i="8" s="1"/>
  <c r="E15" i="8"/>
  <c r="F15" i="8"/>
  <c r="G15" i="8"/>
  <c r="H15" i="8"/>
  <c r="I15" i="8"/>
  <c r="J15" i="8"/>
  <c r="K15" i="8"/>
  <c r="L15" i="8"/>
  <c r="B16" i="8"/>
  <c r="C16" i="8"/>
  <c r="D16" i="8"/>
  <c r="E16" i="8"/>
  <c r="F16" i="8"/>
  <c r="G16" i="8"/>
  <c r="H16" i="8"/>
  <c r="H22" i="8" s="1"/>
  <c r="I16" i="8"/>
  <c r="J16" i="8"/>
  <c r="K16" i="8"/>
  <c r="L16" i="8"/>
  <c r="H17" i="8"/>
  <c r="H18" i="8" s="1"/>
  <c r="J17" i="8"/>
  <c r="J23" i="8" s="1"/>
  <c r="I18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M22" i="8" s="1"/>
  <c r="B22" i="8"/>
  <c r="C22" i="8"/>
  <c r="D22" i="8"/>
  <c r="E22" i="8"/>
  <c r="F22" i="8"/>
  <c r="G22" i="8"/>
  <c r="I22" i="8"/>
  <c r="J22" i="8"/>
  <c r="K22" i="8"/>
  <c r="L22" i="8"/>
  <c r="H23" i="8"/>
  <c r="H24" i="8"/>
  <c r="J24" i="8"/>
  <c r="N5" i="2"/>
  <c r="N6" i="2"/>
  <c r="B7" i="2"/>
  <c r="C7" i="2"/>
  <c r="C8" i="2" s="1"/>
  <c r="D7" i="2"/>
  <c r="E7" i="2"/>
  <c r="F7" i="2"/>
  <c r="G7" i="2"/>
  <c r="G8" i="2" s="1"/>
  <c r="H7" i="2"/>
  <c r="I7" i="2"/>
  <c r="I8" i="2" s="1"/>
  <c r="J7" i="2"/>
  <c r="J8" i="2" s="1"/>
  <c r="K7" i="2"/>
  <c r="K8" i="2" s="1"/>
  <c r="L7" i="2"/>
  <c r="M7" i="2"/>
  <c r="D8" i="2"/>
  <c r="E8" i="2"/>
  <c r="F8" i="2"/>
  <c r="H8" i="2"/>
  <c r="L8" i="2"/>
  <c r="M8" i="2"/>
  <c r="N10" i="2"/>
  <c r="B11" i="2"/>
  <c r="B12" i="2" s="1"/>
  <c r="C11" i="2"/>
  <c r="D11" i="2"/>
  <c r="D12" i="2" s="1"/>
  <c r="D13" i="2" s="1"/>
  <c r="E11" i="2"/>
  <c r="E12" i="2" s="1"/>
  <c r="E13" i="2" s="1"/>
  <c r="F11" i="2"/>
  <c r="F12" i="2" s="1"/>
  <c r="F13" i="2" s="1"/>
  <c r="G11" i="2"/>
  <c r="G12" i="2" s="1"/>
  <c r="G13" i="2" s="1"/>
  <c r="H11" i="2"/>
  <c r="I11" i="2"/>
  <c r="J11" i="2"/>
  <c r="J16" i="2" s="1"/>
  <c r="J17" i="2" s="1"/>
  <c r="J18" i="2" s="1"/>
  <c r="K11" i="2"/>
  <c r="L11" i="2"/>
  <c r="L12" i="2" s="1"/>
  <c r="M11" i="2"/>
  <c r="M16" i="2" s="1"/>
  <c r="M17" i="2" s="1"/>
  <c r="M18" i="2" s="1"/>
  <c r="N11" i="2"/>
  <c r="C12" i="2"/>
  <c r="C13" i="2" s="1"/>
  <c r="H12" i="2"/>
  <c r="H13" i="2" s="1"/>
  <c r="I12" i="2"/>
  <c r="I13" i="2" s="1"/>
  <c r="J12" i="2"/>
  <c r="J13" i="2" s="1"/>
  <c r="K12" i="2"/>
  <c r="K13" i="2" s="1"/>
  <c r="M12" i="2"/>
  <c r="M13" i="2" s="1"/>
  <c r="L13" i="2"/>
  <c r="N15" i="2"/>
  <c r="C16" i="2"/>
  <c r="D16" i="2"/>
  <c r="D17" i="2" s="1"/>
  <c r="G16" i="2"/>
  <c r="G17" i="2" s="1"/>
  <c r="G18" i="2" s="1"/>
  <c r="H16" i="2"/>
  <c r="H17" i="2" s="1"/>
  <c r="H18" i="2" s="1"/>
  <c r="I16" i="2"/>
  <c r="K16" i="2"/>
  <c r="L16" i="2"/>
  <c r="L17" i="2" s="1"/>
  <c r="C17" i="2"/>
  <c r="I17" i="2"/>
  <c r="I18" i="2" s="1"/>
  <c r="K17" i="2"/>
  <c r="K18" i="2" s="1"/>
  <c r="C18" i="2"/>
  <c r="D18" i="2"/>
  <c r="L18" i="2"/>
  <c r="N21" i="2"/>
  <c r="N22" i="2"/>
  <c r="B23" i="2"/>
  <c r="C23" i="2"/>
  <c r="C24" i="2" s="1"/>
  <c r="D23" i="2"/>
  <c r="E23" i="2"/>
  <c r="E24" i="2" s="1"/>
  <c r="F23" i="2"/>
  <c r="F24" i="2" s="1"/>
  <c r="G23" i="2"/>
  <c r="N23" i="2" s="1"/>
  <c r="H23" i="2"/>
  <c r="I23" i="2"/>
  <c r="J23" i="2"/>
  <c r="K23" i="2"/>
  <c r="K24" i="2" s="1"/>
  <c r="L23" i="2"/>
  <c r="M23" i="2"/>
  <c r="M24" i="2" s="1"/>
  <c r="B24" i="2"/>
  <c r="D24" i="2"/>
  <c r="H24" i="2"/>
  <c r="I24" i="2"/>
  <c r="J24" i="2"/>
  <c r="L24" i="2"/>
  <c r="N25" i="2"/>
  <c r="B26" i="2"/>
  <c r="B27" i="2" s="1"/>
  <c r="C26" i="2"/>
  <c r="C27" i="2" s="1"/>
  <c r="C28" i="2" s="1"/>
  <c r="D26" i="2"/>
  <c r="D27" i="2" s="1"/>
  <c r="D28" i="2" s="1"/>
  <c r="E26" i="2"/>
  <c r="F26" i="2"/>
  <c r="G26" i="2"/>
  <c r="H26" i="2"/>
  <c r="H27" i="2" s="1"/>
  <c r="I26" i="2"/>
  <c r="I27" i="2" s="1"/>
  <c r="I28" i="2" s="1"/>
  <c r="J26" i="2"/>
  <c r="J27" i="2" s="1"/>
  <c r="J28" i="2" s="1"/>
  <c r="K26" i="2"/>
  <c r="K27" i="2" s="1"/>
  <c r="K28" i="2" s="1"/>
  <c r="L26" i="2"/>
  <c r="M26" i="2"/>
  <c r="E27" i="2"/>
  <c r="E28" i="2" s="1"/>
  <c r="F27" i="2"/>
  <c r="F28" i="2" s="1"/>
  <c r="G27" i="2"/>
  <c r="G28" i="2" s="1"/>
  <c r="L27" i="2"/>
  <c r="L28" i="2" s="1"/>
  <c r="M27" i="2"/>
  <c r="M28" i="2" s="1"/>
  <c r="H28" i="2"/>
  <c r="N29" i="2"/>
  <c r="C30" i="2"/>
  <c r="C31" i="2" s="1"/>
  <c r="C32" i="2" s="1"/>
  <c r="D30" i="2"/>
  <c r="D31" i="2" s="1"/>
  <c r="D32" i="2" s="1"/>
  <c r="E30" i="2"/>
  <c r="F30" i="2"/>
  <c r="G30" i="2"/>
  <c r="H30" i="2"/>
  <c r="H31" i="2" s="1"/>
  <c r="H32" i="2" s="1"/>
  <c r="K30" i="2"/>
  <c r="K31" i="2" s="1"/>
  <c r="K32" i="2" s="1"/>
  <c r="L30" i="2"/>
  <c r="M30" i="2"/>
  <c r="E31" i="2"/>
  <c r="E32" i="2" s="1"/>
  <c r="F31" i="2"/>
  <c r="F32" i="2" s="1"/>
  <c r="G31" i="2"/>
  <c r="L31" i="2"/>
  <c r="M31" i="2"/>
  <c r="M32" i="2" s="1"/>
  <c r="G32" i="2"/>
  <c r="L32" i="2"/>
  <c r="N35" i="2"/>
  <c r="N36" i="2"/>
  <c r="B37" i="2"/>
  <c r="C37" i="2"/>
  <c r="D37" i="2"/>
  <c r="E37" i="2"/>
  <c r="E38" i="2" s="1"/>
  <c r="F37" i="2"/>
  <c r="G37" i="2"/>
  <c r="G38" i="2" s="1"/>
  <c r="H37" i="2"/>
  <c r="H38" i="2" s="1"/>
  <c r="I37" i="2"/>
  <c r="I38" i="2" s="1"/>
  <c r="J37" i="2"/>
  <c r="K37" i="2"/>
  <c r="K38" i="2" s="1"/>
  <c r="L37" i="2"/>
  <c r="M37" i="2"/>
  <c r="C38" i="2"/>
  <c r="D38" i="2"/>
  <c r="F38" i="2"/>
  <c r="J38" i="2"/>
  <c r="L38" i="2"/>
  <c r="M38" i="2"/>
  <c r="N39" i="2"/>
  <c r="B40" i="2"/>
  <c r="C40" i="2"/>
  <c r="D40" i="2"/>
  <c r="D41" i="2" s="1"/>
  <c r="E40" i="2"/>
  <c r="F40" i="2"/>
  <c r="F41" i="2" s="1"/>
  <c r="F42" i="2" s="1"/>
  <c r="G40" i="2"/>
  <c r="G44" i="2" s="1"/>
  <c r="H40" i="2"/>
  <c r="H44" i="2" s="1"/>
  <c r="H45" i="2" s="1"/>
  <c r="H46" i="2" s="1"/>
  <c r="I40" i="2"/>
  <c r="J40" i="2"/>
  <c r="J41" i="2" s="1"/>
  <c r="J42" i="2" s="1"/>
  <c r="K40" i="2"/>
  <c r="L40" i="2"/>
  <c r="L41" i="2" s="1"/>
  <c r="M40" i="2"/>
  <c r="B41" i="2"/>
  <c r="C41" i="2"/>
  <c r="C42" i="2" s="1"/>
  <c r="E41" i="2"/>
  <c r="E42" i="2" s="1"/>
  <c r="I41" i="2"/>
  <c r="I42" i="2" s="1"/>
  <c r="K41" i="2"/>
  <c r="M41" i="2"/>
  <c r="M42" i="2" s="1"/>
  <c r="B42" i="2"/>
  <c r="D42" i="2"/>
  <c r="K42" i="2"/>
  <c r="L42" i="2"/>
  <c r="N43" i="2"/>
  <c r="B44" i="2"/>
  <c r="C44" i="2"/>
  <c r="D44" i="2"/>
  <c r="D45" i="2" s="1"/>
  <c r="D46" i="2" s="1"/>
  <c r="E44" i="2"/>
  <c r="E45" i="2" s="1"/>
  <c r="E46" i="2" s="1"/>
  <c r="F44" i="2"/>
  <c r="F45" i="2" s="1"/>
  <c r="I44" i="2"/>
  <c r="J44" i="2"/>
  <c r="K44" i="2"/>
  <c r="L44" i="2"/>
  <c r="L45" i="2" s="1"/>
  <c r="L46" i="2" s="1"/>
  <c r="M44" i="2"/>
  <c r="M45" i="2" s="1"/>
  <c r="M46" i="2" s="1"/>
  <c r="B45" i="2"/>
  <c r="C45" i="2"/>
  <c r="C46" i="2" s="1"/>
  <c r="I45" i="2"/>
  <c r="I46" i="2" s="1"/>
  <c r="J45" i="2"/>
  <c r="J46" i="2" s="1"/>
  <c r="K45" i="2"/>
  <c r="K46" i="2" s="1"/>
  <c r="B46" i="2"/>
  <c r="F46" i="2"/>
  <c r="N12" i="2" l="1"/>
  <c r="B13" i="2"/>
  <c r="N13" i="2" s="1"/>
  <c r="N44" i="2"/>
  <c r="G45" i="2"/>
  <c r="G46" i="2" s="1"/>
  <c r="N46" i="2"/>
  <c r="N27" i="2"/>
  <c r="O22" i="8"/>
  <c r="O24" i="8" s="1"/>
  <c r="G11" i="8"/>
  <c r="G17" i="8"/>
  <c r="N40" i="2"/>
  <c r="E16" i="2"/>
  <c r="E17" i="2" s="1"/>
  <c r="E18" i="2" s="1"/>
  <c r="N7" i="2"/>
  <c r="B8" i="2"/>
  <c r="N8" i="2" s="1"/>
  <c r="E17" i="8"/>
  <c r="J30" i="2"/>
  <c r="J31" i="2" s="1"/>
  <c r="J32" i="2" s="1"/>
  <c r="B30" i="2"/>
  <c r="B28" i="2"/>
  <c r="N28" i="2" s="1"/>
  <c r="B17" i="8"/>
  <c r="L17" i="8"/>
  <c r="D17" i="8"/>
  <c r="I30" i="2"/>
  <c r="I31" i="2" s="1"/>
  <c r="I32" i="2" s="1"/>
  <c r="N26" i="2"/>
  <c r="C10" i="8"/>
  <c r="M6" i="8"/>
  <c r="F17" i="8"/>
  <c r="H41" i="2"/>
  <c r="H42" i="2" s="1"/>
  <c r="N37" i="2"/>
  <c r="B38" i="2"/>
  <c r="N38" i="2" s="1"/>
  <c r="B16" i="2"/>
  <c r="K11" i="8"/>
  <c r="M9" i="8"/>
  <c r="I13" i="3"/>
  <c r="I14" i="3" s="1"/>
  <c r="J13" i="3"/>
  <c r="J14" i="3" s="1"/>
  <c r="J17" i="3"/>
  <c r="J18" i="3" s="1"/>
  <c r="J19" i="3" s="1"/>
  <c r="B13" i="3"/>
  <c r="B17" i="3"/>
  <c r="B8" i="3"/>
  <c r="M8" i="3" s="1"/>
  <c r="G41" i="2"/>
  <c r="G42" i="2" s="1"/>
  <c r="N42" i="2" s="1"/>
  <c r="G24" i="2"/>
  <c r="K23" i="8"/>
  <c r="K24" i="8" s="1"/>
  <c r="N24" i="2"/>
  <c r="F16" i="2"/>
  <c r="F17" i="2" s="1"/>
  <c r="F18" i="2" s="1"/>
  <c r="N45" i="2"/>
  <c r="J18" i="8"/>
  <c r="I11" i="8"/>
  <c r="M17" i="3" l="1"/>
  <c r="B18" i="3"/>
  <c r="D18" i="8"/>
  <c r="D23" i="8"/>
  <c r="D24" i="8" s="1"/>
  <c r="C17" i="8"/>
  <c r="C11" i="8"/>
  <c r="N16" i="2"/>
  <c r="B17" i="2"/>
  <c r="M13" i="3"/>
  <c r="B14" i="3"/>
  <c r="M14" i="3" s="1"/>
  <c r="L18" i="8"/>
  <c r="L23" i="8"/>
  <c r="L24" i="8" s="1"/>
  <c r="E18" i="8"/>
  <c r="E23" i="8"/>
  <c r="E24" i="8" s="1"/>
  <c r="F18" i="8"/>
  <c r="F23" i="8"/>
  <c r="F24" i="8" s="1"/>
  <c r="G23" i="8"/>
  <c r="G24" i="8" s="1"/>
  <c r="G18" i="8"/>
  <c r="N41" i="2"/>
  <c r="B23" i="8"/>
  <c r="B24" i="8" s="1"/>
  <c r="B18" i="8"/>
  <c r="M17" i="8"/>
  <c r="M18" i="8" s="1"/>
  <c r="M10" i="8"/>
  <c r="M11" i="8" s="1"/>
  <c r="M23" i="8"/>
  <c r="M24" i="8" s="1"/>
  <c r="B31" i="2"/>
  <c r="N30" i="2"/>
  <c r="M18" i="3" l="1"/>
  <c r="B19" i="3"/>
  <c r="M19" i="3" s="1"/>
  <c r="N17" i="2"/>
  <c r="B18" i="2"/>
  <c r="N18" i="2" s="1"/>
  <c r="C18" i="8"/>
  <c r="C23" i="8"/>
  <c r="C24" i="8" s="1"/>
  <c r="N31" i="2"/>
  <c r="B32" i="2"/>
  <c r="N32" i="2" s="1"/>
</calcChain>
</file>

<file path=xl/sharedStrings.xml><?xml version="1.0" encoding="utf-8"?>
<sst xmlns="http://schemas.openxmlformats.org/spreadsheetml/2006/main" count="89" uniqueCount="29">
  <si>
    <t>Date</t>
  </si>
  <si>
    <t>NBSK</t>
  </si>
  <si>
    <t>Average</t>
  </si>
  <si>
    <t>RISI NBSK</t>
  </si>
  <si>
    <t>Western Pulp</t>
  </si>
  <si>
    <t>Discount</t>
  </si>
  <si>
    <t xml:space="preserve">NBSK - RISI vs. Western Pulp Limited </t>
  </si>
  <si>
    <t>Discount in %</t>
  </si>
  <si>
    <t>Note: The percentage calculation uses RISI NBSK as the base.</t>
  </si>
  <si>
    <t>in $US</t>
  </si>
  <si>
    <t>Western Pulp gross</t>
  </si>
  <si>
    <t>Rebates</t>
  </si>
  <si>
    <t>Western Pulp exld rebates</t>
  </si>
  <si>
    <t>Commisions</t>
  </si>
  <si>
    <t>Western Pulp exld rebates &amp; Comm</t>
  </si>
  <si>
    <t>Western Pulp Gross</t>
  </si>
  <si>
    <t>Annual NBSK - RISI vs. Western Pulp Limited (1990-2000)</t>
  </si>
  <si>
    <t xml:space="preserve">Western Pulp exld rebates </t>
  </si>
  <si>
    <t>Western Pulp exld Rebates &amp; Comm</t>
  </si>
  <si>
    <t>RISI</t>
  </si>
  <si>
    <t>Correlation</t>
  </si>
  <si>
    <t>WP-excld Reb</t>
  </si>
  <si>
    <t>3 year</t>
  </si>
  <si>
    <t xml:space="preserve">10 Year </t>
  </si>
  <si>
    <t>Year</t>
  </si>
  <si>
    <t>WP-excld rebate</t>
  </si>
  <si>
    <t>Production</t>
  </si>
  <si>
    <t>RISI GROSS REV</t>
  </si>
  <si>
    <t>WP GROSS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</si>
</sst>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7" fontId="2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2" fillId="0" borderId="0" xfId="0" applyNumberFormat="1" applyFont="1" applyBorder="1"/>
    <xf numFmtId="17" fontId="2" fillId="0" borderId="5" xfId="0" applyNumberFormat="1" applyFont="1" applyBorder="1"/>
    <xf numFmtId="0" fontId="0" fillId="2" borderId="0" xfId="0" applyFill="1" applyBorder="1"/>
    <xf numFmtId="9" fontId="0" fillId="2" borderId="0" xfId="1" applyFont="1" applyFill="1" applyBorder="1"/>
    <xf numFmtId="0" fontId="0" fillId="2" borderId="4" xfId="0" applyFill="1" applyBorder="1"/>
    <xf numFmtId="9" fontId="2" fillId="2" borderId="5" xfId="1" applyFont="1" applyFill="1" applyBorder="1"/>
    <xf numFmtId="0" fontId="4" fillId="0" borderId="0" xfId="0" applyFont="1" applyBorder="1"/>
    <xf numFmtId="1" fontId="2" fillId="0" borderId="5" xfId="0" applyNumberFormat="1" applyFont="1" applyBorder="1"/>
    <xf numFmtId="1" fontId="2" fillId="2" borderId="5" xfId="0" applyNumberFormat="1" applyFont="1" applyFill="1" applyBorder="1"/>
    <xf numFmtId="0" fontId="5" fillId="0" borderId="0" xfId="0" applyFont="1"/>
    <xf numFmtId="0" fontId="0" fillId="0" borderId="0" xfId="0" applyFill="1" applyBorder="1"/>
    <xf numFmtId="1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1" fontId="2" fillId="0" borderId="8" xfId="0" applyNumberFormat="1" applyFont="1" applyBorder="1"/>
    <xf numFmtId="0" fontId="2" fillId="0" borderId="8" xfId="0" applyFont="1" applyBorder="1"/>
    <xf numFmtId="0" fontId="0" fillId="3" borderId="4" xfId="0" applyFill="1" applyBorder="1"/>
    <xf numFmtId="0" fontId="0" fillId="3" borderId="0" xfId="0" applyFill="1" applyBorder="1"/>
    <xf numFmtId="1" fontId="2" fillId="3" borderId="5" xfId="0" applyNumberFormat="1" applyFont="1" applyFill="1" applyBorder="1"/>
    <xf numFmtId="9" fontId="0" fillId="3" borderId="0" xfId="1" applyFont="1" applyFill="1" applyBorder="1"/>
    <xf numFmtId="9" fontId="2" fillId="3" borderId="5" xfId="1" applyFont="1" applyFill="1" applyBorder="1"/>
    <xf numFmtId="0" fontId="0" fillId="4" borderId="4" xfId="0" applyFill="1" applyBorder="1"/>
    <xf numFmtId="0" fontId="0" fillId="4" borderId="0" xfId="0" applyFill="1" applyBorder="1"/>
    <xf numFmtId="1" fontId="2" fillId="4" borderId="5" xfId="0" applyNumberFormat="1" applyFont="1" applyFill="1" applyBorder="1"/>
    <xf numFmtId="9" fontId="0" fillId="4" borderId="0" xfId="1" applyFont="1" applyFill="1" applyBorder="1"/>
    <xf numFmtId="9" fontId="2" fillId="4" borderId="5" xfId="1" applyFont="1" applyFill="1" applyBorder="1"/>
    <xf numFmtId="0" fontId="0" fillId="4" borderId="9" xfId="0" applyFill="1" applyBorder="1"/>
    <xf numFmtId="9" fontId="0" fillId="4" borderId="10" xfId="1" applyFont="1" applyFill="1" applyBorder="1"/>
    <xf numFmtId="9" fontId="2" fillId="4" borderId="11" xfId="1" applyFont="1" applyFill="1" applyBorder="1"/>
    <xf numFmtId="1" fontId="0" fillId="0" borderId="0" xfId="0" applyNumberFormat="1"/>
    <xf numFmtId="1" fontId="2" fillId="0" borderId="7" xfId="0" applyNumberFormat="1" applyFon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0" borderId="0" xfId="0" applyNumberFormat="1" applyBorder="1"/>
    <xf numFmtId="9" fontId="2" fillId="3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 applyFill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5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4" xfId="0" applyFont="1" applyBorder="1"/>
    <xf numFmtId="1" fontId="2" fillId="0" borderId="0" xfId="0" applyNumberFormat="1" applyFont="1" applyBorder="1"/>
    <xf numFmtId="9" fontId="0" fillId="0" borderId="0" xfId="1" applyFont="1" applyBorder="1"/>
    <xf numFmtId="10" fontId="0" fillId="0" borderId="10" xfId="1" applyNumberFormat="1" applyFont="1" applyBorder="1"/>
    <xf numFmtId="173" fontId="0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Year NBSK- RISI vs. Western Pulp
in $/ton</a:t>
            </a:r>
          </a:p>
        </c:rich>
      </c:tx>
      <c:layout>
        <c:manualLayout>
          <c:xMode val="edge"/>
          <c:yMode val="edge"/>
          <c:x val="0.34628190899001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1745513866231648"/>
          <c:w val="0.82685904550499445"/>
          <c:h val="0.69657422512234912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Sheet2!$F$3:$F$38</c:f>
              <c:numCache>
                <c:formatCode>General</c:formatCode>
                <c:ptCount val="36"/>
                <c:pt idx="0">
                  <c:v>590</c:v>
                </c:pt>
                <c:pt idx="1">
                  <c:v>560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575</c:v>
                </c:pt>
                <c:pt idx="6">
                  <c:v>575</c:v>
                </c:pt>
                <c:pt idx="7">
                  <c:v>550</c:v>
                </c:pt>
                <c:pt idx="8">
                  <c:v>525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490</c:v>
                </c:pt>
                <c:pt idx="14">
                  <c:v>490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580</c:v>
                </c:pt>
                <c:pt idx="21">
                  <c:v>580</c:v>
                </c:pt>
                <c:pt idx="22">
                  <c:v>610</c:v>
                </c:pt>
                <c:pt idx="23">
                  <c:v>610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680</c:v>
                </c:pt>
                <c:pt idx="28">
                  <c:v>680</c:v>
                </c:pt>
                <c:pt idx="29">
                  <c:v>680</c:v>
                </c:pt>
                <c:pt idx="30">
                  <c:v>710</c:v>
                </c:pt>
                <c:pt idx="31">
                  <c:v>710</c:v>
                </c:pt>
                <c:pt idx="32">
                  <c:v>710</c:v>
                </c:pt>
                <c:pt idx="33">
                  <c:v>710</c:v>
                </c:pt>
                <c:pt idx="34">
                  <c:v>710</c:v>
                </c:pt>
                <c:pt idx="35">
                  <c:v>710</c:v>
                </c:pt>
              </c:numCache>
            </c:numRef>
          </c:val>
          <c:smooth val="0"/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Sheet2!$G$3:$G$38</c:f>
              <c:numCache>
                <c:formatCode>General</c:formatCode>
                <c:ptCount val="36"/>
                <c:pt idx="0">
                  <c:v>507</c:v>
                </c:pt>
                <c:pt idx="1">
                  <c:v>419</c:v>
                </c:pt>
                <c:pt idx="2">
                  <c:v>442</c:v>
                </c:pt>
                <c:pt idx="3">
                  <c:v>469</c:v>
                </c:pt>
                <c:pt idx="4">
                  <c:v>522</c:v>
                </c:pt>
                <c:pt idx="5">
                  <c:v>515</c:v>
                </c:pt>
                <c:pt idx="6">
                  <c:v>481</c:v>
                </c:pt>
                <c:pt idx="7">
                  <c:v>414</c:v>
                </c:pt>
                <c:pt idx="8">
                  <c:v>426</c:v>
                </c:pt>
                <c:pt idx="9">
                  <c:v>418</c:v>
                </c:pt>
                <c:pt idx="10">
                  <c:v>419</c:v>
                </c:pt>
                <c:pt idx="11">
                  <c:v>418</c:v>
                </c:pt>
                <c:pt idx="12">
                  <c:v>424</c:v>
                </c:pt>
                <c:pt idx="13">
                  <c:v>432</c:v>
                </c:pt>
                <c:pt idx="14">
                  <c:v>431</c:v>
                </c:pt>
                <c:pt idx="15">
                  <c:v>443</c:v>
                </c:pt>
                <c:pt idx="16">
                  <c:v>466</c:v>
                </c:pt>
                <c:pt idx="17">
                  <c:v>480</c:v>
                </c:pt>
                <c:pt idx="18">
                  <c:v>484</c:v>
                </c:pt>
                <c:pt idx="19">
                  <c:v>491</c:v>
                </c:pt>
                <c:pt idx="20">
                  <c:v>523</c:v>
                </c:pt>
                <c:pt idx="21">
                  <c:v>542</c:v>
                </c:pt>
                <c:pt idx="22">
                  <c:v>577</c:v>
                </c:pt>
                <c:pt idx="23">
                  <c:v>574</c:v>
                </c:pt>
                <c:pt idx="24">
                  <c:v>598</c:v>
                </c:pt>
                <c:pt idx="25">
                  <c:v>629</c:v>
                </c:pt>
                <c:pt idx="26">
                  <c:v>632</c:v>
                </c:pt>
                <c:pt idx="27">
                  <c:v>669</c:v>
                </c:pt>
                <c:pt idx="28">
                  <c:v>675</c:v>
                </c:pt>
                <c:pt idx="29">
                  <c:v>694</c:v>
                </c:pt>
                <c:pt idx="30">
                  <c:v>700</c:v>
                </c:pt>
                <c:pt idx="31">
                  <c:v>693</c:v>
                </c:pt>
                <c:pt idx="32">
                  <c:v>682</c:v>
                </c:pt>
                <c:pt idx="33">
                  <c:v>680</c:v>
                </c:pt>
                <c:pt idx="34">
                  <c:v>646</c:v>
                </c:pt>
                <c:pt idx="35">
                  <c:v>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76256"/>
        <c:axId val="154276816"/>
      </c:lineChart>
      <c:dateAx>
        <c:axId val="1542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283018867924529"/>
              <c:y val="0.938009787928221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7681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54276816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76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1920088790233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91453940066592676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Sheet2!$M$5:$M$15</c:f>
              <c:numCache>
                <c:formatCode>0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554.09090909090912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Sheet2!$N$5:$N$15</c:f>
              <c:numCache>
                <c:formatCode>General</c:formatCode>
                <c:ptCount val="11"/>
                <c:pt idx="0">
                  <c:v>701.46</c:v>
                </c:pt>
                <c:pt idx="1">
                  <c:v>502.87</c:v>
                </c:pt>
                <c:pt idx="2">
                  <c:v>497.37</c:v>
                </c:pt>
                <c:pt idx="3">
                  <c:v>386.76</c:v>
                </c:pt>
                <c:pt idx="4">
                  <c:v>545.54999999999995</c:v>
                </c:pt>
                <c:pt idx="5">
                  <c:v>867.08</c:v>
                </c:pt>
                <c:pt idx="6">
                  <c:v>516.70000000000005</c:v>
                </c:pt>
                <c:pt idx="7">
                  <c:v>505.75</c:v>
                </c:pt>
                <c:pt idx="8">
                  <c:v>445.99</c:v>
                </c:pt>
                <c:pt idx="9">
                  <c:v>489.12</c:v>
                </c:pt>
                <c:pt idx="10">
                  <c:v>653.57000000000005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0464"/>
        <c:axId val="156060544"/>
      </c:lineChart>
      <c:catAx>
        <c:axId val="1560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8734739178690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060544"/>
        <c:scaling>
          <c:orientation val="minMax"/>
          <c:max val="90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265905383360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50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0.31225</cdr:x>
      <cdr:y>0.40725</cdr:y>
    </cdr:from>
    <cdr:to>
      <cdr:x>0.346</cdr:x>
      <cdr:y>0.51175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79737" y="2377861"/>
          <a:ext cx="289644" cy="6101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0.35175</cdr:x>
      <cdr:y>0.37025</cdr:y>
    </cdr:from>
    <cdr:to>
      <cdr:x>0.42375</cdr:x>
      <cdr:y>0.40725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727" y="2161825"/>
          <a:ext cx="617906" cy="216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0.52475</cdr:x>
      <cdr:y>0.458</cdr:y>
    </cdr:from>
    <cdr:to>
      <cdr:x>0.65275</cdr:x>
      <cdr:y>0.465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03418" y="2674182"/>
          <a:ext cx="1098499" cy="408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0.66175</cdr:x>
      <cdr:y>0.43725</cdr:y>
    </cdr:from>
    <cdr:to>
      <cdr:x>0.81475</cdr:x>
      <cdr:y>0.536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9155" y="2553026"/>
          <a:ext cx="1313050" cy="576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</a:p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 rebate)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0.71225</cdr:x>
      <cdr:y>0.75475</cdr:y>
    </cdr:from>
    <cdr:to>
      <cdr:x>0.88775</cdr:x>
      <cdr:y>0.814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547" y="4406853"/>
          <a:ext cx="1506146" cy="3459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0.58175</cdr:x>
      <cdr:y>0.31</cdr:y>
    </cdr:from>
    <cdr:to>
      <cdr:x>0.62575</cdr:x>
      <cdr:y>0.357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92593" y="1810036"/>
          <a:ext cx="377609" cy="2744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0.633</cdr:x>
      <cdr:y>0.28925</cdr:y>
    </cdr:from>
    <cdr:to>
      <cdr:x>0.71075</cdr:x>
      <cdr:y>0.33225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422" y="1688880"/>
          <a:ext cx="667252" cy="251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0.60475</cdr:x>
      <cdr:y>0.45125</cdr:y>
    </cdr:from>
    <cdr:to>
      <cdr:x>0.71075</cdr:x>
      <cdr:y>0.5585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89980" y="2634770"/>
          <a:ext cx="909694" cy="6262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0.719</cdr:x>
      <cdr:y>0.41575</cdr:y>
    </cdr:from>
    <cdr:to>
      <cdr:x>0.867</cdr:x>
      <cdr:y>0.4735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0476" y="2427491"/>
          <a:ext cx="1270140" cy="337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0.77925</cdr:x>
      <cdr:y>0.82075</cdr:y>
    </cdr:from>
    <cdr:to>
      <cdr:x>0.95575</cdr:x>
      <cdr:y>0.89025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7543" y="4792216"/>
          <a:ext cx="1514727" cy="40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opLeftCell="A11" zoomScale="85" workbookViewId="0">
      <selection activeCell="B40" sqref="B40:M40"/>
    </sheetView>
  </sheetViews>
  <sheetFormatPr defaultRowHeight="12.75" x14ac:dyDescent="0.2"/>
  <cols>
    <col min="1" max="1" width="29.28515625" customWidth="1"/>
  </cols>
  <sheetData>
    <row r="1" spans="1:19" ht="15" x14ac:dyDescent="0.2">
      <c r="A1" s="2"/>
      <c r="B1" s="3"/>
      <c r="C1" s="3"/>
      <c r="D1" s="3"/>
      <c r="E1" s="4" t="s">
        <v>6</v>
      </c>
      <c r="F1" s="3"/>
      <c r="G1" s="3"/>
      <c r="H1" s="3"/>
      <c r="I1" s="3"/>
      <c r="J1" s="3"/>
      <c r="K1" s="3"/>
      <c r="L1" s="3"/>
      <c r="M1" s="3"/>
      <c r="N1" s="5"/>
    </row>
    <row r="2" spans="1:19" x14ac:dyDescent="0.2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7"/>
      <c r="N2" s="8"/>
    </row>
    <row r="3" spans="1:19" x14ac:dyDescent="0.2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7"/>
      <c r="N3" s="8"/>
    </row>
    <row r="4" spans="1:19" x14ac:dyDescent="0.2">
      <c r="A4" s="6"/>
      <c r="B4" s="9">
        <v>35825</v>
      </c>
      <c r="C4" s="9">
        <v>35854</v>
      </c>
      <c r="D4" s="9">
        <v>35884</v>
      </c>
      <c r="E4" s="9">
        <v>35914</v>
      </c>
      <c r="F4" s="9">
        <v>35944</v>
      </c>
      <c r="G4" s="9">
        <v>35974</v>
      </c>
      <c r="H4" s="9">
        <v>36004</v>
      </c>
      <c r="I4" s="9">
        <v>36034</v>
      </c>
      <c r="J4" s="9">
        <v>36064</v>
      </c>
      <c r="K4" s="9">
        <v>36094</v>
      </c>
      <c r="L4" s="9">
        <v>36124</v>
      </c>
      <c r="M4" s="9">
        <v>36154</v>
      </c>
      <c r="N4" s="10" t="s">
        <v>2</v>
      </c>
      <c r="O4" s="1"/>
      <c r="P4" s="1"/>
      <c r="Q4" s="1"/>
      <c r="R4" s="1"/>
      <c r="S4" s="1"/>
    </row>
    <row r="5" spans="1:19" ht="13.5" thickBot="1" x14ac:dyDescent="0.25">
      <c r="A5" s="21" t="s">
        <v>3</v>
      </c>
      <c r="B5" s="22">
        <v>590</v>
      </c>
      <c r="C5" s="22">
        <v>560</v>
      </c>
      <c r="D5" s="22">
        <v>550</v>
      </c>
      <c r="E5" s="22">
        <v>550</v>
      </c>
      <c r="F5" s="22">
        <v>550</v>
      </c>
      <c r="G5" s="22">
        <v>575</v>
      </c>
      <c r="H5" s="22">
        <v>575</v>
      </c>
      <c r="I5" s="22">
        <v>550</v>
      </c>
      <c r="J5" s="22">
        <v>525</v>
      </c>
      <c r="K5" s="22">
        <v>500</v>
      </c>
      <c r="L5" s="22">
        <v>500</v>
      </c>
      <c r="M5" s="22">
        <v>500</v>
      </c>
      <c r="N5" s="23">
        <f>AVERAGE(B5:M5)</f>
        <v>543.75</v>
      </c>
    </row>
    <row r="6" spans="1:19" x14ac:dyDescent="0.2">
      <c r="A6" s="6" t="s">
        <v>10</v>
      </c>
      <c r="B6" s="7">
        <v>524</v>
      </c>
      <c r="C6" s="7">
        <v>448</v>
      </c>
      <c r="D6" s="7">
        <v>462</v>
      </c>
      <c r="E6" s="7">
        <v>482</v>
      </c>
      <c r="F6" s="7">
        <v>536</v>
      </c>
      <c r="G6" s="7">
        <v>553</v>
      </c>
      <c r="H6" s="7">
        <v>508</v>
      </c>
      <c r="I6" s="7">
        <v>431</v>
      </c>
      <c r="J6" s="7">
        <v>438</v>
      </c>
      <c r="K6" s="7">
        <v>438</v>
      </c>
      <c r="L6" s="7">
        <v>436</v>
      </c>
      <c r="M6" s="7">
        <v>455</v>
      </c>
      <c r="N6" s="16">
        <f>AVERAGE(B6:M6)</f>
        <v>475.91666666666669</v>
      </c>
    </row>
    <row r="7" spans="1:19" x14ac:dyDescent="0.2">
      <c r="A7" s="13" t="s">
        <v>5</v>
      </c>
      <c r="B7" s="11">
        <f>B5-B6</f>
        <v>66</v>
      </c>
      <c r="C7" s="11">
        <f t="shared" ref="C7:M7" si="0">C5-C6</f>
        <v>112</v>
      </c>
      <c r="D7" s="11">
        <f t="shared" si="0"/>
        <v>88</v>
      </c>
      <c r="E7" s="11">
        <f t="shared" si="0"/>
        <v>68</v>
      </c>
      <c r="F7" s="11">
        <f t="shared" si="0"/>
        <v>14</v>
      </c>
      <c r="G7" s="11">
        <f t="shared" si="0"/>
        <v>22</v>
      </c>
      <c r="H7" s="11">
        <f t="shared" si="0"/>
        <v>67</v>
      </c>
      <c r="I7" s="11">
        <f t="shared" si="0"/>
        <v>119</v>
      </c>
      <c r="J7" s="11">
        <f t="shared" si="0"/>
        <v>87</v>
      </c>
      <c r="K7" s="11">
        <f t="shared" si="0"/>
        <v>62</v>
      </c>
      <c r="L7" s="11">
        <f t="shared" si="0"/>
        <v>64</v>
      </c>
      <c r="M7" s="11">
        <f t="shared" si="0"/>
        <v>45</v>
      </c>
      <c r="N7" s="17">
        <f>AVERAGE(B7:M7)</f>
        <v>67.833333333333329</v>
      </c>
    </row>
    <row r="8" spans="1:19" x14ac:dyDescent="0.2">
      <c r="A8" s="13" t="s">
        <v>7</v>
      </c>
      <c r="B8" s="12">
        <f>B7/B5</f>
        <v>0.11186440677966102</v>
      </c>
      <c r="C8" s="12">
        <f t="shared" ref="C8:M8" si="1">C7/C5</f>
        <v>0.2</v>
      </c>
      <c r="D8" s="12">
        <f t="shared" si="1"/>
        <v>0.16</v>
      </c>
      <c r="E8" s="12">
        <f t="shared" si="1"/>
        <v>0.12363636363636364</v>
      </c>
      <c r="F8" s="12">
        <f t="shared" si="1"/>
        <v>2.5454545454545455E-2</v>
      </c>
      <c r="G8" s="12">
        <f t="shared" si="1"/>
        <v>3.826086956521739E-2</v>
      </c>
      <c r="H8" s="12">
        <f t="shared" si="1"/>
        <v>0.11652173913043479</v>
      </c>
      <c r="I8" s="12">
        <f t="shared" si="1"/>
        <v>0.21636363636363637</v>
      </c>
      <c r="J8" s="12">
        <f t="shared" si="1"/>
        <v>0.1657142857142857</v>
      </c>
      <c r="K8" s="12">
        <f t="shared" si="1"/>
        <v>0.124</v>
      </c>
      <c r="L8" s="12">
        <f t="shared" si="1"/>
        <v>0.128</v>
      </c>
      <c r="M8" s="12">
        <f t="shared" si="1"/>
        <v>0.09</v>
      </c>
      <c r="N8" s="14">
        <f>AVERAGE(B8:M8)</f>
        <v>0.12498465388701206</v>
      </c>
    </row>
    <row r="9" spans="1:19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9" x14ac:dyDescent="0.2">
      <c r="A10" s="6" t="s">
        <v>11</v>
      </c>
      <c r="B10" s="7">
        <v>17</v>
      </c>
      <c r="C10" s="7">
        <v>29</v>
      </c>
      <c r="D10" s="7">
        <v>20</v>
      </c>
      <c r="E10" s="19">
        <v>13</v>
      </c>
      <c r="F10" s="19">
        <v>14</v>
      </c>
      <c r="G10" s="19">
        <v>38</v>
      </c>
      <c r="H10" s="19">
        <v>27</v>
      </c>
      <c r="I10" s="19">
        <v>17</v>
      </c>
      <c r="J10" s="19">
        <v>12</v>
      </c>
      <c r="K10" s="19">
        <v>20</v>
      </c>
      <c r="L10" s="19">
        <v>17</v>
      </c>
      <c r="M10" s="19">
        <v>37</v>
      </c>
      <c r="N10" s="20">
        <f>AVERAGE(B10:M10)</f>
        <v>21.75</v>
      </c>
    </row>
    <row r="11" spans="1:19" x14ac:dyDescent="0.2">
      <c r="A11" s="6" t="s">
        <v>12</v>
      </c>
      <c r="B11" s="7">
        <f t="shared" ref="B11:M11" si="2">B6-B10</f>
        <v>507</v>
      </c>
      <c r="C11" s="7">
        <f t="shared" si="2"/>
        <v>419</v>
      </c>
      <c r="D11" s="7">
        <f t="shared" si="2"/>
        <v>442</v>
      </c>
      <c r="E11" s="7">
        <f t="shared" si="2"/>
        <v>469</v>
      </c>
      <c r="F11" s="7">
        <f t="shared" si="2"/>
        <v>522</v>
      </c>
      <c r="G11" s="7">
        <f t="shared" si="2"/>
        <v>515</v>
      </c>
      <c r="H11" s="7">
        <f t="shared" si="2"/>
        <v>481</v>
      </c>
      <c r="I11" s="7">
        <f t="shared" si="2"/>
        <v>414</v>
      </c>
      <c r="J11" s="7">
        <f t="shared" si="2"/>
        <v>426</v>
      </c>
      <c r="K11" s="7">
        <f t="shared" si="2"/>
        <v>418</v>
      </c>
      <c r="L11" s="7">
        <f t="shared" si="2"/>
        <v>419</v>
      </c>
      <c r="M11" s="7">
        <f t="shared" si="2"/>
        <v>418</v>
      </c>
      <c r="N11" s="20">
        <f>AVERAGE(B11:M11)</f>
        <v>454.16666666666669</v>
      </c>
    </row>
    <row r="12" spans="1:19" x14ac:dyDescent="0.2">
      <c r="A12" s="25" t="s">
        <v>5</v>
      </c>
      <c r="B12" s="26">
        <f t="shared" ref="B12:M12" si="3">B5-B11</f>
        <v>83</v>
      </c>
      <c r="C12" s="26">
        <f t="shared" si="3"/>
        <v>141</v>
      </c>
      <c r="D12" s="26">
        <f t="shared" si="3"/>
        <v>108</v>
      </c>
      <c r="E12" s="26">
        <f t="shared" si="3"/>
        <v>81</v>
      </c>
      <c r="F12" s="26">
        <f t="shared" si="3"/>
        <v>28</v>
      </c>
      <c r="G12" s="26">
        <f t="shared" si="3"/>
        <v>60</v>
      </c>
      <c r="H12" s="26">
        <f t="shared" si="3"/>
        <v>94</v>
      </c>
      <c r="I12" s="26">
        <f t="shared" si="3"/>
        <v>136</v>
      </c>
      <c r="J12" s="26">
        <f t="shared" si="3"/>
        <v>99</v>
      </c>
      <c r="K12" s="26">
        <f t="shared" si="3"/>
        <v>82</v>
      </c>
      <c r="L12" s="26">
        <f t="shared" si="3"/>
        <v>81</v>
      </c>
      <c r="M12" s="26">
        <f t="shared" si="3"/>
        <v>82</v>
      </c>
      <c r="N12" s="27">
        <f>AVERAGE(B12:M12)</f>
        <v>89.583333333333329</v>
      </c>
    </row>
    <row r="13" spans="1:19" x14ac:dyDescent="0.2">
      <c r="A13" s="25" t="s">
        <v>7</v>
      </c>
      <c r="B13" s="28">
        <f>B12/B5</f>
        <v>0.14067796610169492</v>
      </c>
      <c r="C13" s="28">
        <f t="shared" ref="C13:M13" si="4">C12/C5</f>
        <v>0.25178571428571428</v>
      </c>
      <c r="D13" s="28">
        <f t="shared" si="4"/>
        <v>0.19636363636363635</v>
      </c>
      <c r="E13" s="28">
        <f t="shared" si="4"/>
        <v>0.14727272727272728</v>
      </c>
      <c r="F13" s="28">
        <f t="shared" si="4"/>
        <v>5.0909090909090911E-2</v>
      </c>
      <c r="G13" s="28">
        <f t="shared" si="4"/>
        <v>0.10434782608695652</v>
      </c>
      <c r="H13" s="28">
        <f t="shared" si="4"/>
        <v>0.16347826086956521</v>
      </c>
      <c r="I13" s="28">
        <f t="shared" si="4"/>
        <v>0.24727272727272728</v>
      </c>
      <c r="J13" s="28">
        <f t="shared" si="4"/>
        <v>0.18857142857142858</v>
      </c>
      <c r="K13" s="28">
        <f t="shared" si="4"/>
        <v>0.16400000000000001</v>
      </c>
      <c r="L13" s="28">
        <f t="shared" si="4"/>
        <v>0.16200000000000001</v>
      </c>
      <c r="M13" s="28">
        <f t="shared" si="4"/>
        <v>0.16400000000000001</v>
      </c>
      <c r="N13" s="29">
        <f>AVERAGE(B13:M13)</f>
        <v>0.16505661481112843</v>
      </c>
    </row>
    <row r="14" spans="1:19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0"/>
    </row>
    <row r="15" spans="1:19" x14ac:dyDescent="0.2">
      <c r="A15" s="6" t="s">
        <v>13</v>
      </c>
      <c r="B15" s="7">
        <v>8</v>
      </c>
      <c r="C15" s="7">
        <v>8</v>
      </c>
      <c r="D15" s="7">
        <v>8</v>
      </c>
      <c r="E15" s="19">
        <v>9</v>
      </c>
      <c r="F15" s="19">
        <v>9</v>
      </c>
      <c r="G15" s="19">
        <v>9</v>
      </c>
      <c r="H15" s="19">
        <v>9</v>
      </c>
      <c r="I15" s="19">
        <v>7</v>
      </c>
      <c r="J15" s="19">
        <v>8</v>
      </c>
      <c r="K15" s="19">
        <v>8</v>
      </c>
      <c r="L15" s="19">
        <v>8</v>
      </c>
      <c r="M15" s="19">
        <v>8</v>
      </c>
      <c r="N15" s="20">
        <f>AVERAGE(B15:M15)</f>
        <v>8.25</v>
      </c>
    </row>
    <row r="16" spans="1:19" x14ac:dyDescent="0.2">
      <c r="A16" s="6" t="s">
        <v>14</v>
      </c>
      <c r="B16" s="7">
        <f>B11-B15</f>
        <v>499</v>
      </c>
      <c r="C16" s="7">
        <f t="shared" ref="C16:M16" si="5">C11-C15</f>
        <v>411</v>
      </c>
      <c r="D16" s="7">
        <f t="shared" si="5"/>
        <v>434</v>
      </c>
      <c r="E16" s="7">
        <f t="shared" si="5"/>
        <v>460</v>
      </c>
      <c r="F16" s="7">
        <f t="shared" si="5"/>
        <v>513</v>
      </c>
      <c r="G16" s="7">
        <f t="shared" si="5"/>
        <v>506</v>
      </c>
      <c r="H16" s="7">
        <f t="shared" si="5"/>
        <v>472</v>
      </c>
      <c r="I16" s="7">
        <f t="shared" si="5"/>
        <v>407</v>
      </c>
      <c r="J16" s="7">
        <f t="shared" si="5"/>
        <v>418</v>
      </c>
      <c r="K16" s="7">
        <f t="shared" si="5"/>
        <v>410</v>
      </c>
      <c r="L16" s="7">
        <f t="shared" si="5"/>
        <v>411</v>
      </c>
      <c r="M16" s="7">
        <f t="shared" si="5"/>
        <v>410</v>
      </c>
      <c r="N16" s="20">
        <f>AVERAGE(B16:M16)</f>
        <v>445.91666666666669</v>
      </c>
    </row>
    <row r="17" spans="1:14" x14ac:dyDescent="0.2">
      <c r="A17" s="30" t="s">
        <v>5</v>
      </c>
      <c r="B17" s="31">
        <f>B5-B16</f>
        <v>91</v>
      </c>
      <c r="C17" s="31">
        <f t="shared" ref="C17:M17" si="6">C5-C16</f>
        <v>149</v>
      </c>
      <c r="D17" s="31">
        <f t="shared" si="6"/>
        <v>116</v>
      </c>
      <c r="E17" s="31">
        <f t="shared" si="6"/>
        <v>90</v>
      </c>
      <c r="F17" s="31">
        <f t="shared" si="6"/>
        <v>37</v>
      </c>
      <c r="G17" s="31">
        <f t="shared" si="6"/>
        <v>69</v>
      </c>
      <c r="H17" s="31">
        <f t="shared" si="6"/>
        <v>103</v>
      </c>
      <c r="I17" s="31">
        <f t="shared" si="6"/>
        <v>143</v>
      </c>
      <c r="J17" s="31">
        <f t="shared" si="6"/>
        <v>107</v>
      </c>
      <c r="K17" s="31">
        <f t="shared" si="6"/>
        <v>90</v>
      </c>
      <c r="L17" s="31">
        <f t="shared" si="6"/>
        <v>89</v>
      </c>
      <c r="M17" s="31">
        <f t="shared" si="6"/>
        <v>90</v>
      </c>
      <c r="N17" s="32">
        <f>AVERAGE(B17:M17)</f>
        <v>97.833333333333329</v>
      </c>
    </row>
    <row r="18" spans="1:14" x14ac:dyDescent="0.2">
      <c r="A18" s="30" t="s">
        <v>7</v>
      </c>
      <c r="B18" s="33">
        <f>B17/B5</f>
        <v>0.15423728813559323</v>
      </c>
      <c r="C18" s="33">
        <f t="shared" ref="C18:M18" si="7">C17/C5</f>
        <v>0.26607142857142857</v>
      </c>
      <c r="D18" s="33">
        <f t="shared" si="7"/>
        <v>0.21090909090909091</v>
      </c>
      <c r="E18" s="33">
        <f t="shared" si="7"/>
        <v>0.16363636363636364</v>
      </c>
      <c r="F18" s="33">
        <f t="shared" si="7"/>
        <v>6.7272727272727276E-2</v>
      </c>
      <c r="G18" s="33">
        <f t="shared" si="7"/>
        <v>0.12</v>
      </c>
      <c r="H18" s="33">
        <f t="shared" si="7"/>
        <v>0.17913043478260871</v>
      </c>
      <c r="I18" s="33">
        <f t="shared" si="7"/>
        <v>0.26</v>
      </c>
      <c r="J18" s="33">
        <f t="shared" si="7"/>
        <v>0.2038095238095238</v>
      </c>
      <c r="K18" s="33">
        <f t="shared" si="7"/>
        <v>0.18</v>
      </c>
      <c r="L18" s="33">
        <f t="shared" si="7"/>
        <v>0.17799999999999999</v>
      </c>
      <c r="M18" s="33">
        <f t="shared" si="7"/>
        <v>0.18</v>
      </c>
      <c r="N18" s="34">
        <f>AVERAGE(B18:M18)</f>
        <v>0.18025557142644469</v>
      </c>
    </row>
    <row r="19" spans="1:14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">
      <c r="A20" s="6"/>
      <c r="B20" s="9">
        <v>36184</v>
      </c>
      <c r="C20" s="9">
        <v>36192</v>
      </c>
      <c r="D20" s="9">
        <v>36220</v>
      </c>
      <c r="E20" s="9">
        <v>36251</v>
      </c>
      <c r="F20" s="9">
        <v>36282</v>
      </c>
      <c r="G20" s="9">
        <v>36313</v>
      </c>
      <c r="H20" s="9">
        <v>36344</v>
      </c>
      <c r="I20" s="9">
        <v>36375</v>
      </c>
      <c r="J20" s="9">
        <v>36406</v>
      </c>
      <c r="K20" s="9">
        <v>36437</v>
      </c>
      <c r="L20" s="9">
        <v>36468</v>
      </c>
      <c r="M20" s="9">
        <v>36499</v>
      </c>
      <c r="N20" s="10" t="s">
        <v>2</v>
      </c>
    </row>
    <row r="21" spans="1:14" ht="13.5" thickBot="1" x14ac:dyDescent="0.25">
      <c r="A21" s="21" t="s">
        <v>3</v>
      </c>
      <c r="B21" s="22">
        <v>500</v>
      </c>
      <c r="C21" s="22">
        <v>490</v>
      </c>
      <c r="D21" s="22">
        <v>490</v>
      </c>
      <c r="E21" s="22">
        <v>500</v>
      </c>
      <c r="F21" s="22">
        <v>520</v>
      </c>
      <c r="G21" s="22">
        <v>540</v>
      </c>
      <c r="H21" s="22">
        <v>540</v>
      </c>
      <c r="I21" s="22">
        <v>540</v>
      </c>
      <c r="J21" s="22">
        <v>580</v>
      </c>
      <c r="K21" s="22">
        <v>580</v>
      </c>
      <c r="L21" s="22">
        <v>610</v>
      </c>
      <c r="M21" s="22">
        <v>610</v>
      </c>
      <c r="N21" s="23">
        <f t="shared" ref="N21:N32" si="8">AVERAGE(B21:M21)</f>
        <v>541.66666666666663</v>
      </c>
    </row>
    <row r="22" spans="1:14" x14ac:dyDescent="0.2">
      <c r="A22" s="6" t="s">
        <v>4</v>
      </c>
      <c r="B22" s="7">
        <v>443</v>
      </c>
      <c r="C22" s="7">
        <v>443</v>
      </c>
      <c r="D22" s="7">
        <v>444</v>
      </c>
      <c r="E22" s="7">
        <v>460</v>
      </c>
      <c r="F22" s="7">
        <v>479</v>
      </c>
      <c r="G22" s="7">
        <v>508</v>
      </c>
      <c r="H22" s="7">
        <v>504</v>
      </c>
      <c r="I22" s="7">
        <v>510</v>
      </c>
      <c r="J22" s="7">
        <v>543</v>
      </c>
      <c r="K22" s="7">
        <v>563</v>
      </c>
      <c r="L22" s="7">
        <v>595</v>
      </c>
      <c r="M22" s="7">
        <v>598</v>
      </c>
      <c r="N22" s="16">
        <f t="shared" si="8"/>
        <v>507.5</v>
      </c>
    </row>
    <row r="23" spans="1:14" x14ac:dyDescent="0.2">
      <c r="A23" s="13" t="s">
        <v>5</v>
      </c>
      <c r="B23" s="11">
        <f t="shared" ref="B23:M23" si="9">B21-B22</f>
        <v>57</v>
      </c>
      <c r="C23" s="11">
        <f t="shared" si="9"/>
        <v>47</v>
      </c>
      <c r="D23" s="11">
        <f t="shared" si="9"/>
        <v>46</v>
      </c>
      <c r="E23" s="11">
        <f t="shared" si="9"/>
        <v>40</v>
      </c>
      <c r="F23" s="11">
        <f t="shared" si="9"/>
        <v>41</v>
      </c>
      <c r="G23" s="11">
        <f t="shared" si="9"/>
        <v>32</v>
      </c>
      <c r="H23" s="11">
        <f t="shared" si="9"/>
        <v>36</v>
      </c>
      <c r="I23" s="11">
        <f t="shared" si="9"/>
        <v>30</v>
      </c>
      <c r="J23" s="11">
        <f t="shared" si="9"/>
        <v>37</v>
      </c>
      <c r="K23" s="11">
        <f t="shared" si="9"/>
        <v>17</v>
      </c>
      <c r="L23" s="11">
        <f t="shared" si="9"/>
        <v>15</v>
      </c>
      <c r="M23" s="11">
        <f t="shared" si="9"/>
        <v>12</v>
      </c>
      <c r="N23" s="17">
        <f t="shared" si="8"/>
        <v>34.166666666666664</v>
      </c>
    </row>
    <row r="24" spans="1:14" x14ac:dyDescent="0.2">
      <c r="A24" s="13" t="s">
        <v>7</v>
      </c>
      <c r="B24" s="11">
        <f>B23/B21</f>
        <v>0.114</v>
      </c>
      <c r="C24" s="11">
        <f t="shared" ref="C24:M24" si="10">C23/C21</f>
        <v>9.5918367346938774E-2</v>
      </c>
      <c r="D24" s="11">
        <f t="shared" si="10"/>
        <v>9.3877551020408165E-2</v>
      </c>
      <c r="E24" s="11">
        <f t="shared" si="10"/>
        <v>0.08</v>
      </c>
      <c r="F24" s="11">
        <f t="shared" si="10"/>
        <v>7.8846153846153844E-2</v>
      </c>
      <c r="G24" s="11">
        <f t="shared" si="10"/>
        <v>5.9259259259259262E-2</v>
      </c>
      <c r="H24" s="11">
        <f t="shared" si="10"/>
        <v>6.6666666666666666E-2</v>
      </c>
      <c r="I24" s="11">
        <f t="shared" si="10"/>
        <v>5.5555555555555552E-2</v>
      </c>
      <c r="J24" s="11">
        <f t="shared" si="10"/>
        <v>6.3793103448275865E-2</v>
      </c>
      <c r="K24" s="11">
        <f t="shared" si="10"/>
        <v>2.9310344827586206E-2</v>
      </c>
      <c r="L24" s="11">
        <f t="shared" si="10"/>
        <v>2.4590163934426229E-2</v>
      </c>
      <c r="M24" s="11">
        <f t="shared" si="10"/>
        <v>1.9672131147540985E-2</v>
      </c>
      <c r="N24" s="14">
        <f t="shared" si="8"/>
        <v>6.5124108087734292E-2</v>
      </c>
    </row>
    <row r="25" spans="1:14" x14ac:dyDescent="0.2">
      <c r="A25" s="6" t="s">
        <v>11</v>
      </c>
      <c r="B25" s="7">
        <v>19</v>
      </c>
      <c r="C25" s="7">
        <v>11</v>
      </c>
      <c r="D25" s="7">
        <v>13</v>
      </c>
      <c r="E25" s="19">
        <v>17</v>
      </c>
      <c r="F25" s="19">
        <v>13</v>
      </c>
      <c r="G25" s="19">
        <v>28</v>
      </c>
      <c r="H25" s="19">
        <v>20</v>
      </c>
      <c r="I25" s="19">
        <v>19</v>
      </c>
      <c r="J25" s="19">
        <v>20</v>
      </c>
      <c r="K25" s="19">
        <v>21</v>
      </c>
      <c r="L25" s="19">
        <v>18</v>
      </c>
      <c r="M25" s="19">
        <v>24</v>
      </c>
      <c r="N25" s="20">
        <f t="shared" si="8"/>
        <v>18.583333333333332</v>
      </c>
    </row>
    <row r="26" spans="1:14" x14ac:dyDescent="0.2">
      <c r="A26" s="6" t="s">
        <v>12</v>
      </c>
      <c r="B26" s="7">
        <f>B22-B25</f>
        <v>424</v>
      </c>
      <c r="C26" s="7">
        <f t="shared" ref="C26:M26" si="11">C22-C25</f>
        <v>432</v>
      </c>
      <c r="D26" s="7">
        <f t="shared" si="11"/>
        <v>431</v>
      </c>
      <c r="E26" s="7">
        <f t="shared" si="11"/>
        <v>443</v>
      </c>
      <c r="F26" s="7">
        <f t="shared" si="11"/>
        <v>466</v>
      </c>
      <c r="G26" s="7">
        <f t="shared" si="11"/>
        <v>480</v>
      </c>
      <c r="H26" s="7">
        <f t="shared" si="11"/>
        <v>484</v>
      </c>
      <c r="I26" s="7">
        <f t="shared" si="11"/>
        <v>491</v>
      </c>
      <c r="J26" s="7">
        <f t="shared" si="11"/>
        <v>523</v>
      </c>
      <c r="K26" s="7">
        <f t="shared" si="11"/>
        <v>542</v>
      </c>
      <c r="L26" s="7">
        <f t="shared" si="11"/>
        <v>577</v>
      </c>
      <c r="M26" s="7">
        <f t="shared" si="11"/>
        <v>574</v>
      </c>
      <c r="N26" s="20">
        <f t="shared" si="8"/>
        <v>488.91666666666669</v>
      </c>
    </row>
    <row r="27" spans="1:14" x14ac:dyDescent="0.2">
      <c r="A27" s="25" t="s">
        <v>5</v>
      </c>
      <c r="B27" s="26">
        <f>B21-B26</f>
        <v>76</v>
      </c>
      <c r="C27" s="26">
        <f t="shared" ref="C27:M27" si="12">C21-C26</f>
        <v>58</v>
      </c>
      <c r="D27" s="26">
        <f t="shared" si="12"/>
        <v>59</v>
      </c>
      <c r="E27" s="26">
        <f t="shared" si="12"/>
        <v>57</v>
      </c>
      <c r="F27" s="26">
        <f t="shared" si="12"/>
        <v>54</v>
      </c>
      <c r="G27" s="26">
        <f t="shared" si="12"/>
        <v>60</v>
      </c>
      <c r="H27" s="26">
        <f t="shared" si="12"/>
        <v>56</v>
      </c>
      <c r="I27" s="26">
        <f t="shared" si="12"/>
        <v>49</v>
      </c>
      <c r="J27" s="26">
        <f t="shared" si="12"/>
        <v>57</v>
      </c>
      <c r="K27" s="26">
        <f t="shared" si="12"/>
        <v>38</v>
      </c>
      <c r="L27" s="26">
        <f t="shared" si="12"/>
        <v>33</v>
      </c>
      <c r="M27" s="26">
        <f t="shared" si="12"/>
        <v>36</v>
      </c>
      <c r="N27" s="27">
        <f t="shared" si="8"/>
        <v>52.75</v>
      </c>
    </row>
    <row r="28" spans="1:14" x14ac:dyDescent="0.2">
      <c r="A28" s="25" t="s">
        <v>7</v>
      </c>
      <c r="B28" s="28">
        <f>B27/B21</f>
        <v>0.152</v>
      </c>
      <c r="C28" s="28">
        <f t="shared" ref="C28:M28" si="13">C27/C21</f>
        <v>0.11836734693877551</v>
      </c>
      <c r="D28" s="28">
        <f t="shared" si="13"/>
        <v>0.12040816326530612</v>
      </c>
      <c r="E28" s="28">
        <f t="shared" si="13"/>
        <v>0.114</v>
      </c>
      <c r="F28" s="28">
        <f t="shared" si="13"/>
        <v>0.10384615384615385</v>
      </c>
      <c r="G28" s="28">
        <f t="shared" si="13"/>
        <v>0.1111111111111111</v>
      </c>
      <c r="H28" s="28">
        <f t="shared" si="13"/>
        <v>0.1037037037037037</v>
      </c>
      <c r="I28" s="28">
        <f t="shared" si="13"/>
        <v>9.0740740740740747E-2</v>
      </c>
      <c r="J28" s="28">
        <f t="shared" si="13"/>
        <v>9.8275862068965519E-2</v>
      </c>
      <c r="K28" s="28">
        <f t="shared" si="13"/>
        <v>6.5517241379310351E-2</v>
      </c>
      <c r="L28" s="28">
        <f t="shared" si="13"/>
        <v>5.4098360655737705E-2</v>
      </c>
      <c r="M28" s="28">
        <f t="shared" si="13"/>
        <v>5.9016393442622953E-2</v>
      </c>
      <c r="N28" s="29">
        <f t="shared" si="8"/>
        <v>9.9257089762702297E-2</v>
      </c>
    </row>
    <row r="29" spans="1:14" x14ac:dyDescent="0.2">
      <c r="A29" s="6" t="s">
        <v>13</v>
      </c>
      <c r="B29" s="7">
        <v>8</v>
      </c>
      <c r="C29" s="7">
        <v>8</v>
      </c>
      <c r="D29" s="7">
        <v>7</v>
      </c>
      <c r="E29" s="19">
        <v>8</v>
      </c>
      <c r="F29" s="19">
        <v>9</v>
      </c>
      <c r="G29" s="19">
        <v>8</v>
      </c>
      <c r="H29" s="19">
        <v>9</v>
      </c>
      <c r="I29" s="19">
        <v>9</v>
      </c>
      <c r="J29" s="19">
        <v>9</v>
      </c>
      <c r="K29" s="19">
        <v>9</v>
      </c>
      <c r="L29" s="19">
        <v>10</v>
      </c>
      <c r="M29" s="19">
        <v>10</v>
      </c>
      <c r="N29" s="20">
        <f t="shared" si="8"/>
        <v>8.6666666666666661</v>
      </c>
    </row>
    <row r="30" spans="1:14" x14ac:dyDescent="0.2">
      <c r="A30" s="6" t="s">
        <v>14</v>
      </c>
      <c r="B30" s="7">
        <f>B26-B29</f>
        <v>416</v>
      </c>
      <c r="C30" s="7">
        <f t="shared" ref="C30:M30" si="14">C26-C29</f>
        <v>424</v>
      </c>
      <c r="D30" s="7">
        <f t="shared" si="14"/>
        <v>424</v>
      </c>
      <c r="E30" s="7">
        <f t="shared" si="14"/>
        <v>435</v>
      </c>
      <c r="F30" s="7">
        <f t="shared" si="14"/>
        <v>457</v>
      </c>
      <c r="G30" s="7">
        <f t="shared" si="14"/>
        <v>472</v>
      </c>
      <c r="H30" s="7">
        <f t="shared" si="14"/>
        <v>475</v>
      </c>
      <c r="I30" s="7">
        <f t="shared" si="14"/>
        <v>482</v>
      </c>
      <c r="J30" s="7">
        <f t="shared" si="14"/>
        <v>514</v>
      </c>
      <c r="K30" s="7">
        <f t="shared" si="14"/>
        <v>533</v>
      </c>
      <c r="L30" s="7">
        <f t="shared" si="14"/>
        <v>567</v>
      </c>
      <c r="M30" s="7">
        <f t="shared" si="14"/>
        <v>564</v>
      </c>
      <c r="N30" s="20">
        <f t="shared" si="8"/>
        <v>480.25</v>
      </c>
    </row>
    <row r="31" spans="1:14" x14ac:dyDescent="0.2">
      <c r="A31" s="30" t="s">
        <v>5</v>
      </c>
      <c r="B31" s="31">
        <f>B21-B30</f>
        <v>84</v>
      </c>
      <c r="C31" s="31">
        <f t="shared" ref="C31:M31" si="15">C21-C30</f>
        <v>66</v>
      </c>
      <c r="D31" s="31">
        <f t="shared" si="15"/>
        <v>66</v>
      </c>
      <c r="E31" s="31">
        <f t="shared" si="15"/>
        <v>65</v>
      </c>
      <c r="F31" s="31">
        <f t="shared" si="15"/>
        <v>63</v>
      </c>
      <c r="G31" s="31">
        <f t="shared" si="15"/>
        <v>68</v>
      </c>
      <c r="H31" s="31">
        <f t="shared" si="15"/>
        <v>65</v>
      </c>
      <c r="I31" s="31">
        <f t="shared" si="15"/>
        <v>58</v>
      </c>
      <c r="J31" s="31">
        <f t="shared" si="15"/>
        <v>66</v>
      </c>
      <c r="K31" s="31">
        <f t="shared" si="15"/>
        <v>47</v>
      </c>
      <c r="L31" s="31">
        <f t="shared" si="15"/>
        <v>43</v>
      </c>
      <c r="M31" s="31">
        <f t="shared" si="15"/>
        <v>46</v>
      </c>
      <c r="N31" s="32">
        <f t="shared" si="8"/>
        <v>61.416666666666664</v>
      </c>
    </row>
    <row r="32" spans="1:14" x14ac:dyDescent="0.2">
      <c r="A32" s="30" t="s">
        <v>7</v>
      </c>
      <c r="B32" s="33">
        <f>B31/B21</f>
        <v>0.16800000000000001</v>
      </c>
      <c r="C32" s="33">
        <f t="shared" ref="C32:M32" si="16">C31/C21</f>
        <v>0.13469387755102041</v>
      </c>
      <c r="D32" s="33">
        <f t="shared" si="16"/>
        <v>0.13469387755102041</v>
      </c>
      <c r="E32" s="33">
        <f t="shared" si="16"/>
        <v>0.13</v>
      </c>
      <c r="F32" s="33">
        <f t="shared" si="16"/>
        <v>0.12115384615384615</v>
      </c>
      <c r="G32" s="33">
        <f t="shared" si="16"/>
        <v>0.12592592592592591</v>
      </c>
      <c r="H32" s="33">
        <f t="shared" si="16"/>
        <v>0.12037037037037036</v>
      </c>
      <c r="I32" s="33">
        <f t="shared" si="16"/>
        <v>0.10740740740740741</v>
      </c>
      <c r="J32" s="33">
        <f t="shared" si="16"/>
        <v>0.11379310344827587</v>
      </c>
      <c r="K32" s="33">
        <f t="shared" si="16"/>
        <v>8.1034482758620685E-2</v>
      </c>
      <c r="L32" s="33">
        <f t="shared" si="16"/>
        <v>7.0491803278688522E-2</v>
      </c>
      <c r="M32" s="33">
        <f t="shared" si="16"/>
        <v>7.5409836065573776E-2</v>
      </c>
      <c r="N32" s="34">
        <f t="shared" si="8"/>
        <v>0.11524787754256244</v>
      </c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x14ac:dyDescent="0.2">
      <c r="A34" s="6"/>
      <c r="B34" s="9">
        <v>36530</v>
      </c>
      <c r="C34" s="9">
        <v>36561</v>
      </c>
      <c r="D34" s="9">
        <v>36592</v>
      </c>
      <c r="E34" s="9">
        <v>36623</v>
      </c>
      <c r="F34" s="9">
        <v>36654</v>
      </c>
      <c r="G34" s="9">
        <v>36685</v>
      </c>
      <c r="H34" s="9">
        <v>36716</v>
      </c>
      <c r="I34" s="9">
        <v>36747</v>
      </c>
      <c r="J34" s="9">
        <v>36778</v>
      </c>
      <c r="K34" s="9">
        <v>36809</v>
      </c>
      <c r="L34" s="9">
        <v>36840</v>
      </c>
      <c r="M34" s="9">
        <v>36871</v>
      </c>
      <c r="N34" s="10" t="s">
        <v>2</v>
      </c>
    </row>
    <row r="35" spans="1:14" ht="13.5" thickBot="1" x14ac:dyDescent="0.25">
      <c r="A35" s="21" t="s">
        <v>3</v>
      </c>
      <c r="B35" s="22">
        <v>640</v>
      </c>
      <c r="C35" s="22">
        <v>640</v>
      </c>
      <c r="D35" s="22">
        <v>640</v>
      </c>
      <c r="E35" s="22">
        <v>680</v>
      </c>
      <c r="F35" s="22">
        <v>680</v>
      </c>
      <c r="G35" s="22">
        <v>680</v>
      </c>
      <c r="H35" s="22">
        <v>710</v>
      </c>
      <c r="I35" s="22">
        <v>710</v>
      </c>
      <c r="J35" s="22">
        <v>710</v>
      </c>
      <c r="K35" s="22">
        <v>710</v>
      </c>
      <c r="L35" s="22">
        <v>710</v>
      </c>
      <c r="M35" s="22">
        <v>710</v>
      </c>
      <c r="N35" s="24">
        <f t="shared" ref="N35:N46" si="17">AVERAGE(B35:M35)</f>
        <v>685</v>
      </c>
    </row>
    <row r="36" spans="1:14" x14ac:dyDescent="0.2">
      <c r="A36" s="6" t="s">
        <v>4</v>
      </c>
      <c r="B36" s="7">
        <v>623</v>
      </c>
      <c r="C36" s="7">
        <v>646</v>
      </c>
      <c r="D36" s="7">
        <v>652</v>
      </c>
      <c r="E36" s="7">
        <v>689</v>
      </c>
      <c r="F36" s="7">
        <v>695</v>
      </c>
      <c r="G36" s="7">
        <v>709</v>
      </c>
      <c r="H36" s="7">
        <v>721</v>
      </c>
      <c r="I36" s="7">
        <v>718</v>
      </c>
      <c r="J36" s="7">
        <v>703</v>
      </c>
      <c r="K36" s="7">
        <v>714</v>
      </c>
      <c r="L36" s="7">
        <v>676</v>
      </c>
      <c r="M36" s="7">
        <v>594</v>
      </c>
      <c r="N36" s="16">
        <f t="shared" si="17"/>
        <v>678.33333333333337</v>
      </c>
    </row>
    <row r="37" spans="1:14" x14ac:dyDescent="0.2">
      <c r="A37" s="13" t="s">
        <v>5</v>
      </c>
      <c r="B37" s="11">
        <f t="shared" ref="B37:M37" si="18">B35-B36</f>
        <v>17</v>
      </c>
      <c r="C37" s="11">
        <f t="shared" si="18"/>
        <v>-6</v>
      </c>
      <c r="D37" s="11">
        <f t="shared" si="18"/>
        <v>-12</v>
      </c>
      <c r="E37" s="11">
        <f t="shared" si="18"/>
        <v>-9</v>
      </c>
      <c r="F37" s="11">
        <f t="shared" si="18"/>
        <v>-15</v>
      </c>
      <c r="G37" s="11">
        <f t="shared" si="18"/>
        <v>-29</v>
      </c>
      <c r="H37" s="11">
        <f t="shared" si="18"/>
        <v>-11</v>
      </c>
      <c r="I37" s="11">
        <f t="shared" si="18"/>
        <v>-8</v>
      </c>
      <c r="J37" s="11">
        <f t="shared" si="18"/>
        <v>7</v>
      </c>
      <c r="K37" s="11">
        <f t="shared" si="18"/>
        <v>-4</v>
      </c>
      <c r="L37" s="11">
        <f t="shared" si="18"/>
        <v>34</v>
      </c>
      <c r="M37" s="11">
        <f t="shared" si="18"/>
        <v>116</v>
      </c>
      <c r="N37" s="17">
        <f t="shared" si="17"/>
        <v>6.666666666666667</v>
      </c>
    </row>
    <row r="38" spans="1:14" x14ac:dyDescent="0.2">
      <c r="A38" s="13" t="s">
        <v>7</v>
      </c>
      <c r="B38" s="12">
        <f>B37/B35</f>
        <v>2.6562499999999999E-2</v>
      </c>
      <c r="C38" s="12">
        <f t="shared" ref="C38:M38" si="19">C37/C35</f>
        <v>-9.3749999999999997E-3</v>
      </c>
      <c r="D38" s="12">
        <f t="shared" si="19"/>
        <v>-1.8749999999999999E-2</v>
      </c>
      <c r="E38" s="12">
        <f t="shared" si="19"/>
        <v>-1.3235294117647059E-2</v>
      </c>
      <c r="F38" s="12">
        <f t="shared" si="19"/>
        <v>-2.2058823529411766E-2</v>
      </c>
      <c r="G38" s="12">
        <f t="shared" si="19"/>
        <v>-4.2647058823529413E-2</v>
      </c>
      <c r="H38" s="12">
        <f t="shared" si="19"/>
        <v>-1.5492957746478873E-2</v>
      </c>
      <c r="I38" s="12">
        <f t="shared" si="19"/>
        <v>-1.1267605633802818E-2</v>
      </c>
      <c r="J38" s="12">
        <f t="shared" si="19"/>
        <v>9.8591549295774655E-3</v>
      </c>
      <c r="K38" s="12">
        <f t="shared" si="19"/>
        <v>-5.6338028169014088E-3</v>
      </c>
      <c r="L38" s="12">
        <f t="shared" si="19"/>
        <v>4.788732394366197E-2</v>
      </c>
      <c r="M38" s="12">
        <f t="shared" si="19"/>
        <v>0.16338028169014085</v>
      </c>
      <c r="N38" s="14">
        <f t="shared" si="17"/>
        <v>9.102393157967412E-3</v>
      </c>
    </row>
    <row r="39" spans="1:14" x14ac:dyDescent="0.2">
      <c r="A39" s="6" t="s">
        <v>11</v>
      </c>
      <c r="B39" s="7">
        <v>25</v>
      </c>
      <c r="C39" s="7">
        <v>17</v>
      </c>
      <c r="D39" s="7">
        <v>20</v>
      </c>
      <c r="E39" s="7">
        <v>20</v>
      </c>
      <c r="F39" s="7">
        <v>20</v>
      </c>
      <c r="G39" s="7">
        <v>15</v>
      </c>
      <c r="H39" s="7">
        <v>21</v>
      </c>
      <c r="I39" s="7">
        <v>25</v>
      </c>
      <c r="J39" s="7">
        <v>21</v>
      </c>
      <c r="K39" s="7">
        <v>34</v>
      </c>
      <c r="L39" s="7">
        <v>30</v>
      </c>
      <c r="M39" s="7">
        <v>24</v>
      </c>
      <c r="N39" s="20">
        <f t="shared" si="17"/>
        <v>22.666666666666668</v>
      </c>
    </row>
    <row r="40" spans="1:14" x14ac:dyDescent="0.2">
      <c r="A40" s="6" t="s">
        <v>12</v>
      </c>
      <c r="B40" s="7">
        <f>B36-B39</f>
        <v>598</v>
      </c>
      <c r="C40" s="7">
        <f t="shared" ref="C40:M40" si="20">C36-C39</f>
        <v>629</v>
      </c>
      <c r="D40" s="7">
        <f t="shared" si="20"/>
        <v>632</v>
      </c>
      <c r="E40" s="7">
        <f t="shared" si="20"/>
        <v>669</v>
      </c>
      <c r="F40" s="7">
        <f t="shared" si="20"/>
        <v>675</v>
      </c>
      <c r="G40" s="7">
        <f t="shared" si="20"/>
        <v>694</v>
      </c>
      <c r="H40" s="7">
        <f t="shared" si="20"/>
        <v>700</v>
      </c>
      <c r="I40" s="7">
        <f t="shared" si="20"/>
        <v>693</v>
      </c>
      <c r="J40" s="7">
        <f t="shared" si="20"/>
        <v>682</v>
      </c>
      <c r="K40" s="7">
        <f t="shared" si="20"/>
        <v>680</v>
      </c>
      <c r="L40" s="7">
        <f t="shared" si="20"/>
        <v>646</v>
      </c>
      <c r="M40" s="7">
        <f t="shared" si="20"/>
        <v>570</v>
      </c>
      <c r="N40" s="20">
        <f t="shared" si="17"/>
        <v>655.66666666666663</v>
      </c>
    </row>
    <row r="41" spans="1:14" x14ac:dyDescent="0.2">
      <c r="A41" s="25" t="s">
        <v>5</v>
      </c>
      <c r="B41" s="26">
        <f>B35-B40</f>
        <v>42</v>
      </c>
      <c r="C41" s="26">
        <f t="shared" ref="C41:M41" si="21">C35-C40</f>
        <v>11</v>
      </c>
      <c r="D41" s="26">
        <f t="shared" si="21"/>
        <v>8</v>
      </c>
      <c r="E41" s="26">
        <f t="shared" si="21"/>
        <v>11</v>
      </c>
      <c r="F41" s="26">
        <f t="shared" si="21"/>
        <v>5</v>
      </c>
      <c r="G41" s="26">
        <f t="shared" si="21"/>
        <v>-14</v>
      </c>
      <c r="H41" s="26">
        <f t="shared" si="21"/>
        <v>10</v>
      </c>
      <c r="I41" s="26">
        <f t="shared" si="21"/>
        <v>17</v>
      </c>
      <c r="J41" s="26">
        <f t="shared" si="21"/>
        <v>28</v>
      </c>
      <c r="K41" s="26">
        <f t="shared" si="21"/>
        <v>30</v>
      </c>
      <c r="L41" s="26">
        <f t="shared" si="21"/>
        <v>64</v>
      </c>
      <c r="M41" s="26">
        <f t="shared" si="21"/>
        <v>140</v>
      </c>
      <c r="N41" s="27">
        <f t="shared" si="17"/>
        <v>29.333333333333332</v>
      </c>
    </row>
    <row r="42" spans="1:14" x14ac:dyDescent="0.2">
      <c r="A42" s="25" t="s">
        <v>7</v>
      </c>
      <c r="B42" s="28">
        <f>B41/B35</f>
        <v>6.5625000000000003E-2</v>
      </c>
      <c r="C42" s="28">
        <f t="shared" ref="C42:M42" si="22">C41/C35</f>
        <v>1.7187500000000001E-2</v>
      </c>
      <c r="D42" s="28">
        <f t="shared" si="22"/>
        <v>1.2500000000000001E-2</v>
      </c>
      <c r="E42" s="28">
        <f t="shared" si="22"/>
        <v>1.6176470588235296E-2</v>
      </c>
      <c r="F42" s="28">
        <f t="shared" si="22"/>
        <v>7.3529411764705881E-3</v>
      </c>
      <c r="G42" s="28">
        <f t="shared" si="22"/>
        <v>-2.0588235294117647E-2</v>
      </c>
      <c r="H42" s="28">
        <f t="shared" si="22"/>
        <v>1.4084507042253521E-2</v>
      </c>
      <c r="I42" s="28">
        <f t="shared" si="22"/>
        <v>2.3943661971830985E-2</v>
      </c>
      <c r="J42" s="28">
        <f t="shared" si="22"/>
        <v>3.9436619718309862E-2</v>
      </c>
      <c r="K42" s="28">
        <f t="shared" si="22"/>
        <v>4.2253521126760563E-2</v>
      </c>
      <c r="L42" s="28">
        <f t="shared" si="22"/>
        <v>9.014084507042254E-2</v>
      </c>
      <c r="M42" s="28">
        <f t="shared" si="22"/>
        <v>0.19718309859154928</v>
      </c>
      <c r="N42" s="29">
        <f t="shared" si="17"/>
        <v>4.2107994165976249E-2</v>
      </c>
    </row>
    <row r="43" spans="1:14" x14ac:dyDescent="0.2">
      <c r="A43" s="6" t="s">
        <v>13</v>
      </c>
      <c r="B43" s="7">
        <v>10</v>
      </c>
      <c r="C43" s="7">
        <v>10</v>
      </c>
      <c r="D43" s="7">
        <v>10</v>
      </c>
      <c r="E43" s="7">
        <v>11</v>
      </c>
      <c r="F43" s="7">
        <v>11</v>
      </c>
      <c r="G43" s="7">
        <v>12</v>
      </c>
      <c r="H43" s="7">
        <v>12</v>
      </c>
      <c r="I43" s="7">
        <v>11</v>
      </c>
      <c r="J43" s="7">
        <v>9</v>
      </c>
      <c r="K43" s="7">
        <v>11</v>
      </c>
      <c r="L43" s="7">
        <v>11</v>
      </c>
      <c r="M43" s="7">
        <v>9</v>
      </c>
      <c r="N43" s="20">
        <f t="shared" si="17"/>
        <v>10.583333333333334</v>
      </c>
    </row>
    <row r="44" spans="1:14" x14ac:dyDescent="0.2">
      <c r="A44" s="6" t="s">
        <v>14</v>
      </c>
      <c r="B44" s="7">
        <f>B40-B43</f>
        <v>588</v>
      </c>
      <c r="C44" s="7">
        <f t="shared" ref="C44:M44" si="23">C40-C43</f>
        <v>619</v>
      </c>
      <c r="D44" s="7">
        <f t="shared" si="23"/>
        <v>622</v>
      </c>
      <c r="E44" s="7">
        <f t="shared" si="23"/>
        <v>658</v>
      </c>
      <c r="F44" s="7">
        <f t="shared" si="23"/>
        <v>664</v>
      </c>
      <c r="G44" s="7">
        <f t="shared" si="23"/>
        <v>682</v>
      </c>
      <c r="H44" s="7">
        <f t="shared" si="23"/>
        <v>688</v>
      </c>
      <c r="I44" s="7">
        <f t="shared" si="23"/>
        <v>682</v>
      </c>
      <c r="J44" s="7">
        <f t="shared" si="23"/>
        <v>673</v>
      </c>
      <c r="K44" s="7">
        <f t="shared" si="23"/>
        <v>669</v>
      </c>
      <c r="L44" s="7">
        <f t="shared" si="23"/>
        <v>635</v>
      </c>
      <c r="M44" s="7">
        <f t="shared" si="23"/>
        <v>561</v>
      </c>
      <c r="N44" s="20">
        <f t="shared" si="17"/>
        <v>645.08333333333337</v>
      </c>
    </row>
    <row r="45" spans="1:14" x14ac:dyDescent="0.2">
      <c r="A45" s="30" t="s">
        <v>5</v>
      </c>
      <c r="B45" s="31">
        <f>B35-B44</f>
        <v>52</v>
      </c>
      <c r="C45" s="31">
        <f t="shared" ref="C45:M45" si="24">C35-C44</f>
        <v>21</v>
      </c>
      <c r="D45" s="31">
        <f t="shared" si="24"/>
        <v>18</v>
      </c>
      <c r="E45" s="31">
        <f t="shared" si="24"/>
        <v>22</v>
      </c>
      <c r="F45" s="31">
        <f t="shared" si="24"/>
        <v>16</v>
      </c>
      <c r="G45" s="31">
        <f t="shared" si="24"/>
        <v>-2</v>
      </c>
      <c r="H45" s="31">
        <f t="shared" si="24"/>
        <v>22</v>
      </c>
      <c r="I45" s="31">
        <f t="shared" si="24"/>
        <v>28</v>
      </c>
      <c r="J45" s="31">
        <f t="shared" si="24"/>
        <v>37</v>
      </c>
      <c r="K45" s="31">
        <f t="shared" si="24"/>
        <v>41</v>
      </c>
      <c r="L45" s="31">
        <f t="shared" si="24"/>
        <v>75</v>
      </c>
      <c r="M45" s="31">
        <f t="shared" si="24"/>
        <v>149</v>
      </c>
      <c r="N45" s="32">
        <f t="shared" si="17"/>
        <v>39.916666666666664</v>
      </c>
    </row>
    <row r="46" spans="1:14" ht="13.5" thickBot="1" x14ac:dyDescent="0.25">
      <c r="A46" s="35" t="s">
        <v>7</v>
      </c>
      <c r="B46" s="36">
        <f>B45/B35</f>
        <v>8.1250000000000003E-2</v>
      </c>
      <c r="C46" s="36">
        <f t="shared" ref="C46:M46" si="25">C45/C35</f>
        <v>3.2812500000000001E-2</v>
      </c>
      <c r="D46" s="36">
        <f t="shared" si="25"/>
        <v>2.8125000000000001E-2</v>
      </c>
      <c r="E46" s="36">
        <f t="shared" si="25"/>
        <v>3.2352941176470591E-2</v>
      </c>
      <c r="F46" s="36">
        <f t="shared" si="25"/>
        <v>2.3529411764705882E-2</v>
      </c>
      <c r="G46" s="36">
        <f t="shared" si="25"/>
        <v>-2.9411764705882353E-3</v>
      </c>
      <c r="H46" s="36">
        <f t="shared" si="25"/>
        <v>3.0985915492957747E-2</v>
      </c>
      <c r="I46" s="36">
        <f t="shared" si="25"/>
        <v>3.9436619718309862E-2</v>
      </c>
      <c r="J46" s="36">
        <f t="shared" si="25"/>
        <v>5.2112676056338028E-2</v>
      </c>
      <c r="K46" s="36">
        <f t="shared" si="25"/>
        <v>5.7746478873239436E-2</v>
      </c>
      <c r="L46" s="36">
        <f t="shared" si="25"/>
        <v>0.10563380281690141</v>
      </c>
      <c r="M46" s="36">
        <f t="shared" si="25"/>
        <v>0.20985915492957746</v>
      </c>
      <c r="N46" s="37">
        <f t="shared" si="17"/>
        <v>5.7575277029826011E-2</v>
      </c>
    </row>
    <row r="47" spans="1:14" x14ac:dyDescent="0.2">
      <c r="A47" s="18" t="s">
        <v>8</v>
      </c>
    </row>
  </sheetData>
  <phoneticPr fontId="0" type="noConversion"/>
  <pageMargins left="0.75" right="0.75" top="1" bottom="1" header="0.5" footer="0.5"/>
  <pageSetup scale="79" orientation="landscape" r:id="rId1"/>
  <headerFooter alignWithMargins="0">
    <oddFooter>&amp;R&amp;"Arial,Italic"&amp;9EIM Fundamental Analysis
Date: July 16,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E1" workbookViewId="0">
      <selection activeCell="M5" sqref="M5:N15"/>
    </sheetView>
  </sheetViews>
  <sheetFormatPr defaultRowHeight="12.75" x14ac:dyDescent="0.2"/>
  <cols>
    <col min="7" max="7" width="13.28515625" customWidth="1"/>
    <col min="8" max="8" width="14.5703125" customWidth="1"/>
    <col min="9" max="9" width="10.5703125" customWidth="1"/>
    <col min="14" max="14" width="18" customWidth="1"/>
  </cols>
  <sheetData>
    <row r="1" spans="1:22" x14ac:dyDescent="0.2">
      <c r="H1" s="2" t="s">
        <v>22</v>
      </c>
      <c r="I1" s="5" t="s">
        <v>23</v>
      </c>
    </row>
    <row r="2" spans="1:22" x14ac:dyDescent="0.2">
      <c r="B2" t="s">
        <v>0</v>
      </c>
      <c r="C2" t="s">
        <v>1</v>
      </c>
      <c r="E2" t="s">
        <v>0</v>
      </c>
      <c r="F2" t="s">
        <v>19</v>
      </c>
      <c r="G2" t="s">
        <v>21</v>
      </c>
      <c r="H2" s="6" t="s">
        <v>20</v>
      </c>
      <c r="I2" s="8" t="s">
        <v>20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</row>
    <row r="3" spans="1:22" s="38" customFormat="1" ht="13.5" thickBot="1" x14ac:dyDescent="0.25">
      <c r="A3"/>
      <c r="B3" s="1">
        <v>32894</v>
      </c>
      <c r="C3">
        <v>830</v>
      </c>
      <c r="D3"/>
      <c r="E3" s="9">
        <v>35825</v>
      </c>
      <c r="F3">
        <v>590</v>
      </c>
      <c r="G3">
        <v>507</v>
      </c>
      <c r="H3" s="53">
        <f>CORREL(G3:G38,F3:F38)</f>
        <v>0.93952767214026522</v>
      </c>
      <c r="I3" s="54">
        <f>CORREL(N5:N15,M5:M15)</f>
        <v>0.97616165548420897</v>
      </c>
      <c r="J3"/>
      <c r="K3"/>
      <c r="L3" s="38">
        <f>AVERAGE(C3:C14)</f>
        <v>787.08333333333337</v>
      </c>
      <c r="M3" s="38">
        <f>AVERAGE(C15:C26)</f>
        <v>568.33333333333337</v>
      </c>
      <c r="N3" s="38">
        <f>AVERAGE(C27:C38)</f>
        <v>551.25</v>
      </c>
      <c r="O3" s="38">
        <f>AVERAGE(C39:C50)</f>
        <v>445.41666666666669</v>
      </c>
      <c r="P3" s="38">
        <f>AVERAGE(C51:C61)</f>
        <v>554.09090909090912</v>
      </c>
      <c r="Q3" s="38">
        <f>AVERAGE(C63:C74)</f>
        <v>876.66666666666663</v>
      </c>
      <c r="R3" s="38">
        <f>AVERAGE(C75:C86)</f>
        <v>599.58333333333337</v>
      </c>
      <c r="S3" s="38">
        <f>AVERAGE(C87:C98)</f>
        <v>591.66666666666663</v>
      </c>
      <c r="T3" s="38">
        <f>AVERAGE(C99:C110)</f>
        <v>543.75</v>
      </c>
      <c r="U3" s="38">
        <f>AVERAGE(C111:C122)</f>
        <v>541.66666666666663</v>
      </c>
      <c r="V3" s="38">
        <f>AVERAGE(C123:C134)</f>
        <v>685</v>
      </c>
    </row>
    <row r="4" spans="1:22" x14ac:dyDescent="0.2">
      <c r="B4" s="1">
        <v>32925</v>
      </c>
      <c r="C4">
        <v>830</v>
      </c>
      <c r="E4" s="9">
        <v>35854</v>
      </c>
      <c r="F4">
        <v>560</v>
      </c>
      <c r="G4">
        <v>419</v>
      </c>
      <c r="L4" s="52" t="s">
        <v>24</v>
      </c>
      <c r="M4" s="52" t="s">
        <v>19</v>
      </c>
      <c r="N4" s="52" t="s">
        <v>25</v>
      </c>
    </row>
    <row r="5" spans="1:22" x14ac:dyDescent="0.2">
      <c r="B5" s="1">
        <v>32956</v>
      </c>
      <c r="C5">
        <v>830</v>
      </c>
      <c r="E5" s="9">
        <v>35884</v>
      </c>
      <c r="F5">
        <v>550</v>
      </c>
      <c r="G5">
        <v>442</v>
      </c>
      <c r="L5">
        <v>1990</v>
      </c>
      <c r="M5" s="38">
        <v>787.08333333333337</v>
      </c>
      <c r="N5">
        <v>701.46</v>
      </c>
    </row>
    <row r="6" spans="1:22" x14ac:dyDescent="0.2">
      <c r="B6" s="1">
        <v>32987</v>
      </c>
      <c r="C6">
        <v>820</v>
      </c>
      <c r="E6" s="9">
        <v>35914</v>
      </c>
      <c r="F6">
        <v>550</v>
      </c>
      <c r="G6">
        <v>469</v>
      </c>
      <c r="L6">
        <v>1991</v>
      </c>
      <c r="M6" s="38">
        <v>568.33333333333337</v>
      </c>
      <c r="N6">
        <v>502.87</v>
      </c>
    </row>
    <row r="7" spans="1:22" x14ac:dyDescent="0.2">
      <c r="B7" s="1">
        <v>33018</v>
      </c>
      <c r="C7">
        <v>810</v>
      </c>
      <c r="E7" s="9">
        <v>35944</v>
      </c>
      <c r="F7">
        <v>550</v>
      </c>
      <c r="G7">
        <v>522</v>
      </c>
      <c r="L7">
        <v>1992</v>
      </c>
      <c r="M7" s="38">
        <v>551.25</v>
      </c>
      <c r="N7">
        <v>497.37</v>
      </c>
    </row>
    <row r="8" spans="1:22" x14ac:dyDescent="0.2">
      <c r="B8" s="1">
        <v>33049</v>
      </c>
      <c r="C8">
        <v>800</v>
      </c>
      <c r="E8" s="9">
        <v>35974</v>
      </c>
      <c r="F8">
        <v>575</v>
      </c>
      <c r="G8">
        <v>515</v>
      </c>
      <c r="L8">
        <v>1993</v>
      </c>
      <c r="M8" s="38">
        <v>445.41666666666669</v>
      </c>
      <c r="N8">
        <v>386.76</v>
      </c>
    </row>
    <row r="9" spans="1:22" x14ac:dyDescent="0.2">
      <c r="B9" s="1">
        <v>33080</v>
      </c>
      <c r="C9">
        <v>790</v>
      </c>
      <c r="E9" s="9">
        <v>36004</v>
      </c>
      <c r="F9">
        <v>575</v>
      </c>
      <c r="G9">
        <v>481</v>
      </c>
      <c r="L9">
        <v>1994</v>
      </c>
      <c r="M9" s="38">
        <v>554.09090909090912</v>
      </c>
      <c r="N9">
        <v>545.54999999999995</v>
      </c>
    </row>
    <row r="10" spans="1:22" x14ac:dyDescent="0.2">
      <c r="B10" s="1">
        <v>33111</v>
      </c>
      <c r="C10">
        <v>780</v>
      </c>
      <c r="E10" s="9">
        <v>36034</v>
      </c>
      <c r="F10">
        <v>550</v>
      </c>
      <c r="G10">
        <v>414</v>
      </c>
      <c r="L10">
        <v>1995</v>
      </c>
      <c r="M10" s="38">
        <v>876.66666666666663</v>
      </c>
      <c r="N10">
        <v>867.08</v>
      </c>
    </row>
    <row r="11" spans="1:22" x14ac:dyDescent="0.2">
      <c r="B11" s="1">
        <v>33142</v>
      </c>
      <c r="C11">
        <v>765</v>
      </c>
      <c r="E11" s="9">
        <v>36064</v>
      </c>
      <c r="F11">
        <v>525</v>
      </c>
      <c r="G11">
        <v>426</v>
      </c>
      <c r="L11">
        <v>1996</v>
      </c>
      <c r="M11" s="38">
        <v>599.58333333333337</v>
      </c>
      <c r="N11">
        <v>516.70000000000005</v>
      </c>
    </row>
    <row r="12" spans="1:22" x14ac:dyDescent="0.2">
      <c r="B12" s="1">
        <v>33173</v>
      </c>
      <c r="C12">
        <v>750</v>
      </c>
      <c r="E12" s="9">
        <v>36094</v>
      </c>
      <c r="F12">
        <v>500</v>
      </c>
      <c r="G12">
        <v>418</v>
      </c>
      <c r="L12">
        <v>1997</v>
      </c>
      <c r="M12" s="38">
        <v>591.66666666666663</v>
      </c>
      <c r="N12">
        <v>505.75</v>
      </c>
    </row>
    <row r="13" spans="1:22" x14ac:dyDescent="0.2">
      <c r="B13" s="1">
        <v>33204</v>
      </c>
      <c r="C13">
        <v>730</v>
      </c>
      <c r="E13" s="9">
        <v>36124</v>
      </c>
      <c r="F13">
        <v>500</v>
      </c>
      <c r="G13">
        <v>419</v>
      </c>
      <c r="L13">
        <v>1998</v>
      </c>
      <c r="M13" s="38">
        <v>543.75</v>
      </c>
      <c r="N13">
        <v>445.99</v>
      </c>
    </row>
    <row r="14" spans="1:22" x14ac:dyDescent="0.2">
      <c r="B14" s="1">
        <v>33235</v>
      </c>
      <c r="C14">
        <v>710</v>
      </c>
      <c r="E14" s="9">
        <v>36154</v>
      </c>
      <c r="F14">
        <v>500</v>
      </c>
      <c r="G14">
        <v>418</v>
      </c>
      <c r="L14">
        <v>1999</v>
      </c>
      <c r="M14" s="38">
        <v>541.66666666666663</v>
      </c>
      <c r="N14">
        <v>489.12</v>
      </c>
    </row>
    <row r="15" spans="1:22" x14ac:dyDescent="0.2">
      <c r="B15" s="1">
        <v>33266</v>
      </c>
      <c r="C15">
        <v>690</v>
      </c>
      <c r="E15" s="9">
        <v>36184</v>
      </c>
      <c r="F15">
        <v>500</v>
      </c>
      <c r="G15">
        <v>424</v>
      </c>
      <c r="L15">
        <v>2000</v>
      </c>
      <c r="M15" s="38">
        <v>685</v>
      </c>
      <c r="N15">
        <v>653.57000000000005</v>
      </c>
    </row>
    <row r="16" spans="1:22" x14ac:dyDescent="0.2">
      <c r="B16" s="1">
        <v>33297</v>
      </c>
      <c r="C16">
        <v>670</v>
      </c>
      <c r="E16" s="9">
        <v>36192</v>
      </c>
      <c r="F16">
        <v>490</v>
      </c>
      <c r="G16">
        <v>432</v>
      </c>
    </row>
    <row r="17" spans="2:7" x14ac:dyDescent="0.2">
      <c r="B17" s="1">
        <v>33328</v>
      </c>
      <c r="C17">
        <v>650</v>
      </c>
      <c r="E17" s="9">
        <v>36220</v>
      </c>
      <c r="F17">
        <v>490</v>
      </c>
      <c r="G17">
        <v>431</v>
      </c>
    </row>
    <row r="18" spans="2:7" x14ac:dyDescent="0.2">
      <c r="B18" s="1">
        <v>33358</v>
      </c>
      <c r="C18">
        <v>620</v>
      </c>
      <c r="E18" s="9">
        <v>36251</v>
      </c>
      <c r="F18">
        <v>500</v>
      </c>
      <c r="G18">
        <v>443</v>
      </c>
    </row>
    <row r="19" spans="2:7" x14ac:dyDescent="0.2">
      <c r="B19" s="1">
        <v>33388</v>
      </c>
      <c r="C19">
        <v>590</v>
      </c>
      <c r="E19" s="9">
        <v>36282</v>
      </c>
      <c r="F19">
        <v>520</v>
      </c>
      <c r="G19">
        <v>466</v>
      </c>
    </row>
    <row r="20" spans="2:7" x14ac:dyDescent="0.2">
      <c r="B20" s="1">
        <v>33418</v>
      </c>
      <c r="C20">
        <v>570</v>
      </c>
      <c r="E20" s="9">
        <v>36313</v>
      </c>
      <c r="F20">
        <v>540</v>
      </c>
      <c r="G20">
        <v>480</v>
      </c>
    </row>
    <row r="21" spans="2:7" x14ac:dyDescent="0.2">
      <c r="B21" s="1">
        <v>33448</v>
      </c>
      <c r="C21">
        <v>550</v>
      </c>
      <c r="E21" s="9">
        <v>36344</v>
      </c>
      <c r="F21">
        <v>540</v>
      </c>
      <c r="G21">
        <v>484</v>
      </c>
    </row>
    <row r="22" spans="2:7" x14ac:dyDescent="0.2">
      <c r="B22" s="1">
        <v>33478</v>
      </c>
      <c r="C22">
        <v>525</v>
      </c>
      <c r="E22" s="9">
        <v>36375</v>
      </c>
      <c r="F22">
        <v>540</v>
      </c>
      <c r="G22">
        <v>491</v>
      </c>
    </row>
    <row r="23" spans="2:7" x14ac:dyDescent="0.2">
      <c r="B23" s="1">
        <v>33508</v>
      </c>
      <c r="C23">
        <v>500</v>
      </c>
      <c r="E23" s="9">
        <v>36406</v>
      </c>
      <c r="F23">
        <v>580</v>
      </c>
      <c r="G23">
        <v>523</v>
      </c>
    </row>
    <row r="24" spans="2:7" x14ac:dyDescent="0.2">
      <c r="B24" s="1">
        <v>33538</v>
      </c>
      <c r="C24">
        <v>480</v>
      </c>
      <c r="E24" s="9">
        <v>36437</v>
      </c>
      <c r="F24">
        <v>580</v>
      </c>
      <c r="G24">
        <v>542</v>
      </c>
    </row>
    <row r="25" spans="2:7" x14ac:dyDescent="0.2">
      <c r="B25" s="1">
        <v>33568</v>
      </c>
      <c r="C25">
        <v>485</v>
      </c>
      <c r="E25" s="9">
        <v>36468</v>
      </c>
      <c r="F25">
        <v>610</v>
      </c>
      <c r="G25">
        <v>577</v>
      </c>
    </row>
    <row r="26" spans="2:7" x14ac:dyDescent="0.2">
      <c r="B26" s="1">
        <v>33598</v>
      </c>
      <c r="C26">
        <v>490</v>
      </c>
      <c r="E26" s="9">
        <v>36499</v>
      </c>
      <c r="F26">
        <v>610</v>
      </c>
      <c r="G26">
        <v>574</v>
      </c>
    </row>
    <row r="27" spans="2:7" x14ac:dyDescent="0.2">
      <c r="B27" s="1">
        <v>33628</v>
      </c>
      <c r="C27">
        <v>500</v>
      </c>
      <c r="E27" s="9">
        <v>36530</v>
      </c>
      <c r="F27">
        <v>640</v>
      </c>
      <c r="G27">
        <v>598</v>
      </c>
    </row>
    <row r="28" spans="2:7" x14ac:dyDescent="0.2">
      <c r="B28" s="1">
        <v>33658</v>
      </c>
      <c r="C28">
        <v>515</v>
      </c>
      <c r="E28" s="9">
        <v>36561</v>
      </c>
      <c r="F28">
        <v>640</v>
      </c>
      <c r="G28">
        <v>629</v>
      </c>
    </row>
    <row r="29" spans="2:7" x14ac:dyDescent="0.2">
      <c r="B29" s="1">
        <v>33688</v>
      </c>
      <c r="C29">
        <v>530</v>
      </c>
      <c r="E29" s="9">
        <v>36592</v>
      </c>
      <c r="F29">
        <v>640</v>
      </c>
      <c r="G29">
        <v>632</v>
      </c>
    </row>
    <row r="30" spans="2:7" x14ac:dyDescent="0.2">
      <c r="B30" s="1">
        <v>33718</v>
      </c>
      <c r="C30">
        <v>540</v>
      </c>
      <c r="E30" s="9">
        <v>36623</v>
      </c>
      <c r="F30">
        <v>680</v>
      </c>
      <c r="G30">
        <v>669</v>
      </c>
    </row>
    <row r="31" spans="2:7" x14ac:dyDescent="0.2">
      <c r="B31" s="1">
        <v>33748</v>
      </c>
      <c r="C31">
        <v>550</v>
      </c>
      <c r="E31" s="9">
        <v>36654</v>
      </c>
      <c r="F31">
        <v>680</v>
      </c>
      <c r="G31">
        <v>675</v>
      </c>
    </row>
    <row r="32" spans="2:7" x14ac:dyDescent="0.2">
      <c r="B32" s="1">
        <v>33778</v>
      </c>
      <c r="C32">
        <v>560</v>
      </c>
      <c r="E32" s="9">
        <v>36685</v>
      </c>
      <c r="F32">
        <v>680</v>
      </c>
      <c r="G32">
        <v>694</v>
      </c>
    </row>
    <row r="33" spans="2:7" x14ac:dyDescent="0.2">
      <c r="B33" s="1">
        <v>33808</v>
      </c>
      <c r="C33">
        <v>600</v>
      </c>
      <c r="E33" s="9">
        <v>36716</v>
      </c>
      <c r="F33">
        <v>710</v>
      </c>
      <c r="G33">
        <v>700</v>
      </c>
    </row>
    <row r="34" spans="2:7" x14ac:dyDescent="0.2">
      <c r="B34" s="1">
        <v>33838</v>
      </c>
      <c r="C34">
        <v>590</v>
      </c>
      <c r="E34" s="9">
        <v>36747</v>
      </c>
      <c r="F34">
        <v>710</v>
      </c>
      <c r="G34">
        <v>693</v>
      </c>
    </row>
    <row r="35" spans="2:7" x14ac:dyDescent="0.2">
      <c r="B35" s="1">
        <v>33868</v>
      </c>
      <c r="C35">
        <v>580</v>
      </c>
      <c r="E35" s="9">
        <v>36778</v>
      </c>
      <c r="F35">
        <v>710</v>
      </c>
      <c r="G35">
        <v>682</v>
      </c>
    </row>
    <row r="36" spans="2:7" x14ac:dyDescent="0.2">
      <c r="B36" s="1">
        <v>33898</v>
      </c>
      <c r="C36">
        <v>570</v>
      </c>
      <c r="E36" s="9">
        <v>36809</v>
      </c>
      <c r="F36">
        <v>710</v>
      </c>
      <c r="G36">
        <v>680</v>
      </c>
    </row>
    <row r="37" spans="2:7" x14ac:dyDescent="0.2">
      <c r="B37" s="1">
        <v>33928</v>
      </c>
      <c r="C37">
        <v>555</v>
      </c>
      <c r="E37" s="9">
        <v>36840</v>
      </c>
      <c r="F37">
        <v>710</v>
      </c>
      <c r="G37">
        <v>646</v>
      </c>
    </row>
    <row r="38" spans="2:7" x14ac:dyDescent="0.2">
      <c r="B38" s="1">
        <v>33958</v>
      </c>
      <c r="C38">
        <v>525</v>
      </c>
      <c r="E38" s="9">
        <v>36871</v>
      </c>
      <c r="F38">
        <v>710</v>
      </c>
      <c r="G38">
        <v>570</v>
      </c>
    </row>
    <row r="39" spans="2:7" x14ac:dyDescent="0.2">
      <c r="B39" s="1">
        <v>33988</v>
      </c>
      <c r="C39">
        <v>495</v>
      </c>
    </row>
    <row r="40" spans="2:7" x14ac:dyDescent="0.2">
      <c r="B40" s="1">
        <v>34018</v>
      </c>
      <c r="C40">
        <v>475</v>
      </c>
    </row>
    <row r="41" spans="2:7" x14ac:dyDescent="0.2">
      <c r="B41" s="1">
        <v>34048</v>
      </c>
      <c r="C41">
        <v>460</v>
      </c>
    </row>
    <row r="42" spans="2:7" x14ac:dyDescent="0.2">
      <c r="B42" s="1">
        <v>34078</v>
      </c>
      <c r="C42">
        <v>460</v>
      </c>
    </row>
    <row r="43" spans="2:7" x14ac:dyDescent="0.2">
      <c r="B43" s="1">
        <v>34108</v>
      </c>
      <c r="C43">
        <v>460</v>
      </c>
    </row>
    <row r="44" spans="2:7" x14ac:dyDescent="0.2">
      <c r="B44" s="1">
        <v>34138</v>
      </c>
      <c r="C44">
        <v>460</v>
      </c>
    </row>
    <row r="45" spans="2:7" x14ac:dyDescent="0.2">
      <c r="B45" s="1">
        <v>34168</v>
      </c>
      <c r="C45">
        <v>450</v>
      </c>
    </row>
    <row r="46" spans="2:7" x14ac:dyDescent="0.2">
      <c r="B46" s="1">
        <v>34198</v>
      </c>
      <c r="C46">
        <v>435</v>
      </c>
    </row>
    <row r="47" spans="2:7" x14ac:dyDescent="0.2">
      <c r="B47" s="1">
        <v>34228</v>
      </c>
      <c r="C47">
        <v>420</v>
      </c>
    </row>
    <row r="48" spans="2:7" x14ac:dyDescent="0.2">
      <c r="B48" s="1">
        <v>34258</v>
      </c>
      <c r="C48">
        <v>410</v>
      </c>
    </row>
    <row r="49" spans="2:3" x14ac:dyDescent="0.2">
      <c r="B49" s="1">
        <v>34288</v>
      </c>
      <c r="C49">
        <v>410</v>
      </c>
    </row>
    <row r="50" spans="2:3" x14ac:dyDescent="0.2">
      <c r="B50" s="1">
        <v>34318</v>
      </c>
      <c r="C50">
        <v>410</v>
      </c>
    </row>
    <row r="51" spans="2:3" x14ac:dyDescent="0.2">
      <c r="B51" s="1">
        <v>34348</v>
      </c>
      <c r="C51">
        <v>440</v>
      </c>
    </row>
    <row r="52" spans="2:3" x14ac:dyDescent="0.2">
      <c r="B52" s="1">
        <v>34378</v>
      </c>
      <c r="C52">
        <v>450</v>
      </c>
    </row>
    <row r="53" spans="2:3" x14ac:dyDescent="0.2">
      <c r="B53" s="1">
        <v>34408</v>
      </c>
      <c r="C53">
        <v>455</v>
      </c>
    </row>
    <row r="54" spans="2:3" x14ac:dyDescent="0.2">
      <c r="B54" s="1">
        <v>34438</v>
      </c>
      <c r="C54">
        <v>490</v>
      </c>
    </row>
    <row r="55" spans="2:3" x14ac:dyDescent="0.2">
      <c r="B55" s="1">
        <v>34468</v>
      </c>
      <c r="C55">
        <v>510</v>
      </c>
    </row>
    <row r="56" spans="2:3" x14ac:dyDescent="0.2">
      <c r="B56" s="1">
        <v>34498</v>
      </c>
      <c r="C56">
        <v>560</v>
      </c>
    </row>
    <row r="57" spans="2:3" x14ac:dyDescent="0.2">
      <c r="B57" s="1">
        <v>34528</v>
      </c>
      <c r="C57">
        <v>560</v>
      </c>
    </row>
    <row r="58" spans="2:3" x14ac:dyDescent="0.2">
      <c r="B58" s="1">
        <v>34558</v>
      </c>
      <c r="C58">
        <v>600</v>
      </c>
    </row>
    <row r="59" spans="2:3" x14ac:dyDescent="0.2">
      <c r="B59" s="1">
        <v>34588</v>
      </c>
      <c r="C59">
        <v>630</v>
      </c>
    </row>
    <row r="60" spans="2:3" x14ac:dyDescent="0.2">
      <c r="B60" s="1">
        <v>34618</v>
      </c>
      <c r="C60">
        <v>700</v>
      </c>
    </row>
    <row r="61" spans="2:3" x14ac:dyDescent="0.2">
      <c r="B61" s="1">
        <v>34648</v>
      </c>
      <c r="C61">
        <v>700</v>
      </c>
    </row>
    <row r="62" spans="2:3" x14ac:dyDescent="0.2">
      <c r="B62" s="1">
        <v>34678</v>
      </c>
      <c r="C62">
        <v>700</v>
      </c>
    </row>
    <row r="63" spans="2:3" x14ac:dyDescent="0.2">
      <c r="B63" s="1">
        <v>34709</v>
      </c>
      <c r="C63">
        <v>750</v>
      </c>
    </row>
    <row r="64" spans="2:3" x14ac:dyDescent="0.2">
      <c r="B64" s="1">
        <v>34740</v>
      </c>
      <c r="C64">
        <v>750</v>
      </c>
    </row>
    <row r="65" spans="2:3" x14ac:dyDescent="0.2">
      <c r="B65" s="1">
        <v>34771</v>
      </c>
      <c r="C65">
        <v>825</v>
      </c>
    </row>
    <row r="66" spans="2:3" x14ac:dyDescent="0.2">
      <c r="B66" s="1">
        <v>34802</v>
      </c>
      <c r="C66">
        <v>825</v>
      </c>
    </row>
    <row r="67" spans="2:3" x14ac:dyDescent="0.2">
      <c r="B67" s="1">
        <v>34833</v>
      </c>
      <c r="C67">
        <v>825</v>
      </c>
    </row>
    <row r="68" spans="2:3" x14ac:dyDescent="0.2">
      <c r="B68" s="1">
        <v>34864</v>
      </c>
      <c r="C68">
        <v>910</v>
      </c>
    </row>
    <row r="69" spans="2:3" x14ac:dyDescent="0.2">
      <c r="B69" s="1">
        <v>34895</v>
      </c>
      <c r="C69">
        <v>910</v>
      </c>
    </row>
    <row r="70" spans="2:3" x14ac:dyDescent="0.2">
      <c r="B70" s="1">
        <v>34926</v>
      </c>
      <c r="C70">
        <v>910</v>
      </c>
    </row>
    <row r="71" spans="2:3" x14ac:dyDescent="0.2">
      <c r="B71" s="1">
        <v>34957</v>
      </c>
      <c r="C71">
        <v>910</v>
      </c>
    </row>
    <row r="72" spans="2:3" x14ac:dyDescent="0.2">
      <c r="B72" s="1">
        <v>34988</v>
      </c>
      <c r="C72">
        <v>985</v>
      </c>
    </row>
    <row r="73" spans="2:3" x14ac:dyDescent="0.2">
      <c r="B73" s="1">
        <v>35019</v>
      </c>
      <c r="C73">
        <v>985</v>
      </c>
    </row>
    <row r="74" spans="2:3" x14ac:dyDescent="0.2">
      <c r="B74" s="1">
        <v>35050</v>
      </c>
      <c r="C74">
        <v>935</v>
      </c>
    </row>
    <row r="75" spans="2:3" x14ac:dyDescent="0.2">
      <c r="B75" s="1">
        <v>35081</v>
      </c>
      <c r="C75">
        <v>860</v>
      </c>
    </row>
    <row r="76" spans="2:3" x14ac:dyDescent="0.2">
      <c r="B76" s="1">
        <v>35112</v>
      </c>
      <c r="C76">
        <v>700</v>
      </c>
    </row>
    <row r="77" spans="2:3" x14ac:dyDescent="0.2">
      <c r="B77" s="1">
        <v>35143</v>
      </c>
      <c r="C77">
        <v>575</v>
      </c>
    </row>
    <row r="78" spans="2:3" x14ac:dyDescent="0.2">
      <c r="B78" s="1">
        <v>35174</v>
      </c>
      <c r="C78">
        <v>520</v>
      </c>
    </row>
    <row r="79" spans="2:3" x14ac:dyDescent="0.2">
      <c r="B79" s="1">
        <v>35205</v>
      </c>
      <c r="C79">
        <v>520</v>
      </c>
    </row>
    <row r="80" spans="2:3" x14ac:dyDescent="0.2">
      <c r="B80" s="1">
        <v>35236</v>
      </c>
      <c r="C80">
        <v>520</v>
      </c>
    </row>
    <row r="81" spans="2:3" x14ac:dyDescent="0.2">
      <c r="B81" s="1">
        <v>35267</v>
      </c>
      <c r="C81">
        <v>580</v>
      </c>
    </row>
    <row r="82" spans="2:3" x14ac:dyDescent="0.2">
      <c r="B82" s="1">
        <v>35298</v>
      </c>
      <c r="C82">
        <v>580</v>
      </c>
    </row>
    <row r="83" spans="2:3" x14ac:dyDescent="0.2">
      <c r="B83" s="1">
        <v>35329</v>
      </c>
      <c r="C83">
        <v>580</v>
      </c>
    </row>
    <row r="84" spans="2:3" x14ac:dyDescent="0.2">
      <c r="B84" s="1">
        <v>35360</v>
      </c>
      <c r="C84">
        <v>600</v>
      </c>
    </row>
    <row r="85" spans="2:3" x14ac:dyDescent="0.2">
      <c r="B85" s="1">
        <v>35391</v>
      </c>
      <c r="C85">
        <v>580</v>
      </c>
    </row>
    <row r="86" spans="2:3" x14ac:dyDescent="0.2">
      <c r="B86" s="1">
        <v>35422</v>
      </c>
      <c r="C86">
        <v>580</v>
      </c>
    </row>
    <row r="87" spans="2:3" x14ac:dyDescent="0.2">
      <c r="B87" s="1">
        <v>35453</v>
      </c>
      <c r="C87">
        <v>580</v>
      </c>
    </row>
    <row r="88" spans="2:3" x14ac:dyDescent="0.2">
      <c r="B88" s="1">
        <v>35484</v>
      </c>
      <c r="C88">
        <v>580</v>
      </c>
    </row>
    <row r="89" spans="2:3" x14ac:dyDescent="0.2">
      <c r="B89" s="1">
        <v>35515</v>
      </c>
      <c r="C89">
        <v>560</v>
      </c>
    </row>
    <row r="90" spans="2:3" x14ac:dyDescent="0.2">
      <c r="B90" s="1">
        <v>35546</v>
      </c>
      <c r="C90">
        <v>560</v>
      </c>
    </row>
    <row r="91" spans="2:3" x14ac:dyDescent="0.2">
      <c r="B91" s="1">
        <v>35577</v>
      </c>
      <c r="C91">
        <v>580</v>
      </c>
    </row>
    <row r="92" spans="2:3" x14ac:dyDescent="0.2">
      <c r="B92" s="1">
        <v>35608</v>
      </c>
      <c r="C92">
        <v>580</v>
      </c>
    </row>
    <row r="93" spans="2:3" x14ac:dyDescent="0.2">
      <c r="B93" s="1">
        <v>35639</v>
      </c>
      <c r="C93">
        <v>610</v>
      </c>
    </row>
    <row r="94" spans="2:3" x14ac:dyDescent="0.2">
      <c r="B94" s="1">
        <v>35670</v>
      </c>
      <c r="C94">
        <v>610</v>
      </c>
    </row>
    <row r="95" spans="2:3" x14ac:dyDescent="0.2">
      <c r="B95" s="1">
        <v>35701</v>
      </c>
      <c r="C95">
        <v>610</v>
      </c>
    </row>
    <row r="96" spans="2:3" x14ac:dyDescent="0.2">
      <c r="B96" s="1">
        <v>35732</v>
      </c>
      <c r="C96">
        <v>610</v>
      </c>
    </row>
    <row r="97" spans="2:3" x14ac:dyDescent="0.2">
      <c r="B97" s="1">
        <v>35763</v>
      </c>
      <c r="C97">
        <v>610</v>
      </c>
    </row>
    <row r="98" spans="2:3" x14ac:dyDescent="0.2">
      <c r="B98" s="1">
        <v>35794</v>
      </c>
      <c r="C98">
        <v>610</v>
      </c>
    </row>
    <row r="99" spans="2:3" x14ac:dyDescent="0.2">
      <c r="B99" s="1">
        <v>35825</v>
      </c>
      <c r="C99">
        <v>590</v>
      </c>
    </row>
    <row r="100" spans="2:3" x14ac:dyDescent="0.2">
      <c r="B100" s="1">
        <v>35854</v>
      </c>
      <c r="C100">
        <v>560</v>
      </c>
    </row>
    <row r="101" spans="2:3" x14ac:dyDescent="0.2">
      <c r="B101" s="1">
        <v>35884</v>
      </c>
      <c r="C101">
        <v>550</v>
      </c>
    </row>
    <row r="102" spans="2:3" x14ac:dyDescent="0.2">
      <c r="B102" s="1">
        <v>35914</v>
      </c>
      <c r="C102">
        <v>550</v>
      </c>
    </row>
    <row r="103" spans="2:3" x14ac:dyDescent="0.2">
      <c r="B103" s="1">
        <v>35944</v>
      </c>
      <c r="C103">
        <v>550</v>
      </c>
    </row>
    <row r="104" spans="2:3" x14ac:dyDescent="0.2">
      <c r="B104" s="1">
        <v>35974</v>
      </c>
      <c r="C104">
        <v>575</v>
      </c>
    </row>
    <row r="105" spans="2:3" x14ac:dyDescent="0.2">
      <c r="B105" s="1">
        <v>36004</v>
      </c>
      <c r="C105">
        <v>575</v>
      </c>
    </row>
    <row r="106" spans="2:3" x14ac:dyDescent="0.2">
      <c r="B106" s="1">
        <v>36034</v>
      </c>
      <c r="C106">
        <v>550</v>
      </c>
    </row>
    <row r="107" spans="2:3" x14ac:dyDescent="0.2">
      <c r="B107" s="1">
        <v>36064</v>
      </c>
      <c r="C107">
        <v>525</v>
      </c>
    </row>
    <row r="108" spans="2:3" x14ac:dyDescent="0.2">
      <c r="B108" s="1">
        <v>36094</v>
      </c>
      <c r="C108">
        <v>500</v>
      </c>
    </row>
    <row r="109" spans="2:3" x14ac:dyDescent="0.2">
      <c r="B109" s="1">
        <v>36124</v>
      </c>
      <c r="C109">
        <v>500</v>
      </c>
    </row>
    <row r="110" spans="2:3" x14ac:dyDescent="0.2">
      <c r="B110" s="1">
        <v>36154</v>
      </c>
      <c r="C110">
        <v>500</v>
      </c>
    </row>
    <row r="111" spans="2:3" x14ac:dyDescent="0.2">
      <c r="B111" s="1">
        <v>36184</v>
      </c>
      <c r="C111">
        <v>500</v>
      </c>
    </row>
    <row r="112" spans="2:3" x14ac:dyDescent="0.2">
      <c r="B112" s="1">
        <v>36192</v>
      </c>
      <c r="C112">
        <v>490</v>
      </c>
    </row>
    <row r="113" spans="2:3" x14ac:dyDescent="0.2">
      <c r="B113" s="1">
        <v>36220</v>
      </c>
      <c r="C113">
        <v>490</v>
      </c>
    </row>
    <row r="114" spans="2:3" x14ac:dyDescent="0.2">
      <c r="B114" s="1">
        <v>36251</v>
      </c>
      <c r="C114">
        <v>500</v>
      </c>
    </row>
    <row r="115" spans="2:3" x14ac:dyDescent="0.2">
      <c r="B115" s="1">
        <v>36282</v>
      </c>
      <c r="C115">
        <v>520</v>
      </c>
    </row>
    <row r="116" spans="2:3" x14ac:dyDescent="0.2">
      <c r="B116" s="1">
        <v>36313</v>
      </c>
      <c r="C116">
        <v>540</v>
      </c>
    </row>
    <row r="117" spans="2:3" x14ac:dyDescent="0.2">
      <c r="B117" s="1">
        <v>36344</v>
      </c>
      <c r="C117">
        <v>540</v>
      </c>
    </row>
    <row r="118" spans="2:3" x14ac:dyDescent="0.2">
      <c r="B118" s="1">
        <v>36375</v>
      </c>
      <c r="C118">
        <v>540</v>
      </c>
    </row>
    <row r="119" spans="2:3" x14ac:dyDescent="0.2">
      <c r="B119" s="1">
        <v>36406</v>
      </c>
      <c r="C119">
        <v>580</v>
      </c>
    </row>
    <row r="120" spans="2:3" x14ac:dyDescent="0.2">
      <c r="B120" s="1">
        <v>36437</v>
      </c>
      <c r="C120">
        <v>580</v>
      </c>
    </row>
    <row r="121" spans="2:3" x14ac:dyDescent="0.2">
      <c r="B121" s="1">
        <v>36468</v>
      </c>
      <c r="C121">
        <v>610</v>
      </c>
    </row>
    <row r="122" spans="2:3" x14ac:dyDescent="0.2">
      <c r="B122" s="1">
        <v>36499</v>
      </c>
      <c r="C122">
        <v>610</v>
      </c>
    </row>
    <row r="123" spans="2:3" x14ac:dyDescent="0.2">
      <c r="B123" s="1">
        <v>36530</v>
      </c>
      <c r="C123">
        <v>640</v>
      </c>
    </row>
    <row r="124" spans="2:3" x14ac:dyDescent="0.2">
      <c r="B124" s="1">
        <v>36561</v>
      </c>
      <c r="C124">
        <v>640</v>
      </c>
    </row>
    <row r="125" spans="2:3" x14ac:dyDescent="0.2">
      <c r="B125" s="1">
        <v>36592</v>
      </c>
      <c r="C125">
        <v>640</v>
      </c>
    </row>
    <row r="126" spans="2:3" x14ac:dyDescent="0.2">
      <c r="B126" s="1">
        <v>36623</v>
      </c>
      <c r="C126">
        <v>680</v>
      </c>
    </row>
    <row r="127" spans="2:3" x14ac:dyDescent="0.2">
      <c r="B127" s="1">
        <v>36654</v>
      </c>
      <c r="C127">
        <v>680</v>
      </c>
    </row>
    <row r="128" spans="2:3" x14ac:dyDescent="0.2">
      <c r="B128" s="1">
        <v>36685</v>
      </c>
      <c r="C128">
        <v>680</v>
      </c>
    </row>
    <row r="129" spans="2:3" x14ac:dyDescent="0.2">
      <c r="B129" s="1">
        <v>36716</v>
      </c>
      <c r="C129">
        <v>710</v>
      </c>
    </row>
    <row r="130" spans="2:3" x14ac:dyDescent="0.2">
      <c r="B130" s="1">
        <v>36747</v>
      </c>
      <c r="C130">
        <v>710</v>
      </c>
    </row>
    <row r="131" spans="2:3" x14ac:dyDescent="0.2">
      <c r="B131" s="1">
        <v>36778</v>
      </c>
      <c r="C131">
        <v>710</v>
      </c>
    </row>
    <row r="132" spans="2:3" x14ac:dyDescent="0.2">
      <c r="B132" s="1">
        <v>36809</v>
      </c>
      <c r="C132">
        <v>710</v>
      </c>
    </row>
    <row r="133" spans="2:3" x14ac:dyDescent="0.2">
      <c r="B133" s="1">
        <v>36840</v>
      </c>
      <c r="C133">
        <v>710</v>
      </c>
    </row>
    <row r="134" spans="2:3" x14ac:dyDescent="0.2">
      <c r="B134" s="1">
        <v>36871</v>
      </c>
      <c r="C134">
        <v>710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29" sqref="D29"/>
    </sheetView>
  </sheetViews>
  <sheetFormatPr defaultRowHeight="12.75" x14ac:dyDescent="0.2"/>
  <cols>
    <col min="1" max="1" width="36.140625" customWidth="1"/>
  </cols>
  <sheetData>
    <row r="1" spans="1:13" ht="15" x14ac:dyDescent="0.2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5" thickBot="1" x14ac:dyDescent="0.25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">
      <c r="A6" s="55" t="s">
        <v>27</v>
      </c>
      <c r="B6" s="56">
        <f>B5*B7</f>
        <v>177093.75</v>
      </c>
      <c r="C6" s="56">
        <f t="shared" ref="C6:L6" si="0">C5*C7</f>
        <v>126170.00000000001</v>
      </c>
      <c r="D6" s="56">
        <f t="shared" si="0"/>
        <v>113006.25</v>
      </c>
      <c r="E6" s="56">
        <f t="shared" si="0"/>
        <v>80175</v>
      </c>
      <c r="F6" s="56">
        <f t="shared" si="0"/>
        <v>134644.09090909091</v>
      </c>
      <c r="G6" s="56">
        <f t="shared" si="0"/>
        <v>212153.33333333331</v>
      </c>
      <c r="H6" s="56">
        <f t="shared" si="0"/>
        <v>119317.08333333334</v>
      </c>
      <c r="I6" s="56">
        <f t="shared" si="0"/>
        <v>151466.66666666666</v>
      </c>
      <c r="J6" s="56">
        <f t="shared" si="0"/>
        <v>120168.75</v>
      </c>
      <c r="K6" s="56">
        <f t="shared" si="0"/>
        <v>145708.33333333331</v>
      </c>
      <c r="L6" s="56">
        <f t="shared" si="0"/>
        <v>175360</v>
      </c>
      <c r="M6" s="16">
        <f>(SUM(B6:L6))/M7</f>
        <v>617.65816424771947</v>
      </c>
    </row>
    <row r="7" spans="1:13" x14ac:dyDescent="0.2">
      <c r="A7" s="55" t="s">
        <v>26</v>
      </c>
      <c r="B7" s="56">
        <v>225</v>
      </c>
      <c r="C7" s="56">
        <v>222</v>
      </c>
      <c r="D7" s="56">
        <v>205</v>
      </c>
      <c r="E7" s="56">
        <v>180</v>
      </c>
      <c r="F7" s="56">
        <v>243</v>
      </c>
      <c r="G7" s="56">
        <v>242</v>
      </c>
      <c r="H7" s="56">
        <v>199</v>
      </c>
      <c r="I7" s="56">
        <v>256</v>
      </c>
      <c r="J7" s="56">
        <v>221</v>
      </c>
      <c r="K7" s="56">
        <v>269</v>
      </c>
      <c r="L7" s="56">
        <v>256</v>
      </c>
      <c r="M7" s="16">
        <v>2518</v>
      </c>
    </row>
    <row r="8" spans="1:13" x14ac:dyDescent="0.2">
      <c r="A8" s="6" t="s">
        <v>15</v>
      </c>
      <c r="B8" s="43">
        <v>720.59</v>
      </c>
      <c r="C8" s="43">
        <v>522.63</v>
      </c>
      <c r="D8" s="43">
        <v>511.41</v>
      </c>
      <c r="E8" s="43">
        <v>400.29</v>
      </c>
      <c r="F8" s="43">
        <v>560.59</v>
      </c>
      <c r="G8" s="43">
        <v>889.69</v>
      </c>
      <c r="H8" s="43">
        <v>549.22</v>
      </c>
      <c r="I8" s="43">
        <v>526.62</v>
      </c>
      <c r="J8" s="43">
        <v>466.68</v>
      </c>
      <c r="K8" s="43">
        <v>507.25</v>
      </c>
      <c r="L8" s="43">
        <v>675.62</v>
      </c>
      <c r="M8" s="16">
        <f>AVERAGE(B8:L8)</f>
        <v>575.50818181818181</v>
      </c>
    </row>
    <row r="9" spans="1:13" x14ac:dyDescent="0.2">
      <c r="A9" s="6" t="s">
        <v>28</v>
      </c>
      <c r="B9" s="43">
        <f>B8*B7</f>
        <v>162132.75</v>
      </c>
      <c r="C9" s="43">
        <f t="shared" ref="C9:L9" si="1">C8*C7</f>
        <v>116023.86</v>
      </c>
      <c r="D9" s="43">
        <f t="shared" si="1"/>
        <v>104839.05</v>
      </c>
      <c r="E9" s="43">
        <f t="shared" si="1"/>
        <v>72052.2</v>
      </c>
      <c r="F9" s="43">
        <f t="shared" si="1"/>
        <v>136223.37</v>
      </c>
      <c r="G9" s="43">
        <f t="shared" si="1"/>
        <v>215304.98</v>
      </c>
      <c r="H9" s="43">
        <f t="shared" si="1"/>
        <v>109294.78</v>
      </c>
      <c r="I9" s="43">
        <f t="shared" si="1"/>
        <v>134814.72</v>
      </c>
      <c r="J9" s="43">
        <f t="shared" si="1"/>
        <v>103136.28</v>
      </c>
      <c r="K9" s="43">
        <f t="shared" si="1"/>
        <v>136450.25</v>
      </c>
      <c r="L9" s="43">
        <f t="shared" si="1"/>
        <v>172958.72</v>
      </c>
      <c r="M9" s="16">
        <f>(SUM(B9:L9))/M7</f>
        <v>581.10840349483715</v>
      </c>
    </row>
    <row r="10" spans="1:13" x14ac:dyDescent="0.2">
      <c r="A10" s="13" t="s">
        <v>5</v>
      </c>
      <c r="B10" s="40">
        <f>B6-B9</f>
        <v>14961</v>
      </c>
      <c r="C10" s="40">
        <f t="shared" ref="C10:L10" si="2">C6-C9</f>
        <v>10146.140000000014</v>
      </c>
      <c r="D10" s="40">
        <f t="shared" si="2"/>
        <v>8167.1999999999971</v>
      </c>
      <c r="E10" s="40">
        <f t="shared" si="2"/>
        <v>8122.8000000000029</v>
      </c>
      <c r="F10" s="40">
        <f t="shared" si="2"/>
        <v>-1579.2790909090836</v>
      </c>
      <c r="G10" s="40">
        <f t="shared" si="2"/>
        <v>-3151.6466666666965</v>
      </c>
      <c r="H10" s="40">
        <f t="shared" si="2"/>
        <v>10022.303333333344</v>
      </c>
      <c r="I10" s="40">
        <f t="shared" si="2"/>
        <v>16651.946666666656</v>
      </c>
      <c r="J10" s="40">
        <f t="shared" si="2"/>
        <v>17032.47</v>
      </c>
      <c r="K10" s="40">
        <f t="shared" si="2"/>
        <v>9258.0833333333139</v>
      </c>
      <c r="L10" s="40">
        <f t="shared" si="2"/>
        <v>2401.2799999999988</v>
      </c>
      <c r="M10" s="17">
        <f>M6-M9</f>
        <v>36.549760752882321</v>
      </c>
    </row>
    <row r="11" spans="1:13" x14ac:dyDescent="0.2">
      <c r="A11" s="13" t="s">
        <v>7</v>
      </c>
      <c r="B11" s="59">
        <f>B10/B6</f>
        <v>8.4480677607199572E-2</v>
      </c>
      <c r="C11" s="59">
        <f t="shared" ref="C11:L11" si="3">C10/C6</f>
        <v>8.0416422287390127E-2</v>
      </c>
      <c r="D11" s="59">
        <f t="shared" si="3"/>
        <v>7.2272108843537394E-2</v>
      </c>
      <c r="E11" s="59">
        <f t="shared" si="3"/>
        <v>0.10131337698783914</v>
      </c>
      <c r="F11" s="59">
        <f t="shared" si="3"/>
        <v>-1.1729286300246049E-2</v>
      </c>
      <c r="G11" s="59">
        <f t="shared" si="3"/>
        <v>-1.4855513307984933E-2</v>
      </c>
      <c r="H11" s="59">
        <f t="shared" si="3"/>
        <v>8.3997220291869443E-2</v>
      </c>
      <c r="I11" s="59">
        <f t="shared" si="3"/>
        <v>0.10993802816901402</v>
      </c>
      <c r="J11" s="59">
        <f t="shared" si="3"/>
        <v>0.14173793103448276</v>
      </c>
      <c r="K11" s="59">
        <f t="shared" si="3"/>
        <v>6.3538461538461419E-2</v>
      </c>
      <c r="L11" s="59">
        <f t="shared" si="3"/>
        <v>1.36934306569343E-2</v>
      </c>
      <c r="M11" s="14">
        <f>M10/M6</f>
        <v>5.9174739149442518E-2</v>
      </c>
    </row>
    <row r="12" spans="1:13" x14ac:dyDescent="0.2">
      <c r="A12" s="6"/>
      <c r="B12" s="5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 x14ac:dyDescent="0.2">
      <c r="A14" s="6" t="s">
        <v>11</v>
      </c>
      <c r="B14" s="43">
        <v>19.13</v>
      </c>
      <c r="C14" s="43">
        <v>19.760000000000002</v>
      </c>
      <c r="D14" s="43">
        <v>14.04</v>
      </c>
      <c r="E14" s="48">
        <v>13.53</v>
      </c>
      <c r="F14" s="48">
        <v>15.04</v>
      </c>
      <c r="G14" s="48">
        <v>22.61</v>
      </c>
      <c r="H14" s="48">
        <v>32.520000000000003</v>
      </c>
      <c r="I14" s="48">
        <v>20.87</v>
      </c>
      <c r="J14" s="48">
        <v>20.69</v>
      </c>
      <c r="K14" s="48">
        <v>18.13</v>
      </c>
      <c r="L14" s="48">
        <v>22.05</v>
      </c>
      <c r="M14" s="16">
        <f>AVERAGE(B14:L14)</f>
        <v>19.851818181818182</v>
      </c>
    </row>
    <row r="15" spans="1:13" x14ac:dyDescent="0.2">
      <c r="A15" s="6"/>
      <c r="B15" s="43">
        <f>B14*B7</f>
        <v>4304.25</v>
      </c>
      <c r="C15" s="43">
        <f t="shared" ref="C15:L15" si="4">C14*C7</f>
        <v>4386.72</v>
      </c>
      <c r="D15" s="43">
        <f t="shared" si="4"/>
        <v>2878.2</v>
      </c>
      <c r="E15" s="43">
        <f t="shared" si="4"/>
        <v>2435.4</v>
      </c>
      <c r="F15" s="43">
        <f t="shared" si="4"/>
        <v>3654.72</v>
      </c>
      <c r="G15" s="43">
        <f t="shared" si="4"/>
        <v>5471.62</v>
      </c>
      <c r="H15" s="43">
        <f t="shared" si="4"/>
        <v>6471.4800000000005</v>
      </c>
      <c r="I15" s="43">
        <f t="shared" si="4"/>
        <v>5342.72</v>
      </c>
      <c r="J15" s="43">
        <f t="shared" si="4"/>
        <v>4572.4900000000007</v>
      </c>
      <c r="K15" s="43">
        <f t="shared" si="4"/>
        <v>4876.9699999999993</v>
      </c>
      <c r="L15" s="43">
        <f t="shared" si="4"/>
        <v>5644.8</v>
      </c>
      <c r="M15" s="16">
        <f>(SUM(B15:L15))/M7</f>
        <v>19.872664813343924</v>
      </c>
    </row>
    <row r="16" spans="1:13" x14ac:dyDescent="0.2">
      <c r="A16" s="6" t="s">
        <v>17</v>
      </c>
      <c r="B16" s="43">
        <f>B8-B14</f>
        <v>701.46</v>
      </c>
      <c r="C16" s="43">
        <f t="shared" ref="C16:L16" si="5">C8-C14</f>
        <v>502.87</v>
      </c>
      <c r="D16" s="43">
        <f t="shared" si="5"/>
        <v>497.37</v>
      </c>
      <c r="E16" s="43">
        <f t="shared" si="5"/>
        <v>386.76000000000005</v>
      </c>
      <c r="F16" s="43">
        <f t="shared" si="5"/>
        <v>545.55000000000007</v>
      </c>
      <c r="G16" s="43">
        <f t="shared" si="5"/>
        <v>867.08</v>
      </c>
      <c r="H16" s="43">
        <f t="shared" si="5"/>
        <v>516.70000000000005</v>
      </c>
      <c r="I16" s="43">
        <f t="shared" si="5"/>
        <v>505.75</v>
      </c>
      <c r="J16" s="43">
        <f t="shared" si="5"/>
        <v>445.99</v>
      </c>
      <c r="K16" s="43">
        <f t="shared" si="5"/>
        <v>489.12</v>
      </c>
      <c r="L16" s="43">
        <f t="shared" si="5"/>
        <v>653.57000000000005</v>
      </c>
      <c r="M16" s="16">
        <v>561</v>
      </c>
    </row>
    <row r="17" spans="1:15" x14ac:dyDescent="0.2">
      <c r="A17" s="25" t="s">
        <v>5</v>
      </c>
      <c r="B17" s="41">
        <f>B10+B15</f>
        <v>19265.25</v>
      </c>
      <c r="C17" s="41">
        <f t="shared" ref="C17:L17" si="6">C10+C15</f>
        <v>14532.860000000015</v>
      </c>
      <c r="D17" s="41">
        <f t="shared" si="6"/>
        <v>11045.399999999998</v>
      </c>
      <c r="E17" s="41">
        <f t="shared" si="6"/>
        <v>10558.200000000003</v>
      </c>
      <c r="F17" s="41">
        <f t="shared" si="6"/>
        <v>2075.4409090909162</v>
      </c>
      <c r="G17" s="41">
        <f t="shared" si="6"/>
        <v>2319.9733333333033</v>
      </c>
      <c r="H17" s="41">
        <f t="shared" si="6"/>
        <v>16493.783333333344</v>
      </c>
      <c r="I17" s="41">
        <f t="shared" si="6"/>
        <v>21994.666666666657</v>
      </c>
      <c r="J17" s="41">
        <f t="shared" si="6"/>
        <v>21604.960000000003</v>
      </c>
      <c r="K17" s="41">
        <f t="shared" si="6"/>
        <v>14135.053333333313</v>
      </c>
      <c r="L17" s="41">
        <f t="shared" si="6"/>
        <v>8046.079999999999</v>
      </c>
      <c r="M17" s="27">
        <f>M6-M16</f>
        <v>56.658164247719469</v>
      </c>
    </row>
    <row r="18" spans="1:15" x14ac:dyDescent="0.2">
      <c r="A18" s="25" t="s">
        <v>7</v>
      </c>
      <c r="B18" s="28">
        <f>B17/B6</f>
        <v>0.108785600847009</v>
      </c>
      <c r="C18" s="28">
        <f t="shared" ref="C18:L18" si="7">C17/C6</f>
        <v>0.11518475073313794</v>
      </c>
      <c r="D18" s="28">
        <f t="shared" si="7"/>
        <v>9.7741496598639441E-2</v>
      </c>
      <c r="E18" s="28">
        <f t="shared" si="7"/>
        <v>0.13168942937324607</v>
      </c>
      <c r="F18" s="28">
        <f t="shared" si="7"/>
        <v>1.5414273995077984E-2</v>
      </c>
      <c r="G18" s="28">
        <f t="shared" si="7"/>
        <v>1.0935361216729897E-2</v>
      </c>
      <c r="H18" s="28">
        <f t="shared" si="7"/>
        <v>0.13823488533703968</v>
      </c>
      <c r="I18" s="28">
        <f t="shared" si="7"/>
        <v>0.14521126760563374</v>
      </c>
      <c r="J18" s="28">
        <f t="shared" si="7"/>
        <v>0.17978850574712646</v>
      </c>
      <c r="K18" s="28">
        <f t="shared" si="7"/>
        <v>9.7009230769230639E-2</v>
      </c>
      <c r="L18" s="28">
        <f t="shared" si="7"/>
        <v>4.5883211678832109E-2</v>
      </c>
      <c r="M18" s="44">
        <f>M17/M6</f>
        <v>9.1730616589074998E-2</v>
      </c>
    </row>
    <row r="19" spans="1:15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0"/>
    </row>
    <row r="20" spans="1:15" x14ac:dyDescent="0.2">
      <c r="A20" s="6" t="s">
        <v>13</v>
      </c>
      <c r="B20" s="43">
        <v>12.04</v>
      </c>
      <c r="C20" s="43">
        <v>8.7100000000000009</v>
      </c>
      <c r="D20" s="43">
        <v>8.3000000000000007</v>
      </c>
      <c r="E20" s="48">
        <v>6.37</v>
      </c>
      <c r="F20" s="48">
        <v>9.83</v>
      </c>
      <c r="G20" s="48">
        <v>15.88</v>
      </c>
      <c r="H20" s="48">
        <v>9.77</v>
      </c>
      <c r="I20" s="48">
        <v>8.6</v>
      </c>
      <c r="J20" s="48">
        <v>8.0500000000000007</v>
      </c>
      <c r="K20" s="48">
        <v>8.74</v>
      </c>
      <c r="L20" s="48">
        <v>10.52</v>
      </c>
      <c r="M20" s="16">
        <f>AVERAGE(B20:L20)</f>
        <v>9.7099999999999991</v>
      </c>
    </row>
    <row r="21" spans="1:15" x14ac:dyDescent="0.2">
      <c r="A21" s="6"/>
      <c r="B21" s="43">
        <f>B20*B7</f>
        <v>2709</v>
      </c>
      <c r="C21" s="43">
        <f t="shared" ref="C21:L21" si="8">C20*C7</f>
        <v>1933.6200000000001</v>
      </c>
      <c r="D21" s="43">
        <f t="shared" si="8"/>
        <v>1701.5000000000002</v>
      </c>
      <c r="E21" s="43">
        <f t="shared" si="8"/>
        <v>1146.5999999999999</v>
      </c>
      <c r="F21" s="43">
        <f t="shared" si="8"/>
        <v>2388.69</v>
      </c>
      <c r="G21" s="43">
        <f t="shared" si="8"/>
        <v>3842.96</v>
      </c>
      <c r="H21" s="43">
        <f t="shared" si="8"/>
        <v>1944.23</v>
      </c>
      <c r="I21" s="43">
        <f t="shared" si="8"/>
        <v>2201.6</v>
      </c>
      <c r="J21" s="43">
        <f t="shared" si="8"/>
        <v>1779.0500000000002</v>
      </c>
      <c r="K21" s="43">
        <f t="shared" si="8"/>
        <v>2351.06</v>
      </c>
      <c r="L21" s="43">
        <f t="shared" si="8"/>
        <v>2693.12</v>
      </c>
      <c r="M21" s="16">
        <f>(SUM(B21:L21))/M7</f>
        <v>9.8059690230341534</v>
      </c>
    </row>
    <row r="22" spans="1:15" x14ac:dyDescent="0.2">
      <c r="A22" s="6" t="s">
        <v>18</v>
      </c>
      <c r="B22" s="43">
        <f>B16-B20</f>
        <v>689.42000000000007</v>
      </c>
      <c r="C22" s="43">
        <f t="shared" ref="C22:L22" si="9">C16-C20</f>
        <v>494.16</v>
      </c>
      <c r="D22" s="43">
        <f t="shared" si="9"/>
        <v>489.07</v>
      </c>
      <c r="E22" s="43">
        <f t="shared" si="9"/>
        <v>380.39000000000004</v>
      </c>
      <c r="F22" s="43">
        <f t="shared" si="9"/>
        <v>535.72</v>
      </c>
      <c r="G22" s="43">
        <f t="shared" si="9"/>
        <v>851.2</v>
      </c>
      <c r="H22" s="43">
        <f t="shared" si="9"/>
        <v>506.93000000000006</v>
      </c>
      <c r="I22" s="43">
        <f t="shared" si="9"/>
        <v>497.15</v>
      </c>
      <c r="J22" s="43">
        <f t="shared" si="9"/>
        <v>437.94</v>
      </c>
      <c r="K22" s="43">
        <f t="shared" si="9"/>
        <v>480.38</v>
      </c>
      <c r="L22" s="43">
        <f t="shared" si="9"/>
        <v>643.05000000000007</v>
      </c>
      <c r="M22" s="16">
        <f>M16-M21</f>
        <v>551.19403097696579</v>
      </c>
      <c r="O22">
        <f>+M22/M6</f>
        <v>0.89239333806636545</v>
      </c>
    </row>
    <row r="23" spans="1:15" x14ac:dyDescent="0.2">
      <c r="A23" s="30" t="s">
        <v>5</v>
      </c>
      <c r="B23" s="42">
        <f>B17+B21</f>
        <v>21974.25</v>
      </c>
      <c r="C23" s="42">
        <f t="shared" ref="C23:L23" si="10">C17+C21</f>
        <v>16466.480000000014</v>
      </c>
      <c r="D23" s="42">
        <f t="shared" si="10"/>
        <v>12746.899999999998</v>
      </c>
      <c r="E23" s="42">
        <f t="shared" si="10"/>
        <v>11704.800000000003</v>
      </c>
      <c r="F23" s="42">
        <f t="shared" si="10"/>
        <v>4464.1309090909162</v>
      </c>
      <c r="G23" s="42">
        <f t="shared" si="10"/>
        <v>6162.9333333333034</v>
      </c>
      <c r="H23" s="42">
        <f t="shared" si="10"/>
        <v>18438.013333333343</v>
      </c>
      <c r="I23" s="42">
        <f t="shared" si="10"/>
        <v>24196.266666666656</v>
      </c>
      <c r="J23" s="42">
        <f t="shared" si="10"/>
        <v>23384.010000000002</v>
      </c>
      <c r="K23" s="42">
        <f t="shared" si="10"/>
        <v>16486.113333333313</v>
      </c>
      <c r="L23" s="42">
        <f t="shared" si="10"/>
        <v>10739.199999999999</v>
      </c>
      <c r="M23" s="32">
        <f>M6-M22</f>
        <v>66.464133270753678</v>
      </c>
    </row>
    <row r="24" spans="1:15" x14ac:dyDescent="0.2">
      <c r="A24" s="30" t="s">
        <v>7</v>
      </c>
      <c r="B24" s="33">
        <f>B23/B6</f>
        <v>0.12408258337744839</v>
      </c>
      <c r="C24" s="33">
        <f t="shared" ref="C24:L24" si="11">C23/C6</f>
        <v>0.13051026392961887</v>
      </c>
      <c r="D24" s="33">
        <f t="shared" si="11"/>
        <v>0.11279818594104306</v>
      </c>
      <c r="E24" s="33">
        <f t="shared" si="11"/>
        <v>0.14599064546304963</v>
      </c>
      <c r="F24" s="33">
        <f t="shared" si="11"/>
        <v>3.3155045118950011E-2</v>
      </c>
      <c r="G24" s="33">
        <f t="shared" si="11"/>
        <v>2.9049429657794539E-2</v>
      </c>
      <c r="H24" s="33">
        <f t="shared" si="11"/>
        <v>0.1545295343988882</v>
      </c>
      <c r="I24" s="33">
        <f t="shared" si="11"/>
        <v>0.15974647887323937</v>
      </c>
      <c r="J24" s="33">
        <f t="shared" si="11"/>
        <v>0.19459310344827588</v>
      </c>
      <c r="K24" s="33">
        <f t="shared" si="11"/>
        <v>0.11314461538461526</v>
      </c>
      <c r="L24" s="33">
        <f t="shared" si="11"/>
        <v>6.1240875912408753E-2</v>
      </c>
      <c r="M24" s="34">
        <f>M23/M6</f>
        <v>0.10760666193363456</v>
      </c>
      <c r="O24" s="33">
        <f>1-O22</f>
        <v>0.10760666193363455</v>
      </c>
    </row>
    <row r="25" spans="1:15" ht="13.5" thickBot="1" x14ac:dyDescent="0.25">
      <c r="A25" s="45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47"/>
    </row>
    <row r="26" spans="1:15" x14ac:dyDescent="0.2">
      <c r="A26" s="18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="90" workbookViewId="0">
      <selection sqref="A1:IV65536"/>
    </sheetView>
  </sheetViews>
  <sheetFormatPr defaultRowHeight="12.75" x14ac:dyDescent="0.2"/>
  <cols>
    <col min="1" max="1" width="36.140625" customWidth="1"/>
  </cols>
  <sheetData>
    <row r="1" spans="1:13" ht="15" x14ac:dyDescent="0.2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5" thickBot="1" x14ac:dyDescent="0.25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">
      <c r="A6" s="6" t="s">
        <v>15</v>
      </c>
      <c r="B6" s="43">
        <v>720.59</v>
      </c>
      <c r="C6" s="43">
        <v>522.63</v>
      </c>
      <c r="D6" s="43">
        <v>511.41</v>
      </c>
      <c r="E6" s="43">
        <v>400.29</v>
      </c>
      <c r="F6" s="43">
        <v>560.59</v>
      </c>
      <c r="G6" s="43">
        <v>889.69</v>
      </c>
      <c r="H6" s="43">
        <v>549.22</v>
      </c>
      <c r="I6" s="43">
        <v>526.62</v>
      </c>
      <c r="J6" s="43">
        <v>466.68</v>
      </c>
      <c r="K6" s="43">
        <v>507.25</v>
      </c>
      <c r="L6" s="43">
        <v>675.62</v>
      </c>
      <c r="M6" s="16">
        <f>AVERAGE(B6:L6)</f>
        <v>575.50818181818181</v>
      </c>
    </row>
    <row r="7" spans="1:13" x14ac:dyDescent="0.2">
      <c r="A7" s="13" t="s">
        <v>5</v>
      </c>
      <c r="B7" s="40">
        <f>B5-B6</f>
        <v>66.493333333333339</v>
      </c>
      <c r="C7" s="40">
        <f t="shared" ref="C7:L7" si="0">C5-C6</f>
        <v>45.703333333333376</v>
      </c>
      <c r="D7" s="40">
        <f t="shared" si="0"/>
        <v>39.839999999999975</v>
      </c>
      <c r="E7" s="40">
        <f t="shared" si="0"/>
        <v>45.126666666666665</v>
      </c>
      <c r="F7" s="40">
        <f t="shared" si="0"/>
        <v>-6.4990909090909099</v>
      </c>
      <c r="G7" s="40">
        <f t="shared" si="0"/>
        <v>-13.023333333333426</v>
      </c>
      <c r="H7" s="40">
        <f t="shared" si="0"/>
        <v>50.363333333333344</v>
      </c>
      <c r="I7" s="40">
        <f t="shared" si="0"/>
        <v>65.046666666666624</v>
      </c>
      <c r="J7" s="40">
        <f t="shared" si="0"/>
        <v>77.069999999999993</v>
      </c>
      <c r="K7" s="40">
        <f t="shared" si="0"/>
        <v>34.416666666666629</v>
      </c>
      <c r="L7" s="40">
        <f t="shared" si="0"/>
        <v>9.3799999999999955</v>
      </c>
      <c r="M7" s="17">
        <f>AVERAGE(B7:L7)</f>
        <v>37.628870523415962</v>
      </c>
    </row>
    <row r="8" spans="1:13" x14ac:dyDescent="0.2">
      <c r="A8" s="13" t="s">
        <v>7</v>
      </c>
      <c r="B8" s="12">
        <f>B7/B5</f>
        <v>8.4480677607199586E-2</v>
      </c>
      <c r="C8" s="12">
        <f t="shared" ref="C8:L8" si="1">C7/C5</f>
        <v>8.0416422287390099E-2</v>
      </c>
      <c r="D8" s="12">
        <f t="shared" si="1"/>
        <v>7.2272108843537367E-2</v>
      </c>
      <c r="E8" s="12">
        <f t="shared" si="1"/>
        <v>0.1013133769878391</v>
      </c>
      <c r="F8" s="12">
        <f t="shared" si="1"/>
        <v>-1.1729286300246104E-2</v>
      </c>
      <c r="G8" s="12">
        <f t="shared" si="1"/>
        <v>-1.4855513307984897E-2</v>
      </c>
      <c r="H8" s="12">
        <f t="shared" si="1"/>
        <v>8.3997220291869359E-2</v>
      </c>
      <c r="I8" s="12">
        <f t="shared" si="1"/>
        <v>0.10993802816901402</v>
      </c>
      <c r="J8" s="12">
        <f t="shared" si="1"/>
        <v>0.14173793103448273</v>
      </c>
      <c r="K8" s="12">
        <f t="shared" si="1"/>
        <v>6.3538461538461474E-2</v>
      </c>
      <c r="L8" s="12">
        <f t="shared" si="1"/>
        <v>1.36934306569343E-2</v>
      </c>
      <c r="M8" s="14">
        <f>AVERAGE(B8:L8)</f>
        <v>6.5891168891681548E-2</v>
      </c>
    </row>
    <row r="9" spans="1:13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x14ac:dyDescent="0.2">
      <c r="A11" s="6" t="s">
        <v>11</v>
      </c>
      <c r="B11" s="43">
        <v>19.13</v>
      </c>
      <c r="C11" s="43">
        <v>19.760000000000002</v>
      </c>
      <c r="D11" s="43">
        <v>14.04</v>
      </c>
      <c r="E11" s="48">
        <v>13.53</v>
      </c>
      <c r="F11" s="48">
        <v>15.04</v>
      </c>
      <c r="G11" s="48">
        <v>22.61</v>
      </c>
      <c r="H11" s="48">
        <v>32.520000000000003</v>
      </c>
      <c r="I11" s="48">
        <v>20.87</v>
      </c>
      <c r="J11" s="48">
        <v>20.69</v>
      </c>
      <c r="K11" s="48">
        <v>18.13</v>
      </c>
      <c r="L11" s="48">
        <v>22.05</v>
      </c>
      <c r="M11" s="16">
        <f>AVERAGE(B11:L11)</f>
        <v>19.851818181818182</v>
      </c>
    </row>
    <row r="12" spans="1:13" x14ac:dyDescent="0.2">
      <c r="A12" s="6" t="s">
        <v>17</v>
      </c>
      <c r="B12" s="43">
        <f>B6-B11</f>
        <v>701.46</v>
      </c>
      <c r="C12" s="43">
        <f t="shared" ref="C12:L12" si="2">C6-C11</f>
        <v>502.87</v>
      </c>
      <c r="D12" s="43">
        <f t="shared" si="2"/>
        <v>497.37</v>
      </c>
      <c r="E12" s="43">
        <f t="shared" si="2"/>
        <v>386.76000000000005</v>
      </c>
      <c r="F12" s="43">
        <f t="shared" si="2"/>
        <v>545.55000000000007</v>
      </c>
      <c r="G12" s="43">
        <f t="shared" si="2"/>
        <v>867.08</v>
      </c>
      <c r="H12" s="43">
        <f t="shared" si="2"/>
        <v>516.70000000000005</v>
      </c>
      <c r="I12" s="43">
        <f t="shared" si="2"/>
        <v>505.75</v>
      </c>
      <c r="J12" s="43">
        <f t="shared" si="2"/>
        <v>445.99</v>
      </c>
      <c r="K12" s="43">
        <f t="shared" si="2"/>
        <v>489.12</v>
      </c>
      <c r="L12" s="43">
        <f t="shared" si="2"/>
        <v>653.57000000000005</v>
      </c>
      <c r="M12" s="16">
        <f>AVERAGE(B12:L12)</f>
        <v>555.65636363636361</v>
      </c>
    </row>
    <row r="13" spans="1:13" x14ac:dyDescent="0.2">
      <c r="A13" s="25" t="s">
        <v>5</v>
      </c>
      <c r="B13" s="41">
        <f t="shared" ref="B13:L13" si="3">B5-B12</f>
        <v>85.623333333333335</v>
      </c>
      <c r="C13" s="41">
        <f t="shared" si="3"/>
        <v>65.463333333333367</v>
      </c>
      <c r="D13" s="41">
        <f t="shared" si="3"/>
        <v>53.879999999999995</v>
      </c>
      <c r="E13" s="41">
        <f t="shared" si="3"/>
        <v>58.656666666666638</v>
      </c>
      <c r="F13" s="41">
        <f t="shared" si="3"/>
        <v>8.5409090909090537</v>
      </c>
      <c r="G13" s="41">
        <f t="shared" si="3"/>
        <v>9.5866666666665878</v>
      </c>
      <c r="H13" s="41">
        <f t="shared" si="3"/>
        <v>82.883333333333326</v>
      </c>
      <c r="I13" s="41">
        <f t="shared" si="3"/>
        <v>85.916666666666629</v>
      </c>
      <c r="J13" s="41">
        <f t="shared" si="3"/>
        <v>97.759999999999991</v>
      </c>
      <c r="K13" s="41">
        <f t="shared" si="3"/>
        <v>52.546666666666624</v>
      </c>
      <c r="L13" s="41">
        <f t="shared" si="3"/>
        <v>31.42999999999995</v>
      </c>
      <c r="M13" s="27">
        <f>AVERAGE(B13:L13)</f>
        <v>57.480688705234137</v>
      </c>
    </row>
    <row r="14" spans="1:13" x14ac:dyDescent="0.2">
      <c r="A14" s="25" t="s">
        <v>7</v>
      </c>
      <c r="B14" s="28">
        <f t="shared" ref="B14:L14" si="4">B13/B5</f>
        <v>0.108785600847009</v>
      </c>
      <c r="C14" s="28">
        <f t="shared" si="4"/>
        <v>0.11518475073313789</v>
      </c>
      <c r="D14" s="28">
        <f t="shared" si="4"/>
        <v>9.7741496598639441E-2</v>
      </c>
      <c r="E14" s="28">
        <f t="shared" si="4"/>
        <v>0.13168942937324596</v>
      </c>
      <c r="F14" s="28">
        <f t="shared" si="4"/>
        <v>1.5414273995077865E-2</v>
      </c>
      <c r="G14" s="28">
        <f t="shared" si="4"/>
        <v>1.0935361216729949E-2</v>
      </c>
      <c r="H14" s="28">
        <f t="shared" si="4"/>
        <v>0.13823488533703959</v>
      </c>
      <c r="I14" s="28">
        <f t="shared" si="4"/>
        <v>0.14521126760563374</v>
      </c>
      <c r="J14" s="28">
        <f t="shared" si="4"/>
        <v>0.17978850574712643</v>
      </c>
      <c r="K14" s="28">
        <f t="shared" si="4"/>
        <v>9.7009230769230695E-2</v>
      </c>
      <c r="L14" s="28">
        <f t="shared" si="4"/>
        <v>4.5883211678832046E-2</v>
      </c>
      <c r="M14" s="44">
        <f>AVERAGE(B14:L14)</f>
        <v>9.8716183081972983E-2</v>
      </c>
    </row>
    <row r="15" spans="1:13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0"/>
    </row>
    <row r="16" spans="1:13" x14ac:dyDescent="0.2">
      <c r="A16" s="6" t="s">
        <v>13</v>
      </c>
      <c r="B16" s="43">
        <v>12.04</v>
      </c>
      <c r="C16" s="43">
        <v>8.7100000000000009</v>
      </c>
      <c r="D16" s="43">
        <v>8.3000000000000007</v>
      </c>
      <c r="E16" s="48">
        <v>6.37</v>
      </c>
      <c r="F16" s="48">
        <v>9.83</v>
      </c>
      <c r="G16" s="48">
        <v>15.88</v>
      </c>
      <c r="H16" s="48">
        <v>9.77</v>
      </c>
      <c r="I16" s="48">
        <v>8.6</v>
      </c>
      <c r="J16" s="48">
        <v>8.0500000000000007</v>
      </c>
      <c r="K16" s="48">
        <v>8.74</v>
      </c>
      <c r="L16" s="48">
        <v>10.52</v>
      </c>
      <c r="M16" s="16">
        <f>AVERAGE(B16:L16)</f>
        <v>9.7099999999999991</v>
      </c>
    </row>
    <row r="17" spans="1:13" x14ac:dyDescent="0.2">
      <c r="A17" s="6" t="s">
        <v>18</v>
      </c>
      <c r="B17" s="43">
        <f>B12-B16</f>
        <v>689.42000000000007</v>
      </c>
      <c r="C17" s="43">
        <f t="shared" ref="C17:L17" si="5">C12-C16</f>
        <v>494.16</v>
      </c>
      <c r="D17" s="43">
        <f t="shared" si="5"/>
        <v>489.07</v>
      </c>
      <c r="E17" s="43">
        <f t="shared" si="5"/>
        <v>380.39000000000004</v>
      </c>
      <c r="F17" s="43">
        <f t="shared" si="5"/>
        <v>535.72</v>
      </c>
      <c r="G17" s="43">
        <f t="shared" si="5"/>
        <v>851.2</v>
      </c>
      <c r="H17" s="43">
        <f t="shared" si="5"/>
        <v>506.93000000000006</v>
      </c>
      <c r="I17" s="43">
        <f t="shared" si="5"/>
        <v>497.15</v>
      </c>
      <c r="J17" s="43">
        <f t="shared" si="5"/>
        <v>437.94</v>
      </c>
      <c r="K17" s="43">
        <f t="shared" si="5"/>
        <v>480.38</v>
      </c>
      <c r="L17" s="43">
        <f t="shared" si="5"/>
        <v>643.05000000000007</v>
      </c>
      <c r="M17" s="16">
        <f>AVERAGE(B17:L17)</f>
        <v>545.94636363636357</v>
      </c>
    </row>
    <row r="18" spans="1:13" x14ac:dyDescent="0.2">
      <c r="A18" s="30" t="s">
        <v>5</v>
      </c>
      <c r="B18" s="42">
        <f t="shared" ref="B18:L18" si="6">B5-B17</f>
        <v>97.663333333333298</v>
      </c>
      <c r="C18" s="42">
        <f t="shared" si="6"/>
        <v>74.173333333333346</v>
      </c>
      <c r="D18" s="42">
        <f t="shared" si="6"/>
        <v>62.180000000000007</v>
      </c>
      <c r="E18" s="42">
        <f t="shared" si="6"/>
        <v>65.026666666666642</v>
      </c>
      <c r="F18" s="42">
        <f t="shared" si="6"/>
        <v>18.370909090909095</v>
      </c>
      <c r="G18" s="42">
        <f t="shared" si="6"/>
        <v>25.466666666666583</v>
      </c>
      <c r="H18" s="42">
        <f t="shared" si="6"/>
        <v>92.653333333333308</v>
      </c>
      <c r="I18" s="42">
        <f t="shared" si="6"/>
        <v>94.516666666666652</v>
      </c>
      <c r="J18" s="42">
        <f t="shared" si="6"/>
        <v>105.81</v>
      </c>
      <c r="K18" s="42">
        <f t="shared" si="6"/>
        <v>61.286666666666633</v>
      </c>
      <c r="L18" s="42">
        <f t="shared" si="6"/>
        <v>41.949999999999932</v>
      </c>
      <c r="M18" s="32">
        <f>AVERAGE(B18:L18)</f>
        <v>67.190688705234138</v>
      </c>
    </row>
    <row r="19" spans="1:13" x14ac:dyDescent="0.2">
      <c r="A19" s="30" t="s">
        <v>7</v>
      </c>
      <c r="B19" s="33">
        <f t="shared" ref="B19:L19" si="7">B18/B5</f>
        <v>0.12408258337744833</v>
      </c>
      <c r="C19" s="33">
        <f t="shared" si="7"/>
        <v>0.13051026392961879</v>
      </c>
      <c r="D19" s="33">
        <f t="shared" si="7"/>
        <v>0.1127981859410431</v>
      </c>
      <c r="E19" s="33">
        <f t="shared" si="7"/>
        <v>0.14599064546304952</v>
      </c>
      <c r="F19" s="33">
        <f t="shared" si="7"/>
        <v>3.3155045118949962E-2</v>
      </c>
      <c r="G19" s="33">
        <f t="shared" si="7"/>
        <v>2.9049429657794584E-2</v>
      </c>
      <c r="H19" s="33">
        <f t="shared" si="7"/>
        <v>0.15452953439888806</v>
      </c>
      <c r="I19" s="33">
        <f t="shared" si="7"/>
        <v>0.15974647887323942</v>
      </c>
      <c r="J19" s="33">
        <f t="shared" si="7"/>
        <v>0.19459310344827588</v>
      </c>
      <c r="K19" s="33">
        <f t="shared" si="7"/>
        <v>0.11314461538461533</v>
      </c>
      <c r="L19" s="33">
        <f t="shared" si="7"/>
        <v>6.1240875912408663E-2</v>
      </c>
      <c r="M19" s="34">
        <f>AVERAGE(B19:L19)</f>
        <v>0.11444006922775742</v>
      </c>
    </row>
    <row r="20" spans="1:13" ht="13.5" thickBot="1" x14ac:dyDescent="0.25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2">
      <c r="A21" s="18" t="s">
        <v>8</v>
      </c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Western Pulp</vt:lpstr>
      <vt:lpstr>Sheet2</vt:lpstr>
      <vt:lpstr>Weighted</vt:lpstr>
      <vt:lpstr>Sheet3</vt:lpstr>
      <vt:lpstr>3-year chart</vt:lpstr>
      <vt:lpstr>10-year chart</vt:lpstr>
      <vt:lpstr>'Western Pulp'!Print_Area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2001-07-18T20:14:32Z</cp:lastPrinted>
  <dcterms:created xsi:type="dcterms:W3CDTF">2001-07-13T12:58:15Z</dcterms:created>
  <dcterms:modified xsi:type="dcterms:W3CDTF">2014-09-04T13:55:42Z</dcterms:modified>
</cp:coreProperties>
</file>