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580" activeTab="1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152511"/>
</workbook>
</file>

<file path=xl/calcChain.xml><?xml version="1.0" encoding="utf-8"?>
<calcChain xmlns="http://schemas.openxmlformats.org/spreadsheetml/2006/main">
  <c r="C13" i="4" l="1"/>
  <c r="D13" i="4"/>
  <c r="C29" i="4" s="1"/>
  <c r="D17" i="4"/>
  <c r="C31" i="4" s="1"/>
  <c r="C9" i="1"/>
  <c r="D9" i="1" s="1"/>
  <c r="H9" i="1"/>
  <c r="I9" i="1" s="1"/>
  <c r="C11" i="1"/>
  <c r="D11" i="1" s="1"/>
  <c r="H11" i="1"/>
  <c r="H13" i="1" s="1"/>
  <c r="I11" i="1"/>
  <c r="K11" i="1" s="1"/>
  <c r="F13" i="1"/>
  <c r="G13" i="1"/>
  <c r="C16" i="1"/>
  <c r="H16" i="1"/>
  <c r="I16" i="1"/>
  <c r="K16" i="1" s="1"/>
  <c r="L16" i="1" s="1"/>
  <c r="C20" i="1"/>
  <c r="C17" i="4" s="1"/>
  <c r="H20" i="1"/>
  <c r="I20" i="1"/>
  <c r="K20" i="1"/>
  <c r="L20" i="1" s="1"/>
  <c r="I13" i="1" l="1"/>
  <c r="K9" i="1"/>
  <c r="K13" i="1" s="1"/>
  <c r="L13" i="1" s="1"/>
  <c r="D13" i="1"/>
  <c r="M16" i="1"/>
  <c r="F13" i="4" s="1"/>
  <c r="G13" i="4" s="1"/>
  <c r="J13" i="4" s="1"/>
  <c r="E13" i="4"/>
  <c r="M20" i="1"/>
  <c r="F17" i="4" s="1"/>
  <c r="G17" i="4" s="1"/>
  <c r="J17" i="4" s="1"/>
  <c r="E17" i="4"/>
  <c r="C13" i="1"/>
  <c r="C10" i="4" s="1"/>
  <c r="D29" i="4" l="1"/>
  <c r="F29" i="4"/>
  <c r="G29" i="4"/>
  <c r="E29" i="4"/>
  <c r="D10" i="4"/>
  <c r="J10" i="4" s="1"/>
  <c r="K10" i="4" s="1"/>
  <c r="D18" i="1"/>
  <c r="M13" i="1"/>
  <c r="E10" i="4"/>
  <c r="D31" i="4"/>
  <c r="E31" i="4"/>
  <c r="G31" i="4"/>
  <c r="F31" i="4"/>
  <c r="N16" i="1" l="1"/>
  <c r="F10" i="4"/>
  <c r="H10" i="4" s="1"/>
  <c r="N20" i="1"/>
  <c r="C18" i="1"/>
  <c r="C15" i="4" s="1"/>
  <c r="H18" i="1"/>
  <c r="I18" i="1" s="1"/>
  <c r="K18" i="1" s="1"/>
  <c r="L18" i="1" s="1"/>
  <c r="D15" i="4"/>
  <c r="C30" i="4" s="1"/>
  <c r="M18" i="1" l="1"/>
  <c r="E15" i="4"/>
  <c r="F15" i="4" l="1"/>
  <c r="G15" i="4" s="1"/>
  <c r="J15" i="4" s="1"/>
  <c r="N18" i="1"/>
  <c r="F30" i="4" l="1"/>
  <c r="G30" i="4"/>
  <c r="D30" i="4"/>
  <c r="E30" i="4"/>
</calcChain>
</file>

<file path=xl/sharedStrings.xml><?xml version="1.0" encoding="utf-8"?>
<sst xmlns="http://schemas.openxmlformats.org/spreadsheetml/2006/main" count="79" uniqueCount="42">
  <si>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</si>
  <si>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</si>
  <si>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</si>
  <si>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</si>
  <si>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</si>
  <si>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</si>
  <si>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</si>
  <si>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</si>
  <si>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</si>
  <si>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</si>
  <si>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</si>
  <si>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</si>
  <si>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Steaming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</si>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</sst>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workbookViewId="0">
      <selection activeCell="E14" sqref="E14"/>
    </sheetView>
  </sheetViews>
  <sheetFormatPr defaultRowHeight="12.75" x14ac:dyDescent="0.2"/>
  <cols>
    <col min="1" max="1" width="3.42578125" customWidth="1"/>
    <col min="2" max="2" width="12.5703125" customWidth="1"/>
    <col min="3" max="3" width="11.5703125" customWidth="1"/>
    <col min="4" max="4" width="11.85546875" customWidth="1"/>
    <col min="6" max="6" width="10.5703125" customWidth="1"/>
    <col min="7" max="7" width="11.7109375" customWidth="1"/>
    <col min="8" max="8" width="12.5703125" customWidth="1"/>
    <col min="9" max="9" width="12.85546875" customWidth="1"/>
    <col min="10" max="10" width="2.5703125" customWidth="1"/>
    <col min="11" max="11" width="11.140625" customWidth="1"/>
    <col min="12" max="12" width="13.140625" customWidth="1"/>
    <col min="13" max="13" width="15.5703125" customWidth="1"/>
    <col min="14" max="14" width="11.85546875" customWidth="1"/>
    <col min="15" max="15" width="2.7109375" customWidth="1"/>
  </cols>
  <sheetData>
    <row r="2" spans="2:14" ht="18" x14ac:dyDescent="0.25">
      <c r="G2" s="1" t="s">
        <v>0</v>
      </c>
    </row>
    <row r="3" spans="2:14" ht="18" x14ac:dyDescent="0.25">
      <c r="G3" s="1" t="s">
        <v>1</v>
      </c>
    </row>
    <row r="6" spans="2:14" x14ac:dyDescent="0.2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14</v>
      </c>
      <c r="J6" s="4"/>
      <c r="K6" s="4" t="s">
        <v>15</v>
      </c>
      <c r="L6" s="4" t="s">
        <v>15</v>
      </c>
      <c r="M6" s="4" t="s">
        <v>15</v>
      </c>
      <c r="N6" s="4" t="s">
        <v>27</v>
      </c>
    </row>
    <row r="7" spans="2:14" x14ac:dyDescent="0.2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12</v>
      </c>
      <c r="H7" s="5" t="s">
        <v>13</v>
      </c>
      <c r="I7" s="5" t="s">
        <v>10</v>
      </c>
      <c r="J7" s="5"/>
      <c r="K7" s="5" t="s">
        <v>10</v>
      </c>
      <c r="L7" s="5" t="s">
        <v>25</v>
      </c>
      <c r="M7" s="5" t="s">
        <v>26</v>
      </c>
      <c r="N7" s="5" t="s">
        <v>28</v>
      </c>
    </row>
    <row r="8" spans="2:14" ht="5.25" customHeight="1" x14ac:dyDescent="0.2"/>
    <row r="9" spans="2:14" x14ac:dyDescent="0.2">
      <c r="B9" s="3" t="s">
        <v>24</v>
      </c>
      <c r="C9" s="6">
        <f>D29+D30</f>
        <v>54000</v>
      </c>
      <c r="D9" s="6">
        <f>C9*42/521</f>
        <v>4353.1669865642998</v>
      </c>
      <c r="E9">
        <v>2</v>
      </c>
      <c r="F9" s="14">
        <v>50000</v>
      </c>
      <c r="G9" s="16">
        <v>3.5</v>
      </c>
      <c r="H9" s="7">
        <f>(D$29/F$29+D$30/F$30)/24</f>
        <v>2.3333333339333335</v>
      </c>
      <c r="I9" s="2">
        <f>G9*(E$26+E$27)+H9*E$26</f>
        <v>144666.66667866666</v>
      </c>
      <c r="J9" s="2"/>
      <c r="K9" s="2">
        <f>F9+I9</f>
        <v>194666.66667866666</v>
      </c>
      <c r="L9" s="2"/>
      <c r="M9" s="2"/>
      <c r="N9" s="2"/>
    </row>
    <row r="10" spans="2:14" x14ac:dyDescent="0.2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">
      <c r="B11" s="3" t="s">
        <v>24</v>
      </c>
      <c r="C11" s="6">
        <f>D29+D30+D31</f>
        <v>74000</v>
      </c>
      <c r="D11" s="6">
        <f>C11*42/521</f>
        <v>5965.4510556621881</v>
      </c>
      <c r="E11">
        <v>3</v>
      </c>
      <c r="F11" s="14">
        <v>80000</v>
      </c>
      <c r="G11" s="16">
        <v>3.5</v>
      </c>
      <c r="H11" s="7">
        <f>(D$29/F$29+D$30/F$30+D$31/F$31)/24</f>
        <v>3.3333333343333336</v>
      </c>
      <c r="I11" s="2">
        <f>G11*(E$26+E$27)+H11*E$26</f>
        <v>164666.66668666666</v>
      </c>
      <c r="J11" s="2"/>
      <c r="K11" s="2">
        <f>F11+I11</f>
        <v>244666.66668666666</v>
      </c>
      <c r="L11" s="2"/>
      <c r="M11" s="2"/>
      <c r="N11" s="2"/>
    </row>
    <row r="12" spans="2:14" ht="4.5" customHeight="1" x14ac:dyDescent="0.2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">
      <c r="B13" s="8" t="s">
        <v>15</v>
      </c>
      <c r="C13" s="6">
        <f>C9+C11</f>
        <v>128000</v>
      </c>
      <c r="D13" s="6">
        <f>D9+D11</f>
        <v>10318.618042226488</v>
      </c>
      <c r="F13" s="2">
        <f>F9+F11</f>
        <v>130000</v>
      </c>
      <c r="G13" s="7">
        <f>G9+G11</f>
        <v>7</v>
      </c>
      <c r="H13" s="7">
        <f>H9+H11</f>
        <v>5.6666666682666671</v>
      </c>
      <c r="I13" s="2">
        <f>I9+I11</f>
        <v>309333.33336533332</v>
      </c>
      <c r="J13" s="2"/>
      <c r="K13" s="2">
        <f>K9+K11</f>
        <v>439333.33336533332</v>
      </c>
      <c r="L13" s="9">
        <f>K13/D13</f>
        <v>42.576760915799603</v>
      </c>
      <c r="M13" s="10">
        <f>L13/521</f>
        <v>8.1721230164682537E-2</v>
      </c>
      <c r="N13" s="10"/>
    </row>
    <row r="14" spans="2:14" x14ac:dyDescent="0.2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">
      <c r="B16" s="3" t="s">
        <v>16</v>
      </c>
      <c r="C16" s="6">
        <f>D16*521/42</f>
        <v>99238.095238095237</v>
      </c>
      <c r="D16" s="15">
        <v>8000</v>
      </c>
      <c r="E16">
        <v>1</v>
      </c>
      <c r="F16" s="14">
        <v>25000</v>
      </c>
      <c r="G16" s="16">
        <v>2.5</v>
      </c>
      <c r="H16" s="7">
        <f>D16/F$32/24</f>
        <v>1.8518518518518519</v>
      </c>
      <c r="I16" s="2">
        <f>G16*(E$26+E$27)+H16*E$26</f>
        <v>107037.03703703704</v>
      </c>
      <c r="J16" s="2"/>
      <c r="K16" s="2">
        <f>F16+I16</f>
        <v>132037.03703703702</v>
      </c>
      <c r="L16" s="9">
        <f>K16/D16</f>
        <v>16.504629629629626</v>
      </c>
      <c r="M16" s="10">
        <f>L16/521</f>
        <v>3.1678751688348612E-2</v>
      </c>
      <c r="N16" s="10">
        <f>M$13-M16</f>
        <v>5.0042478476333925E-2</v>
      </c>
    </row>
    <row r="17" spans="2:14" x14ac:dyDescent="0.2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">
      <c r="B18" s="3" t="s">
        <v>16</v>
      </c>
      <c r="C18" s="6">
        <f>D18*521/42</f>
        <v>128000</v>
      </c>
      <c r="D18" s="6">
        <f>D13</f>
        <v>10318.618042226488</v>
      </c>
      <c r="E18">
        <v>1</v>
      </c>
      <c r="F18" s="14">
        <v>25000</v>
      </c>
      <c r="G18" s="16">
        <v>2.5</v>
      </c>
      <c r="H18" s="7">
        <f>D18/F$32/24</f>
        <v>2.3885689912561312</v>
      </c>
      <c r="I18" s="2">
        <f>G18*(E$26+E$27)+H18*E$26</f>
        <v>117771.37982512263</v>
      </c>
      <c r="J18" s="2"/>
      <c r="K18" s="2">
        <f>F18+I18</f>
        <v>142771.37982512263</v>
      </c>
      <c r="L18" s="9">
        <f>K18/D18</f>
        <v>13.836288855820104</v>
      </c>
      <c r="M18" s="10">
        <f>L18/521</f>
        <v>2.6557176306756438E-2</v>
      </c>
      <c r="N18" s="10">
        <f>M$13-M18</f>
        <v>5.5164053857926096E-2</v>
      </c>
    </row>
    <row r="19" spans="2:14" x14ac:dyDescent="0.2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">
      <c r="B20" s="3" t="s">
        <v>16</v>
      </c>
      <c r="C20" s="6">
        <f>D20*521/42</f>
        <v>148857.14285714287</v>
      </c>
      <c r="D20" s="15">
        <v>12000</v>
      </c>
      <c r="E20">
        <v>1</v>
      </c>
      <c r="F20" s="14">
        <v>25000</v>
      </c>
      <c r="G20" s="16">
        <v>2.5</v>
      </c>
      <c r="H20" s="7">
        <f>D20/F$32/24</f>
        <v>2.7777777777777781</v>
      </c>
      <c r="I20" s="2">
        <f>G20*(E$26+E$27)+H20*E$26</f>
        <v>125555.55555555556</v>
      </c>
      <c r="J20" s="2"/>
      <c r="K20" s="2">
        <f>F20+I20</f>
        <v>150555.55555555556</v>
      </c>
      <c r="L20" s="9">
        <f>K20/D20</f>
        <v>12.546296296296298</v>
      </c>
      <c r="M20" s="10">
        <f>L20/521</f>
        <v>2.4081182910357577E-2</v>
      </c>
      <c r="N20" s="10">
        <f>M$13-M20</f>
        <v>5.7640047254324964E-2</v>
      </c>
    </row>
    <row r="21" spans="2:14" x14ac:dyDescent="0.2">
      <c r="C21" s="6"/>
      <c r="D21" s="6"/>
      <c r="F21" s="2"/>
      <c r="G21" s="7"/>
      <c r="H21" s="7"/>
      <c r="I21" s="6"/>
      <c r="J21" s="6"/>
      <c r="K21" s="6"/>
    </row>
    <row r="22" spans="2:14" x14ac:dyDescent="0.2">
      <c r="C22" s="6"/>
      <c r="D22" s="6"/>
      <c r="F22" s="2"/>
      <c r="G22" s="7"/>
      <c r="H22" s="7"/>
      <c r="I22" s="6"/>
      <c r="J22" s="6"/>
      <c r="K22" s="6"/>
    </row>
    <row r="23" spans="2:14" x14ac:dyDescent="0.2">
      <c r="C23" s="6"/>
      <c r="D23" s="6"/>
      <c r="F23" s="2"/>
      <c r="G23" s="7"/>
      <c r="H23" s="7"/>
      <c r="I23" s="6"/>
      <c r="J23" s="6"/>
      <c r="K23" s="6"/>
    </row>
    <row r="24" spans="2:14" x14ac:dyDescent="0.2">
      <c r="C24" s="6"/>
      <c r="D24" s="6"/>
      <c r="F24" s="2"/>
      <c r="G24" s="7"/>
      <c r="H24" s="7"/>
      <c r="I24" s="6"/>
      <c r="J24" s="6"/>
      <c r="K24" s="6"/>
    </row>
    <row r="25" spans="2:14" x14ac:dyDescent="0.2">
      <c r="C25" s="6"/>
      <c r="D25" s="6"/>
      <c r="F25" s="2"/>
      <c r="G25" s="7"/>
      <c r="H25" s="7"/>
      <c r="I25" s="6"/>
      <c r="J25" s="6"/>
      <c r="K25" s="6"/>
    </row>
    <row r="26" spans="2:14" x14ac:dyDescent="0.2">
      <c r="B26" s="3" t="s">
        <v>6</v>
      </c>
      <c r="E26" s="14">
        <v>20000</v>
      </c>
    </row>
    <row r="27" spans="2:14" x14ac:dyDescent="0.2">
      <c r="B27" s="3" t="s">
        <v>7</v>
      </c>
      <c r="E27" s="14">
        <v>8000</v>
      </c>
    </row>
    <row r="29" spans="2:14" x14ac:dyDescent="0.2">
      <c r="B29" s="3" t="s">
        <v>18</v>
      </c>
      <c r="C29" s="3"/>
      <c r="D29" s="15">
        <v>30000</v>
      </c>
      <c r="E29" t="s">
        <v>21</v>
      </c>
      <c r="F29" s="15">
        <v>833.33333300000004</v>
      </c>
      <c r="G29" t="s">
        <v>17</v>
      </c>
    </row>
    <row r="30" spans="2:14" x14ac:dyDescent="0.2">
      <c r="B30" s="3" t="s">
        <v>19</v>
      </c>
      <c r="C30" s="3"/>
      <c r="D30" s="15">
        <v>24000</v>
      </c>
      <c r="E30" t="s">
        <v>21</v>
      </c>
      <c r="F30" s="15">
        <v>1200</v>
      </c>
      <c r="G30" t="s">
        <v>17</v>
      </c>
    </row>
    <row r="31" spans="2:14" x14ac:dyDescent="0.2">
      <c r="B31" s="3" t="s">
        <v>20</v>
      </c>
      <c r="C31" s="3"/>
      <c r="D31" s="15">
        <v>20000</v>
      </c>
      <c r="E31" t="s">
        <v>21</v>
      </c>
      <c r="F31" s="15">
        <v>833.33333300000004</v>
      </c>
      <c r="G31" t="s">
        <v>17</v>
      </c>
    </row>
    <row r="32" spans="2:14" x14ac:dyDescent="0.2">
      <c r="B32" s="3" t="s">
        <v>22</v>
      </c>
      <c r="C32" s="3"/>
      <c r="D32" s="6"/>
      <c r="F32" s="15">
        <v>180</v>
      </c>
      <c r="G32" t="s">
        <v>23</v>
      </c>
    </row>
  </sheetData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tabSelected="1" workbookViewId="0">
      <selection activeCell="G20" sqref="G20"/>
    </sheetView>
  </sheetViews>
  <sheetFormatPr defaultRowHeight="12.75" x14ac:dyDescent="0.2"/>
  <cols>
    <col min="1" max="1" width="3.42578125" customWidth="1"/>
    <col min="2" max="2" width="14.7109375" customWidth="1"/>
    <col min="3" max="3" width="11.5703125" customWidth="1"/>
    <col min="4" max="4" width="11.85546875" customWidth="1"/>
    <col min="5" max="5" width="11.7109375" customWidth="1"/>
    <col min="6" max="6" width="13.28515625" customWidth="1"/>
    <col min="7" max="7" width="13.140625" customWidth="1"/>
    <col min="8" max="8" width="14.140625" customWidth="1"/>
    <col min="9" max="9" width="2.5703125" customWidth="1"/>
    <col min="10" max="10" width="13.5703125" customWidth="1"/>
    <col min="11" max="11" width="17.140625" customWidth="1"/>
    <col min="12" max="12" width="5.5703125" customWidth="1"/>
    <col min="13" max="13" width="11.85546875" customWidth="1"/>
    <col min="14" max="14" width="2.7109375" customWidth="1"/>
  </cols>
  <sheetData>
    <row r="2" spans="2:13" ht="18" x14ac:dyDescent="0.25">
      <c r="F2" s="1" t="s">
        <v>39</v>
      </c>
    </row>
    <row r="3" spans="2:13" ht="18" x14ac:dyDescent="0.25">
      <c r="F3" s="1" t="s">
        <v>1</v>
      </c>
    </row>
    <row r="5" spans="2:13" x14ac:dyDescent="0.2">
      <c r="E5" s="4" t="s">
        <v>15</v>
      </c>
      <c r="F5" s="4" t="s">
        <v>15</v>
      </c>
      <c r="G5" s="4" t="s">
        <v>2</v>
      </c>
      <c r="H5" s="4" t="s">
        <v>32</v>
      </c>
      <c r="J5" s="4" t="s">
        <v>2</v>
      </c>
      <c r="K5" s="4" t="s">
        <v>37</v>
      </c>
    </row>
    <row r="6" spans="2:13" x14ac:dyDescent="0.2">
      <c r="B6" s="4"/>
      <c r="C6" s="4" t="s">
        <v>3</v>
      </c>
      <c r="D6" s="4" t="s">
        <v>3</v>
      </c>
      <c r="E6" s="4" t="s">
        <v>34</v>
      </c>
      <c r="F6" s="4" t="s">
        <v>34</v>
      </c>
      <c r="G6" s="4" t="s">
        <v>29</v>
      </c>
      <c r="H6" s="4" t="s">
        <v>31</v>
      </c>
      <c r="I6" s="4"/>
      <c r="J6" s="4" t="s">
        <v>35</v>
      </c>
      <c r="K6" s="4" t="s">
        <v>36</v>
      </c>
      <c r="L6" s="4"/>
      <c r="M6" s="4"/>
    </row>
    <row r="7" spans="2:13" x14ac:dyDescent="0.2">
      <c r="B7" s="5" t="s">
        <v>2</v>
      </c>
      <c r="C7" s="5" t="s">
        <v>4</v>
      </c>
      <c r="D7" s="5" t="s">
        <v>5</v>
      </c>
      <c r="E7" s="5" t="s">
        <v>33</v>
      </c>
      <c r="F7" s="5" t="s">
        <v>30</v>
      </c>
      <c r="G7" s="5" t="s">
        <v>30</v>
      </c>
      <c r="H7" s="5" t="s">
        <v>30</v>
      </c>
      <c r="I7" s="5"/>
      <c r="J7" s="5" t="s">
        <v>30</v>
      </c>
      <c r="K7" s="5" t="s">
        <v>30</v>
      </c>
      <c r="L7" s="5"/>
      <c r="M7" s="5"/>
    </row>
    <row r="8" spans="2:13" ht="5.25" customHeight="1" x14ac:dyDescent="0.2"/>
    <row r="9" spans="2:13" x14ac:dyDescent="0.2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">
      <c r="B10" s="3" t="s">
        <v>24</v>
      </c>
      <c r="C10" s="6">
        <f>Transport!C13</f>
        <v>128000</v>
      </c>
      <c r="D10" s="6">
        <f>Transport!D13</f>
        <v>10318.618042226488</v>
      </c>
      <c r="E10" s="9">
        <f>Transport!L13</f>
        <v>42.576760915799603</v>
      </c>
      <c r="F10" s="10">
        <f>Transport!M13</f>
        <v>8.1721230164682537E-2</v>
      </c>
      <c r="G10" s="13">
        <v>8.7499999999999994E-2</v>
      </c>
      <c r="H10" s="10">
        <f>G10-F10</f>
        <v>5.7787698353174571E-3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">
      <c r="B13" s="3" t="s">
        <v>16</v>
      </c>
      <c r="C13" s="6">
        <f>Transport!C16</f>
        <v>99238.095238095237</v>
      </c>
      <c r="D13" s="6">
        <f>Transport!D16</f>
        <v>8000</v>
      </c>
      <c r="E13" s="9">
        <f>Transport!L16</f>
        <v>16.504629629629626</v>
      </c>
      <c r="F13" s="10">
        <f>Transport!M16</f>
        <v>3.1678751688348612E-2</v>
      </c>
      <c r="G13" s="10">
        <f>F13+H13</f>
        <v>5.6678751688348614E-2</v>
      </c>
      <c r="H13" s="13">
        <v>2.5000000000000001E-2</v>
      </c>
      <c r="I13" s="2"/>
      <c r="J13" s="10">
        <f>K13-G13</f>
        <v>3.5821248311651385E-2</v>
      </c>
      <c r="K13" s="13">
        <v>9.2499999999999999E-2</v>
      </c>
      <c r="L13" s="10"/>
      <c r="M13" s="10"/>
    </row>
    <row r="14" spans="2:13" x14ac:dyDescent="0.2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">
      <c r="B15" s="3" t="s">
        <v>16</v>
      </c>
      <c r="C15" s="6">
        <f>Transport!C18</f>
        <v>128000</v>
      </c>
      <c r="D15" s="6">
        <f>Transport!D18</f>
        <v>10318.618042226488</v>
      </c>
      <c r="E15" s="9">
        <f>Transport!L18</f>
        <v>13.836288855820104</v>
      </c>
      <c r="F15" s="10">
        <f>Transport!M18</f>
        <v>2.6557176306756438E-2</v>
      </c>
      <c r="G15" s="10">
        <f>F15+H15</f>
        <v>5.1557176306756436E-2</v>
      </c>
      <c r="H15" s="13">
        <v>2.5000000000000001E-2</v>
      </c>
      <c r="I15" s="2"/>
      <c r="J15" s="10">
        <f>K15-G15</f>
        <v>4.0942823693243563E-2</v>
      </c>
      <c r="K15" s="13">
        <v>9.2499999999999999E-2</v>
      </c>
      <c r="L15" s="10"/>
      <c r="M15" s="10"/>
    </row>
    <row r="16" spans="2:13" x14ac:dyDescent="0.2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">
      <c r="B17" s="3" t="s">
        <v>16</v>
      </c>
      <c r="C17" s="6">
        <f>Transport!C20</f>
        <v>148857.14285714287</v>
      </c>
      <c r="D17" s="6">
        <f>Transport!D20</f>
        <v>12000</v>
      </c>
      <c r="E17" s="9">
        <f>Transport!L20</f>
        <v>12.546296296296298</v>
      </c>
      <c r="F17" s="10">
        <f>Transport!M20</f>
        <v>2.4081182910357577E-2</v>
      </c>
      <c r="G17" s="10">
        <f>F17+H17</f>
        <v>4.9081182910357582E-2</v>
      </c>
      <c r="H17" s="13">
        <v>2.5000000000000001E-2</v>
      </c>
      <c r="I17" s="2"/>
      <c r="J17" s="10">
        <f>K17-G17</f>
        <v>4.3418817089642417E-2</v>
      </c>
      <c r="K17" s="13">
        <v>9.2499999999999999E-2</v>
      </c>
      <c r="L17" s="10"/>
      <c r="M17" s="10"/>
    </row>
    <row r="18" spans="2:13" x14ac:dyDescent="0.2">
      <c r="C18" s="6"/>
      <c r="D18" s="6"/>
      <c r="F18" s="2"/>
      <c r="G18" s="2"/>
      <c r="H18" s="6"/>
      <c r="I18" s="6"/>
      <c r="J18" s="2"/>
      <c r="K18" s="2"/>
    </row>
    <row r="19" spans="2:13" x14ac:dyDescent="0.2">
      <c r="C19" s="6"/>
      <c r="D19" s="6"/>
      <c r="F19" s="2"/>
      <c r="G19" s="7"/>
      <c r="H19" s="6"/>
      <c r="I19" s="6"/>
      <c r="J19" s="6"/>
    </row>
    <row r="20" spans="2:13" x14ac:dyDescent="0.2">
      <c r="B20" s="11" t="s">
        <v>38</v>
      </c>
      <c r="C20" s="6"/>
      <c r="D20" s="6"/>
      <c r="F20" s="2"/>
      <c r="G20" s="7"/>
      <c r="H20" s="6"/>
      <c r="I20" s="6"/>
      <c r="J20" s="6"/>
    </row>
    <row r="21" spans="2:13" x14ac:dyDescent="0.2">
      <c r="B21" s="3" t="s">
        <v>24</v>
      </c>
      <c r="E21" s="14">
        <v>40000</v>
      </c>
    </row>
    <row r="22" spans="2:13" x14ac:dyDescent="0.2">
      <c r="B22" s="3"/>
      <c r="E22" s="2"/>
    </row>
    <row r="23" spans="2:13" x14ac:dyDescent="0.2">
      <c r="E23" s="4"/>
    </row>
    <row r="24" spans="2:13" ht="20.25" x14ac:dyDescent="0.3">
      <c r="B24" s="3"/>
      <c r="E24" s="12" t="s">
        <v>41</v>
      </c>
      <c r="F24" s="6"/>
    </row>
    <row r="25" spans="2:13" x14ac:dyDescent="0.2">
      <c r="B25" s="3"/>
      <c r="D25" s="6"/>
      <c r="E25" s="4" t="s">
        <v>40</v>
      </c>
      <c r="F25" s="6"/>
    </row>
    <row r="26" spans="2:13" ht="5.25" customHeight="1" x14ac:dyDescent="0.2">
      <c r="B26" s="3"/>
      <c r="D26" s="6"/>
      <c r="F26" s="6"/>
    </row>
    <row r="27" spans="2:13" x14ac:dyDescent="0.2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">
      <c r="C28" s="6"/>
    </row>
    <row r="29" spans="2:13" x14ac:dyDescent="0.2">
      <c r="B29" s="4" t="s">
        <v>16</v>
      </c>
      <c r="C29" s="6">
        <f>D13</f>
        <v>8000</v>
      </c>
      <c r="D29" s="2">
        <f>D$27*$J13</f>
        <v>644782.46960972494</v>
      </c>
      <c r="E29" s="2">
        <f>E$27*$J13</f>
        <v>1074637.4493495414</v>
      </c>
      <c r="F29" s="2">
        <f>F$27*$J13</f>
        <v>1791062.4155825693</v>
      </c>
      <c r="G29" s="2">
        <f>G$27*$J13</f>
        <v>2686593.623373854</v>
      </c>
    </row>
    <row r="30" spans="2:13" x14ac:dyDescent="0.2">
      <c r="B30" s="4" t="s">
        <v>3</v>
      </c>
      <c r="C30" s="6">
        <f>D15</f>
        <v>10318.618042226488</v>
      </c>
      <c r="D30" s="2">
        <f>D$27*$J15</f>
        <v>736970.82647838409</v>
      </c>
      <c r="E30" s="2">
        <f>E$27*$J15</f>
        <v>1228284.7107973068</v>
      </c>
      <c r="F30" s="2">
        <f>F$27*$J15</f>
        <v>2047141.1846621782</v>
      </c>
      <c r="G30" s="2">
        <f>G$27*$J15</f>
        <v>3070711.7769932672</v>
      </c>
    </row>
    <row r="31" spans="2:13" x14ac:dyDescent="0.2">
      <c r="B31" s="4" t="s">
        <v>5</v>
      </c>
      <c r="C31" s="6">
        <f>D17</f>
        <v>12000</v>
      </c>
      <c r="D31" s="2">
        <f>D$27*$J17</f>
        <v>781538.70761356351</v>
      </c>
      <c r="E31" s="2">
        <f>E$27*$J17</f>
        <v>1302564.5126892724</v>
      </c>
      <c r="F31" s="2">
        <f>F$27*$J17</f>
        <v>2170940.8544821208</v>
      </c>
      <c r="G31" s="2">
        <f>G$27*$J17</f>
        <v>3256411.2817231813</v>
      </c>
    </row>
    <row r="32" spans="2:13" x14ac:dyDescent="0.2">
      <c r="C32" s="6"/>
    </row>
    <row r="33" spans="3:3" x14ac:dyDescent="0.2">
      <c r="C33" s="6"/>
    </row>
  </sheetData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2001-02-08T18:26:06Z</cp:lastPrinted>
  <dcterms:created xsi:type="dcterms:W3CDTF">2001-02-08T15:07:07Z</dcterms:created>
  <dcterms:modified xsi:type="dcterms:W3CDTF">2014-09-04T07:59:01Z</dcterms:modified>
</cp:coreProperties>
</file>