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H13" i="1" s="1"/>
  <c r="F13" i="1"/>
  <c r="G13" i="1"/>
  <c r="D14" i="1"/>
  <c r="E14" i="1"/>
  <c r="H14" i="1" s="1"/>
  <c r="F14" i="1"/>
  <c r="G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H18" i="1" s="1"/>
  <c r="F18" i="1"/>
  <c r="G18" i="1"/>
  <c r="D19" i="1"/>
  <c r="E19" i="1"/>
  <c r="F19" i="1"/>
  <c r="G19" i="1"/>
  <c r="H19" i="1"/>
  <c r="D20" i="1"/>
  <c r="E20" i="1"/>
  <c r="F20" i="1"/>
  <c r="H20" i="1" s="1"/>
  <c r="G20" i="1"/>
  <c r="D21" i="1"/>
  <c r="E21" i="1"/>
  <c r="H21" i="1" s="1"/>
  <c r="F21" i="1"/>
  <c r="G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H26" i="1" s="1"/>
  <c r="G26" i="1"/>
  <c r="D27" i="1"/>
  <c r="E27" i="1"/>
  <c r="H27" i="1" s="1"/>
  <c r="F27" i="1"/>
  <c r="G27" i="1"/>
  <c r="D30" i="1"/>
  <c r="E30" i="1"/>
  <c r="H30" i="1" s="1"/>
  <c r="F30" i="1"/>
  <c r="G30" i="1"/>
  <c r="D31" i="1"/>
  <c r="E31" i="1"/>
  <c r="F31" i="1"/>
  <c r="G31" i="1"/>
  <c r="H31" i="1"/>
  <c r="D32" i="1"/>
  <c r="E32" i="1"/>
  <c r="F32" i="1"/>
  <c r="H32" i="1" s="1"/>
  <c r="G32" i="1"/>
  <c r="D35" i="1"/>
  <c r="E35" i="1"/>
  <c r="H35" i="1" s="1"/>
  <c r="F35" i="1"/>
  <c r="G35" i="1"/>
  <c r="D36" i="1"/>
  <c r="E36" i="1"/>
  <c r="H36" i="1" s="1"/>
  <c r="F36" i="1"/>
  <c r="G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H51" i="1" s="1"/>
  <c r="F51" i="1"/>
  <c r="G51" i="1"/>
  <c r="D52" i="1"/>
  <c r="H52" i="1" s="1"/>
  <c r="E52" i="1"/>
  <c r="F52" i="1"/>
  <c r="G52" i="1"/>
  <c r="D53" i="1"/>
  <c r="E53" i="1"/>
  <c r="F53" i="1"/>
  <c r="H53" i="1" s="1"/>
  <c r="G53" i="1"/>
  <c r="D54" i="1"/>
  <c r="E54" i="1"/>
  <c r="H54" i="1" s="1"/>
  <c r="F54" i="1"/>
  <c r="G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H62" i="1" s="1"/>
  <c r="F62" i="1"/>
  <c r="G62" i="1"/>
  <c r="D63" i="1"/>
  <c r="H63" i="1" s="1"/>
  <c r="E63" i="1"/>
  <c r="F63" i="1"/>
  <c r="G63" i="1"/>
  <c r="D64" i="1"/>
  <c r="E64" i="1"/>
  <c r="F64" i="1"/>
  <c r="H64" i="1" s="1"/>
  <c r="G64" i="1"/>
  <c r="D65" i="1"/>
  <c r="E65" i="1"/>
  <c r="H65" i="1" s="1"/>
  <c r="F65" i="1"/>
  <c r="G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F71" i="1"/>
  <c r="H71" i="1" s="1"/>
  <c r="G71" i="1"/>
  <c r="D72" i="1"/>
  <c r="E72" i="1"/>
  <c r="H72" i="1" s="1"/>
  <c r="F72" i="1"/>
  <c r="G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H77" i="1" s="1"/>
  <c r="F77" i="1"/>
  <c r="G77" i="1"/>
  <c r="D80" i="1"/>
  <c r="H80" i="1" s="1"/>
  <c r="E80" i="1"/>
  <c r="F80" i="1"/>
  <c r="G80" i="1"/>
  <c r="D81" i="1"/>
  <c r="E81" i="1"/>
  <c r="F81" i="1"/>
  <c r="H81" i="1" s="1"/>
  <c r="G81" i="1"/>
  <c r="D82" i="1"/>
  <c r="E82" i="1"/>
  <c r="H82" i="1" s="1"/>
  <c r="F82" i="1"/>
  <c r="G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H88" i="1" s="1"/>
  <c r="F88" i="1"/>
  <c r="G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H104" i="1" s="1"/>
  <c r="F104" i="1"/>
  <c r="G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H111" i="1" s="1"/>
  <c r="F111" i="1"/>
  <c r="G111" i="1"/>
  <c r="D114" i="1"/>
  <c r="H114" i="1" s="1"/>
  <c r="E114" i="1"/>
  <c r="F114" i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E118" i="1"/>
  <c r="H118" i="1" s="1"/>
  <c r="F118" i="1"/>
  <c r="G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H121" i="1" s="1"/>
  <c r="F121" i="1"/>
  <c r="G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H129" i="1" s="1"/>
  <c r="F129" i="1"/>
  <c r="G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H136" i="1" s="1"/>
  <c r="F136" i="1"/>
  <c r="G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F147" i="1"/>
  <c r="H147" i="1" s="1"/>
  <c r="G147" i="1"/>
  <c r="D148" i="1"/>
  <c r="E148" i="1"/>
  <c r="H148" i="1" s="1"/>
  <c r="F148" i="1"/>
  <c r="G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<sst xmlns="http://schemas.openxmlformats.org/spreadsheetml/2006/main" count="391" uniqueCount="187">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</sst>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2.4500000000000002</v>
          </cell>
          <cell r="D6">
            <v>8000</v>
          </cell>
          <cell r="E6">
            <v>2.4500000000000002</v>
          </cell>
          <cell r="F6">
            <v>2.4500000000000002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2.5550000000000002</v>
          </cell>
          <cell r="D16">
            <v>505000</v>
          </cell>
          <cell r="E16">
            <v>2.4674999999999998</v>
          </cell>
          <cell r="F16">
            <v>2.6675</v>
          </cell>
          <cell r="G16" t="str">
            <v xml:space="preserve"> </v>
          </cell>
        </row>
        <row r="17">
          <cell r="B17" t="str">
            <v>Texas E. STX</v>
          </cell>
          <cell r="C17">
            <v>2.52</v>
          </cell>
          <cell r="D17">
            <v>145000</v>
          </cell>
          <cell r="E17">
            <v>2.4449999999999998</v>
          </cell>
          <cell r="F17">
            <v>2.5924999999999998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2.4249999999999998</v>
          </cell>
          <cell r="D18">
            <v>10000</v>
          </cell>
          <cell r="E18">
            <v>2.4249999999999998</v>
          </cell>
          <cell r="F18">
            <v>2.4249999999999998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2.57</v>
          </cell>
          <cell r="D21">
            <v>360000</v>
          </cell>
          <cell r="E21">
            <v>2.52</v>
          </cell>
          <cell r="F21">
            <v>2.65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2.63</v>
          </cell>
          <cell r="D22">
            <v>10000</v>
          </cell>
          <cell r="E22">
            <v>2.63</v>
          </cell>
          <cell r="F22">
            <v>2.63</v>
          </cell>
          <cell r="G22" t="str">
            <v xml:space="preserve"> </v>
          </cell>
        </row>
        <row r="23">
          <cell r="B23" t="str">
            <v>FGT Z1</v>
          </cell>
          <cell r="C23">
            <v>2.59</v>
          </cell>
          <cell r="D23">
            <v>10000</v>
          </cell>
          <cell r="E23">
            <v>2.59</v>
          </cell>
          <cell r="F23">
            <v>2.59</v>
          </cell>
          <cell r="G23" t="str">
            <v xml:space="preserve"> </v>
          </cell>
        </row>
        <row r="24">
          <cell r="B24" t="str">
            <v>FGT Z2</v>
          </cell>
          <cell r="C24">
            <v>2.625</v>
          </cell>
          <cell r="D24">
            <v>300000</v>
          </cell>
          <cell r="E24">
            <v>2.57</v>
          </cell>
          <cell r="F24">
            <v>2.72</v>
          </cell>
        </row>
        <row r="25">
          <cell r="B25" t="str">
            <v>FGT Z3</v>
          </cell>
          <cell r="C25">
            <v>2.6</v>
          </cell>
          <cell r="D25">
            <v>10000</v>
          </cell>
          <cell r="E25">
            <v>2.6</v>
          </cell>
          <cell r="F25">
            <v>2.6</v>
          </cell>
          <cell r="G25" t="str">
            <v xml:space="preserve"> </v>
          </cell>
        </row>
        <row r="26">
          <cell r="B26" t="str">
            <v>Henry Hub</v>
          </cell>
          <cell r="C26">
            <v>2.625</v>
          </cell>
          <cell r="D26">
            <v>4300000</v>
          </cell>
          <cell r="E26">
            <v>2.5449999999999999</v>
          </cell>
          <cell r="F26">
            <v>2.8</v>
          </cell>
          <cell r="G26" t="str">
            <v xml:space="preserve"> </v>
          </cell>
        </row>
        <row r="27">
          <cell r="B27" t="str">
            <v>Koch (Zone 2)</v>
          </cell>
          <cell r="C27">
            <v>2.4649999999999999</v>
          </cell>
          <cell r="D27">
            <v>10000</v>
          </cell>
          <cell r="E27">
            <v>2.4649999999999999</v>
          </cell>
          <cell r="F27">
            <v>2.4649999999999999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2.5950000000000002</v>
          </cell>
          <cell r="D29">
            <v>325000</v>
          </cell>
          <cell r="E29">
            <v>2.5150000000000001</v>
          </cell>
          <cell r="F29">
            <v>2.7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2.5499999999999998</v>
          </cell>
          <cell r="D30">
            <v>630000</v>
          </cell>
          <cell r="E30">
            <v>2.4950000000000001</v>
          </cell>
          <cell r="F30">
            <v>2.67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2.5350000000000001</v>
          </cell>
          <cell r="D31">
            <v>410000</v>
          </cell>
          <cell r="E31">
            <v>2.4750000000000001</v>
          </cell>
          <cell r="F31">
            <v>2.65</v>
          </cell>
          <cell r="G31" t="str">
            <v xml:space="preserve"> </v>
          </cell>
        </row>
        <row r="32">
          <cell r="B32" t="str">
            <v>Texas E. WLA</v>
          </cell>
          <cell r="C32">
            <v>2.5449999999999999</v>
          </cell>
          <cell r="D32">
            <v>200000</v>
          </cell>
          <cell r="E32">
            <v>2.4900000000000002</v>
          </cell>
          <cell r="F32">
            <v>2.6549999999999998</v>
          </cell>
          <cell r="G32" t="str">
            <v xml:space="preserve"> </v>
          </cell>
        </row>
        <row r="33">
          <cell r="B33" t="str">
            <v>Texas E. ELA</v>
          </cell>
          <cell r="C33">
            <v>2.5525000000000002</v>
          </cell>
          <cell r="D33">
            <v>175000</v>
          </cell>
          <cell r="E33">
            <v>2.4950000000000001</v>
          </cell>
          <cell r="F33">
            <v>2.6074999999999999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2.6</v>
          </cell>
          <cell r="D34">
            <v>320000</v>
          </cell>
          <cell r="E34">
            <v>2.5449999999999999</v>
          </cell>
          <cell r="F34">
            <v>2.66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2.4750000000000001</v>
          </cell>
          <cell r="D35">
            <v>10000</v>
          </cell>
          <cell r="E35">
            <v>2.4750000000000001</v>
          </cell>
          <cell r="F35">
            <v>2.4750000000000001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2.625</v>
          </cell>
          <cell r="D36">
            <v>265000</v>
          </cell>
          <cell r="E36">
            <v>2.585</v>
          </cell>
          <cell r="F36">
            <v>2.67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2.5</v>
          </cell>
          <cell r="D39">
            <v>10000</v>
          </cell>
          <cell r="E39">
            <v>2.5</v>
          </cell>
          <cell r="F39">
            <v>2.5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2.61</v>
          </cell>
          <cell r="D42">
            <v>15000</v>
          </cell>
          <cell r="E42">
            <v>2.61</v>
          </cell>
          <cell r="F42">
            <v>2.61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3.2749999999999999</v>
          </cell>
          <cell r="D45">
            <v>10000</v>
          </cell>
          <cell r="E45">
            <v>3.2749999999999999</v>
          </cell>
          <cell r="F45">
            <v>3.2749999999999999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2.4500000000000002</v>
          </cell>
          <cell r="D5">
            <v>603000</v>
          </cell>
          <cell r="E5">
            <v>2.39</v>
          </cell>
          <cell r="F5">
            <v>2.4900000000000002</v>
          </cell>
          <cell r="G5">
            <v>2.42</v>
          </cell>
          <cell r="H5">
            <v>2.4700000000000002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2.37</v>
          </cell>
          <cell r="D9">
            <v>263000</v>
          </cell>
          <cell r="E9">
            <v>2.2749999999999999</v>
          </cell>
          <cell r="F9">
            <v>2.4500000000000002</v>
          </cell>
          <cell r="G9">
            <v>2.2999999999999998</v>
          </cell>
          <cell r="H9">
            <v>2.44</v>
          </cell>
        </row>
        <row r="10">
          <cell r="B10" t="str">
            <v>El Paso, Bondad</v>
          </cell>
          <cell r="C10">
            <v>2.35</v>
          </cell>
          <cell r="D10">
            <v>15000</v>
          </cell>
          <cell r="E10">
            <v>2.25</v>
          </cell>
          <cell r="F10">
            <v>2.4</v>
          </cell>
          <cell r="G10">
            <v>2.25</v>
          </cell>
          <cell r="H10">
            <v>2.4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2.2799999999999998</v>
          </cell>
          <cell r="D17">
            <v>83500</v>
          </cell>
          <cell r="E17">
            <v>2.2200000000000002</v>
          </cell>
          <cell r="F17">
            <v>2.35</v>
          </cell>
          <cell r="G17">
            <v>2.2200000000000002</v>
          </cell>
          <cell r="H17">
            <v>2.38</v>
          </cell>
        </row>
        <row r="18">
          <cell r="B18" t="str">
            <v>Questar</v>
          </cell>
          <cell r="C18">
            <v>2.23</v>
          </cell>
          <cell r="D18">
            <v>20000</v>
          </cell>
          <cell r="E18">
            <v>2.2000000000000002</v>
          </cell>
          <cell r="F18">
            <v>2.3199999999999998</v>
          </cell>
          <cell r="G18">
            <v>2.2000000000000002</v>
          </cell>
          <cell r="H18">
            <v>2.3199999999999998</v>
          </cell>
        </row>
        <row r="19">
          <cell r="B19" t="str">
            <v>Opal/Kern River</v>
          </cell>
          <cell r="C19">
            <v>2.2650000000000001</v>
          </cell>
          <cell r="D19">
            <v>460000</v>
          </cell>
          <cell r="E19">
            <v>2.16</v>
          </cell>
          <cell r="F19">
            <v>2.39</v>
          </cell>
          <cell r="G19">
            <v>2.2000000000000002</v>
          </cell>
          <cell r="H19">
            <v>2.3199999999999998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2.2599999999999998</v>
          </cell>
          <cell r="D20">
            <v>24000</v>
          </cell>
          <cell r="E20">
            <v>2.19</v>
          </cell>
          <cell r="F20">
            <v>2.39</v>
          </cell>
          <cell r="G20">
            <v>2.2000000000000002</v>
          </cell>
          <cell r="H20">
            <v>2.3199999999999998</v>
          </cell>
        </row>
        <row r="21">
          <cell r="B21" t="str">
            <v>NW, Stanfield</v>
          </cell>
          <cell r="C21">
            <v>2.5</v>
          </cell>
          <cell r="D21">
            <v>100000</v>
          </cell>
          <cell r="E21">
            <v>2.4300000000000002</v>
          </cell>
          <cell r="F21">
            <v>2.5449999999999999</v>
          </cell>
          <cell r="G21">
            <v>2.4300000000000002</v>
          </cell>
          <cell r="H21">
            <v>2.5449999999999999</v>
          </cell>
        </row>
        <row r="22">
          <cell r="B22" t="str">
            <v>South of Green River</v>
          </cell>
          <cell r="C22">
            <v>2.2999999999999998</v>
          </cell>
          <cell r="D22">
            <v>50000</v>
          </cell>
          <cell r="E22">
            <v>2.19</v>
          </cell>
          <cell r="F22">
            <v>2.37</v>
          </cell>
          <cell r="G22">
            <v>2.2400000000000002</v>
          </cell>
          <cell r="H22">
            <v>2.36</v>
          </cell>
        </row>
        <row r="23">
          <cell r="B23" t="str">
            <v>Cheyenne Hub</v>
          </cell>
          <cell r="C23">
            <v>2.3250000000000002</v>
          </cell>
          <cell r="D23">
            <v>50000</v>
          </cell>
          <cell r="E23">
            <v>2.25</v>
          </cell>
          <cell r="F23">
            <v>2.4700000000000002</v>
          </cell>
          <cell r="G23">
            <v>2.27</v>
          </cell>
          <cell r="H23">
            <v>2.41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2.52</v>
          </cell>
          <cell r="D25">
            <v>10000</v>
          </cell>
          <cell r="E25">
            <v>2.52</v>
          </cell>
          <cell r="F25">
            <v>2.52</v>
          </cell>
          <cell r="G25">
            <v>2.52</v>
          </cell>
          <cell r="H25">
            <v>2.52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2.61</v>
          </cell>
          <cell r="D30">
            <v>543000</v>
          </cell>
          <cell r="E30">
            <v>2.54</v>
          </cell>
          <cell r="F30">
            <v>2.65</v>
          </cell>
          <cell r="G30">
            <v>2.54</v>
          </cell>
          <cell r="H30">
            <v>2.65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2.5299999999999998</v>
          </cell>
          <cell r="D32">
            <v>120000</v>
          </cell>
          <cell r="E32">
            <v>2.48</v>
          </cell>
          <cell r="F32">
            <v>2.56</v>
          </cell>
          <cell r="G32">
            <v>2.48</v>
          </cell>
          <cell r="H32">
            <v>2.56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2.56</v>
          </cell>
          <cell r="D34">
            <v>395000</v>
          </cell>
          <cell r="E34">
            <v>2.4500000000000002</v>
          </cell>
          <cell r="F34">
            <v>2.62</v>
          </cell>
          <cell r="G34">
            <v>2.5</v>
          </cell>
          <cell r="H34">
            <v>2.62</v>
          </cell>
          <cell r="I34" t="str">
            <v xml:space="preserve"> </v>
          </cell>
        </row>
        <row r="35">
          <cell r="B35" t="str">
            <v>PGE/Citygate</v>
          </cell>
          <cell r="C35">
            <v>2.68</v>
          </cell>
          <cell r="D35">
            <v>435000</v>
          </cell>
          <cell r="E35">
            <v>2.58</v>
          </cell>
          <cell r="F35">
            <v>2.79</v>
          </cell>
          <cell r="G35">
            <v>2.63</v>
          </cell>
          <cell r="H35">
            <v>2.73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2.5150000000000001</v>
          </cell>
          <cell r="D4">
            <v>319935</v>
          </cell>
          <cell r="E4">
            <v>2.37</v>
          </cell>
          <cell r="F4">
            <v>2.64</v>
          </cell>
          <cell r="G4">
            <v>2.37</v>
          </cell>
          <cell r="H4">
            <v>2.64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2.54</v>
          </cell>
          <cell r="D8">
            <v>84700</v>
          </cell>
          <cell r="E8">
            <v>2.4750000000000001</v>
          </cell>
          <cell r="F8">
            <v>2.6425000000000001</v>
          </cell>
          <cell r="G8">
            <v>2.4750000000000001</v>
          </cell>
          <cell r="H8">
            <v>2.6425000000000001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2.6150000000000002</v>
          </cell>
          <cell r="D18">
            <v>176000</v>
          </cell>
          <cell r="E18">
            <v>2.5550000000000002</v>
          </cell>
          <cell r="F18">
            <v>2.6775000000000002</v>
          </cell>
          <cell r="G18">
            <v>2.5550000000000002</v>
          </cell>
          <cell r="H18">
            <v>2.6775000000000002</v>
          </cell>
        </row>
        <row r="19">
          <cell r="B19" t="str">
            <v>Ship Channel</v>
          </cell>
          <cell r="C19">
            <v>2.6349999999999998</v>
          </cell>
          <cell r="D19">
            <v>162000</v>
          </cell>
          <cell r="E19">
            <v>2.58</v>
          </cell>
          <cell r="F19">
            <v>2.7</v>
          </cell>
          <cell r="G19">
            <v>2.58</v>
          </cell>
          <cell r="H19">
            <v>2.7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2.7450000000000001</v>
          </cell>
          <cell r="D7">
            <v>938000</v>
          </cell>
          <cell r="E7">
            <v>2.65</v>
          </cell>
          <cell r="F7">
            <v>2.8450000000000002</v>
          </cell>
        </row>
        <row r="8">
          <cell r="B8" t="str">
            <v>Columbia, App. pool (EGM Pooling Pt)</v>
          </cell>
          <cell r="C8">
            <v>2.7229999999999999</v>
          </cell>
          <cell r="D8">
            <v>1035000</v>
          </cell>
          <cell r="E8">
            <v>2.63</v>
          </cell>
          <cell r="F8">
            <v>2.8650000000000002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2.83</v>
          </cell>
          <cell r="D17">
            <v>10500</v>
          </cell>
          <cell r="E17">
            <v>2.8</v>
          </cell>
          <cell r="F17">
            <v>2.9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2.843</v>
          </cell>
          <cell r="D25">
            <v>397000</v>
          </cell>
          <cell r="E25">
            <v>2.7949999999999999</v>
          </cell>
          <cell r="F25">
            <v>2.915</v>
          </cell>
        </row>
        <row r="26">
          <cell r="B26" t="str">
            <v xml:space="preserve"> Transco, Zone 6 (non-NY)</v>
          </cell>
          <cell r="C26">
            <v>2.835</v>
          </cell>
          <cell r="D26">
            <v>100000</v>
          </cell>
          <cell r="E26">
            <v>2.81</v>
          </cell>
          <cell r="F26">
            <v>2.91</v>
          </cell>
        </row>
        <row r="27">
          <cell r="B27" t="str">
            <v xml:space="preserve"> Transco, Zone 6 (NY)</v>
          </cell>
          <cell r="C27">
            <v>2.835</v>
          </cell>
          <cell r="D27">
            <v>441000</v>
          </cell>
          <cell r="E27">
            <v>2.7949999999999999</v>
          </cell>
          <cell r="F27">
            <v>2.91</v>
          </cell>
        </row>
        <row r="28">
          <cell r="B28" t="str">
            <v>Tenn, Zone 6</v>
          </cell>
          <cell r="C28">
            <v>2.86</v>
          </cell>
          <cell r="D28">
            <v>12500</v>
          </cell>
          <cell r="E28">
            <v>2.84</v>
          </cell>
          <cell r="F28">
            <v>2.88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6" sqref="B1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2.4500000000000002</v>
      </c>
      <c r="E7" s="19">
        <f>IF(VLOOKUP($C7,[3]West!$B$2:$K$200,3,FALSE)="","",VLOOKUP($C7,[3]West!$B$2:$K$200,3,FALSE))</f>
        <v>603000</v>
      </c>
      <c r="F7" s="32">
        <f>IF(VLOOKUP($C7,[3]West!$B$2:$K$200,4,FALSE)="","",VLOOKUP($C7,[3]West!$B$2:$K$200,4,FALSE))</f>
        <v>2.39</v>
      </c>
      <c r="G7" s="32">
        <f>IF(VLOOKUP($C7,[3]West!$B$2:$K$200,5,FALSE)="","",VLOOKUP($C7,[3]West!$B$2:$K$200,5,FALSE))</f>
        <v>2.4900000000000002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2.5150000000000001</v>
      </c>
      <c r="E9" s="19">
        <f>[4]Texas!D4</f>
        <v>319935</v>
      </c>
      <c r="F9" s="32">
        <f>[4]Texas!E4</f>
        <v>2.37</v>
      </c>
      <c r="G9" s="32">
        <f>[4]Texas!F4</f>
        <v>2.64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2.54</v>
      </c>
      <c r="E13" s="19">
        <f>IF(VLOOKUP($C13,[4]Texas!$B$2:$K$200,3,FALSE)="","",VLOOKUP($C13,[4]Texas!$B$2:$K$200,3,FALSE))</f>
        <v>84700</v>
      </c>
      <c r="F13" s="32">
        <f>IF(VLOOKUP($C13,[4]Texas!$B$2:$K$200,4,FALSE)="","",VLOOKUP($C13,[4]Texas!$B$2:$K$200,4,FALSE))</f>
        <v>2.4750000000000001</v>
      </c>
      <c r="G13" s="32">
        <f>IF(VLOOKUP($C13,[4]Texas!$B$2:$K$200,5,FALSE)="","",VLOOKUP($C13,[4]Texas!$B$2:$K$200,5,FALSE))</f>
        <v>2.6425000000000001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2.4500000000000002</v>
      </c>
      <c r="E21" s="19">
        <f>IF(VLOOKUP($C21,[2]Southeast!$B$2:$K$200,3,FALSE)="","",VLOOKUP($C21,[2]Southeast!$B$2:$K$200,3,FALSE))</f>
        <v>8000</v>
      </c>
      <c r="F21" s="32">
        <f>IF(VLOOKUP($C21,[2]Southeast!$B$2:$K$200,4,FALSE)="","",VLOOKUP($C21,[2]Southeast!$B$2:$K$200,4,FALSE))</f>
        <v>2.4500000000000002</v>
      </c>
      <c r="G21" s="32">
        <f>IF(VLOOKUP($C21,[2]Southeast!$B$2:$K$200,5,FALSE)="","",VLOOKUP($C21,[2]Southeast!$B$2:$K$200,5,FALSE))</f>
        <v>2.4500000000000002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2.6349999999999998</v>
      </c>
      <c r="E25" s="19">
        <f>IF(VLOOKUP($C25,[4]Texas!$B$2:$K$200,3,FALSE)="","",VLOOKUP($C25,[4]Texas!$B$2:$K$200,3,FALSE))</f>
        <v>162000</v>
      </c>
      <c r="F25" s="32">
        <f>IF(VLOOKUP($C25,[4]Texas!$B$2:$K$200,4,FALSE)="","",VLOOKUP($C25,[4]Texas!$B$2:$K$200,4,FALSE))</f>
        <v>2.58</v>
      </c>
      <c r="G25" s="32">
        <f>IF(VLOOKUP($C25,[4]Texas!$B$2:$K$200,5,FALSE)="","",VLOOKUP($C25,[4]Texas!$B$2:$K$200,5,FALSE))</f>
        <v>2.7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2.6150000000000002</v>
      </c>
      <c r="E26" s="19">
        <f>IF(VLOOKUP($C26,[4]Texas!$B$2:$K$200,3,FALSE)="","",VLOOKUP($C26,[4]Texas!$B$2:$K$200,3,FALSE))</f>
        <v>176000</v>
      </c>
      <c r="F26" s="32">
        <f>IF(VLOOKUP($C26,[4]Texas!$B$2:$K$200,4,FALSE)="","",VLOOKUP($C26,[4]Texas!$B$2:$K$200,4,FALSE))</f>
        <v>2.5550000000000002</v>
      </c>
      <c r="G26" s="32">
        <f>[4]Texas!$F$18</f>
        <v>2.6775000000000002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2.5550000000000002</v>
      </c>
      <c r="E41" s="19">
        <f>IF(VLOOKUP($C41,[2]Southeast!$B$2:$K$200,3,FALSE)="","",VLOOKUP($C41,[2]Southeast!$B$2:$K$200,3,FALSE))</f>
        <v>505000</v>
      </c>
      <c r="F41" s="32">
        <f>IF(VLOOKUP($C41,[2]Southeast!$B$2:$K$200,4,FALSE)="","",VLOOKUP($C41,[2]Southeast!$B$2:$K$200,4,FALSE))</f>
        <v>2.4674999999999998</v>
      </c>
      <c r="G41" s="32">
        <f>IF(VLOOKUP($C41,[2]Southeast!$B$2:$K$200,5,FALSE)="","",VLOOKUP($C41,[2]Southeast!$B$2:$K$200,5,FALSE))</f>
        <v>2.6675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2.52</v>
      </c>
      <c r="E42" s="19">
        <f>IF(VLOOKUP($C42,[2]Southeast!$B$2:$K$200,3,FALSE)="","",VLOOKUP($C42,[2]Southeast!$B$2:$K$200,3,FALSE))</f>
        <v>145000</v>
      </c>
      <c r="F42" s="32">
        <f>IF(VLOOKUP($C42,[2]Southeast!$B$2:$K$200,4,FALSE)="","",VLOOKUP($C42,[2]Southeast!$B$2:$K$200,4,FALSE))</f>
        <v>2.4449999999999998</v>
      </c>
      <c r="G42" s="32">
        <f>IF(VLOOKUP($C42,[2]Southeast!$B$2:$K$200,5,FALSE)="","",VLOOKUP($C42,[2]Southeast!$B$2:$K$200,5,FALSE))</f>
        <v>2.5924999999999998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2.4249999999999998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2.4249999999999998</v>
      </c>
      <c r="G43" s="32">
        <f>IF(VLOOKUP($C43,[2]Southeast!$B$2:$K$200,5,FALSE)="","",VLOOKUP($C43,[2]Southeast!$B$2:$K$200,5,FALSE))</f>
        <v>2.4249999999999998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2.57</v>
      </c>
      <c r="E49" s="19">
        <f>IF(VLOOKUP($C49,[2]Southeast!$B$2:$K$200,3,FALSE)="","",VLOOKUP($C49,[2]Southeast!$B$2:$K$200,3,FALSE))</f>
        <v>360000</v>
      </c>
      <c r="F49" s="32">
        <f>IF(VLOOKUP($C49,[2]Southeast!$B$2:$K$200,4,FALSE)="","",VLOOKUP($C49,[2]Southeast!$B$2:$K$200,4,FALSE))</f>
        <v>2.52</v>
      </c>
      <c r="G49" s="32">
        <f>IF(VLOOKUP($C49,[2]Southeast!$B$2:$K$200,5,FALSE)="","",VLOOKUP($C49,[2]Southeast!$B$2:$K$200,5,FALSE))</f>
        <v>2.65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2.63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2.63</v>
      </c>
      <c r="G50" s="32">
        <f>IF(VLOOKUP($C50,[2]Southeast!$B$2:$K$200,5,FALSE)="","",VLOOKUP($C50,[2]Southeast!$B$2:$K$200,5,FALSE))</f>
        <v>2.63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2.59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2.59</v>
      </c>
      <c r="G51" s="32">
        <f>IF(VLOOKUP($C51,[2]Southeast!$B$2:$K$200,5,FALSE)="","",VLOOKUP($C51,[2]Southeast!$B$2:$K$200,5,FALSE))</f>
        <v>2.59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2.625</v>
      </c>
      <c r="E52" s="19">
        <f>IF(VLOOKUP($C52,[2]Southeast!$B$2:$K$200,3,FALSE)="","",VLOOKUP($C52,[2]Southeast!$B$2:$K$200,3,FALSE))</f>
        <v>300000</v>
      </c>
      <c r="F52" s="32">
        <f>IF(VLOOKUP($C52,[2]Southeast!$B$2:$K$200,4,FALSE)="","",VLOOKUP($C52,[2]Southeast!$B$2:$K$200,4,FALSE))</f>
        <v>2.57</v>
      </c>
      <c r="G52" s="32">
        <f>IF(VLOOKUP($C52,[2]Southeast!$B$2:$K$200,5,FALSE)="","",VLOOKUP($C52,[2]Southeast!$B$2:$K$200,5,FALSE))</f>
        <v>2.72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2.6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2.6</v>
      </c>
      <c r="G53" s="32">
        <f>IF(VLOOKUP($C53,[2]Southeast!$B$2:$K$200,5,FALSE)="","",VLOOKUP($C53,[2]Southeast!$B$2:$K$200,5,FALSE))</f>
        <v>2.6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2.625</v>
      </c>
      <c r="E54" s="19">
        <f>IF(VLOOKUP($C54,[2]Southeast!$B$2:$K$200,3,FALSE)="","",VLOOKUP($C54,[2]Southeast!$B$2:$K$200,3,FALSE))</f>
        <v>4300000</v>
      </c>
      <c r="F54" s="32">
        <f>IF(VLOOKUP($C54,[2]Southeast!$B$2:$K$200,4,FALSE)="","",VLOOKUP($C54,[2]Southeast!$B$2:$K$200,4,FALSE))</f>
        <v>2.5449999999999999</v>
      </c>
      <c r="G54" s="32">
        <f>IF(VLOOKUP($C54,[2]Southeast!$B$2:$K$200,5,FALSE)="","",VLOOKUP($C54,[2]Southeast!$B$2:$K$200,5,FALSE))</f>
        <v>2.8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2.4649999999999999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2.4649999999999999</v>
      </c>
      <c r="G55" s="32">
        <f>IF(VLOOKUP($C55,[2]Southeast!$B$2:$K$200,5,FALSE)="","",VLOOKUP($C55,[2]Southeast!$B$2:$K$200,5,FALSE))</f>
        <v>2.4649999999999999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2.5950000000000002</v>
      </c>
      <c r="E58" s="19">
        <f>IF(VLOOKUP($C58,[2]Southeast!$B$2:$K$200,3,FALSE)="","",VLOOKUP($C58,[2]Southeast!$B$2:$K$200,3,FALSE))</f>
        <v>325000</v>
      </c>
      <c r="F58" s="32">
        <f>IF(VLOOKUP($C58,[2]Southeast!$B$2:$K$200,4,FALSE)="","",VLOOKUP($C58,[2]Southeast!$B$2:$K$200,4,FALSE))</f>
        <v>2.5150000000000001</v>
      </c>
      <c r="G58" s="32">
        <f>IF(VLOOKUP($C58,[2]Southeast!$B$2:$K$200,5,FALSE)="","",VLOOKUP($C58,[2]Southeast!$B$2:$K$200,5,FALSE))</f>
        <v>2.7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2.5499999999999998</v>
      </c>
      <c r="E59" s="19">
        <f>IF(VLOOKUP($C59,[2]Southeast!$B$2:$K$200,3,FALSE)="","",VLOOKUP($C59,[2]Southeast!$B$2:$K$200,3,FALSE))</f>
        <v>630000</v>
      </c>
      <c r="F59" s="32">
        <f>IF(VLOOKUP($C59,[2]Southeast!$B$2:$K$200,4,FALSE)="","",VLOOKUP($C59,[2]Southeast!$B$2:$K$200,4,FALSE))</f>
        <v>2.4950000000000001</v>
      </c>
      <c r="G59" s="32">
        <f>IF(VLOOKUP($C59,[2]Southeast!$B$2:$K$200,5,FALSE)="","",VLOOKUP($C59,[2]Southeast!$B$2:$K$200,5,FALSE))</f>
        <v>2.67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2.5350000000000001</v>
      </c>
      <c r="E60" s="19">
        <f>IF(VLOOKUP($C60,[2]Southeast!$B$2:$K$200,3,FALSE)="","",VLOOKUP($C60,[2]Southeast!$B$2:$K$200,3,FALSE))</f>
        <v>410000</v>
      </c>
      <c r="F60" s="32">
        <f>IF(VLOOKUP($C60,[2]Southeast!$B$2:$K$200,4,FALSE)="","",VLOOKUP($C60,[2]Southeast!$B$2:$K$200,4,FALSE))</f>
        <v>2.4750000000000001</v>
      </c>
      <c r="G60" s="32">
        <f>IF(VLOOKUP($C60,[2]Southeast!$B$2:$K$200,5,FALSE)="","",VLOOKUP($C60,[2]Southeast!$B$2:$K$200,5,FALSE))</f>
        <v>2.65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2.5449999999999999</v>
      </c>
      <c r="E61" s="19">
        <f>IF(VLOOKUP($C61,[2]Southeast!$B$2:$K$200,3,FALSE)="","",VLOOKUP($C61,[2]Southeast!$B$2:$K$200,3,FALSE))</f>
        <v>200000</v>
      </c>
      <c r="F61" s="32">
        <f>IF(VLOOKUP($C61,[2]Southeast!$B$2:$K$200,4,FALSE)="","",VLOOKUP($C61,[2]Southeast!$B$2:$K$200,4,FALSE))</f>
        <v>2.4900000000000002</v>
      </c>
      <c r="G61" s="32">
        <f>IF(VLOOKUP($C61,[2]Southeast!$B$2:$K$200,5,FALSE)="","",VLOOKUP($C61,[2]Southeast!$B$2:$K$200,5,FALSE))</f>
        <v>2.6549999999999998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2.5525000000000002</v>
      </c>
      <c r="E62" s="19">
        <f>IF(VLOOKUP($C62,[2]Southeast!$B$2:$K$200,3,FALSE)="","",VLOOKUP($C62,[2]Southeast!$B$2:$K$200,3,FALSE))</f>
        <v>175000</v>
      </c>
      <c r="F62" s="32">
        <f>IF(VLOOKUP($C62,[2]Southeast!$B$2:$K$200,4,FALSE)="","",VLOOKUP($C62,[2]Southeast!$B$2:$K$200,4,FALSE))</f>
        <v>2.4950000000000001</v>
      </c>
      <c r="G62" s="32">
        <f>IF(VLOOKUP($C62,[2]Southeast!$B$2:$K$200,5,FALSE)="","",VLOOKUP($C62,[2]Southeast!$B$2:$K$200,5,FALSE))</f>
        <v>2.6074999999999999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2.6</v>
      </c>
      <c r="E63" s="19">
        <f>IF(VLOOKUP($C63,[2]Southeast!$B$2:$K$200,3,FALSE)="","",VLOOKUP($C63,[2]Southeast!$B$2:$K$200,3,FALSE))</f>
        <v>320000</v>
      </c>
      <c r="F63" s="32">
        <f>IF(VLOOKUP($C63,[2]Southeast!$B$2:$K$200,4,FALSE)="","",VLOOKUP($C63,[2]Southeast!$B$2:$K$200,4,FALSE))</f>
        <v>2.5449999999999999</v>
      </c>
      <c r="G63" s="32">
        <f>IF(VLOOKUP($C63,[2]Southeast!$B$2:$K$200,5,FALSE)="","",VLOOKUP($C63,[2]Southeast!$B$2:$K$200,5,FALSE))</f>
        <v>2.66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2.4750000000000001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2.4750000000000001</v>
      </c>
      <c r="G64" s="32">
        <f>IF(VLOOKUP($C64,[2]Southeast!$B$2:$K$200,5,FALSE)="","",VLOOKUP($C64,[2]Southeast!$B$2:$K$200,5,FALSE))</f>
        <v>2.4750000000000001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2.625</v>
      </c>
      <c r="E65" s="19">
        <f>IF(VLOOKUP($C65,[2]Southeast!$B$2:$K$200,3,FALSE)="","",VLOOKUP($C65,[2]Southeast!$B$2:$K$200,3,FALSE))</f>
        <v>265000</v>
      </c>
      <c r="F65" s="32">
        <f>IF(VLOOKUP($C65,[2]Southeast!$B$2:$K$200,4,FALSE)="","",VLOOKUP($C65,[2]Southeast!$B$2:$K$200,4,FALSE))</f>
        <v>2.585</v>
      </c>
      <c r="G65" s="32">
        <f>IF(VLOOKUP($C65,[2]Southeast!$B$2:$K$200,5,FALSE)="","",VLOOKUP($C65,[2]Southeast!$B$2:$K$200,5,FALSE))</f>
        <v>2.67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2.25</v>
      </c>
      <c r="G80" s="32">
        <f>IF(VLOOKUP($C80,[3]West!$B$2:$K$200,5,FALSE)="","",VLOOKUP($C80,[3]West!$B$2:$K$200,5,FALSE))</f>
        <v>2.4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2.37</v>
      </c>
      <c r="E81" s="19">
        <f>IF(VLOOKUP($C81,[3]West!$B$2:$K$200,3,FALSE)="","",VLOOKUP($C81,[3]West!$B$2:$K$200,3,FALSE))</f>
        <v>263000</v>
      </c>
      <c r="F81" s="32">
        <f>IF(VLOOKUP($C81,[3]West!$B$2:$K$200,4,FALSE)="","",VLOOKUP($C81,[3]West!$B$2:$K$200,4,FALSE))</f>
        <v>2.2749999999999999</v>
      </c>
      <c r="G81" s="32">
        <f>IF(VLOOKUP($C81,[3]West!$B$2:$K$200,5,FALSE)="","",VLOOKUP($C81,[3]West!$B$2:$K$200,5,FALSE))</f>
        <v>2.4500000000000002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2.2799999999999998</v>
      </c>
      <c r="E86" s="19">
        <f>IF(VLOOKUP($C86,[3]West!$B$2:$K$200,3,FALSE)="","",VLOOKUP($C86,[3]West!$B$2:$K$200,3,FALSE))</f>
        <v>83500</v>
      </c>
      <c r="F86" s="32">
        <f>IF(VLOOKUP($C86,[3]West!$B$2:$K$200,4,FALSE)="","",VLOOKUP($C86,[3]West!$B$2:$K$200,4,FALSE))</f>
        <v>2.2200000000000002</v>
      </c>
      <c r="G86" s="32">
        <f>IF(VLOOKUP($C86,[3]West!$B$2:$K$200,5,FALSE)="","",VLOOKUP($C86,[3]West!$B$2:$K$200,5,FALSE))</f>
        <v>2.35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2.2650000000000001</v>
      </c>
      <c r="E88" s="19">
        <f>[3]West!D19</f>
        <v>460000</v>
      </c>
      <c r="F88" s="32">
        <f>[3]West!G19</f>
        <v>2.2000000000000002</v>
      </c>
      <c r="G88" s="32">
        <f>[3]West!H19</f>
        <v>2.3199999999999998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2.2599999999999998</v>
      </c>
      <c r="E89" s="19">
        <f>[3]West!D20</f>
        <v>24000</v>
      </c>
      <c r="F89" s="32">
        <f>[3]West!G20</f>
        <v>2.2000000000000002</v>
      </c>
      <c r="G89" s="32">
        <f>[3]West!H20</f>
        <v>2.3199999999999998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2.5</v>
      </c>
      <c r="E90" s="19">
        <f>[3]West!D21</f>
        <v>100000</v>
      </c>
      <c r="F90" s="32">
        <f>[3]West!G21</f>
        <v>2.4300000000000002</v>
      </c>
      <c r="G90" s="32">
        <f>[3]West!H21</f>
        <v>2.5449999999999999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2.2999999999999998</v>
      </c>
      <c r="E91" s="19">
        <f>[3]West!D22</f>
        <v>50000</v>
      </c>
      <c r="F91" s="32">
        <f>[3]West!G22</f>
        <v>2.2400000000000002</v>
      </c>
      <c r="G91" s="32">
        <f>[3]West!H22</f>
        <v>2.36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2.52</v>
      </c>
      <c r="G96" s="32">
        <f>IF(VLOOKUP($C96,[3]West!$B$2:$K$200,5,FALSE)="","",VLOOKUP($C96,[3]West!$B$2:$K$200,5,FALSE))</f>
        <v>2.52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2.7450000000000001</v>
      </c>
      <c r="E104" s="19">
        <f>IF(VLOOKUP($C104,[5]Northeast!$B$2:$K$200,3,FALSE)="","",VLOOKUP($C104,[5]Northeast!$B$2:$K$200,3,FALSE))</f>
        <v>938000</v>
      </c>
      <c r="F104" s="32">
        <f>IF(VLOOKUP($C104,[5]Northeast!$B$2:$K$200,4,FALSE)="","",VLOOKUP($C104,[5]Northeast!$B$2:$K$200,4,FALSE))</f>
        <v>2.65</v>
      </c>
      <c r="G104" s="32">
        <f>IF(VLOOKUP($C104,[5]Northeast!$B$2:$K$200,5,FALSE)="","",VLOOKUP($C104,[5]Northeast!$B$2:$K$200,5,FALSE))</f>
        <v>2.8450000000000002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2.7229999999999999</v>
      </c>
      <c r="E105" s="19">
        <f>IF(VLOOKUP($C105,[5]Northeast!$B$2:$K$200,3,FALSE)="","",VLOOKUP($C105,[5]Northeast!$B$2:$K$200,3,FALSE))</f>
        <v>1035000</v>
      </c>
      <c r="F105" s="32">
        <f>IF(VLOOKUP($C105,[5]Northeast!$B$2:$K$200,4,FALSE)="","",VLOOKUP($C105,[5]Northeast!$B$2:$K$200,4,FALSE))</f>
        <v>2.63</v>
      </c>
      <c r="G105" s="32">
        <f>IF(VLOOKUP($C105,[5]Northeast!$B$2:$K$200,5,FALSE)="","",VLOOKUP($C105,[5]Northeast!$B$2:$K$200,5,FALSE))</f>
        <v>2.8650000000000002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2.5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2.5</v>
      </c>
      <c r="G108" s="32">
        <f>IF(VLOOKUP($C108,[2]Southeast!$B$2:$K$200,5,FALSE)="","",VLOOKUP($C108,[2]Southeast!$B$2:$K$200,5,FALSE))</f>
        <v>2.5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2.61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2.61</v>
      </c>
      <c r="G111" s="32">
        <f>IF(VLOOKUP($C111,[2]Southeast!$B$2:$K$200,5,FALSE)="","",VLOOKUP($C111,[2]Southeast!$B$2:$K$200,5,FALSE))</f>
        <v>2.61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2.83</v>
      </c>
      <c r="E115" s="19">
        <f>[5]Northeast!D17</f>
        <v>10500</v>
      </c>
      <c r="F115" s="32">
        <f>[5]Northeast!E17</f>
        <v>2.8</v>
      </c>
      <c r="G115" s="32">
        <f>[5]Northeast!F17</f>
        <v>2.9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2.61</v>
      </c>
      <c r="E116" s="19">
        <f>IF(VLOOKUP($C116,[3]West!$B$2:$K$200,3,FALSE)="","",VLOOKUP($C116,[3]West!$B$2:$K$200,3,FALSE))</f>
        <v>543000</v>
      </c>
      <c r="F116" s="32">
        <f>IF(VLOOKUP($C116,[3]West!$B$2:$K$200,4,FALSE)="","",VLOOKUP($C116,[3]West!$B$2:$K$200,4,FALSE))</f>
        <v>2.54</v>
      </c>
      <c r="G116" s="32">
        <f>IF(VLOOKUP($C116,[3]West!$B$2:$K$200,5,FALSE)="","",VLOOKUP($C116,[3]West!$B$2:$K$200,5,FALSE))</f>
        <v>2.65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2.5299999999999998</v>
      </c>
      <c r="E117" s="19">
        <f>IF(VLOOKUP($C117,[3]West!$B$2:$K$200,3,FALSE)="","",VLOOKUP($C117,[3]West!$B$2:$K$200,3,FALSE))</f>
        <v>120000</v>
      </c>
      <c r="F117" s="32">
        <f>IF(VLOOKUP($C117,[3]West!$B$2:$K$200,4,FALSE)="","",VLOOKUP($C117,[3]West!$B$2:$K$200,4,FALSE))</f>
        <v>2.48</v>
      </c>
      <c r="G117" s="32">
        <f>IF(VLOOKUP($C117,[3]West!$B$2:$K$200,5,FALSE)="","",VLOOKUP($C117,[3]West!$B$2:$K$200,5,FALSE))</f>
        <v>2.56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2.56</v>
      </c>
      <c r="E118" s="19">
        <f>IF(VLOOKUP($C118,[3]West!$B$2:$K$200,3,FALSE)="","",VLOOKUP($C118,[3]West!$B$2:$K$200,3,FALSE))</f>
        <v>395000</v>
      </c>
      <c r="F118" s="32">
        <f>IF(VLOOKUP($C118,[3]West!$B$2:$K$200,4,FALSE)="","",VLOOKUP($C118,[3]West!$B$2:$K$200,4,FALSE))</f>
        <v>2.4500000000000002</v>
      </c>
      <c r="G118" s="32">
        <f>IF(VLOOKUP($C118,[3]West!$B$2:$K$200,5,FALSE)="","",VLOOKUP($C118,[3]West!$B$2:$K$200,5,FALSE))</f>
        <v>2.62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2.68</v>
      </c>
      <c r="E119" s="19">
        <f>IF(VLOOKUP($C119,[3]West!$B$2:$K$200,3,FALSE)="","",VLOOKUP($C119,[3]West!$B$2:$K$200,3,FALSE))</f>
        <v>435000</v>
      </c>
      <c r="F119" s="32">
        <f>IF(VLOOKUP($C119,[3]West!$B$2:$K$200,4,FALSE)="","",VLOOKUP($C119,[3]West!$B$2:$K$200,4,FALSE))</f>
        <v>2.58</v>
      </c>
      <c r="G119" s="32">
        <f>IF(VLOOKUP($C119,[3]West!$B$2:$K$200,5,FALSE)="","",VLOOKUP($C119,[3]West!$B$2:$K$200,5,FALSE))</f>
        <v>2.79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2.843</v>
      </c>
      <c r="E128" s="19">
        <f>IF(VLOOKUP($C128,[5]Northeast!$B$2:$K$200,3,FALSE)="","",VLOOKUP($C128,[5]Northeast!$B$2:$K$200,3,FALSE))</f>
        <v>397000</v>
      </c>
      <c r="F128" s="32">
        <f>IF(VLOOKUP($C128,[5]Northeast!$B$2:$K$200,4,FALSE)="","",VLOOKUP($C128,[5]Northeast!$B$2:$K$200,4,FALSE))</f>
        <v>2.7949999999999999</v>
      </c>
      <c r="G128" s="32">
        <f>IF(VLOOKUP($C128,[5]Northeast!$B$2:$K$200,5,FALSE)="","",VLOOKUP($C128,[5]Northeast!$B$2:$K$200,5,FALSE))</f>
        <v>2.915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2.835</v>
      </c>
      <c r="E129" s="19">
        <f>IF(VLOOKUP($C129,[5]Northeast!$B$2:$K$200,3,FALSE)="","",VLOOKUP($C129,[5]Northeast!$B$2:$K$200,3,FALSE))</f>
        <v>100000</v>
      </c>
      <c r="F129" s="32">
        <f>IF(VLOOKUP($C129,[5]Northeast!$B$2:$K$200,4,FALSE)="","",VLOOKUP($C129,[5]Northeast!$B$2:$K$200,4,FALSE))</f>
        <v>2.81</v>
      </c>
      <c r="G129" s="32">
        <f>IF(VLOOKUP($C129,[5]Northeast!$B$2:$K$200,5,FALSE)="","",VLOOKUP($C129,[5]Northeast!$B$2:$K$200,5,FALSE))</f>
        <v>2.91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2.835</v>
      </c>
      <c r="E130" s="19">
        <f>IF(VLOOKUP($C130,[5]Northeast!$B$2:$K$200,3,FALSE)="","",VLOOKUP($C130,[5]Northeast!$B$2:$K$200,3,FALSE))</f>
        <v>441000</v>
      </c>
      <c r="F130" s="32">
        <f>IF(VLOOKUP($C130,[5]Northeast!$B$2:$K$200,4,FALSE)="","",VLOOKUP($C130,[5]Northeast!$B$2:$K$200,4,FALSE))</f>
        <v>2.7949999999999999</v>
      </c>
      <c r="G130" s="32">
        <f>IF(VLOOKUP($C130,[5]Northeast!$B$2:$K$200,5,FALSE)="","",VLOOKUP($C130,[5]Northeast!$B$2:$K$200,5,FALSE))</f>
        <v>2.91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3.2749999999999999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2.86</v>
      </c>
      <c r="E150" s="19">
        <f>[5]Northeast!$D$28</f>
        <v>12500</v>
      </c>
      <c r="F150" s="32">
        <f>[5]Northeast!$E$28</f>
        <v>2.84</v>
      </c>
      <c r="G150" s="32">
        <f>[5]Northeast!$F$28</f>
        <v>2.88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2014-09-04T16:23:33Z</dcterms:modified>
</cp:coreProperties>
</file>