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H9" i="1" s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F20" i="1"/>
  <c r="G20" i="1"/>
  <c r="H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H26" i="1" s="1"/>
  <c r="E26" i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F32" i="1"/>
  <c r="G32" i="1"/>
  <c r="H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H42" i="1" s="1"/>
  <c r="E42" i="1"/>
  <c r="F42" i="1"/>
  <c r="G42" i="1"/>
  <c r="D43" i="1"/>
  <c r="E43" i="1"/>
  <c r="H43" i="1" s="1"/>
  <c r="F43" i="1"/>
  <c r="G43" i="1"/>
  <c r="D44" i="1"/>
  <c r="E44" i="1"/>
  <c r="H44" i="1"/>
  <c r="M44" i="1"/>
  <c r="N44" i="1"/>
  <c r="D45" i="1"/>
  <c r="E45" i="1"/>
  <c r="H45" i="1" s="1"/>
  <c r="F45" i="1"/>
  <c r="G45" i="1"/>
  <c r="D48" i="1"/>
  <c r="E48" i="1"/>
  <c r="G48" i="1"/>
  <c r="H48" i="1"/>
  <c r="D49" i="1"/>
  <c r="H49" i="1" s="1"/>
  <c r="E49" i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F53" i="1"/>
  <c r="G53" i="1"/>
  <c r="H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H60" i="1" s="1"/>
  <c r="E60" i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E63" i="1"/>
  <c r="H63" i="1" s="1"/>
  <c r="F63" i="1"/>
  <c r="G63" i="1"/>
  <c r="D64" i="1"/>
  <c r="E64" i="1"/>
  <c r="F64" i="1"/>
  <c r="G64" i="1"/>
  <c r="H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F81" i="1"/>
  <c r="G81" i="1"/>
  <c r="H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H91" i="1" s="1"/>
  <c r="E91" i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/>
  <c r="D114" i="1"/>
  <c r="E114" i="1"/>
  <c r="H114" i="1" s="1"/>
  <c r="F114" i="1"/>
  <c r="G114" i="1"/>
  <c r="D115" i="1"/>
  <c r="E115" i="1"/>
  <c r="F115" i="1"/>
  <c r="G115" i="1"/>
  <c r="D116" i="1"/>
  <c r="H116" i="1" s="1"/>
  <c r="E116" i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E119" i="1"/>
  <c r="H119" i="1" s="1"/>
  <c r="F119" i="1"/>
  <c r="G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H151" i="1" s="1"/>
  <c r="E151" i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<sst xmlns="http://schemas.openxmlformats.org/spreadsheetml/2006/main" count="391" uniqueCount="187">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</sst>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2.2999999999999998</v>
          </cell>
          <cell r="D6">
            <v>2000</v>
          </cell>
          <cell r="E6">
            <v>2.2999999999999998</v>
          </cell>
          <cell r="F6">
            <v>2.2999999999999998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1.865</v>
          </cell>
          <cell r="D16">
            <v>350000</v>
          </cell>
          <cell r="E16">
            <v>1.76</v>
          </cell>
          <cell r="F16">
            <v>2.3450000000000002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1.98</v>
          </cell>
          <cell r="D17">
            <v>85000</v>
          </cell>
          <cell r="E17">
            <v>1.83</v>
          </cell>
          <cell r="F17">
            <v>2.415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1.95</v>
          </cell>
          <cell r="D18">
            <v>10000</v>
          </cell>
          <cell r="E18">
            <v>1.95</v>
          </cell>
          <cell r="F18">
            <v>1.95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2.16</v>
          </cell>
          <cell r="D21">
            <v>260000</v>
          </cell>
          <cell r="E21">
            <v>1.88</v>
          </cell>
          <cell r="F21">
            <v>2.4700000000000002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2.1</v>
          </cell>
          <cell r="D23">
            <v>9000</v>
          </cell>
          <cell r="E23">
            <v>1.9350000000000001</v>
          </cell>
          <cell r="F23">
            <v>2.37</v>
          </cell>
          <cell r="G23" t="str">
            <v xml:space="preserve"> </v>
          </cell>
        </row>
        <row r="24">
          <cell r="B24" t="str">
            <v>FGT Z2</v>
          </cell>
          <cell r="C24">
            <v>2.15</v>
          </cell>
          <cell r="D24">
            <v>201000</v>
          </cell>
          <cell r="E24">
            <v>1.9350000000000001</v>
          </cell>
          <cell r="F24">
            <v>2.5</v>
          </cell>
        </row>
        <row r="25">
          <cell r="B25" t="str">
            <v>FGT Z3</v>
          </cell>
          <cell r="C25">
            <v>2.1</v>
          </cell>
          <cell r="D25">
            <v>13000</v>
          </cell>
          <cell r="E25">
            <v>1.9</v>
          </cell>
          <cell r="F25">
            <v>2.35</v>
          </cell>
          <cell r="G25" t="str">
            <v xml:space="preserve"> </v>
          </cell>
        </row>
        <row r="26">
          <cell r="B26" t="str">
            <v>Henry Hub</v>
          </cell>
          <cell r="C26">
            <v>2.06</v>
          </cell>
          <cell r="D26">
            <v>700000</v>
          </cell>
          <cell r="E26">
            <v>1.95</v>
          </cell>
          <cell r="F26">
            <v>2.42</v>
          </cell>
          <cell r="G26" t="str">
            <v xml:space="preserve"> </v>
          </cell>
        </row>
        <row r="27">
          <cell r="B27" t="str">
            <v>Koch (Zone 2)</v>
          </cell>
          <cell r="C27">
            <v>1.89</v>
          </cell>
          <cell r="D27">
            <v>10000</v>
          </cell>
          <cell r="E27">
            <v>1.89</v>
          </cell>
          <cell r="F27">
            <v>1.89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2.12</v>
          </cell>
          <cell r="D29">
            <v>300000</v>
          </cell>
          <cell r="E29">
            <v>1.95</v>
          </cell>
          <cell r="F29">
            <v>2.4500000000000002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1.98</v>
          </cell>
          <cell r="D30">
            <v>305000</v>
          </cell>
          <cell r="E30">
            <v>1.82</v>
          </cell>
          <cell r="F30">
            <v>2.4049999999999998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1.93</v>
          </cell>
          <cell r="D31">
            <v>210000</v>
          </cell>
          <cell r="E31">
            <v>1.825</v>
          </cell>
          <cell r="F31">
            <v>2.3650000000000002</v>
          </cell>
          <cell r="G31" t="str">
            <v xml:space="preserve"> </v>
          </cell>
        </row>
        <row r="32">
          <cell r="B32" t="str">
            <v>Texas E. WLA</v>
          </cell>
          <cell r="C32">
            <v>2.0049999999999999</v>
          </cell>
          <cell r="D32">
            <v>85000</v>
          </cell>
          <cell r="E32">
            <v>1.835</v>
          </cell>
          <cell r="F32">
            <v>2.4950000000000001</v>
          </cell>
          <cell r="G32" t="str">
            <v xml:space="preserve"> </v>
          </cell>
        </row>
        <row r="33">
          <cell r="B33" t="str">
            <v>Texas E. ELA</v>
          </cell>
          <cell r="C33">
            <v>2.04</v>
          </cell>
          <cell r="D33">
            <v>145000</v>
          </cell>
          <cell r="E33">
            <v>1.86</v>
          </cell>
          <cell r="F33">
            <v>2.54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2.1850000000000001</v>
          </cell>
          <cell r="D34">
            <v>230000</v>
          </cell>
          <cell r="E34">
            <v>1.895</v>
          </cell>
          <cell r="F34">
            <v>2.48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2.0499999999999998</v>
          </cell>
          <cell r="D35">
            <v>10000</v>
          </cell>
          <cell r="E35">
            <v>2.0499999999999998</v>
          </cell>
          <cell r="F35">
            <v>2.0499999999999998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2.105</v>
          </cell>
          <cell r="D36">
            <v>85000</v>
          </cell>
          <cell r="E36">
            <v>1.97</v>
          </cell>
          <cell r="F36">
            <v>2.2200000000000002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2.09</v>
          </cell>
          <cell r="D39">
            <v>10000</v>
          </cell>
          <cell r="E39">
            <v>2.09</v>
          </cell>
          <cell r="F39">
            <v>2.09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2.105</v>
          </cell>
          <cell r="D42">
            <v>10000</v>
          </cell>
          <cell r="E42">
            <v>2.105</v>
          </cell>
          <cell r="F42">
            <v>2.105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1.79</v>
          </cell>
          <cell r="D5">
            <v>174000</v>
          </cell>
          <cell r="E5">
            <v>1.64</v>
          </cell>
          <cell r="F5">
            <v>1.9650000000000001</v>
          </cell>
          <cell r="G5">
            <v>1.75</v>
          </cell>
          <cell r="H5">
            <v>1.9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1.74</v>
          </cell>
          <cell r="D9">
            <v>253000</v>
          </cell>
          <cell r="E9">
            <v>1.58</v>
          </cell>
          <cell r="F9">
            <v>1.87</v>
          </cell>
          <cell r="G9">
            <v>1.58</v>
          </cell>
          <cell r="H9">
            <v>1.87</v>
          </cell>
        </row>
        <row r="10">
          <cell r="B10" t="str">
            <v>El Paso, Bondad</v>
          </cell>
          <cell r="C10">
            <v>1.7</v>
          </cell>
          <cell r="D10">
            <v>20000</v>
          </cell>
          <cell r="E10">
            <v>1.7</v>
          </cell>
          <cell r="F10">
            <v>1.7</v>
          </cell>
          <cell r="G10">
            <v>1.7</v>
          </cell>
          <cell r="H10">
            <v>1.7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1.56</v>
          </cell>
          <cell r="D17">
            <v>176000</v>
          </cell>
          <cell r="E17">
            <v>1.45</v>
          </cell>
          <cell r="F17">
            <v>1.64</v>
          </cell>
          <cell r="G17">
            <v>1.5</v>
          </cell>
          <cell r="H17">
            <v>1.65</v>
          </cell>
        </row>
        <row r="18">
          <cell r="B18" t="str">
            <v>Questar</v>
          </cell>
          <cell r="C18">
            <v>1.51</v>
          </cell>
          <cell r="D18">
            <v>20000</v>
          </cell>
          <cell r="E18">
            <v>1.4</v>
          </cell>
          <cell r="F18">
            <v>1.55</v>
          </cell>
          <cell r="G18">
            <v>1.4</v>
          </cell>
          <cell r="H18">
            <v>1.55</v>
          </cell>
        </row>
        <row r="19">
          <cell r="B19" t="str">
            <v>Opal/Kern River</v>
          </cell>
          <cell r="C19">
            <v>1.66</v>
          </cell>
          <cell r="D19">
            <v>469000</v>
          </cell>
          <cell r="E19">
            <v>1.48</v>
          </cell>
          <cell r="F19">
            <v>1.94</v>
          </cell>
          <cell r="G19">
            <v>1.5</v>
          </cell>
          <cell r="H19">
            <v>1.75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1.85</v>
          </cell>
          <cell r="D21">
            <v>45000</v>
          </cell>
          <cell r="E21">
            <v>1.79</v>
          </cell>
          <cell r="F21">
            <v>1.905</v>
          </cell>
          <cell r="G21">
            <v>1.79</v>
          </cell>
          <cell r="H21">
            <v>1.905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1.54</v>
          </cell>
          <cell r="D23">
            <v>74000</v>
          </cell>
          <cell r="E23">
            <v>1.4650000000000001</v>
          </cell>
          <cell r="F23">
            <v>1.655</v>
          </cell>
          <cell r="G23">
            <v>1.4650000000000001</v>
          </cell>
          <cell r="H23">
            <v>1.655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1.95</v>
          </cell>
          <cell r="D25">
            <v>10000</v>
          </cell>
          <cell r="E25">
            <v>1.95</v>
          </cell>
          <cell r="F25">
            <v>1.95</v>
          </cell>
          <cell r="G25">
            <v>1.95</v>
          </cell>
          <cell r="H25">
            <v>1.95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1.97</v>
          </cell>
          <cell r="D30">
            <v>335000</v>
          </cell>
          <cell r="E30">
            <v>1.84</v>
          </cell>
          <cell r="F30">
            <v>2.12</v>
          </cell>
          <cell r="G30">
            <v>1.9</v>
          </cell>
          <cell r="H30">
            <v>2.1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1.81</v>
          </cell>
          <cell r="D32">
            <v>80000</v>
          </cell>
          <cell r="E32">
            <v>1.75</v>
          </cell>
          <cell r="F32">
            <v>1.88</v>
          </cell>
          <cell r="G32">
            <v>1.75</v>
          </cell>
          <cell r="H32">
            <v>1.88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1.93</v>
          </cell>
          <cell r="D34">
            <v>300000</v>
          </cell>
          <cell r="E34">
            <v>1.82</v>
          </cell>
          <cell r="F34">
            <v>2.09</v>
          </cell>
          <cell r="G34">
            <v>1.9</v>
          </cell>
          <cell r="H34">
            <v>2</v>
          </cell>
          <cell r="I34" t="str">
            <v xml:space="preserve"> </v>
          </cell>
        </row>
        <row r="35">
          <cell r="B35" t="str">
            <v>PGE/Citygate</v>
          </cell>
          <cell r="C35">
            <v>1.98</v>
          </cell>
          <cell r="D35">
            <v>202000</v>
          </cell>
          <cell r="E35">
            <v>1.92</v>
          </cell>
          <cell r="F35">
            <v>2.0299999999999998</v>
          </cell>
          <cell r="G35">
            <v>1.92</v>
          </cell>
          <cell r="H35">
            <v>2.0299999999999998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</v>
          </cell>
          <cell r="D4">
            <v>110550</v>
          </cell>
          <cell r="E4">
            <v>1.76</v>
          </cell>
          <cell r="F4">
            <v>2.2000000000000002</v>
          </cell>
          <cell r="G4">
            <v>1.76</v>
          </cell>
          <cell r="H4">
            <v>2.2000000000000002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1.905</v>
          </cell>
          <cell r="D8">
            <v>24583</v>
          </cell>
          <cell r="E8">
            <v>1.81</v>
          </cell>
          <cell r="F8">
            <v>2.0299999999999998</v>
          </cell>
          <cell r="G8">
            <v>1.81</v>
          </cell>
          <cell r="H8">
            <v>2.0299999999999998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1.95</v>
          </cell>
          <cell r="D18">
            <v>42500</v>
          </cell>
          <cell r="E18">
            <v>1.885</v>
          </cell>
          <cell r="F18">
            <v>2.02</v>
          </cell>
          <cell r="G18">
            <v>1.885</v>
          </cell>
          <cell r="H18">
            <v>2.02</v>
          </cell>
        </row>
        <row r="19">
          <cell r="B19" t="str">
            <v>Ship Channel</v>
          </cell>
          <cell r="C19">
            <v>1.98</v>
          </cell>
          <cell r="D19">
            <v>48500</v>
          </cell>
          <cell r="E19">
            <v>1.91</v>
          </cell>
          <cell r="F19">
            <v>2.1</v>
          </cell>
          <cell r="G19">
            <v>1.91</v>
          </cell>
          <cell r="H19">
            <v>2.1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2.3090000000000002</v>
          </cell>
          <cell r="D7">
            <v>180000</v>
          </cell>
          <cell r="E7">
            <v>2.06</v>
          </cell>
          <cell r="F7">
            <v>2.8</v>
          </cell>
        </row>
        <row r="8">
          <cell r="B8" t="str">
            <v>Columbia, App. pool (EGM Pooling Pt)</v>
          </cell>
          <cell r="C8">
            <v>2.17</v>
          </cell>
          <cell r="D8">
            <v>310000</v>
          </cell>
          <cell r="E8">
            <v>2</v>
          </cell>
          <cell r="F8">
            <v>2.5299999999999998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2.4500000000000002</v>
          </cell>
          <cell r="D25">
            <v>174000</v>
          </cell>
          <cell r="E25">
            <v>2.2599999999999998</v>
          </cell>
          <cell r="F25">
            <v>3.05</v>
          </cell>
        </row>
        <row r="26">
          <cell r="B26" t="str">
            <v xml:space="preserve"> Transco, Zone 6 (non-NY)</v>
          </cell>
          <cell r="C26">
            <v>2.4689999999999999</v>
          </cell>
          <cell r="D26">
            <v>70000</v>
          </cell>
          <cell r="E26">
            <v>2.34</v>
          </cell>
          <cell r="F26">
            <v>3</v>
          </cell>
        </row>
        <row r="27">
          <cell r="B27" t="str">
            <v xml:space="preserve"> Transco, Zone 6 (NY)</v>
          </cell>
          <cell r="C27">
            <v>2.5750000000000002</v>
          </cell>
          <cell r="D27">
            <v>325000</v>
          </cell>
          <cell r="E27">
            <v>2.44</v>
          </cell>
          <cell r="F27">
            <v>3.2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9" sqref="B39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1.79</v>
      </c>
      <c r="E7" s="19">
        <f>IF(VLOOKUP($C7,[3]West!$B$2:$K$200,3,FALSE)="","",VLOOKUP($C7,[3]West!$B$2:$K$200,3,FALSE))</f>
        <v>174000</v>
      </c>
      <c r="F7" s="32">
        <f>IF(VLOOKUP($C7,[3]West!$B$2:$K$200,4,FALSE)="","",VLOOKUP($C7,[3]West!$B$2:$K$200,4,FALSE))</f>
        <v>1.64</v>
      </c>
      <c r="G7" s="32">
        <f>IF(VLOOKUP($C7,[3]West!$B$2:$K$200,5,FALSE)="","",VLOOKUP($C7,[3]West!$B$2:$K$200,5,FALSE))</f>
        <v>1.9650000000000001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</v>
      </c>
      <c r="E9" s="19">
        <f>[4]Texas!D4</f>
        <v>110550</v>
      </c>
      <c r="F9" s="32">
        <f>[4]Texas!E4</f>
        <v>1.76</v>
      </c>
      <c r="G9" s="32">
        <f>[4]Texas!F4</f>
        <v>2.2000000000000002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1.905</v>
      </c>
      <c r="E13" s="19">
        <f>IF(VLOOKUP($C13,[4]Texas!$B$2:$K$200,3,FALSE)="","",VLOOKUP($C13,[4]Texas!$B$2:$K$200,3,FALSE))</f>
        <v>24583</v>
      </c>
      <c r="F13" s="32">
        <f>IF(VLOOKUP($C13,[4]Texas!$B$2:$K$200,4,FALSE)="","",VLOOKUP($C13,[4]Texas!$B$2:$K$200,4,FALSE))</f>
        <v>1.81</v>
      </c>
      <c r="G13" s="32">
        <f>IF(VLOOKUP($C13,[4]Texas!$B$2:$K$200,5,FALSE)="","",VLOOKUP($C13,[4]Texas!$B$2:$K$200,5,FALSE))</f>
        <v>2.0299999999999998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2.2999999999999998</v>
      </c>
      <c r="E21" s="19">
        <f>IF(VLOOKUP($C21,[2]Southeast!$B$2:$K$200,3,FALSE)="","",VLOOKUP($C21,[2]Southeast!$B$2:$K$200,3,FALSE))</f>
        <v>2000</v>
      </c>
      <c r="F21" s="32">
        <f>IF(VLOOKUP($C21,[2]Southeast!$B$2:$K$200,4,FALSE)="","",VLOOKUP($C21,[2]Southeast!$B$2:$K$200,4,FALSE))</f>
        <v>2.2999999999999998</v>
      </c>
      <c r="G21" s="32">
        <f>IF(VLOOKUP($C21,[2]Southeast!$B$2:$K$200,5,FALSE)="","",VLOOKUP($C21,[2]Southeast!$B$2:$K$200,5,FALSE))</f>
        <v>2.2999999999999998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1.98</v>
      </c>
      <c r="E25" s="19">
        <f>IF(VLOOKUP($C25,[4]Texas!$B$2:$K$200,3,FALSE)="","",VLOOKUP($C25,[4]Texas!$B$2:$K$200,3,FALSE))</f>
        <v>48500</v>
      </c>
      <c r="F25" s="32">
        <f>IF(VLOOKUP($C25,[4]Texas!$B$2:$K$200,4,FALSE)="","",VLOOKUP($C25,[4]Texas!$B$2:$K$200,4,FALSE))</f>
        <v>1.91</v>
      </c>
      <c r="G25" s="32">
        <f>IF(VLOOKUP($C25,[4]Texas!$B$2:$K$200,5,FALSE)="","",VLOOKUP($C25,[4]Texas!$B$2:$K$200,5,FALSE))</f>
        <v>2.1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1.95</v>
      </c>
      <c r="E26" s="19">
        <f>IF(VLOOKUP($C26,[4]Texas!$B$2:$K$200,3,FALSE)="","",VLOOKUP($C26,[4]Texas!$B$2:$K$200,3,FALSE))</f>
        <v>42500</v>
      </c>
      <c r="F26" s="32">
        <f>IF(VLOOKUP($C26,[4]Texas!$B$2:$K$200,4,FALSE)="","",VLOOKUP($C26,[4]Texas!$B$2:$K$200,4,FALSE))</f>
        <v>1.885</v>
      </c>
      <c r="G26" s="32">
        <f>[4]Texas!$F$18</f>
        <v>2.02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1.865</v>
      </c>
      <c r="E41" s="19">
        <f>IF(VLOOKUP($C41,[2]Southeast!$B$2:$K$200,3,FALSE)="","",VLOOKUP($C41,[2]Southeast!$B$2:$K$200,3,FALSE))</f>
        <v>350000</v>
      </c>
      <c r="F41" s="32">
        <f>IF(VLOOKUP($C41,[2]Southeast!$B$2:$K$200,4,FALSE)="","",VLOOKUP($C41,[2]Southeast!$B$2:$K$200,4,FALSE))</f>
        <v>1.76</v>
      </c>
      <c r="G41" s="32">
        <f>IF(VLOOKUP($C41,[2]Southeast!$B$2:$K$200,5,FALSE)="","",VLOOKUP($C41,[2]Southeast!$B$2:$K$200,5,FALSE))</f>
        <v>2.3450000000000002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1.98</v>
      </c>
      <c r="E42" s="19">
        <f>IF(VLOOKUP($C42,[2]Southeast!$B$2:$K$200,3,FALSE)="","",VLOOKUP($C42,[2]Southeast!$B$2:$K$200,3,FALSE))</f>
        <v>85000</v>
      </c>
      <c r="F42" s="32">
        <f>IF(VLOOKUP($C42,[2]Southeast!$B$2:$K$200,4,FALSE)="","",VLOOKUP($C42,[2]Southeast!$B$2:$K$200,4,FALSE))</f>
        <v>1.83</v>
      </c>
      <c r="G42" s="32">
        <f>IF(VLOOKUP($C42,[2]Southeast!$B$2:$K$200,5,FALSE)="","",VLOOKUP($C42,[2]Southeast!$B$2:$K$200,5,FALSE))</f>
        <v>2.415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1.95</v>
      </c>
      <c r="G43" s="32">
        <f>IF(VLOOKUP($C43,[2]Southeast!$B$2:$K$200,5,FALSE)="","",VLOOKUP($C43,[2]Southeast!$B$2:$K$200,5,FALSE))</f>
        <v>1.95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2.16</v>
      </c>
      <c r="E49" s="19">
        <f>IF(VLOOKUP($C49,[2]Southeast!$B$2:$K$200,3,FALSE)="","",VLOOKUP($C49,[2]Southeast!$B$2:$K$200,3,FALSE))</f>
        <v>260000</v>
      </c>
      <c r="F49" s="32">
        <f>IF(VLOOKUP($C49,[2]Southeast!$B$2:$K$200,4,FALSE)="","",VLOOKUP($C49,[2]Southeast!$B$2:$K$200,4,FALSE))</f>
        <v>1.88</v>
      </c>
      <c r="G49" s="32">
        <f>IF(VLOOKUP($C49,[2]Southeast!$B$2:$K$200,5,FALSE)="","",VLOOKUP($C49,[2]Southeast!$B$2:$K$200,5,FALSE))</f>
        <v>2.4700000000000002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2.1</v>
      </c>
      <c r="E51" s="19">
        <f>IF(VLOOKUP($C51,[2]Southeast!$B$2:$K$200,3,FALSE)="","",VLOOKUP($C51,[2]Southeast!$B$2:$K$200,3,FALSE))</f>
        <v>9000</v>
      </c>
      <c r="F51" s="32">
        <f>IF(VLOOKUP($C51,[2]Southeast!$B$2:$K$200,4,FALSE)="","",VLOOKUP($C51,[2]Southeast!$B$2:$K$200,4,FALSE))</f>
        <v>1.9350000000000001</v>
      </c>
      <c r="G51" s="32">
        <f>IF(VLOOKUP($C51,[2]Southeast!$B$2:$K$200,5,FALSE)="","",VLOOKUP($C51,[2]Southeast!$B$2:$K$200,5,FALSE))</f>
        <v>2.37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</v>
      </c>
      <c r="E52" s="19">
        <f>IF(VLOOKUP($C52,[2]Southeast!$B$2:$K$200,3,FALSE)="","",VLOOKUP($C52,[2]Southeast!$B$2:$K$200,3,FALSE))</f>
        <v>201000</v>
      </c>
      <c r="F52" s="32">
        <f>IF(VLOOKUP($C52,[2]Southeast!$B$2:$K$200,4,FALSE)="","",VLOOKUP($C52,[2]Southeast!$B$2:$K$200,4,FALSE))</f>
        <v>1.9350000000000001</v>
      </c>
      <c r="G52" s="32">
        <f>IF(VLOOKUP($C52,[2]Southeast!$B$2:$K$200,5,FALSE)="","",VLOOKUP($C52,[2]Southeast!$B$2:$K$200,5,FALSE))</f>
        <v>2.5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</v>
      </c>
      <c r="E53" s="19">
        <f>IF(VLOOKUP($C53,[2]Southeast!$B$2:$K$200,3,FALSE)="","",VLOOKUP($C53,[2]Southeast!$B$2:$K$200,3,FALSE))</f>
        <v>13000</v>
      </c>
      <c r="F53" s="32">
        <f>IF(VLOOKUP($C53,[2]Southeast!$B$2:$K$200,4,FALSE)="","",VLOOKUP($C53,[2]Southeast!$B$2:$K$200,4,FALSE))</f>
        <v>1.9</v>
      </c>
      <c r="G53" s="32">
        <f>IF(VLOOKUP($C53,[2]Southeast!$B$2:$K$200,5,FALSE)="","",VLOOKUP($C53,[2]Southeast!$B$2:$K$200,5,FALSE))</f>
        <v>2.35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2.06</v>
      </c>
      <c r="E54" s="19">
        <f>IF(VLOOKUP($C54,[2]Southeast!$B$2:$K$200,3,FALSE)="","",VLOOKUP($C54,[2]Southeast!$B$2:$K$200,3,FALSE))</f>
        <v>700000</v>
      </c>
      <c r="F54" s="32">
        <f>IF(VLOOKUP($C54,[2]Southeast!$B$2:$K$200,4,FALSE)="","",VLOOKUP($C54,[2]Southeast!$B$2:$K$200,4,FALSE))</f>
        <v>1.95</v>
      </c>
      <c r="G54" s="32">
        <f>IF(VLOOKUP($C54,[2]Southeast!$B$2:$K$200,5,FALSE)="","",VLOOKUP($C54,[2]Southeast!$B$2:$K$200,5,FALSE))</f>
        <v>2.42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1.89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1.89</v>
      </c>
      <c r="G55" s="32">
        <f>IF(VLOOKUP($C55,[2]Southeast!$B$2:$K$200,5,FALSE)="","",VLOOKUP($C55,[2]Southeast!$B$2:$K$200,5,FALSE))</f>
        <v>1.89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2.12</v>
      </c>
      <c r="E58" s="19">
        <f>IF(VLOOKUP($C58,[2]Southeast!$B$2:$K$200,3,FALSE)="","",VLOOKUP($C58,[2]Southeast!$B$2:$K$200,3,FALSE))</f>
        <v>300000</v>
      </c>
      <c r="F58" s="32">
        <f>IF(VLOOKUP($C58,[2]Southeast!$B$2:$K$200,4,FALSE)="","",VLOOKUP($C58,[2]Southeast!$B$2:$K$200,4,FALSE))</f>
        <v>1.95</v>
      </c>
      <c r="G58" s="32">
        <f>IF(VLOOKUP($C58,[2]Southeast!$B$2:$K$200,5,FALSE)="","",VLOOKUP($C58,[2]Southeast!$B$2:$K$200,5,FALSE))</f>
        <v>2.4500000000000002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1.98</v>
      </c>
      <c r="E59" s="19">
        <f>IF(VLOOKUP($C59,[2]Southeast!$B$2:$K$200,3,FALSE)="","",VLOOKUP($C59,[2]Southeast!$B$2:$K$200,3,FALSE))</f>
        <v>305000</v>
      </c>
      <c r="F59" s="32">
        <f>IF(VLOOKUP($C59,[2]Southeast!$B$2:$K$200,4,FALSE)="","",VLOOKUP($C59,[2]Southeast!$B$2:$K$200,4,FALSE))</f>
        <v>1.82</v>
      </c>
      <c r="G59" s="32">
        <f>IF(VLOOKUP($C59,[2]Southeast!$B$2:$K$200,5,FALSE)="","",VLOOKUP($C59,[2]Southeast!$B$2:$K$200,5,FALSE))</f>
        <v>2.4049999999999998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1.93</v>
      </c>
      <c r="E60" s="19">
        <f>IF(VLOOKUP($C60,[2]Southeast!$B$2:$K$200,3,FALSE)="","",VLOOKUP($C60,[2]Southeast!$B$2:$K$200,3,FALSE))</f>
        <v>210000</v>
      </c>
      <c r="F60" s="32">
        <f>IF(VLOOKUP($C60,[2]Southeast!$B$2:$K$200,4,FALSE)="","",VLOOKUP($C60,[2]Southeast!$B$2:$K$200,4,FALSE))</f>
        <v>1.825</v>
      </c>
      <c r="G60" s="32">
        <f>IF(VLOOKUP($C60,[2]Southeast!$B$2:$K$200,5,FALSE)="","",VLOOKUP($C60,[2]Southeast!$B$2:$K$200,5,FALSE))</f>
        <v>2.3650000000000002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2.0049999999999999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1.835</v>
      </c>
      <c r="G61" s="32">
        <f>IF(VLOOKUP($C61,[2]Southeast!$B$2:$K$200,5,FALSE)="","",VLOOKUP($C61,[2]Southeast!$B$2:$K$200,5,FALSE))</f>
        <v>2.4950000000000001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2.04</v>
      </c>
      <c r="E62" s="19">
        <f>IF(VLOOKUP($C62,[2]Southeast!$B$2:$K$200,3,FALSE)="","",VLOOKUP($C62,[2]Southeast!$B$2:$K$200,3,FALSE))</f>
        <v>145000</v>
      </c>
      <c r="F62" s="32">
        <f>IF(VLOOKUP($C62,[2]Southeast!$B$2:$K$200,4,FALSE)="","",VLOOKUP($C62,[2]Southeast!$B$2:$K$200,4,FALSE))</f>
        <v>1.86</v>
      </c>
      <c r="G62" s="32">
        <f>IF(VLOOKUP($C62,[2]Southeast!$B$2:$K$200,5,FALSE)="","",VLOOKUP($C62,[2]Southeast!$B$2:$K$200,5,FALSE))</f>
        <v>2.54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2.1850000000000001</v>
      </c>
      <c r="E63" s="19">
        <f>IF(VLOOKUP($C63,[2]Southeast!$B$2:$K$200,3,FALSE)="","",VLOOKUP($C63,[2]Southeast!$B$2:$K$200,3,FALSE))</f>
        <v>230000</v>
      </c>
      <c r="F63" s="32">
        <f>IF(VLOOKUP($C63,[2]Southeast!$B$2:$K$200,4,FALSE)="","",VLOOKUP($C63,[2]Southeast!$B$2:$K$200,4,FALSE))</f>
        <v>1.895</v>
      </c>
      <c r="G63" s="32">
        <f>IF(VLOOKUP($C63,[2]Southeast!$B$2:$K$200,5,FALSE)="","",VLOOKUP($C63,[2]Southeast!$B$2:$K$200,5,FALSE))</f>
        <v>2.48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2.0499999999999998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2.0499999999999998</v>
      </c>
      <c r="G64" s="32">
        <f>IF(VLOOKUP($C64,[2]Southeast!$B$2:$K$200,5,FALSE)="","",VLOOKUP($C64,[2]Southeast!$B$2:$K$200,5,FALSE))</f>
        <v>2.0499999999999998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2.105</v>
      </c>
      <c r="E65" s="19">
        <f>IF(VLOOKUP($C65,[2]Southeast!$B$2:$K$200,3,FALSE)="","",VLOOKUP($C65,[2]Southeast!$B$2:$K$200,3,FALSE))</f>
        <v>85000</v>
      </c>
      <c r="F65" s="32">
        <f>IF(VLOOKUP($C65,[2]Southeast!$B$2:$K$200,4,FALSE)="","",VLOOKUP($C65,[2]Southeast!$B$2:$K$200,4,FALSE))</f>
        <v>1.97</v>
      </c>
      <c r="G65" s="32">
        <f>IF(VLOOKUP($C65,[2]Southeast!$B$2:$K$200,5,FALSE)="","",VLOOKUP($C65,[2]Southeast!$B$2:$K$200,5,FALSE))</f>
        <v>2.2200000000000002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1.7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1.7</v>
      </c>
      <c r="G80" s="32">
        <f>IF(VLOOKUP($C80,[3]West!$B$2:$K$200,5,FALSE)="","",VLOOKUP($C80,[3]West!$B$2:$K$200,5,FALSE))</f>
        <v>1.7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1.74</v>
      </c>
      <c r="E81" s="19">
        <f>IF(VLOOKUP($C81,[3]West!$B$2:$K$200,3,FALSE)="","",VLOOKUP($C81,[3]West!$B$2:$K$200,3,FALSE))</f>
        <v>253000</v>
      </c>
      <c r="F81" s="32">
        <f>IF(VLOOKUP($C81,[3]West!$B$2:$K$200,4,FALSE)="","",VLOOKUP($C81,[3]West!$B$2:$K$200,4,FALSE))</f>
        <v>1.58</v>
      </c>
      <c r="G81" s="32">
        <f>IF(VLOOKUP($C81,[3]West!$B$2:$K$200,5,FALSE)="","",VLOOKUP($C81,[3]West!$B$2:$K$200,5,FALSE))</f>
        <v>1.87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1.56</v>
      </c>
      <c r="E86" s="19">
        <f>IF(VLOOKUP($C86,[3]West!$B$2:$K$200,3,FALSE)="","",VLOOKUP($C86,[3]West!$B$2:$K$200,3,FALSE))</f>
        <v>176000</v>
      </c>
      <c r="F86" s="32">
        <f>IF(VLOOKUP($C86,[3]West!$B$2:$K$200,4,FALSE)="","",VLOOKUP($C86,[3]West!$B$2:$K$200,4,FALSE))</f>
        <v>1.45</v>
      </c>
      <c r="G86" s="32">
        <f>IF(VLOOKUP($C86,[3]West!$B$2:$K$200,5,FALSE)="","",VLOOKUP($C86,[3]West!$B$2:$K$200,5,FALSE))</f>
        <v>1.64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1.66</v>
      </c>
      <c r="E88" s="19">
        <f>[3]West!D19</f>
        <v>469000</v>
      </c>
      <c r="F88" s="32">
        <f>[3]West!G19</f>
        <v>1.5</v>
      </c>
      <c r="G88" s="32">
        <f>[3]West!H19</f>
        <v>1.75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1.85</v>
      </c>
      <c r="E90" s="19">
        <f>[3]West!D21</f>
        <v>45000</v>
      </c>
      <c r="F90" s="32">
        <f>[3]West!G21</f>
        <v>1.79</v>
      </c>
      <c r="G90" s="32">
        <f>[3]West!H21</f>
        <v>1.905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1.95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1.95</v>
      </c>
      <c r="G96" s="32">
        <f>IF(VLOOKUP($C96,[3]West!$B$2:$K$200,5,FALSE)="","",VLOOKUP($C96,[3]West!$B$2:$K$200,5,FALSE))</f>
        <v>1.95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2.3090000000000002</v>
      </c>
      <c r="E104" s="19">
        <f>IF(VLOOKUP($C104,[5]Northeast!$B$2:$K$200,3,FALSE)="","",VLOOKUP($C104,[5]Northeast!$B$2:$K$200,3,FALSE))</f>
        <v>180000</v>
      </c>
      <c r="F104" s="32">
        <f>IF(VLOOKUP($C104,[5]Northeast!$B$2:$K$200,4,FALSE)="","",VLOOKUP($C104,[5]Northeast!$B$2:$K$200,4,FALSE))</f>
        <v>2.06</v>
      </c>
      <c r="G104" s="32">
        <f>IF(VLOOKUP($C104,[5]Northeast!$B$2:$K$200,5,FALSE)="","",VLOOKUP($C104,[5]Northeast!$B$2:$K$200,5,FALSE))</f>
        <v>2.8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2.17</v>
      </c>
      <c r="E105" s="19">
        <f>IF(VLOOKUP($C105,[5]Northeast!$B$2:$K$200,3,FALSE)="","",VLOOKUP($C105,[5]Northeast!$B$2:$K$200,3,FALSE))</f>
        <v>310000</v>
      </c>
      <c r="F105" s="32">
        <f>IF(VLOOKUP($C105,[5]Northeast!$B$2:$K$200,4,FALSE)="","",VLOOKUP($C105,[5]Northeast!$B$2:$K$200,4,FALSE))</f>
        <v>2</v>
      </c>
      <c r="G105" s="32">
        <f>IF(VLOOKUP($C105,[5]Northeast!$B$2:$K$200,5,FALSE)="","",VLOOKUP($C105,[5]Northeast!$B$2:$K$200,5,FALSE))</f>
        <v>2.5299999999999998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2.09</v>
      </c>
      <c r="G108" s="32">
        <f>IF(VLOOKUP($C108,[2]Southeast!$B$2:$K$200,5,FALSE)="","",VLOOKUP($C108,[2]Southeast!$B$2:$K$200,5,FALSE))</f>
        <v>2.09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2.105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2.105</v>
      </c>
      <c r="G111" s="32">
        <f>IF(VLOOKUP($C111,[2]Southeast!$B$2:$K$200,5,FALSE)="","",VLOOKUP($C111,[2]Southeast!$B$2:$K$200,5,FALSE))</f>
        <v>2.105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1.97</v>
      </c>
      <c r="E116" s="19">
        <f>IF(VLOOKUP($C116,[3]West!$B$2:$K$200,3,FALSE)="","",VLOOKUP($C116,[3]West!$B$2:$K$200,3,FALSE))</f>
        <v>335000</v>
      </c>
      <c r="F116" s="32">
        <f>IF(VLOOKUP($C116,[3]West!$B$2:$K$200,4,FALSE)="","",VLOOKUP($C116,[3]West!$B$2:$K$200,4,FALSE))</f>
        <v>1.84</v>
      </c>
      <c r="G116" s="32">
        <f>IF(VLOOKUP($C116,[3]West!$B$2:$K$200,5,FALSE)="","",VLOOKUP($C116,[3]West!$B$2:$K$200,5,FALSE))</f>
        <v>2.12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1.81</v>
      </c>
      <c r="E117" s="19">
        <f>IF(VLOOKUP($C117,[3]West!$B$2:$K$200,3,FALSE)="","",VLOOKUP($C117,[3]West!$B$2:$K$200,3,FALSE))</f>
        <v>80000</v>
      </c>
      <c r="F117" s="32">
        <f>IF(VLOOKUP($C117,[3]West!$B$2:$K$200,4,FALSE)="","",VLOOKUP($C117,[3]West!$B$2:$K$200,4,FALSE))</f>
        <v>1.75</v>
      </c>
      <c r="G117" s="32">
        <f>IF(VLOOKUP($C117,[3]West!$B$2:$K$200,5,FALSE)="","",VLOOKUP($C117,[3]West!$B$2:$K$200,5,FALSE))</f>
        <v>1.88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1.93</v>
      </c>
      <c r="E118" s="19">
        <f>IF(VLOOKUP($C118,[3]West!$B$2:$K$200,3,FALSE)="","",VLOOKUP($C118,[3]West!$B$2:$K$200,3,FALSE))</f>
        <v>300000</v>
      </c>
      <c r="F118" s="32">
        <f>IF(VLOOKUP($C118,[3]West!$B$2:$K$200,4,FALSE)="","",VLOOKUP($C118,[3]West!$B$2:$K$200,4,FALSE))</f>
        <v>1.82</v>
      </c>
      <c r="G118" s="32">
        <f>IF(VLOOKUP($C118,[3]West!$B$2:$K$200,5,FALSE)="","",VLOOKUP($C118,[3]West!$B$2:$K$200,5,FALSE))</f>
        <v>2.09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1.98</v>
      </c>
      <c r="E119" s="19">
        <f>IF(VLOOKUP($C119,[3]West!$B$2:$K$200,3,FALSE)="","",VLOOKUP($C119,[3]West!$B$2:$K$200,3,FALSE))</f>
        <v>202000</v>
      </c>
      <c r="F119" s="32">
        <f>IF(VLOOKUP($C119,[3]West!$B$2:$K$200,4,FALSE)="","",VLOOKUP($C119,[3]West!$B$2:$K$200,4,FALSE))</f>
        <v>1.92</v>
      </c>
      <c r="G119" s="32">
        <f>IF(VLOOKUP($C119,[3]West!$B$2:$K$200,5,FALSE)="","",VLOOKUP($C119,[3]West!$B$2:$K$200,5,FALSE))</f>
        <v>2.0299999999999998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2.4500000000000002</v>
      </c>
      <c r="E128" s="19">
        <f>IF(VLOOKUP($C128,[5]Northeast!$B$2:$K$200,3,FALSE)="","",VLOOKUP($C128,[5]Northeast!$B$2:$K$200,3,FALSE))</f>
        <v>174000</v>
      </c>
      <c r="F128" s="32">
        <f>IF(VLOOKUP($C128,[5]Northeast!$B$2:$K$200,4,FALSE)="","",VLOOKUP($C128,[5]Northeast!$B$2:$K$200,4,FALSE))</f>
        <v>2.2599999999999998</v>
      </c>
      <c r="G128" s="32">
        <f>IF(VLOOKUP($C128,[5]Northeast!$B$2:$K$200,5,FALSE)="","",VLOOKUP($C128,[5]Northeast!$B$2:$K$200,5,FALSE))</f>
        <v>3.05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2.4689999999999999</v>
      </c>
      <c r="E129" s="19">
        <f>IF(VLOOKUP($C129,[5]Northeast!$B$2:$K$200,3,FALSE)="","",VLOOKUP($C129,[5]Northeast!$B$2:$K$200,3,FALSE))</f>
        <v>70000</v>
      </c>
      <c r="F129" s="32">
        <f>IF(VLOOKUP($C129,[5]Northeast!$B$2:$K$200,4,FALSE)="","",VLOOKUP($C129,[5]Northeast!$B$2:$K$200,4,FALSE))</f>
        <v>2.34</v>
      </c>
      <c r="G129" s="32">
        <f>IF(VLOOKUP($C129,[5]Northeast!$B$2:$K$200,5,FALSE)="","",VLOOKUP($C129,[5]Northeast!$B$2:$K$200,5,FALSE))</f>
        <v>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2.5750000000000002</v>
      </c>
      <c r="E130" s="19">
        <f>IF(VLOOKUP($C130,[5]Northeast!$B$2:$K$200,3,FALSE)="","",VLOOKUP($C130,[5]Northeast!$B$2:$K$200,3,FALSE))</f>
        <v>325000</v>
      </c>
      <c r="F130" s="32">
        <f>IF(VLOOKUP($C130,[5]Northeast!$B$2:$K$200,4,FALSE)="","",VLOOKUP($C130,[5]Northeast!$B$2:$K$200,4,FALSE))</f>
        <v>2.44</v>
      </c>
      <c r="G130" s="32">
        <f>IF(VLOOKUP($C130,[5]Northeast!$B$2:$K$200,5,FALSE)="","",VLOOKUP($C130,[5]Northeast!$B$2:$K$200,5,FALSE))</f>
        <v>3.2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2014-09-04T16:24:10Z</dcterms:modified>
</cp:coreProperties>
</file>