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3285" activeTab="1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Checkbook!$A$2:$N$731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152511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P10" i="7"/>
  <c r="P11" i="7"/>
  <c r="P12" i="7"/>
  <c r="P13" i="7"/>
  <c r="P14" i="7"/>
  <c r="P15" i="7"/>
  <c r="O16" i="7"/>
  <c r="P16" i="7"/>
  <c r="F9" i="8"/>
  <c r="G12" i="8"/>
  <c r="F14" i="8"/>
  <c r="F15" i="8"/>
  <c r="G22" i="8" s="1"/>
  <c r="G25" i="8" s="1"/>
  <c r="F16" i="8"/>
  <c r="F17" i="8"/>
  <c r="U6" i="6"/>
  <c r="AA6" i="6"/>
  <c r="U7" i="6"/>
  <c r="U45" i="6" s="1"/>
  <c r="AA7" i="6"/>
  <c r="AA45" i="6" s="1"/>
  <c r="U8" i="6"/>
  <c r="AA8" i="6"/>
  <c r="U9" i="6"/>
  <c r="Z9" i="6"/>
  <c r="Z45" i="6" s="1"/>
  <c r="AA9" i="6"/>
  <c r="U10" i="6"/>
  <c r="AA10" i="6"/>
  <c r="U11" i="6"/>
  <c r="AA11" i="6"/>
  <c r="U12" i="6"/>
  <c r="AA12" i="6"/>
  <c r="U13" i="6"/>
  <c r="AA13" i="6"/>
  <c r="U14" i="6"/>
  <c r="AA14" i="6"/>
  <c r="U15" i="6"/>
  <c r="AA15" i="6"/>
  <c r="U16" i="6"/>
  <c r="AA16" i="6"/>
  <c r="U17" i="6"/>
  <c r="AA17" i="6"/>
  <c r="U18" i="6"/>
  <c r="AA18" i="6"/>
  <c r="U19" i="6"/>
  <c r="AA19" i="6"/>
  <c r="U20" i="6"/>
  <c r="AA20" i="6"/>
  <c r="U21" i="6"/>
  <c r="AA21" i="6"/>
  <c r="U22" i="6"/>
  <c r="AA22" i="6"/>
  <c r="U23" i="6"/>
  <c r="AA23" i="6"/>
  <c r="U24" i="6"/>
  <c r="AA24" i="6"/>
  <c r="U25" i="6"/>
  <c r="AA25" i="6"/>
  <c r="U26" i="6"/>
  <c r="AA26" i="6"/>
  <c r="U27" i="6"/>
  <c r="AA27" i="6"/>
  <c r="U28" i="6"/>
  <c r="AA28" i="6"/>
  <c r="U29" i="6"/>
  <c r="AA29" i="6"/>
  <c r="U30" i="6"/>
  <c r="AA30" i="6"/>
  <c r="U31" i="6"/>
  <c r="AA31" i="6"/>
  <c r="U32" i="6"/>
  <c r="AA32" i="6"/>
  <c r="U33" i="6"/>
  <c r="AA33" i="6"/>
  <c r="U34" i="6"/>
  <c r="AA34" i="6"/>
  <c r="U35" i="6"/>
  <c r="AA35" i="6"/>
  <c r="U36" i="6"/>
  <c r="AA36" i="6"/>
  <c r="U37" i="6"/>
  <c r="AA37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S47" i="6" s="1"/>
  <c r="T45" i="6"/>
  <c r="Y45" i="6"/>
  <c r="AB45" i="6"/>
  <c r="J665" i="1" s="1"/>
  <c r="AC45" i="6"/>
  <c r="AF45" i="6"/>
</calcChain>
</file>

<file path=xl/sharedStrings.xml><?xml version="1.0" encoding="utf-8"?>
<sst xmlns="http://schemas.openxmlformats.org/spreadsheetml/2006/main" count="3944" uniqueCount="567">
  <si>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</si>
  <si>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</si>
  <si>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</si>
  <si>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</si>
  <si>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</si>
  <si>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</si>
  <si>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</si>
  <si>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</si>
  <si>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</si>
  <si>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</si>
  <si>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</si>
  <si>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</si>
  <si>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</si>
  <si>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</si>
  <si>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</si>
  <si>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</si>
  <si>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</si>
  <si>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</si>
  <si>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</si>
  <si>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</si>
  <si>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</si>
  <si>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</si>
  <si>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</si>
  <si>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</si>
  <si>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</si>
  <si>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</si>
  <si>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</si>
  <si>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</si>
  <si>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</si>
  <si>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</si>
  <si>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</si>
  <si>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</si>
  <si>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</si>
  <si>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</si>
  <si>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</si>
  <si>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</si>
  <si>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</si>
  <si>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</si>
  <si>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</si>
  <si>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</si>
  <si>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</si>
  <si>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</si>
  <si>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</si>
  <si>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</si>
  <si>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</si>
  <si>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</si>
  <si>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</si>
  <si>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</si>
  <si>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</si>
  <si>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</si>
  <si>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</si>
  <si>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</si>
  <si>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</si>
  <si>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</si>
  <si>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</si>
  <si>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</si>
  <si>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</si>
  <si>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</si>
  <si>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</si>
  <si>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</si>
  <si>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</si>
  <si>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</si>
  <si>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</si>
  <si>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</si>
  <si>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</si>
  <si>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</si>
  <si>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</si>
  <si>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</si>
  <si>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</si>
  <si>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</si>
  <si>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</si>
  <si>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</si>
  <si>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</si>
  <si>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</si>
  <si>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</si>
  <si>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</si>
  <si>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</si>
  <si>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</si>
  <si>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</si>
  <si>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</si>
  <si>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</si>
  <si>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</si>
  <si>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</si>
  <si>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</si>
  <si>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</si>
  <si>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</si>
  <si>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</si>
  <si>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</si>
  <si>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</si>
  <si>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</si>
  <si>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</si>
  <si>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</si>
  <si>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</si>
  <si>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</si>
  <si>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</si>
  <si>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</si>
  <si>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</si>
  <si>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</si>
  <si>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</si>
  <si>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</si>
  <si>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</si>
  <si>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</si>
  <si>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</si>
  <si>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</si>
  <si>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</si>
  <si>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</si>
  <si>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</si>
  <si>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</si>
  <si>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</si>
  <si>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</si>
  <si>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</si>
  <si>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</si>
  <si>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</si>
  <si>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</si>
  <si>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</si>
  <si>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</si>
  <si>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</si>
  <si>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</si>
  <si>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</si>
  <si>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</si>
  <si>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</si>
  <si>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</si>
  <si>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</si>
  <si>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</si>
  <si>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</si>
  <si>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</si>
  <si>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</si>
  <si>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</si>
  <si>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</si>
  <si>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</si>
  <si>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</si>
  <si>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</si>
  <si>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</si>
  <si>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</si>
  <si>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</si>
  <si>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</si>
  <si>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</si>
  <si>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</si>
  <si>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</si>
  <si>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</si>
  <si>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</si>
  <si>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</si>
  <si>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</si>
  <si>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</si>
  <si>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</si>
  <si>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</si>
  <si>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</si>
  <si>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</si>
  <si>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</si>
  <si>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</si>
  <si>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</si>
  <si>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</si>
  <si>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</si>
  <si>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</si>
  <si>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</si>
  <si>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</si>
  <si>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</si>
  <si>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</si>
  <si>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</si>
  <si>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</si>
  <si>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</si>
  <si>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</si>
  <si>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</si>
  <si>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</si>
  <si>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</si>
  <si>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</si>
  <si>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</si>
  <si>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</si>
  <si>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</si>
  <si>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</si>
  <si>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</si>
  <si>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</si>
  <si>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</si>
  <si>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</si>
  <si>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</si>
  <si>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</si>
  <si>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</si>
  <si>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</si>
  <si>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</si>
  <si>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</si>
  <si>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</si>
  <si>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</si>
  <si>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</si>
  <si>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</si>
  <si>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</si>
  <si>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</si>
  <si>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</si>
  <si>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</si>
  <si>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</si>
  <si>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</si>
  <si>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</si>
  <si>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</si>
  <si>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</si>
  <si>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</si>
  <si>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</si>
  <si>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</si>
  <si>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</si>
  <si>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</si>
  <si>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</si>
  <si>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</si>
  <si>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</si>
  <si>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</si>
  <si>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</si>
  <si>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</si>
  <si>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</si>
  <si>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</si>
  <si>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</si>
  <si>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</si>
  <si>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</si>
  <si>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</si>
  <si>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</si>
  <si>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</si>
  <si>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</si>
  <si>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</si>
  <si>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</si>
  <si>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</si>
  <si>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</si>
  <si>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</si>
  <si>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</si>
  <si>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</si>
  <si>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</si>
  <si>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</si>
  <si>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</si>
  <si>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</si>
  <si>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</si>
  <si>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</si>
  <si>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</si>
  <si>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</si>
  <si>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</si>
  <si>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</si>
  <si>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</si>
  <si>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</si>
  <si>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</si>
  <si>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</si>
  <si>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</si>
  <si>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</si>
  <si>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</si>
  <si>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</si>
  <si>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</si>
  <si>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</si>
  <si>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</si>
  <si>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</si>
  <si>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</si>
  <si>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</si>
  <si>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</si>
  <si>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</si>
  <si>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</si>
  <si>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</si>
  <si>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</si>
  <si>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</si>
  <si>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</si>
  <si>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</si>
  <si>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</si>
  <si>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</si>
  <si>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</si>
  <si>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</si>
  <si>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</si>
  <si>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</si>
  <si>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</si>
  <si>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</si>
  <si>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</si>
  <si>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</si>
  <si>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</si>
  <si>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</si>
  <si>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</si>
  <si>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</si>
  <si>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</si>
  <si>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</si>
  <si>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</si>
  <si>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</si>
  <si>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</si>
  <si>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</si>
  <si>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</si>
  <si>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</si>
  <si>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</si>
  <si>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</si>
  <si>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</si>
  <si>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</si>
  <si>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</si>
  <si>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</si>
  <si>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</si>
  <si>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</si>
  <si>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</si>
  <si>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</si>
  <si>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</si>
  <si>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</si>
  <si>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</si>
  <si>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</si>
  <si>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</si>
  <si>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</si>
  <si>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</si>
  <si>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</si>
  <si>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</si>
  <si>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</si>
  <si>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</si>
  <si>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</si>
  <si>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</si>
  <si>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</si>
  <si>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</si>
  <si>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</si>
  <si>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</si>
  <si>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</si>
  <si>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</si>
  <si>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</si>
  <si>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</si>
  <si>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</si>
  <si>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</si>
  <si>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</si>
  <si>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</si>
  <si>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</si>
  <si>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</si>
  <si>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</si>
  <si>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</si>
  <si>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</si>
  <si>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</si>
  <si>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</si>
  <si>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</si>
  <si>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</si>
  <si>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</si>
  <si>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</si>
  <si>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</si>
  <si>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</si>
  <si>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</si>
  <si>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</si>
  <si>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</si>
  <si>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</si>
  <si>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</si>
  <si>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</si>
  <si>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</si>
  <si>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</si>
  <si>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</si>
  <si>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</si>
  <si>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</si>
  <si>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</si>
  <si>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</si>
  <si>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</si>
  <si>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</si>
  <si>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</si>
  <si>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</si>
  <si>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</si>
  <si>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</si>
  <si>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</si>
  <si>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</si>
  <si>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</si>
  <si>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</si>
  <si>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</si>
  <si>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</si>
  <si>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</si>
  <si>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</si>
  <si>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</si>
  <si>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</si>
  <si>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</si>
  <si>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</si>
  <si>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</si>
  <si>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</si>
  <si>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</si>
  <si>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</si>
  <si>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</si>
  <si>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</si>
  <si>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</si>
  <si>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</si>
  <si>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</si>
  <si>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</si>
  <si>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</si>
  <si>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</si>
  <si>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</si>
  <si>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</si>
  <si>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</si>
  <si>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</si>
  <si>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</si>
  <si>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</si>
  <si>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</si>
  <si>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</si>
  <si>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</si>
  <si>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</si>
  <si>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</si>
  <si>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</si>
  <si>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</si>
  <si>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</si>
  <si>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</si>
  <si>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</si>
  <si>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</si>
  <si>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</si>
  <si>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</si>
  <si>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</si>
  <si>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</si>
  <si>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</si>
  <si>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</si>
  <si>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</si>
  <si>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</si>
  <si>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</si>
  <si>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</si>
  <si>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</si>
  <si>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</si>
  <si>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</si>
  <si>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</si>
  <si>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</si>
  <si>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</si>
  <si>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</si>
  <si>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</si>
  <si>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</si>
  <si>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</si>
  <si>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</si>
  <si>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</si>
  <si>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</si>
  <si>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</si>
  <si>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</si>
  <si>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</si>
  <si>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</si>
  <si>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2000 Total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</si>
  <si>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</si>
  <si>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</si>
  <si>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</si>
  <si>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</si>
  <si>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</si>
  <si>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</si>
  <si>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</si>
  <si>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</si>
  <si>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</si>
  <si>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</si>
  <si>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</si>
  <si>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</si>
  <si>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</si>
  <si>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</si>
  <si>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</si>
  <si>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</si>
  <si>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</si>
  <si>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</si>
  <si>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</si>
  <si>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</si>
  <si>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</si>
  <si>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</si>
  <si>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</si>
  <si>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</si>
  <si>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</si>
  <si>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</si>
  <si>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</si>
  <si>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</si>
  <si>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</si>
  <si>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</si>
  <si>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</si>
  <si>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</si>
  <si>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</si>
  <si>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</si>
  <si>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</si>
  <si>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</si>
  <si>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</si>
  <si>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</si>
  <si>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</si>
  <si>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</si>
  <si>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</si>
  <si>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</si>
  <si>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</si>
  <si>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</si>
  <si>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</si>
  <si>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</si>
  <si>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</si>
  <si>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</si>
  <si>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</si>
  <si>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</si>
  <si>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</si>
  <si>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</si>
  <si>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Nov e&amp;w</t>
  </si>
  <si>
    <t>Nov gas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</si>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</sst>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6" fillId="0" borderId="3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0" fontId="7" fillId="0" borderId="3" xfId="0" applyFont="1" applyFill="1" applyBorder="1" applyAlignment="1">
      <alignment horizontal="right"/>
    </xf>
    <xf numFmtId="165" fontId="0" fillId="0" borderId="0" xfId="0" applyNumberFormat="1"/>
    <xf numFmtId="165" fontId="8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9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/>
    <xf numFmtId="165" fontId="11" fillId="0" borderId="2" xfId="1" applyNumberFormat="1" applyFont="1" applyFill="1" applyBorder="1" applyAlignment="1"/>
    <xf numFmtId="0" fontId="12" fillId="0" borderId="0" xfId="0" applyFont="1" applyAlignment="1">
      <alignment horizontal="center"/>
    </xf>
    <xf numFmtId="172" fontId="11" fillId="0" borderId="0" xfId="2" applyNumberFormat="1" applyFont="1"/>
    <xf numFmtId="165" fontId="11" fillId="0" borderId="0" xfId="2" applyNumberFormat="1" applyFont="1"/>
    <xf numFmtId="165" fontId="11" fillId="0" borderId="3" xfId="1" applyNumberFormat="1" applyFont="1" applyBorder="1"/>
    <xf numFmtId="3" fontId="11" fillId="0" borderId="0" xfId="2" applyNumberFormat="1" applyFont="1"/>
    <xf numFmtId="3" fontId="11" fillId="0" borderId="3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3" xfId="0" applyNumberFormat="1" applyFont="1" applyBorder="1"/>
    <xf numFmtId="172" fontId="3" fillId="0" borderId="6" xfId="0" applyNumberFormat="1" applyFont="1" applyBorder="1"/>
    <xf numFmtId="165" fontId="11" fillId="0" borderId="0" xfId="1" applyNumberFormat="1" applyFont="1"/>
    <xf numFmtId="43" fontId="11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0.433596643517" createdVersion="1" recordCount="741" upgradeOnRefresh="1">
  <cacheSource type="worksheet">
    <worksheetSource ref="A2:L743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1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11"/>
    </cacheField>
    <cacheField name="Vendor" numFmtId="0">
      <sharedItems containsBlank="1" count="151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67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 u="1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7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</sharedItems>
    </cacheField>
    <cacheField name="Type" numFmtId="0">
      <sharedItems containsBlank="1" count="5">
        <s v="Operating"/>
        <s v="Financing"/>
        <s v="Remodeling"/>
        <s v="Per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1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52">
        <item m="1" x="117"/>
        <item x="17"/>
        <item x="5"/>
        <item x="23"/>
        <item m="1" x="118"/>
        <item m="1" x="119"/>
        <item x="2"/>
        <item x="26"/>
        <item m="1" x="120"/>
        <item x="6"/>
        <item x="3"/>
        <item x="24"/>
        <item x="4"/>
        <item x="19"/>
        <item x="30"/>
        <item m="1" x="121"/>
        <item x="7"/>
        <item m="1" x="122"/>
        <item m="1" x="123"/>
        <item x="8"/>
        <item x="25"/>
        <item x="18"/>
        <item m="1" x="124"/>
        <item x="22"/>
        <item m="1" x="125"/>
        <item m="1" x="126"/>
        <item m="1" x="127"/>
        <item x="15"/>
        <item x="13"/>
        <item m="1" x="128"/>
        <item x="0"/>
        <item x="34"/>
        <item m="1" x="129"/>
        <item m="1" x="130"/>
        <item m="1" x="131"/>
        <item m="1" x="132"/>
        <item x="9"/>
        <item x="1"/>
        <item m="1" x="133"/>
        <item x="29"/>
        <item x="28"/>
        <item x="11"/>
        <item m="1" x="134"/>
        <item x="10"/>
        <item m="1" x="135"/>
        <item x="14"/>
        <item x="31"/>
        <item x="36"/>
        <item x="38"/>
        <item m="1" x="136"/>
        <item m="1" x="137"/>
        <item x="39"/>
        <item x="40"/>
        <item m="1" x="138"/>
        <item x="41"/>
        <item x="42"/>
        <item x="43"/>
        <item x="35"/>
        <item m="1" x="139"/>
        <item x="44"/>
        <item x="21"/>
        <item x="37"/>
        <item m="1" x="140"/>
        <item x="45"/>
        <item x="46"/>
        <item x="47"/>
        <item m="1" x="141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42"/>
        <item x="56"/>
        <item x="57"/>
        <item x="58"/>
        <item x="59"/>
        <item x="60"/>
        <item m="1" x="143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44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45"/>
        <item x="91"/>
        <item x="92"/>
        <item x="93"/>
        <item x="94"/>
        <item m="1" x="146"/>
        <item x="16"/>
        <item x="95"/>
        <item m="1" x="147"/>
        <item x="97"/>
        <item x="98"/>
        <item m="1" x="148"/>
        <item x="99"/>
        <item x="100"/>
        <item x="101"/>
        <item m="1" x="149"/>
        <item x="102"/>
        <item x="103"/>
        <item x="104"/>
        <item m="1" x="150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t="default"/>
      </items>
    </pivotField>
    <pivotField axis="axisPage" compact="0" outline="0" subtotalTop="0" showAll="0" includeNewItemsInFilter="1">
      <items count="268">
        <item x="53"/>
        <item x="160"/>
        <item x="9"/>
        <item m="1" x="249"/>
        <item x="31"/>
        <item x="122"/>
        <item m="1" x="250"/>
        <item m="1" x="251"/>
        <item x="147"/>
        <item x="158"/>
        <item m="1" x="252"/>
        <item x="87"/>
        <item x="115"/>
        <item x="93"/>
        <item x="76"/>
        <item x="85"/>
        <item x="86"/>
        <item x="78"/>
        <item m="1" x="253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54"/>
        <item x="16"/>
        <item x="18"/>
        <item x="37"/>
        <item x="57"/>
        <item x="58"/>
        <item x="45"/>
        <item x="106"/>
        <item m="1" x="255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56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57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58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59"/>
        <item x="149"/>
        <item m="1" x="260"/>
        <item m="1" x="261"/>
        <item x="112"/>
        <item m="1" x="262"/>
        <item m="1" x="263"/>
        <item m="1" x="264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65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66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m="1"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6">
        <item x="0"/>
        <item x="3"/>
        <item x="2"/>
        <item x="1"/>
        <item m="1" x="4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C1" workbookViewId="0">
      <selection activeCell="I6" sqref="I6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41" t="s">
        <v>552</v>
      </c>
    </row>
    <row r="2" spans="1:21" ht="18" x14ac:dyDescent="0.25">
      <c r="H2" s="41" t="s">
        <v>553</v>
      </c>
    </row>
    <row r="5" spans="1:21" x14ac:dyDescent="0.2">
      <c r="R5" s="33"/>
      <c r="S5" s="24"/>
      <c r="T5" s="24"/>
      <c r="U5" s="33"/>
    </row>
    <row r="6" spans="1:21" x14ac:dyDescent="0.2">
      <c r="R6" s="33"/>
      <c r="S6" s="24"/>
      <c r="T6" s="24"/>
      <c r="U6" s="33"/>
    </row>
    <row r="7" spans="1:21" x14ac:dyDescent="0.2">
      <c r="R7" s="33"/>
      <c r="S7" s="24"/>
      <c r="T7" s="24"/>
      <c r="U7" s="33"/>
    </row>
    <row r="8" spans="1:21" ht="16.5" thickBot="1" x14ac:dyDescent="0.3">
      <c r="A8" s="34"/>
      <c r="B8" s="35" t="s">
        <v>117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R8" s="33"/>
      <c r="S8" s="33"/>
      <c r="T8" s="33"/>
      <c r="U8" s="33"/>
    </row>
    <row r="9" spans="1:21" ht="15.75" x14ac:dyDescent="0.25">
      <c r="A9" s="36" t="s">
        <v>27</v>
      </c>
      <c r="B9" s="37" t="s">
        <v>31</v>
      </c>
      <c r="C9" s="36" t="s">
        <v>76</v>
      </c>
      <c r="D9" s="36" t="s">
        <v>75</v>
      </c>
      <c r="E9" s="36" t="s">
        <v>92</v>
      </c>
      <c r="F9" s="36" t="s">
        <v>166</v>
      </c>
      <c r="G9" s="36" t="s">
        <v>196</v>
      </c>
      <c r="H9" s="36" t="s">
        <v>231</v>
      </c>
      <c r="I9" s="36" t="s">
        <v>288</v>
      </c>
      <c r="J9" s="36" t="s">
        <v>323</v>
      </c>
      <c r="K9" s="36" t="s">
        <v>322</v>
      </c>
      <c r="L9" s="36" t="s">
        <v>551</v>
      </c>
      <c r="M9" s="36" t="s">
        <v>550</v>
      </c>
      <c r="N9" s="36"/>
      <c r="O9" s="36" t="s">
        <v>73</v>
      </c>
    </row>
    <row r="10" spans="1:21" ht="15" x14ac:dyDescent="0.2">
      <c r="A10" s="38" t="s">
        <v>17</v>
      </c>
      <c r="B10" s="39">
        <v>15899.83</v>
      </c>
      <c r="C10" s="39">
        <v>22600.35</v>
      </c>
      <c r="D10" s="39">
        <v>16504.240000000002</v>
      </c>
      <c r="E10" s="39">
        <v>16809.79</v>
      </c>
      <c r="F10" s="39">
        <v>18188.41</v>
      </c>
      <c r="G10" s="39">
        <v>22000.720000000001</v>
      </c>
      <c r="H10" s="39">
        <v>17968.54</v>
      </c>
      <c r="I10" s="39">
        <v>23537.8</v>
      </c>
      <c r="J10" s="39">
        <v>18008.53</v>
      </c>
      <c r="K10" s="39">
        <v>22883.55</v>
      </c>
      <c r="L10" s="39">
        <v>20000</v>
      </c>
      <c r="M10" s="39">
        <v>20000</v>
      </c>
      <c r="N10" s="39"/>
      <c r="O10" s="39">
        <f t="shared" ref="O10:O15" si="0">SUM(B10:M10)</f>
        <v>234401.75999999998</v>
      </c>
    </row>
    <row r="11" spans="1:21" ht="15" x14ac:dyDescent="0.2">
      <c r="A11" s="38" t="s">
        <v>3</v>
      </c>
      <c r="B11" s="39">
        <v>-1815</v>
      </c>
      <c r="C11" s="39">
        <v>-2726</v>
      </c>
      <c r="D11" s="39">
        <v>-2789</v>
      </c>
      <c r="E11" s="39">
        <v>-2410</v>
      </c>
      <c r="F11" s="39">
        <v>-3368.1</v>
      </c>
      <c r="G11" s="39">
        <v>-2867</v>
      </c>
      <c r="H11" s="39">
        <v>-2520</v>
      </c>
      <c r="I11" s="39">
        <v>-2220</v>
      </c>
      <c r="J11" s="39">
        <v>-2662</v>
      </c>
      <c r="K11" s="39">
        <v>-2120</v>
      </c>
      <c r="L11" s="39">
        <v>-2400</v>
      </c>
      <c r="M11" s="39">
        <v>-2400</v>
      </c>
      <c r="N11" s="39"/>
      <c r="O11" s="39">
        <f t="shared" si="0"/>
        <v>-30297.1</v>
      </c>
    </row>
    <row r="12" spans="1:21" ht="15" x14ac:dyDescent="0.2">
      <c r="A12" s="38" t="s">
        <v>6</v>
      </c>
      <c r="B12" s="39">
        <v>-1890.81</v>
      </c>
      <c r="C12" s="39">
        <v>-2191.02</v>
      </c>
      <c r="D12" s="39">
        <v>-2027.02</v>
      </c>
      <c r="E12" s="39">
        <v>-1750.33</v>
      </c>
      <c r="F12" s="39">
        <v>-1761.7</v>
      </c>
      <c r="G12" s="39">
        <v>-1916.26</v>
      </c>
      <c r="H12" s="39">
        <v>-1911.93</v>
      </c>
      <c r="I12" s="39">
        <v>-1711</v>
      </c>
      <c r="J12" s="39">
        <v>-1066.83</v>
      </c>
      <c r="K12" s="39">
        <v>-2056.63</v>
      </c>
      <c r="L12" s="39">
        <v>-2000</v>
      </c>
      <c r="M12" s="39">
        <v>-2000</v>
      </c>
      <c r="N12" s="39"/>
      <c r="O12" s="39">
        <f t="shared" si="0"/>
        <v>-22283.530000000002</v>
      </c>
    </row>
    <row r="13" spans="1:21" ht="15" x14ac:dyDescent="0.2">
      <c r="A13" s="38" t="s">
        <v>18</v>
      </c>
      <c r="B13" s="39">
        <v>-66.69</v>
      </c>
      <c r="C13" s="39">
        <v>-47.41</v>
      </c>
      <c r="D13" s="39">
        <v>-47.41</v>
      </c>
      <c r="E13" s="39">
        <v>-52.78</v>
      </c>
      <c r="F13" s="39">
        <v>-311.95999999999998</v>
      </c>
      <c r="G13" s="39">
        <v>-53.43</v>
      </c>
      <c r="H13" s="39">
        <v>-651.16</v>
      </c>
      <c r="I13" s="39">
        <v>-464.41</v>
      </c>
      <c r="J13" s="39">
        <v>-1172.4100000000001</v>
      </c>
      <c r="K13" s="39">
        <v>-292.51</v>
      </c>
      <c r="L13" s="39">
        <v>-150</v>
      </c>
      <c r="M13" s="39">
        <v>-150</v>
      </c>
      <c r="N13" s="39"/>
      <c r="O13" s="39">
        <f t="shared" si="0"/>
        <v>-3460.17</v>
      </c>
    </row>
    <row r="14" spans="1:21" ht="15" x14ac:dyDescent="0.2">
      <c r="A14" s="38" t="s">
        <v>51</v>
      </c>
      <c r="B14" s="39">
        <v>-3675.44</v>
      </c>
      <c r="C14" s="39">
        <v>-5081.28</v>
      </c>
      <c r="D14" s="39">
        <v>-3857.15</v>
      </c>
      <c r="E14" s="39">
        <v>-3933.72</v>
      </c>
      <c r="F14" s="39">
        <v>-3633.04</v>
      </c>
      <c r="G14" s="39">
        <v>-3133.21</v>
      </c>
      <c r="H14" s="39">
        <v>-3658.34</v>
      </c>
      <c r="I14" s="39">
        <v>-5441.89</v>
      </c>
      <c r="J14" s="39">
        <v>-4891.67</v>
      </c>
      <c r="K14" s="39">
        <v>-5634.56</v>
      </c>
      <c r="L14" s="39">
        <v>-4500</v>
      </c>
      <c r="M14" s="39">
        <v>-5000</v>
      </c>
      <c r="N14" s="39"/>
      <c r="O14" s="39">
        <f t="shared" si="0"/>
        <v>-52440.299999999996</v>
      </c>
    </row>
    <row r="15" spans="1:21" ht="15" x14ac:dyDescent="0.2">
      <c r="A15" s="38" t="s">
        <v>503</v>
      </c>
      <c r="B15" s="39">
        <v>-11639.77</v>
      </c>
      <c r="C15" s="39"/>
      <c r="D15" s="39"/>
      <c r="E15" s="39"/>
      <c r="F15" s="39"/>
      <c r="G15" s="39"/>
      <c r="H15" s="39"/>
      <c r="I15" s="39">
        <v>-4071.58</v>
      </c>
      <c r="J15" s="39"/>
      <c r="K15" s="39"/>
      <c r="L15" s="39"/>
      <c r="M15" s="39"/>
      <c r="N15" s="39"/>
      <c r="O15" s="39">
        <f t="shared" si="0"/>
        <v>-15711.35</v>
      </c>
    </row>
    <row r="16" spans="1:21" ht="15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ht="15.75" thickBot="1" x14ac:dyDescent="0.25">
      <c r="A17" s="38" t="s">
        <v>73</v>
      </c>
      <c r="B17" s="40">
        <f t="shared" ref="B17:M17" si="1">SUM(B10:B15)</f>
        <v>-3187.880000000001</v>
      </c>
      <c r="C17" s="40">
        <f t="shared" si="1"/>
        <v>12554.64</v>
      </c>
      <c r="D17" s="40">
        <f t="shared" si="1"/>
        <v>7783.6600000000017</v>
      </c>
      <c r="E17" s="40">
        <f t="shared" si="1"/>
        <v>8662.9600000000009</v>
      </c>
      <c r="F17" s="40">
        <f t="shared" si="1"/>
        <v>9113.61</v>
      </c>
      <c r="G17" s="40">
        <f t="shared" si="1"/>
        <v>14030.820000000003</v>
      </c>
      <c r="H17" s="40">
        <f t="shared" si="1"/>
        <v>9227.11</v>
      </c>
      <c r="I17" s="40">
        <f t="shared" si="1"/>
        <v>9628.92</v>
      </c>
      <c r="J17" s="40">
        <f t="shared" si="1"/>
        <v>8215.619999999999</v>
      </c>
      <c r="K17" s="40">
        <f t="shared" si="1"/>
        <v>12779.849999999999</v>
      </c>
      <c r="L17" s="40">
        <f t="shared" si="1"/>
        <v>10950</v>
      </c>
      <c r="M17" s="40">
        <f t="shared" si="1"/>
        <v>10450</v>
      </c>
      <c r="N17" s="40"/>
      <c r="O17" s="40">
        <f>SUM(O10:O15)</f>
        <v>110209.30999999997</v>
      </c>
    </row>
    <row r="18" spans="1:15" ht="13.5" thickTop="1" x14ac:dyDescent="0.2"/>
    <row r="19" spans="1:15" x14ac:dyDescent="0.2">
      <c r="O19" s="27"/>
    </row>
    <row r="27" spans="1:15" x14ac:dyDescent="0.2">
      <c r="A27" t="s">
        <v>554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3" workbookViewId="0">
      <selection activeCell="F13" sqref="F13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41" t="s">
        <v>552</v>
      </c>
    </row>
    <row r="2" spans="1:8" ht="18" x14ac:dyDescent="0.25">
      <c r="E2" s="41" t="s">
        <v>555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34" t="s">
        <v>560</v>
      </c>
      <c r="B8" s="34"/>
      <c r="C8" s="34"/>
      <c r="D8" s="34"/>
      <c r="E8" s="34"/>
      <c r="F8" s="42">
        <v>262340</v>
      </c>
      <c r="G8" s="34"/>
      <c r="H8" s="51"/>
    </row>
    <row r="9" spans="1:8" ht="15" x14ac:dyDescent="0.2">
      <c r="A9" s="34" t="s">
        <v>548</v>
      </c>
      <c r="B9" s="34"/>
      <c r="C9" s="34"/>
      <c r="D9" s="34"/>
      <c r="E9" s="34"/>
      <c r="F9" s="43">
        <f>F8*-0.1</f>
        <v>-26234</v>
      </c>
      <c r="G9" s="34"/>
      <c r="H9" s="51"/>
    </row>
    <row r="10" spans="1:8" ht="15" x14ac:dyDescent="0.2">
      <c r="A10" s="34" t="s">
        <v>556</v>
      </c>
      <c r="B10" s="34"/>
      <c r="C10" s="34"/>
      <c r="D10" s="34"/>
      <c r="E10" s="34"/>
      <c r="F10" s="44">
        <v>3600</v>
      </c>
      <c r="G10" s="34"/>
      <c r="H10" s="51"/>
    </row>
    <row r="11" spans="1:8" ht="15" x14ac:dyDescent="0.2">
      <c r="A11" s="34"/>
      <c r="B11" s="34"/>
      <c r="C11" s="34"/>
      <c r="D11" s="34"/>
      <c r="E11" s="34"/>
      <c r="F11" s="42"/>
      <c r="G11" s="34"/>
      <c r="H11" s="51"/>
    </row>
    <row r="12" spans="1:8" ht="15.75" x14ac:dyDescent="0.25">
      <c r="A12" s="34"/>
      <c r="B12" s="3" t="s">
        <v>557</v>
      </c>
      <c r="C12" s="34"/>
      <c r="D12" s="34"/>
      <c r="E12" s="34"/>
      <c r="F12" s="42"/>
      <c r="G12" s="47">
        <f>SUM(F8:F10)</f>
        <v>239706</v>
      </c>
      <c r="H12" s="51"/>
    </row>
    <row r="13" spans="1:8" ht="15.75" x14ac:dyDescent="0.25">
      <c r="A13" s="34"/>
      <c r="B13" s="34"/>
      <c r="C13" s="34"/>
      <c r="D13" s="34"/>
      <c r="E13" s="34"/>
      <c r="F13" s="42"/>
      <c r="G13" s="3"/>
      <c r="H13" s="51"/>
    </row>
    <row r="14" spans="1:8" ht="15.75" x14ac:dyDescent="0.25">
      <c r="A14" s="34" t="s">
        <v>561</v>
      </c>
      <c r="B14" s="34"/>
      <c r="C14" s="34"/>
      <c r="D14" s="34"/>
      <c r="E14" s="34"/>
      <c r="F14" s="42">
        <f>4500*12</f>
        <v>54000</v>
      </c>
      <c r="G14" s="3"/>
      <c r="H14" s="51"/>
    </row>
    <row r="15" spans="1:8" ht="15.75" x14ac:dyDescent="0.25">
      <c r="A15" s="34" t="s">
        <v>562</v>
      </c>
      <c r="B15" s="34"/>
      <c r="C15" s="34"/>
      <c r="D15" s="34"/>
      <c r="E15" s="34"/>
      <c r="F15" s="45">
        <f>1800*12</f>
        <v>21600</v>
      </c>
      <c r="G15" s="3"/>
      <c r="H15" s="51"/>
    </row>
    <row r="16" spans="1:8" ht="15.75" x14ac:dyDescent="0.25">
      <c r="A16" s="34" t="s">
        <v>563</v>
      </c>
      <c r="B16" s="34"/>
      <c r="C16" s="34"/>
      <c r="D16" s="34"/>
      <c r="E16" s="34"/>
      <c r="F16" s="45">
        <f>260*52</f>
        <v>13520</v>
      </c>
      <c r="G16" s="48"/>
      <c r="H16" s="34"/>
    </row>
    <row r="17" spans="1:8" ht="15.75" x14ac:dyDescent="0.25">
      <c r="A17" s="34" t="s">
        <v>564</v>
      </c>
      <c r="B17" s="34"/>
      <c r="C17" s="34"/>
      <c r="D17" s="34"/>
      <c r="E17" s="34"/>
      <c r="F17" s="45">
        <f>280*52</f>
        <v>14560</v>
      </c>
      <c r="G17" s="3"/>
      <c r="H17" s="34"/>
    </row>
    <row r="18" spans="1:8" ht="15.75" x14ac:dyDescent="0.25">
      <c r="A18" s="34" t="s">
        <v>565</v>
      </c>
      <c r="B18" s="34"/>
      <c r="C18" s="34"/>
      <c r="D18" s="34"/>
      <c r="E18" s="34"/>
      <c r="F18" s="45">
        <v>1200</v>
      </c>
      <c r="G18" s="3"/>
      <c r="H18" s="34"/>
    </row>
    <row r="19" spans="1:8" ht="15.75" x14ac:dyDescent="0.25">
      <c r="A19" s="34" t="s">
        <v>549</v>
      </c>
      <c r="B19" s="34"/>
      <c r="C19" s="34"/>
      <c r="D19" s="34"/>
      <c r="E19" s="34"/>
      <c r="F19" s="45">
        <v>12000</v>
      </c>
      <c r="G19" s="3"/>
      <c r="H19" s="34"/>
    </row>
    <row r="20" spans="1:8" ht="15.75" x14ac:dyDescent="0.25">
      <c r="A20" s="34" t="s">
        <v>279</v>
      </c>
      <c r="B20" s="34"/>
      <c r="C20" s="34"/>
      <c r="D20" s="34"/>
      <c r="E20" s="34"/>
      <c r="F20" s="46">
        <v>4000</v>
      </c>
      <c r="G20" s="3"/>
      <c r="H20" s="34"/>
    </row>
    <row r="21" spans="1:8" ht="15.75" x14ac:dyDescent="0.25">
      <c r="A21" s="34"/>
      <c r="B21" s="34"/>
      <c r="C21" s="34"/>
      <c r="D21" s="34"/>
      <c r="E21" s="34"/>
      <c r="F21" s="45"/>
      <c r="G21" s="3"/>
      <c r="H21" s="34"/>
    </row>
    <row r="22" spans="1:8" ht="15.75" x14ac:dyDescent="0.25">
      <c r="A22" s="34"/>
      <c r="B22" s="3" t="s">
        <v>558</v>
      </c>
      <c r="C22" s="34"/>
      <c r="D22" s="34"/>
      <c r="E22" s="34"/>
      <c r="F22" s="45"/>
      <c r="G22" s="49">
        <f>SUM(F14:F20)</f>
        <v>120880</v>
      </c>
      <c r="H22" s="34"/>
    </row>
    <row r="23" spans="1:8" ht="15.75" x14ac:dyDescent="0.25">
      <c r="A23" s="34"/>
      <c r="B23" s="34"/>
      <c r="C23" s="34"/>
      <c r="D23" s="34"/>
      <c r="E23" s="34"/>
      <c r="F23" s="34"/>
      <c r="G23" s="3"/>
      <c r="H23" s="34"/>
    </row>
    <row r="24" spans="1:8" ht="15.75" x14ac:dyDescent="0.25">
      <c r="A24" s="34"/>
      <c r="B24" s="34"/>
      <c r="C24" s="34"/>
      <c r="D24" s="34"/>
      <c r="E24" s="34"/>
      <c r="F24" s="34"/>
      <c r="G24" s="3"/>
      <c r="H24" s="34"/>
    </row>
    <row r="25" spans="1:8" ht="16.5" thickBot="1" x14ac:dyDescent="0.3">
      <c r="A25" s="34"/>
      <c r="B25" s="3" t="s">
        <v>559</v>
      </c>
      <c r="C25" s="34"/>
      <c r="D25" s="34"/>
      <c r="E25" s="34"/>
      <c r="F25" s="34"/>
      <c r="G25" s="50">
        <f>G12-G22</f>
        <v>118826</v>
      </c>
      <c r="H25" s="34"/>
    </row>
    <row r="26" spans="1:8" ht="15.75" thickTop="1" x14ac:dyDescent="0.2">
      <c r="A26" s="51"/>
      <c r="B26" s="34"/>
      <c r="C26" s="34"/>
      <c r="D26" s="34"/>
      <c r="E26" s="34"/>
      <c r="F26" s="34"/>
      <c r="G26" s="34"/>
      <c r="H26" s="34"/>
    </row>
    <row r="27" spans="1:8" ht="15" x14ac:dyDescent="0.2">
      <c r="A27" s="52"/>
      <c r="B27" s="34"/>
      <c r="C27" s="34"/>
      <c r="D27" s="34"/>
      <c r="E27" s="34"/>
      <c r="F27" s="34"/>
      <c r="G27" s="34"/>
      <c r="H27" s="34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>
      <pane xSplit="1" ySplit="1" topLeftCell="X17" activePane="bottomRight" state="frozen"/>
      <selection pane="topRight" activeCell="B1" sqref="B1"/>
      <selection pane="bottomLeft" activeCell="A2" sqref="A2"/>
      <selection pane="bottomRight" activeCell="AA20" sqref="AA20"/>
    </sheetView>
  </sheetViews>
  <sheetFormatPr defaultRowHeight="12.75" x14ac:dyDescent="0.2"/>
  <cols>
    <col min="23" max="24" width="10.140625" customWidth="1"/>
  </cols>
  <sheetData>
    <row r="1" spans="1:34" ht="26.2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460</v>
      </c>
      <c r="X1" t="s">
        <v>450</v>
      </c>
      <c r="Y1" t="s">
        <v>401</v>
      </c>
      <c r="Z1" t="s">
        <v>402</v>
      </c>
      <c r="AA1" s="12" t="s">
        <v>452</v>
      </c>
      <c r="AB1" t="s">
        <v>464</v>
      </c>
      <c r="AC1" t="s">
        <v>465</v>
      </c>
      <c r="AD1" s="12" t="s">
        <v>452</v>
      </c>
      <c r="AF1" t="s">
        <v>462</v>
      </c>
      <c r="AG1" t="s">
        <v>463</v>
      </c>
      <c r="AH1" t="s">
        <v>460</v>
      </c>
    </row>
    <row r="2" spans="1:34" x14ac:dyDescent="0.2">
      <c r="F2" s="10" t="s">
        <v>461</v>
      </c>
      <c r="M2" s="10" t="s">
        <v>459</v>
      </c>
      <c r="P2" s="10" t="s">
        <v>458</v>
      </c>
      <c r="X2" t="s">
        <v>451</v>
      </c>
    </row>
    <row r="3" spans="1:34" x14ac:dyDescent="0.2">
      <c r="A3" s="10" t="s">
        <v>411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411</v>
      </c>
      <c r="M3" s="10">
        <v>82.65</v>
      </c>
      <c r="O3" s="11" t="s">
        <v>411</v>
      </c>
      <c r="P3">
        <v>133.61000000000001</v>
      </c>
      <c r="R3" s="10" t="s">
        <v>411</v>
      </c>
      <c r="S3">
        <v>154.16</v>
      </c>
      <c r="W3" s="10" t="s">
        <v>411</v>
      </c>
      <c r="X3" s="10"/>
      <c r="Y3">
        <v>188.69</v>
      </c>
      <c r="Z3">
        <v>28.38</v>
      </c>
      <c r="AB3">
        <v>202.82</v>
      </c>
      <c r="AF3">
        <v>211.26</v>
      </c>
    </row>
    <row r="4" spans="1:34" x14ac:dyDescent="0.2">
      <c r="A4" s="10" t="s">
        <v>412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412</v>
      </c>
      <c r="M4">
        <v>604.88</v>
      </c>
      <c r="O4" s="10" t="s">
        <v>412</v>
      </c>
      <c r="P4">
        <v>731.19</v>
      </c>
      <c r="R4" s="10" t="s">
        <v>412</v>
      </c>
      <c r="S4">
        <v>648.54999999999995</v>
      </c>
      <c r="W4" s="10" t="s">
        <v>412</v>
      </c>
      <c r="X4" s="10"/>
      <c r="Y4">
        <v>925.3</v>
      </c>
      <c r="Z4">
        <v>20.63</v>
      </c>
      <c r="AB4">
        <v>907.57</v>
      </c>
    </row>
    <row r="5" spans="1:34" x14ac:dyDescent="0.2">
      <c r="A5" s="10" t="s">
        <v>413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413</v>
      </c>
      <c r="M5">
        <v>95.4</v>
      </c>
      <c r="O5" s="10" t="s">
        <v>413</v>
      </c>
      <c r="P5">
        <v>97.09</v>
      </c>
      <c r="R5" s="10" t="s">
        <v>413</v>
      </c>
      <c r="S5">
        <v>135.68</v>
      </c>
      <c r="W5" s="10" t="s">
        <v>413</v>
      </c>
      <c r="X5" s="10"/>
      <c r="Y5">
        <v>120.45</v>
      </c>
      <c r="Z5">
        <v>18.739999999999998</v>
      </c>
      <c r="AB5">
        <v>142.87</v>
      </c>
      <c r="AF5">
        <v>75.98</v>
      </c>
    </row>
    <row r="6" spans="1:34" x14ac:dyDescent="0.2">
      <c r="A6" s="10" t="s">
        <v>414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414</v>
      </c>
      <c r="M6">
        <v>33.659999999999997</v>
      </c>
      <c r="O6" s="10" t="s">
        <v>414</v>
      </c>
      <c r="P6">
        <v>34.58</v>
      </c>
      <c r="R6" s="10" t="s">
        <v>414</v>
      </c>
      <c r="S6">
        <v>37.909999999999997</v>
      </c>
      <c r="U6">
        <f>IF((S6-$X6)&lt;0,0,S6-$X6)</f>
        <v>0</v>
      </c>
      <c r="W6" s="10" t="s">
        <v>414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</row>
    <row r="7" spans="1:34" x14ac:dyDescent="0.2">
      <c r="A7" s="10" t="s">
        <v>415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415</v>
      </c>
      <c r="M7">
        <v>51.54</v>
      </c>
      <c r="O7" s="10" t="s">
        <v>415</v>
      </c>
      <c r="P7">
        <v>63.09</v>
      </c>
      <c r="R7" s="10" t="s">
        <v>415</v>
      </c>
      <c r="S7">
        <v>70.77</v>
      </c>
      <c r="U7">
        <f t="shared" ref="U7:U37" si="0">IF((S7-$X7)&lt;0,0,S7-$X7)</f>
        <v>10.769999999999996</v>
      </c>
      <c r="W7" s="10" t="s">
        <v>415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</row>
    <row r="8" spans="1:34" x14ac:dyDescent="0.2">
      <c r="A8" s="10" t="s">
        <v>449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449</v>
      </c>
      <c r="M8">
        <v>38.869999999999997</v>
      </c>
      <c r="O8" s="10" t="s">
        <v>449</v>
      </c>
      <c r="P8">
        <v>32.65</v>
      </c>
      <c r="R8" s="10" t="s">
        <v>449</v>
      </c>
      <c r="S8">
        <v>53.32</v>
      </c>
      <c r="U8">
        <f t="shared" si="0"/>
        <v>0</v>
      </c>
      <c r="W8" s="10" t="s">
        <v>449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</row>
    <row r="9" spans="1:34" x14ac:dyDescent="0.2">
      <c r="A9" s="10" t="s">
        <v>455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455</v>
      </c>
      <c r="M9">
        <v>25.77</v>
      </c>
      <c r="O9" s="10" t="s">
        <v>455</v>
      </c>
      <c r="P9">
        <v>27.96</v>
      </c>
      <c r="R9" s="10" t="s">
        <v>455</v>
      </c>
      <c r="S9">
        <v>30.48</v>
      </c>
      <c r="U9">
        <f t="shared" si="0"/>
        <v>0</v>
      </c>
      <c r="W9" s="10" t="s">
        <v>416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</row>
    <row r="10" spans="1:34" x14ac:dyDescent="0.2">
      <c r="A10" s="10" t="s">
        <v>454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454</v>
      </c>
      <c r="M10">
        <v>50.35</v>
      </c>
      <c r="O10" s="10" t="s">
        <v>454</v>
      </c>
      <c r="P10">
        <v>63.14</v>
      </c>
      <c r="R10" s="10" t="s">
        <v>454</v>
      </c>
      <c r="S10">
        <v>93.9</v>
      </c>
      <c r="U10">
        <f t="shared" si="0"/>
        <v>33.900000000000006</v>
      </c>
      <c r="W10" s="10" t="s">
        <v>417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</row>
    <row r="11" spans="1:34" x14ac:dyDescent="0.2">
      <c r="A11" s="10" t="s">
        <v>448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448</v>
      </c>
      <c r="M11">
        <v>33.340000000000003</v>
      </c>
      <c r="O11" s="10" t="s">
        <v>448</v>
      </c>
      <c r="P11">
        <v>42.67</v>
      </c>
      <c r="R11" s="10" t="s">
        <v>448</v>
      </c>
      <c r="S11">
        <v>43.36</v>
      </c>
      <c r="U11">
        <f t="shared" si="0"/>
        <v>0</v>
      </c>
      <c r="W11" s="10" t="s">
        <v>448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</row>
    <row r="12" spans="1:34" x14ac:dyDescent="0.2">
      <c r="A12" s="10" t="s">
        <v>418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418</v>
      </c>
      <c r="M12">
        <v>17.39</v>
      </c>
      <c r="O12" s="10" t="s">
        <v>418</v>
      </c>
      <c r="P12">
        <v>17.72</v>
      </c>
      <c r="R12" s="10" t="s">
        <v>418</v>
      </c>
      <c r="S12">
        <v>17.36</v>
      </c>
      <c r="U12">
        <f t="shared" si="0"/>
        <v>0</v>
      </c>
      <c r="W12" s="10" t="s">
        <v>418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</row>
    <row r="13" spans="1:34" x14ac:dyDescent="0.2">
      <c r="A13" s="10" t="s">
        <v>419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419</v>
      </c>
      <c r="M13">
        <v>43.33</v>
      </c>
      <c r="O13" s="10" t="s">
        <v>419</v>
      </c>
      <c r="P13">
        <v>55.92</v>
      </c>
      <c r="R13" s="10" t="s">
        <v>419</v>
      </c>
      <c r="S13">
        <v>71.22</v>
      </c>
      <c r="U13">
        <f t="shared" si="0"/>
        <v>0</v>
      </c>
      <c r="W13" s="10" t="s">
        <v>419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</row>
    <row r="14" spans="1:34" x14ac:dyDescent="0.2">
      <c r="A14" s="10" t="s">
        <v>420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420</v>
      </c>
      <c r="M14">
        <v>51.58</v>
      </c>
      <c r="O14" s="10" t="s">
        <v>420</v>
      </c>
      <c r="P14">
        <v>55.76</v>
      </c>
      <c r="R14" s="10" t="s">
        <v>420</v>
      </c>
      <c r="S14">
        <v>63.8</v>
      </c>
      <c r="U14">
        <f t="shared" si="0"/>
        <v>0</v>
      </c>
      <c r="W14" s="10" t="s">
        <v>420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</row>
    <row r="15" spans="1:34" ht="14.1" customHeight="1" x14ac:dyDescent="0.2">
      <c r="A15" s="10" t="s">
        <v>421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421</v>
      </c>
      <c r="M15">
        <v>32.53</v>
      </c>
      <c r="O15" s="10" t="s">
        <v>421</v>
      </c>
      <c r="P15">
        <v>60.67</v>
      </c>
      <c r="R15" s="10" t="s">
        <v>421</v>
      </c>
      <c r="S15">
        <v>83.88</v>
      </c>
      <c r="U15">
        <f t="shared" si="0"/>
        <v>3.8799999999999955</v>
      </c>
      <c r="W15" s="10" t="s">
        <v>421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</row>
    <row r="16" spans="1:34" ht="14.1" customHeight="1" x14ac:dyDescent="0.2">
      <c r="A16" s="10" t="s">
        <v>447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447</v>
      </c>
      <c r="M16">
        <v>34.729999999999997</v>
      </c>
      <c r="O16" s="10" t="s">
        <v>447</v>
      </c>
      <c r="P16">
        <v>42.13</v>
      </c>
      <c r="R16" s="10" t="s">
        <v>447</v>
      </c>
      <c r="S16">
        <v>56.2</v>
      </c>
      <c r="U16">
        <f t="shared" si="0"/>
        <v>0</v>
      </c>
      <c r="W16" s="10" t="s">
        <v>447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</row>
    <row r="17" spans="1:32" ht="14.1" customHeight="1" x14ac:dyDescent="0.2">
      <c r="A17" s="10" t="s">
        <v>422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422</v>
      </c>
      <c r="M17">
        <v>54</v>
      </c>
      <c r="O17" s="10" t="s">
        <v>422</v>
      </c>
      <c r="P17">
        <v>79.31</v>
      </c>
      <c r="R17" s="10" t="s">
        <v>422</v>
      </c>
      <c r="S17">
        <v>130.77000000000001</v>
      </c>
      <c r="U17">
        <f t="shared" si="0"/>
        <v>30.77000000000001</v>
      </c>
      <c r="W17" s="10" t="s">
        <v>422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</row>
    <row r="18" spans="1:32" ht="14.1" customHeight="1" x14ac:dyDescent="0.2">
      <c r="A18" s="10" t="s">
        <v>423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423</v>
      </c>
      <c r="M18">
        <v>37.520000000000003</v>
      </c>
      <c r="O18" s="10" t="s">
        <v>423</v>
      </c>
      <c r="P18">
        <v>48.05</v>
      </c>
      <c r="R18" s="10" t="s">
        <v>423</v>
      </c>
      <c r="S18">
        <v>64.36</v>
      </c>
      <c r="U18">
        <f t="shared" si="0"/>
        <v>0</v>
      </c>
      <c r="W18" s="10" t="s">
        <v>423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</row>
    <row r="19" spans="1:32" ht="14.1" customHeight="1" x14ac:dyDescent="0.2">
      <c r="A19" s="10" t="s">
        <v>424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424</v>
      </c>
      <c r="M19">
        <v>76.599999999999994</v>
      </c>
      <c r="O19" s="10" t="s">
        <v>424</v>
      </c>
      <c r="P19">
        <v>99.46</v>
      </c>
      <c r="R19" s="10" t="s">
        <v>424</v>
      </c>
      <c r="S19">
        <v>121.37</v>
      </c>
      <c r="U19">
        <f t="shared" si="0"/>
        <v>21.370000000000005</v>
      </c>
      <c r="W19" s="10" t="s">
        <v>424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</row>
    <row r="20" spans="1:32" ht="14.1" customHeight="1" x14ac:dyDescent="0.2">
      <c r="A20" s="10" t="s">
        <v>425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425</v>
      </c>
      <c r="M20">
        <v>58.57</v>
      </c>
      <c r="O20" s="10" t="s">
        <v>425</v>
      </c>
      <c r="P20">
        <v>58.83</v>
      </c>
      <c r="R20" s="10" t="s">
        <v>425</v>
      </c>
      <c r="S20">
        <v>75.33</v>
      </c>
      <c r="U20">
        <f t="shared" si="0"/>
        <v>0</v>
      </c>
      <c r="W20" s="10" t="s">
        <v>425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</row>
    <row r="21" spans="1:32" ht="14.1" customHeight="1" x14ac:dyDescent="0.2">
      <c r="A21" s="10" t="s">
        <v>426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426</v>
      </c>
      <c r="M21">
        <v>45.79</v>
      </c>
      <c r="O21" s="10" t="s">
        <v>426</v>
      </c>
      <c r="P21">
        <v>69.23</v>
      </c>
      <c r="R21" s="10" t="s">
        <v>426</v>
      </c>
      <c r="S21">
        <v>82.71</v>
      </c>
      <c r="U21">
        <f t="shared" si="0"/>
        <v>0</v>
      </c>
      <c r="W21" s="10" t="s">
        <v>426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</row>
    <row r="22" spans="1:32" ht="14.1" customHeight="1" x14ac:dyDescent="0.2">
      <c r="A22" s="10" t="s">
        <v>427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427</v>
      </c>
      <c r="M22">
        <v>62.76</v>
      </c>
      <c r="O22" s="10" t="s">
        <v>427</v>
      </c>
      <c r="P22">
        <v>93.15</v>
      </c>
      <c r="R22" s="10" t="s">
        <v>427</v>
      </c>
      <c r="S22">
        <v>104.09</v>
      </c>
      <c r="U22">
        <f t="shared" si="0"/>
        <v>4.0900000000000034</v>
      </c>
      <c r="W22" s="10" t="s">
        <v>427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</row>
    <row r="23" spans="1:32" ht="14.1" customHeight="1" x14ac:dyDescent="0.2">
      <c r="A23" s="10" t="s">
        <v>428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428</v>
      </c>
      <c r="M23">
        <v>38.380000000000003</v>
      </c>
      <c r="O23" s="10" t="s">
        <v>428</v>
      </c>
      <c r="P23">
        <v>43.21</v>
      </c>
      <c r="R23" s="10" t="s">
        <v>428</v>
      </c>
      <c r="S23">
        <v>65.2</v>
      </c>
      <c r="U23">
        <f t="shared" si="0"/>
        <v>0</v>
      </c>
      <c r="W23" s="10" t="s">
        <v>428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</row>
    <row r="24" spans="1:32" ht="14.1" customHeight="1" x14ac:dyDescent="0.2">
      <c r="A24" s="10" t="s">
        <v>429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429</v>
      </c>
      <c r="M24">
        <v>38.159999999999997</v>
      </c>
      <c r="O24" s="10" t="s">
        <v>429</v>
      </c>
      <c r="P24">
        <v>37.93</v>
      </c>
      <c r="R24" s="10" t="s">
        <v>429</v>
      </c>
      <c r="S24">
        <v>46.23</v>
      </c>
      <c r="U24">
        <f t="shared" si="0"/>
        <v>0</v>
      </c>
      <c r="W24" s="10" t="s">
        <v>429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</row>
    <row r="25" spans="1:32" x14ac:dyDescent="0.2">
      <c r="A25" s="10" t="s">
        <v>430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430</v>
      </c>
      <c r="M25">
        <v>60.4</v>
      </c>
      <c r="O25" s="10" t="s">
        <v>430</v>
      </c>
      <c r="P25">
        <v>79.900000000000006</v>
      </c>
      <c r="R25" s="10" t="s">
        <v>430</v>
      </c>
      <c r="S25">
        <v>96.26</v>
      </c>
      <c r="U25">
        <f t="shared" si="0"/>
        <v>16.260000000000005</v>
      </c>
      <c r="W25" s="10" t="s">
        <v>430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</row>
    <row r="26" spans="1:32" x14ac:dyDescent="0.2">
      <c r="A26" s="10" t="s">
        <v>431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431</v>
      </c>
      <c r="M26">
        <v>44.23</v>
      </c>
      <c r="O26" s="10" t="s">
        <v>431</v>
      </c>
      <c r="P26">
        <v>47.52</v>
      </c>
      <c r="R26" s="10" t="s">
        <v>431</v>
      </c>
      <c r="S26">
        <v>57.38</v>
      </c>
      <c r="U26">
        <f t="shared" si="0"/>
        <v>0</v>
      </c>
      <c r="W26" s="10" t="s">
        <v>431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</row>
    <row r="27" spans="1:32" x14ac:dyDescent="0.2">
      <c r="A27" s="10" t="s">
        <v>432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432</v>
      </c>
      <c r="M27">
        <v>45.79</v>
      </c>
      <c r="O27" s="10" t="s">
        <v>432</v>
      </c>
      <c r="P27">
        <v>48.22</v>
      </c>
      <c r="R27" s="10" t="s">
        <v>432</v>
      </c>
      <c r="S27">
        <v>56.42</v>
      </c>
      <c r="U27">
        <f t="shared" si="0"/>
        <v>0</v>
      </c>
      <c r="W27" s="10" t="s">
        <v>432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</row>
    <row r="28" spans="1:32" x14ac:dyDescent="0.2">
      <c r="A28" s="10" t="s">
        <v>433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433</v>
      </c>
      <c r="M28">
        <v>48.85</v>
      </c>
      <c r="O28" s="10" t="s">
        <v>433</v>
      </c>
      <c r="P28">
        <v>41.37</v>
      </c>
      <c r="R28" s="10" t="s">
        <v>433</v>
      </c>
      <c r="S28">
        <v>45.17</v>
      </c>
      <c r="U28">
        <f t="shared" si="0"/>
        <v>0</v>
      </c>
      <c r="W28" s="10" t="s">
        <v>433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</row>
    <row r="29" spans="1:32" x14ac:dyDescent="0.2">
      <c r="A29" s="10" t="s">
        <v>434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434</v>
      </c>
      <c r="M29">
        <v>50.04</v>
      </c>
      <c r="O29" s="10" t="s">
        <v>434</v>
      </c>
      <c r="P29">
        <v>40.36</v>
      </c>
      <c r="R29" s="10" t="s">
        <v>434</v>
      </c>
      <c r="S29">
        <v>75.67</v>
      </c>
      <c r="U29">
        <f t="shared" si="0"/>
        <v>0</v>
      </c>
      <c r="W29" s="10" t="s">
        <v>434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</row>
    <row r="30" spans="1:32" x14ac:dyDescent="0.2">
      <c r="A30" s="10" t="s">
        <v>435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435</v>
      </c>
      <c r="M30">
        <v>23.73</v>
      </c>
      <c r="O30" s="10" t="s">
        <v>435</v>
      </c>
      <c r="P30">
        <v>37.39</v>
      </c>
      <c r="R30" s="10" t="s">
        <v>435</v>
      </c>
      <c r="S30">
        <v>69.2</v>
      </c>
      <c r="U30">
        <f t="shared" si="0"/>
        <v>0</v>
      </c>
      <c r="W30" s="10" t="s">
        <v>435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</row>
    <row r="31" spans="1:32" x14ac:dyDescent="0.2">
      <c r="A31" s="10" t="s">
        <v>436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436</v>
      </c>
      <c r="M31">
        <v>43.27</v>
      </c>
      <c r="O31" s="10" t="s">
        <v>436</v>
      </c>
      <c r="P31">
        <v>43.32</v>
      </c>
      <c r="R31" s="10" t="s">
        <v>436</v>
      </c>
      <c r="S31">
        <v>85.23</v>
      </c>
      <c r="U31">
        <f t="shared" si="0"/>
        <v>0</v>
      </c>
      <c r="W31" s="10" t="s">
        <v>436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</row>
    <row r="32" spans="1:32" x14ac:dyDescent="0.2">
      <c r="A32" s="10" t="s">
        <v>437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437</v>
      </c>
      <c r="M32">
        <v>70.37</v>
      </c>
      <c r="O32" s="10" t="s">
        <v>437</v>
      </c>
      <c r="P32">
        <v>84.59</v>
      </c>
      <c r="R32" s="10" t="s">
        <v>437</v>
      </c>
      <c r="S32">
        <v>108.7</v>
      </c>
      <c r="U32">
        <f t="shared" si="0"/>
        <v>28.700000000000003</v>
      </c>
      <c r="W32" s="10" t="s">
        <v>437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</row>
    <row r="33" spans="1:33" x14ac:dyDescent="0.2">
      <c r="A33" s="10" t="s">
        <v>438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438</v>
      </c>
      <c r="M33">
        <v>61.68</v>
      </c>
      <c r="O33" s="10" t="s">
        <v>438</v>
      </c>
      <c r="P33">
        <v>79.900000000000006</v>
      </c>
      <c r="R33" s="10" t="s">
        <v>438</v>
      </c>
      <c r="S33">
        <v>90.86</v>
      </c>
      <c r="U33">
        <f t="shared" si="0"/>
        <v>0</v>
      </c>
      <c r="W33" s="10" t="s">
        <v>438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</row>
    <row r="34" spans="1:33" x14ac:dyDescent="0.2">
      <c r="A34" s="10" t="s">
        <v>439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439</v>
      </c>
      <c r="M34">
        <v>70.37</v>
      </c>
      <c r="N34">
        <v>24.01</v>
      </c>
      <c r="O34" s="10" t="s">
        <v>439</v>
      </c>
      <c r="P34">
        <v>97.46</v>
      </c>
      <c r="Q34">
        <v>18.350000000000001</v>
      </c>
      <c r="R34" s="10" t="s">
        <v>439</v>
      </c>
      <c r="S34">
        <v>123.9</v>
      </c>
      <c r="T34">
        <v>25.08</v>
      </c>
      <c r="U34">
        <f t="shared" si="0"/>
        <v>23.900000000000006</v>
      </c>
      <c r="W34" s="10" t="s">
        <v>439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</row>
    <row r="35" spans="1:33" x14ac:dyDescent="0.2">
      <c r="A35" s="10" t="s">
        <v>440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440</v>
      </c>
      <c r="M35">
        <v>32.26</v>
      </c>
      <c r="N35">
        <v>19.12</v>
      </c>
      <c r="O35" s="10" t="s">
        <v>440</v>
      </c>
      <c r="P35">
        <v>65.09</v>
      </c>
      <c r="Q35">
        <v>17.97</v>
      </c>
      <c r="R35" s="10" t="s">
        <v>440</v>
      </c>
      <c r="S35">
        <v>111.52</v>
      </c>
      <c r="T35">
        <v>21.26</v>
      </c>
      <c r="U35">
        <f t="shared" si="0"/>
        <v>11.519999999999996</v>
      </c>
      <c r="W35" s="10" t="s">
        <v>440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</row>
    <row r="36" spans="1:33" x14ac:dyDescent="0.2">
      <c r="A36" s="10" t="s">
        <v>441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441</v>
      </c>
      <c r="M36">
        <v>33.28</v>
      </c>
      <c r="N36">
        <v>25.37</v>
      </c>
      <c r="O36" s="10" t="s">
        <v>441</v>
      </c>
      <c r="P36">
        <v>40.840000000000003</v>
      </c>
      <c r="Q36">
        <v>19.579999999999998</v>
      </c>
      <c r="R36" s="10" t="s">
        <v>441</v>
      </c>
      <c r="S36">
        <v>59.35</v>
      </c>
      <c r="T36">
        <v>22.87</v>
      </c>
      <c r="U36">
        <f t="shared" si="0"/>
        <v>0</v>
      </c>
      <c r="W36" s="10" t="s">
        <v>441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</row>
    <row r="37" spans="1:33" x14ac:dyDescent="0.2">
      <c r="A37" s="10" t="s">
        <v>442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442</v>
      </c>
      <c r="M37">
        <v>50.94</v>
      </c>
      <c r="N37">
        <v>15.29</v>
      </c>
      <c r="O37" s="10" t="s">
        <v>442</v>
      </c>
      <c r="P37">
        <v>69.77</v>
      </c>
      <c r="Q37">
        <v>13.76</v>
      </c>
      <c r="R37" s="10" t="s">
        <v>442</v>
      </c>
      <c r="S37">
        <v>18.43</v>
      </c>
      <c r="T37">
        <v>11.53</v>
      </c>
      <c r="U37">
        <f t="shared" si="0"/>
        <v>0</v>
      </c>
      <c r="W37" s="10" t="s">
        <v>442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</row>
    <row r="38" spans="1:33" x14ac:dyDescent="0.2">
      <c r="A38" t="s">
        <v>443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443</v>
      </c>
      <c r="M38">
        <v>23.13</v>
      </c>
      <c r="N38">
        <v>22.89</v>
      </c>
      <c r="O38" t="s">
        <v>443</v>
      </c>
      <c r="P38">
        <v>23.34</v>
      </c>
      <c r="Q38">
        <v>27.03</v>
      </c>
      <c r="R38" t="s">
        <v>443</v>
      </c>
      <c r="S38">
        <v>24.78</v>
      </c>
      <c r="T38">
        <v>35.270000000000003</v>
      </c>
      <c r="W38" t="s">
        <v>443</v>
      </c>
      <c r="Y38">
        <v>23.45</v>
      </c>
      <c r="AB38">
        <v>27.58</v>
      </c>
      <c r="AC38">
        <v>31.83</v>
      </c>
      <c r="AF38">
        <v>27.06</v>
      </c>
      <c r="AG38">
        <v>29.76</v>
      </c>
    </row>
    <row r="39" spans="1:33" x14ac:dyDescent="0.2">
      <c r="A39" t="s">
        <v>456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456</v>
      </c>
      <c r="M39">
        <v>171.05</v>
      </c>
      <c r="O39" t="s">
        <v>456</v>
      </c>
      <c r="P39">
        <v>161.55000000000001</v>
      </c>
      <c r="R39" t="s">
        <v>456</v>
      </c>
      <c r="S39">
        <v>175.8</v>
      </c>
      <c r="W39" t="s">
        <v>456</v>
      </c>
      <c r="Y39">
        <v>255.59</v>
      </c>
      <c r="AB39">
        <v>209.05</v>
      </c>
      <c r="AF39">
        <v>194.8</v>
      </c>
    </row>
    <row r="40" spans="1:33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</row>
    <row r="41" spans="1:33" x14ac:dyDescent="0.2">
      <c r="A41" t="s">
        <v>444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444</v>
      </c>
      <c r="M41">
        <v>147.30000000000001</v>
      </c>
      <c r="O41" t="s">
        <v>444</v>
      </c>
      <c r="P41">
        <v>147.30000000000001</v>
      </c>
      <c r="R41" t="s">
        <v>444</v>
      </c>
      <c r="S41">
        <v>218.55</v>
      </c>
      <c r="W41" t="s">
        <v>444</v>
      </c>
      <c r="Y41">
        <v>180.55</v>
      </c>
      <c r="AB41">
        <v>190.05</v>
      </c>
      <c r="AF41">
        <v>199.55</v>
      </c>
    </row>
    <row r="42" spans="1:33" x14ac:dyDescent="0.2">
      <c r="A42" t="s">
        <v>445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445</v>
      </c>
      <c r="M42">
        <v>109.3</v>
      </c>
      <c r="O42" t="s">
        <v>457</v>
      </c>
      <c r="P42">
        <v>109.3</v>
      </c>
      <c r="R42" t="s">
        <v>445</v>
      </c>
      <c r="S42">
        <v>118.8</v>
      </c>
      <c r="W42" t="s">
        <v>445</v>
      </c>
      <c r="Y42">
        <v>90.3</v>
      </c>
      <c r="AB42">
        <v>90.3</v>
      </c>
      <c r="AF42">
        <v>66.55</v>
      </c>
    </row>
    <row r="43" spans="1:33" x14ac:dyDescent="0.2">
      <c r="A43" t="s">
        <v>446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446</v>
      </c>
      <c r="M43">
        <v>51.34</v>
      </c>
      <c r="O43" t="s">
        <v>446</v>
      </c>
      <c r="P43">
        <v>46.59</v>
      </c>
      <c r="R43" t="s">
        <v>446</v>
      </c>
      <c r="S43">
        <v>41.84</v>
      </c>
      <c r="W43" t="s">
        <v>446</v>
      </c>
      <c r="Y43">
        <v>56.09</v>
      </c>
      <c r="AB43">
        <v>94.09</v>
      </c>
      <c r="AF43">
        <v>70.86</v>
      </c>
    </row>
    <row r="45" spans="1:33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3595.3800000000015</v>
      </c>
    </row>
    <row r="46" spans="1:33" x14ac:dyDescent="0.2">
      <c r="R46" s="10" t="s">
        <v>453</v>
      </c>
      <c r="S46">
        <v>1176.07</v>
      </c>
    </row>
    <row r="47" spans="1:33" x14ac:dyDescent="0.2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F9" activePane="bottomRight" state="frozen"/>
      <selection activeCell="A4" sqref="A4"/>
      <selection pane="topRight" activeCell="B4" sqref="B4"/>
      <selection pane="bottomLeft" activeCell="A9" sqref="A9"/>
      <selection pane="bottomRight" activeCell="N10" sqref="N10"/>
      <pivotSelection pane="bottomRight" extendable="1" activeRow="9" activeCol="13" previousRow="9" previousCol="13" click="1" r:id="rId1">
        <pivotArea grandCol="1" outline="0" fieldPosition="0">
          <references count="1">
            <reference field="7" count="1" selected="0">
              <x v="1"/>
            </reference>
          </references>
        </pivotArea>
      </pivotSelection>
    </sheetView>
  </sheetViews>
  <sheetFormatPr defaultRowHeight="12.75" x14ac:dyDescent="0.2"/>
  <cols>
    <col min="1" max="1" width="17.5703125" customWidth="1"/>
    <col min="2" max="11" width="12.42578125" customWidth="1"/>
    <col min="12" max="12" width="12.42578125" bestFit="1" customWidth="1"/>
    <col min="13" max="13" width="12.4257812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500</v>
      </c>
      <c r="B5" s="17" t="s">
        <v>501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28" t="s">
        <v>71</v>
      </c>
      <c r="B8" s="16" t="s">
        <v>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20" x14ac:dyDescent="0.2">
      <c r="A9" s="16" t="s">
        <v>27</v>
      </c>
      <c r="B9" s="31" t="s">
        <v>31</v>
      </c>
      <c r="C9" s="31" t="s">
        <v>76</v>
      </c>
      <c r="D9" s="31" t="s">
        <v>75</v>
      </c>
      <c r="E9" s="31" t="s">
        <v>92</v>
      </c>
      <c r="F9" s="31" t="s">
        <v>166</v>
      </c>
      <c r="G9" s="31" t="s">
        <v>196</v>
      </c>
      <c r="H9" s="31" t="s">
        <v>231</v>
      </c>
      <c r="I9" s="31" t="s">
        <v>288</v>
      </c>
      <c r="J9" s="31" t="s">
        <v>320</v>
      </c>
      <c r="K9" s="31" t="s">
        <v>322</v>
      </c>
      <c r="L9" s="31" t="s">
        <v>323</v>
      </c>
      <c r="M9" s="31" t="s">
        <v>504</v>
      </c>
      <c r="N9" s="32" t="s">
        <v>73</v>
      </c>
      <c r="O9" s="21" t="s">
        <v>504</v>
      </c>
      <c r="P9" s="26" t="s">
        <v>409</v>
      </c>
    </row>
    <row r="10" spans="1:20" x14ac:dyDescent="0.2">
      <c r="A10" s="22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300</v>
      </c>
      <c r="K10" s="19">
        <v>23183.55</v>
      </c>
      <c r="L10" s="19">
        <v>18308.53</v>
      </c>
      <c r="M10" s="19">
        <v>300</v>
      </c>
      <c r="N10" s="19">
        <v>198001.76</v>
      </c>
      <c r="O10" s="24">
        <v>20000</v>
      </c>
      <c r="P10" s="24">
        <f t="shared" ref="P10:P15" si="0">SUM(L10:O10)</f>
        <v>236610.29</v>
      </c>
    </row>
    <row r="11" spans="1:20" x14ac:dyDescent="0.2">
      <c r="A11" s="22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/>
      <c r="K11" s="19">
        <v>-2120</v>
      </c>
      <c r="L11" s="19">
        <v>-2662</v>
      </c>
      <c r="M11" s="19"/>
      <c r="N11" s="19">
        <v>-25497.1</v>
      </c>
      <c r="O11" s="24">
        <v>-2400</v>
      </c>
      <c r="P11" s="24">
        <f t="shared" si="0"/>
        <v>-30559.1</v>
      </c>
    </row>
    <row r="12" spans="1:20" x14ac:dyDescent="0.2">
      <c r="A12" s="22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/>
      <c r="K12" s="19">
        <v>-2056.63</v>
      </c>
      <c r="L12" s="19">
        <v>-1066.83</v>
      </c>
      <c r="M12" s="19"/>
      <c r="N12" s="19">
        <v>-18283.53</v>
      </c>
      <c r="O12" s="24">
        <v>-2000</v>
      </c>
      <c r="P12" s="24">
        <f t="shared" si="0"/>
        <v>-21350.36</v>
      </c>
    </row>
    <row r="13" spans="1:20" x14ac:dyDescent="0.2">
      <c r="A13" s="22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/>
      <c r="K13" s="19">
        <v>-292.51</v>
      </c>
      <c r="L13" s="19">
        <v>-1172.4100000000001</v>
      </c>
      <c r="M13" s="19"/>
      <c r="N13" s="19">
        <v>-3160.17</v>
      </c>
      <c r="O13" s="24">
        <v>-150</v>
      </c>
      <c r="P13" s="24">
        <f t="shared" si="0"/>
        <v>-4482.58</v>
      </c>
    </row>
    <row r="14" spans="1:20" x14ac:dyDescent="0.2">
      <c r="A14" s="22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/>
      <c r="K14" s="19">
        <v>-5634.56</v>
      </c>
      <c r="L14" s="19">
        <v>-4891.67</v>
      </c>
      <c r="M14" s="19"/>
      <c r="N14" s="19">
        <v>-42940.3</v>
      </c>
      <c r="O14" s="24">
        <v>-5000</v>
      </c>
      <c r="P14" s="24">
        <f t="shared" si="0"/>
        <v>-52831.97</v>
      </c>
      <c r="T14" s="27"/>
    </row>
    <row r="15" spans="1:20" x14ac:dyDescent="0.2">
      <c r="A15" s="22" t="s">
        <v>503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4"/>
      <c r="P15" s="24">
        <f t="shared" si="0"/>
        <v>-15711.35</v>
      </c>
      <c r="Q15" s="15"/>
    </row>
    <row r="16" spans="1:20" ht="13.5" thickBot="1" x14ac:dyDescent="0.25">
      <c r="A16" s="23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300</v>
      </c>
      <c r="K16" s="20">
        <v>13079.85</v>
      </c>
      <c r="L16" s="20">
        <v>8515.6200000000008</v>
      </c>
      <c r="M16" s="20">
        <v>300</v>
      </c>
      <c r="N16" s="20">
        <v>92409.31</v>
      </c>
      <c r="O16" s="25">
        <f>SUM(O10:O15)</f>
        <v>10450</v>
      </c>
      <c r="P16" s="25">
        <f>SUM(P10:P15)</f>
        <v>111674.93000000002</v>
      </c>
    </row>
    <row r="17" ht="13.5" thickTop="1" x14ac:dyDescent="0.2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opLeftCell="A2" workbookViewId="0">
      <pane xSplit="1" ySplit="1" topLeftCell="B715" activePane="bottomRight" state="frozen"/>
      <selection activeCell="A2" sqref="A2"/>
      <selection pane="topRight" activeCell="B2" sqref="B2"/>
      <selection pane="bottomLeft" activeCell="A3" sqref="A3"/>
      <selection pane="bottomRight" activeCell="A743" sqref="A743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500</v>
      </c>
      <c r="M2" t="s">
        <v>513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474</v>
      </c>
      <c r="G59" t="s">
        <v>546</v>
      </c>
      <c r="H59" t="s">
        <v>6</v>
      </c>
      <c r="I59" t="s">
        <v>218</v>
      </c>
      <c r="J59">
        <v>-408.28</v>
      </c>
      <c r="L59" t="s">
        <v>502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502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502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502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502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474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502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507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502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482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502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474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502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502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502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502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482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502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502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502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502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502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502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474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502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502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514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514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514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502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514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514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514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514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514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514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514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514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502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474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502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514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502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514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514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502</v>
      </c>
      <c r="M276" s="4" t="s">
        <v>514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514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514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502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514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514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502</v>
      </c>
      <c r="M297" t="s">
        <v>514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538</v>
      </c>
      <c r="H299" t="s">
        <v>3</v>
      </c>
      <c r="I299" t="s">
        <v>5</v>
      </c>
      <c r="J299">
        <v>-54</v>
      </c>
      <c r="L299" t="s">
        <v>502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514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514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502</v>
      </c>
      <c r="M303" t="s">
        <v>514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514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514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514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502</v>
      </c>
      <c r="M307" t="s">
        <v>514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514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502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541</v>
      </c>
      <c r="H316" t="s">
        <v>6</v>
      </c>
      <c r="I316" t="s">
        <v>38</v>
      </c>
      <c r="J316">
        <v>-17.600000000000001</v>
      </c>
      <c r="L316" t="s">
        <v>501</v>
      </c>
      <c r="M316" t="s">
        <v>514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502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514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502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539</v>
      </c>
      <c r="H321" s="4" t="s">
        <v>6</v>
      </c>
      <c r="I321" s="4" t="s">
        <v>38</v>
      </c>
      <c r="J321" s="4">
        <v>-417.36</v>
      </c>
      <c r="L321" t="s">
        <v>502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540</v>
      </c>
      <c r="H324" t="s">
        <v>3</v>
      </c>
      <c r="I324" t="s">
        <v>4</v>
      </c>
      <c r="J324">
        <v>-300</v>
      </c>
      <c r="L324" t="s">
        <v>502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514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501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501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514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542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514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543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474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502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502</v>
      </c>
      <c r="M338" t="s">
        <v>514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502</v>
      </c>
      <c r="M339" t="s">
        <v>514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502</v>
      </c>
      <c r="M340" t="s">
        <v>514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502</v>
      </c>
      <c r="M341" t="s">
        <v>514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502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502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514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514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502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502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514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544</v>
      </c>
      <c r="H353" t="s">
        <v>3</v>
      </c>
      <c r="I353" t="s">
        <v>4</v>
      </c>
      <c r="J353">
        <v>-190</v>
      </c>
      <c r="L353" t="s">
        <v>502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530</v>
      </c>
      <c r="H365" t="s">
        <v>6</v>
      </c>
      <c r="I365" t="s">
        <v>218</v>
      </c>
      <c r="J365">
        <v>-284.24</v>
      </c>
      <c r="L365" t="s">
        <v>502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502</v>
      </c>
      <c r="M366" t="s">
        <v>514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514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514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474</v>
      </c>
      <c r="G371" t="s">
        <v>300</v>
      </c>
      <c r="H371" t="s">
        <v>6</v>
      </c>
      <c r="I371" t="s">
        <v>218</v>
      </c>
      <c r="J371">
        <v>-1000</v>
      </c>
      <c r="L371" t="s">
        <v>502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514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531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514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532</v>
      </c>
      <c r="H374" t="s">
        <v>6</v>
      </c>
      <c r="I374" t="s">
        <v>9</v>
      </c>
      <c r="J374">
        <v>-400</v>
      </c>
      <c r="K374">
        <v>44</v>
      </c>
      <c r="L374" t="s">
        <v>502</v>
      </c>
      <c r="M374" t="s">
        <v>514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533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514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534</v>
      </c>
      <c r="H377" t="s">
        <v>3</v>
      </c>
      <c r="I377" t="s">
        <v>5</v>
      </c>
      <c r="J377">
        <v>-150</v>
      </c>
      <c r="L377" t="s">
        <v>502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534</v>
      </c>
      <c r="H379" t="s">
        <v>3</v>
      </c>
      <c r="I379" t="s">
        <v>4</v>
      </c>
      <c r="J379">
        <v>-270</v>
      </c>
      <c r="L379" t="s">
        <v>502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514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514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505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514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514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535</v>
      </c>
      <c r="H384" t="s">
        <v>6</v>
      </c>
      <c r="I384" t="s">
        <v>523</v>
      </c>
      <c r="J384">
        <v>-1124.78</v>
      </c>
      <c r="L384" t="s">
        <v>502</v>
      </c>
      <c r="M384" t="s">
        <v>514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514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536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514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537</v>
      </c>
      <c r="H388" t="s">
        <v>3</v>
      </c>
      <c r="I388" t="s">
        <v>4</v>
      </c>
      <c r="J388">
        <v>-130</v>
      </c>
      <c r="L388" t="s">
        <v>502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514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502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502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502</v>
      </c>
      <c r="M394" t="s">
        <v>514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514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514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503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502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502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502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502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502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502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502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502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547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509</v>
      </c>
      <c r="G433" t="s">
        <v>547</v>
      </c>
      <c r="H433" t="s">
        <v>6</v>
      </c>
      <c r="I433" t="s">
        <v>38</v>
      </c>
      <c r="J433" s="8">
        <v>-1100</v>
      </c>
      <c r="L433" t="s">
        <v>502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510</v>
      </c>
      <c r="G434" t="s">
        <v>547</v>
      </c>
      <c r="H434" t="s">
        <v>6</v>
      </c>
      <c r="I434" t="s">
        <v>38</v>
      </c>
      <c r="J434" s="8">
        <v>-422</v>
      </c>
      <c r="L434" t="s">
        <v>501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502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502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502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502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502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502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502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502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502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502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502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502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508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502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502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502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502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503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514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514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514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514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502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514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511</v>
      </c>
      <c r="L602" t="s">
        <v>502</v>
      </c>
      <c r="M602" t="s">
        <v>514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501</v>
      </c>
      <c r="M603" t="s">
        <v>514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410</v>
      </c>
      <c r="G604" t="s">
        <v>512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514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514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514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514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474</v>
      </c>
      <c r="H608" t="s">
        <v>6</v>
      </c>
      <c r="I608" t="s">
        <v>218</v>
      </c>
      <c r="J608">
        <v>-285.45999999999998</v>
      </c>
      <c r="L608" t="s">
        <v>502</v>
      </c>
      <c r="M608" t="s">
        <v>514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506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514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514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514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502</v>
      </c>
      <c r="M612" t="s">
        <v>514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514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514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514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514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514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502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502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508</v>
      </c>
      <c r="J632">
        <v>-322.33999999999997</v>
      </c>
      <c r="L632" t="s">
        <v>502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515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514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516</v>
      </c>
      <c r="H636" t="s">
        <v>6</v>
      </c>
      <c r="I636" t="s">
        <v>269</v>
      </c>
      <c r="J636">
        <v>-57.37</v>
      </c>
      <c r="K636">
        <v>19</v>
      </c>
      <c r="L636" t="s">
        <v>502</v>
      </c>
      <c r="M636" t="s">
        <v>514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517</v>
      </c>
      <c r="H638" t="s">
        <v>6</v>
      </c>
      <c r="I638" t="s">
        <v>518</v>
      </c>
      <c r="J638">
        <v>-25.16</v>
      </c>
      <c r="K638" t="s">
        <v>519</v>
      </c>
      <c r="L638" t="str">
        <f t="shared" si="9"/>
        <v>Operating</v>
      </c>
      <c r="M638" t="s">
        <v>514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520</v>
      </c>
      <c r="H639" t="s">
        <v>6</v>
      </c>
      <c r="I639" t="s">
        <v>9</v>
      </c>
      <c r="J639">
        <v>-21.97</v>
      </c>
      <c r="K639">
        <v>44</v>
      </c>
      <c r="L639" t="s">
        <v>502</v>
      </c>
      <c r="M639" t="s">
        <v>514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501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521</v>
      </c>
      <c r="H641" t="s">
        <v>6</v>
      </c>
      <c r="I641" t="s">
        <v>269</v>
      </c>
      <c r="J641">
        <v>-46.23</v>
      </c>
      <c r="L641" t="s">
        <v>502</v>
      </c>
      <c r="M641" t="s">
        <v>514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522</v>
      </c>
      <c r="H643" t="s">
        <v>6</v>
      </c>
      <c r="I643" t="s">
        <v>523</v>
      </c>
      <c r="J643">
        <v>-215.15</v>
      </c>
      <c r="K643" t="s">
        <v>524</v>
      </c>
      <c r="L643" t="s">
        <v>502</v>
      </c>
      <c r="M643" t="s">
        <v>514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525</v>
      </c>
      <c r="H646" t="s">
        <v>6</v>
      </c>
      <c r="I646" t="s">
        <v>269</v>
      </c>
      <c r="J646">
        <v>-162.66999999999999</v>
      </c>
      <c r="K646" t="s">
        <v>526</v>
      </c>
      <c r="L646" t="s">
        <v>502</v>
      </c>
      <c r="M646" t="s">
        <v>514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528</v>
      </c>
      <c r="H648" t="s">
        <v>6</v>
      </c>
      <c r="I648" t="s">
        <v>269</v>
      </c>
      <c r="J648">
        <v>-123.36</v>
      </c>
      <c r="K648" t="s">
        <v>527</v>
      </c>
      <c r="L648" t="s">
        <v>502</v>
      </c>
      <c r="M648" t="s">
        <v>514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501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529</v>
      </c>
      <c r="H651" t="s">
        <v>6</v>
      </c>
      <c r="I651" t="s">
        <v>518</v>
      </c>
      <c r="J651">
        <v>-59.75</v>
      </c>
      <c r="L651" t="s">
        <v>502</v>
      </c>
      <c r="M651" t="s">
        <v>514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514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466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467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468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469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470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471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472</v>
      </c>
      <c r="G669" t="s">
        <v>473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474</v>
      </c>
      <c r="G670" t="s">
        <v>475</v>
      </c>
      <c r="H670" t="s">
        <v>6</v>
      </c>
      <c r="I670" t="s">
        <v>218</v>
      </c>
      <c r="J670">
        <v>-2785.75</v>
      </c>
      <c r="L670" t="s">
        <v>502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476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477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410</v>
      </c>
      <c r="G673" t="s">
        <v>478</v>
      </c>
      <c r="H673" t="s">
        <v>6</v>
      </c>
      <c r="I673" t="s">
        <v>450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479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479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480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502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481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481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481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481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482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483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483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484</v>
      </c>
      <c r="G688" t="s">
        <v>485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486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487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487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482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488</v>
      </c>
      <c r="G694" t="s">
        <v>489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491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491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490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545</v>
      </c>
      <c r="H698" t="s">
        <v>6</v>
      </c>
      <c r="I698" t="s">
        <v>269</v>
      </c>
      <c r="J698">
        <v>-119.11</v>
      </c>
      <c r="K698" t="s">
        <v>527</v>
      </c>
      <c r="L698" t="s">
        <v>502</v>
      </c>
      <c r="M698" t="s">
        <v>514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502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492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502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493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492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494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495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502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498</v>
      </c>
      <c r="G725" t="s">
        <v>499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502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496</v>
      </c>
      <c r="G729" t="s">
        <v>497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501</v>
      </c>
      <c r="M730" t="s">
        <v>514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502</v>
      </c>
      <c r="M731" t="s">
        <v>514</v>
      </c>
    </row>
    <row r="732" spans="1:13" x14ac:dyDescent="0.2">
      <c r="B732" s="2">
        <v>36526</v>
      </c>
      <c r="C732" t="s">
        <v>31</v>
      </c>
      <c r="D732">
        <v>2000</v>
      </c>
      <c r="F732" t="s">
        <v>556</v>
      </c>
      <c r="H732" t="s">
        <v>17</v>
      </c>
      <c r="I732" t="s">
        <v>566</v>
      </c>
      <c r="J732">
        <v>300</v>
      </c>
      <c r="L732" t="s">
        <v>501</v>
      </c>
    </row>
    <row r="733" spans="1:13" x14ac:dyDescent="0.2">
      <c r="B733" s="2">
        <v>36557</v>
      </c>
      <c r="C733" t="s">
        <v>76</v>
      </c>
      <c r="D733">
        <v>2000</v>
      </c>
      <c r="F733" t="s">
        <v>556</v>
      </c>
      <c r="H733" t="s">
        <v>17</v>
      </c>
      <c r="I733" t="s">
        <v>566</v>
      </c>
      <c r="J733">
        <v>300</v>
      </c>
      <c r="L733" t="s">
        <v>501</v>
      </c>
    </row>
    <row r="734" spans="1:13" x14ac:dyDescent="0.2">
      <c r="B734" s="2">
        <v>36586</v>
      </c>
      <c r="C734" t="s">
        <v>75</v>
      </c>
      <c r="D734">
        <v>2000</v>
      </c>
      <c r="F734" t="s">
        <v>556</v>
      </c>
      <c r="H734" t="s">
        <v>17</v>
      </c>
      <c r="I734" t="s">
        <v>566</v>
      </c>
      <c r="J734">
        <v>300</v>
      </c>
      <c r="L734" t="s">
        <v>501</v>
      </c>
    </row>
    <row r="735" spans="1:13" x14ac:dyDescent="0.2">
      <c r="B735" s="2">
        <v>36617</v>
      </c>
      <c r="C735" t="s">
        <v>92</v>
      </c>
      <c r="D735">
        <v>2000</v>
      </c>
      <c r="F735" t="s">
        <v>556</v>
      </c>
      <c r="H735" t="s">
        <v>17</v>
      </c>
      <c r="I735" t="s">
        <v>566</v>
      </c>
      <c r="J735">
        <v>300</v>
      </c>
      <c r="L735" t="s">
        <v>501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556</v>
      </c>
      <c r="H736" t="s">
        <v>17</v>
      </c>
      <c r="I736" t="s">
        <v>566</v>
      </c>
      <c r="J736">
        <v>300</v>
      </c>
      <c r="L736" t="s">
        <v>501</v>
      </c>
    </row>
    <row r="737" spans="2:12" x14ac:dyDescent="0.2">
      <c r="B737" s="2">
        <v>36678</v>
      </c>
      <c r="C737" t="s">
        <v>196</v>
      </c>
      <c r="D737">
        <v>2000</v>
      </c>
      <c r="F737" t="s">
        <v>556</v>
      </c>
      <c r="H737" t="s">
        <v>17</v>
      </c>
      <c r="I737" t="s">
        <v>566</v>
      </c>
      <c r="J737">
        <v>300</v>
      </c>
      <c r="L737" t="s">
        <v>501</v>
      </c>
    </row>
    <row r="738" spans="2:12" x14ac:dyDescent="0.2">
      <c r="B738" s="2">
        <v>36708</v>
      </c>
      <c r="C738" t="s">
        <v>231</v>
      </c>
      <c r="D738">
        <v>2000</v>
      </c>
      <c r="F738" t="s">
        <v>556</v>
      </c>
      <c r="H738" t="s">
        <v>17</v>
      </c>
      <c r="I738" t="s">
        <v>566</v>
      </c>
      <c r="J738">
        <v>300</v>
      </c>
      <c r="L738" t="s">
        <v>501</v>
      </c>
    </row>
    <row r="739" spans="2:12" x14ac:dyDescent="0.2">
      <c r="B739" s="2">
        <v>36739</v>
      </c>
      <c r="C739" t="s">
        <v>288</v>
      </c>
      <c r="D739">
        <v>2000</v>
      </c>
      <c r="F739" t="s">
        <v>556</v>
      </c>
      <c r="H739" t="s">
        <v>17</v>
      </c>
      <c r="I739" t="s">
        <v>566</v>
      </c>
      <c r="J739">
        <v>300</v>
      </c>
      <c r="L739" t="s">
        <v>501</v>
      </c>
    </row>
    <row r="740" spans="2:12" x14ac:dyDescent="0.2">
      <c r="B740" s="2">
        <v>36770</v>
      </c>
      <c r="C740" t="s">
        <v>323</v>
      </c>
      <c r="D740">
        <v>2000</v>
      </c>
      <c r="F740" t="s">
        <v>556</v>
      </c>
      <c r="H740" t="s">
        <v>17</v>
      </c>
      <c r="I740" t="s">
        <v>566</v>
      </c>
      <c r="J740">
        <v>300</v>
      </c>
      <c r="L740" t="s">
        <v>501</v>
      </c>
    </row>
    <row r="741" spans="2:12" x14ac:dyDescent="0.2">
      <c r="B741" s="2">
        <v>36800</v>
      </c>
      <c r="C741" t="s">
        <v>322</v>
      </c>
      <c r="D741">
        <v>2000</v>
      </c>
      <c r="F741" t="s">
        <v>556</v>
      </c>
      <c r="H741" t="s">
        <v>17</v>
      </c>
      <c r="I741" t="s">
        <v>566</v>
      </c>
      <c r="J741">
        <v>300</v>
      </c>
      <c r="L741" t="s">
        <v>501</v>
      </c>
    </row>
    <row r="742" spans="2:12" x14ac:dyDescent="0.2">
      <c r="B742" s="2">
        <v>36831</v>
      </c>
      <c r="C742" t="s">
        <v>320</v>
      </c>
      <c r="D742">
        <v>2000</v>
      </c>
      <c r="F742" t="s">
        <v>556</v>
      </c>
      <c r="H742" t="s">
        <v>17</v>
      </c>
      <c r="I742" t="s">
        <v>566</v>
      </c>
      <c r="J742">
        <v>300</v>
      </c>
      <c r="L742" t="s">
        <v>501</v>
      </c>
    </row>
    <row r="743" spans="2:12" x14ac:dyDescent="0.2">
      <c r="B743" s="2">
        <v>36861</v>
      </c>
      <c r="C743" t="s">
        <v>504</v>
      </c>
      <c r="D743">
        <v>2000</v>
      </c>
      <c r="F743" t="s">
        <v>556</v>
      </c>
      <c r="H743" t="s">
        <v>17</v>
      </c>
      <c r="I743" t="s">
        <v>566</v>
      </c>
      <c r="J743">
        <v>300</v>
      </c>
      <c r="L743" t="s">
        <v>501</v>
      </c>
    </row>
  </sheetData>
  <autoFilter ref="A2:N731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2000-12-10T16:19:53Z</cp:lastPrinted>
  <dcterms:created xsi:type="dcterms:W3CDTF">2000-07-02T21:14:35Z</dcterms:created>
  <dcterms:modified xsi:type="dcterms:W3CDTF">2014-09-05T10:39:22Z</dcterms:modified>
</cp:coreProperties>
</file>