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245" windowWidth="15225" windowHeight="4305" activeTab="2"/>
  </bookViews>
  <sheets>
    <sheet name="I.S." sheetId="9" r:id="rId1"/>
    <sheet name="Pro Forma" sheetId="8" r:id="rId2"/>
    <sheet name="utility" sheetId="6" r:id="rId3"/>
    <sheet name="pivot" sheetId="7" r:id="rId4"/>
    <sheet name="Checkbook" sheetId="1" r:id="rId5"/>
    <sheet name="Categories" sheetId="2" r:id="rId6"/>
  </sheets>
  <definedNames>
    <definedName name="_xlnm._FilterDatabase" localSheetId="4" hidden="1">Checkbook!$A$2:$N$815</definedName>
    <definedName name="Major">Categories!$J$2:$K$6</definedName>
    <definedName name="Minor">Categories!$L$2:$M$36</definedName>
    <definedName name="pivot">pivot!$A$1:$T$31</definedName>
    <definedName name="_xlnm.Print_Area" localSheetId="4">Checkbook!$A$1:$K$658</definedName>
    <definedName name="_xlnm.Print_Titles" localSheetId="4">Checkbook!$1:$2</definedName>
  </definedNames>
  <calcPr calcId="152511" fullCalcOnLoad="1"/>
  <pivotCaches>
    <pivotCache cacheId="0" r:id="rId7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6" i="1"/>
  <c r="L57" i="1"/>
  <c r="L58" i="1"/>
  <c r="L61" i="1"/>
  <c r="L63" i="1"/>
  <c r="L64" i="1"/>
  <c r="L65" i="1"/>
  <c r="L66" i="1"/>
  <c r="L67" i="1"/>
  <c r="L68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7" i="1"/>
  <c r="L178" i="1"/>
  <c r="L179" i="1"/>
  <c r="L180" i="1"/>
  <c r="L181" i="1"/>
  <c r="L183" i="1"/>
  <c r="L184" i="1"/>
  <c r="J185" i="1"/>
  <c r="L185" i="1"/>
  <c r="J186" i="1"/>
  <c r="L186" i="1"/>
  <c r="J187" i="1"/>
  <c r="L187" i="1"/>
  <c r="J188" i="1"/>
  <c r="L188" i="1"/>
  <c r="L189" i="1"/>
  <c r="L190" i="1"/>
  <c r="L191" i="1"/>
  <c r="L193" i="1"/>
  <c r="L194" i="1"/>
  <c r="L196" i="1"/>
  <c r="L197" i="1"/>
  <c r="L198" i="1"/>
  <c r="L199" i="1"/>
  <c r="L200" i="1"/>
  <c r="L201" i="1"/>
  <c r="L202" i="1"/>
  <c r="L203" i="1"/>
  <c r="L205" i="1"/>
  <c r="L206" i="1"/>
  <c r="L207" i="1"/>
  <c r="L208" i="1"/>
  <c r="L209" i="1"/>
  <c r="L211" i="1"/>
  <c r="L212" i="1"/>
  <c r="L213" i="1"/>
  <c r="L214" i="1"/>
  <c r="L215" i="1"/>
  <c r="L216" i="1"/>
  <c r="L217" i="1"/>
  <c r="L218" i="1"/>
  <c r="L219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0" i="1"/>
  <c r="L241" i="1"/>
  <c r="L242" i="1"/>
  <c r="L243" i="1"/>
  <c r="L244" i="1"/>
  <c r="L246" i="1"/>
  <c r="L247" i="1"/>
  <c r="L248" i="1"/>
  <c r="L250" i="1"/>
  <c r="L251" i="1"/>
  <c r="L252" i="1"/>
  <c r="L253" i="1"/>
  <c r="L254" i="1"/>
  <c r="L255" i="1"/>
  <c r="L256" i="1"/>
  <c r="L257" i="1"/>
  <c r="L258" i="1"/>
  <c r="L259" i="1"/>
  <c r="L260" i="1"/>
  <c r="L262" i="1"/>
  <c r="L263" i="1"/>
  <c r="L264" i="1"/>
  <c r="L266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6" i="1"/>
  <c r="J287" i="1"/>
  <c r="L287" i="1"/>
  <c r="J288" i="1"/>
  <c r="L288" i="1"/>
  <c r="J289" i="1"/>
  <c r="L289" i="1"/>
  <c r="J290" i="1"/>
  <c r="L290" i="1"/>
  <c r="L291" i="1"/>
  <c r="L292" i="1"/>
  <c r="L293" i="1"/>
  <c r="L295" i="1"/>
  <c r="L298" i="1"/>
  <c r="L300" i="1"/>
  <c r="L301" i="1"/>
  <c r="L302" i="1"/>
  <c r="L304" i="1"/>
  <c r="L305" i="1"/>
  <c r="L306" i="1"/>
  <c r="L308" i="1"/>
  <c r="L309" i="1"/>
  <c r="L310" i="1"/>
  <c r="L311" i="1"/>
  <c r="L312" i="1"/>
  <c r="L314" i="1"/>
  <c r="L315" i="1"/>
  <c r="L317" i="1"/>
  <c r="L319" i="1"/>
  <c r="L322" i="1"/>
  <c r="L323" i="1"/>
  <c r="L325" i="1"/>
  <c r="L326" i="1"/>
  <c r="L327" i="1"/>
  <c r="L330" i="1"/>
  <c r="L331" i="1"/>
  <c r="L332" i="1"/>
  <c r="L333" i="1"/>
  <c r="L334" i="1"/>
  <c r="L335" i="1"/>
  <c r="L336" i="1"/>
  <c r="L342" i="1"/>
  <c r="L344" i="1"/>
  <c r="L346" i="1"/>
  <c r="L347" i="1"/>
  <c r="L349" i="1"/>
  <c r="L351" i="1"/>
  <c r="L352" i="1"/>
  <c r="L354" i="1"/>
  <c r="L355" i="1"/>
  <c r="L356" i="1"/>
  <c r="L357" i="1"/>
  <c r="L358" i="1"/>
  <c r="L359" i="1"/>
  <c r="L360" i="1"/>
  <c r="L361" i="1"/>
  <c r="L362" i="1"/>
  <c r="L364" i="1"/>
  <c r="L367" i="1"/>
  <c r="L368" i="1"/>
  <c r="L369" i="1"/>
  <c r="L370" i="1"/>
  <c r="L372" i="1"/>
  <c r="L373" i="1"/>
  <c r="L375" i="1"/>
  <c r="L376" i="1"/>
  <c r="L378" i="1"/>
  <c r="L380" i="1"/>
  <c r="L381" i="1"/>
  <c r="L382" i="1"/>
  <c r="L383" i="1"/>
  <c r="L385" i="1"/>
  <c r="L386" i="1"/>
  <c r="L387" i="1"/>
  <c r="L389" i="1"/>
  <c r="L390" i="1"/>
  <c r="L393" i="1"/>
  <c r="L395" i="1"/>
  <c r="L396" i="1"/>
  <c r="L397" i="1"/>
  <c r="L398" i="1"/>
  <c r="L399" i="1"/>
  <c r="L400" i="1"/>
  <c r="L401" i="1"/>
  <c r="L403" i="1"/>
  <c r="L404" i="1"/>
  <c r="L405" i="1"/>
  <c r="L406" i="1"/>
  <c r="L408" i="1"/>
  <c r="L409" i="1"/>
  <c r="L410" i="1"/>
  <c r="L413" i="1"/>
  <c r="L416" i="1"/>
  <c r="L417" i="1"/>
  <c r="L419" i="1"/>
  <c r="L421" i="1"/>
  <c r="L426" i="1"/>
  <c r="L427" i="1"/>
  <c r="L431" i="1"/>
  <c r="L432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60" i="1"/>
  <c r="L461" i="1"/>
  <c r="L462" i="1"/>
  <c r="L463" i="1"/>
  <c r="L464" i="1"/>
  <c r="L465" i="1"/>
  <c r="L467" i="1"/>
  <c r="L468" i="1"/>
  <c r="L469" i="1"/>
  <c r="L470" i="1"/>
  <c r="L471" i="1"/>
  <c r="L472" i="1"/>
  <c r="L473" i="1"/>
  <c r="L474" i="1"/>
  <c r="L475" i="1"/>
  <c r="L476" i="1"/>
  <c r="L477" i="1"/>
  <c r="L480" i="1"/>
  <c r="L481" i="1"/>
  <c r="L482" i="1"/>
  <c r="L483" i="1"/>
  <c r="L485" i="1"/>
  <c r="L487" i="1"/>
  <c r="L488" i="1"/>
  <c r="L489" i="1"/>
  <c r="L490" i="1"/>
  <c r="L492" i="1"/>
  <c r="L493" i="1"/>
  <c r="L494" i="1"/>
  <c r="L495" i="1"/>
  <c r="L496" i="1"/>
  <c r="L497" i="1"/>
  <c r="L498" i="1"/>
  <c r="L499" i="1"/>
  <c r="L500" i="1"/>
  <c r="L501" i="1"/>
  <c r="L502" i="1"/>
  <c r="L504" i="1"/>
  <c r="L505" i="1"/>
  <c r="L506" i="1"/>
  <c r="L509" i="1"/>
  <c r="L510" i="1"/>
  <c r="L511" i="1"/>
  <c r="L513" i="1"/>
  <c r="L514" i="1"/>
  <c r="L515" i="1"/>
  <c r="L516" i="1"/>
  <c r="L517" i="1"/>
  <c r="L518" i="1"/>
  <c r="L519" i="1"/>
  <c r="L520" i="1"/>
  <c r="L522" i="1"/>
  <c r="L523" i="1"/>
  <c r="L524" i="1"/>
  <c r="L525" i="1"/>
  <c r="L526" i="1"/>
  <c r="L527" i="1"/>
  <c r="L529" i="1"/>
  <c r="L530" i="1"/>
  <c r="L531" i="1"/>
  <c r="L532" i="1"/>
  <c r="L533" i="1"/>
  <c r="L535" i="1"/>
  <c r="L536" i="1"/>
  <c r="L537" i="1"/>
  <c r="L539" i="1"/>
  <c r="L541" i="1"/>
  <c r="L542" i="1"/>
  <c r="L543" i="1"/>
  <c r="L544" i="1"/>
  <c r="L545" i="1"/>
  <c r="L548" i="1"/>
  <c r="L549" i="1"/>
  <c r="L550" i="1"/>
  <c r="L551" i="1"/>
  <c r="L553" i="1"/>
  <c r="L554" i="1"/>
  <c r="L555" i="1"/>
  <c r="L557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2" i="1"/>
  <c r="L573" i="1"/>
  <c r="L575" i="1"/>
  <c r="L576" i="1"/>
  <c r="L577" i="1"/>
  <c r="L579" i="1"/>
  <c r="L581" i="1"/>
  <c r="L582" i="1"/>
  <c r="L583" i="1"/>
  <c r="L584" i="1"/>
  <c r="L585" i="1"/>
  <c r="L586" i="1"/>
  <c r="L587" i="1"/>
  <c r="L589" i="1"/>
  <c r="L590" i="1"/>
  <c r="L591" i="1"/>
  <c r="L592" i="1"/>
  <c r="L593" i="1"/>
  <c r="L594" i="1"/>
  <c r="L595" i="1"/>
  <c r="L596" i="1"/>
  <c r="L597" i="1"/>
  <c r="L598" i="1"/>
  <c r="L599" i="1"/>
  <c r="L601" i="1"/>
  <c r="L604" i="1"/>
  <c r="L605" i="1"/>
  <c r="L606" i="1"/>
  <c r="L607" i="1"/>
  <c r="L609" i="1"/>
  <c r="L610" i="1"/>
  <c r="L611" i="1"/>
  <c r="L613" i="1"/>
  <c r="L614" i="1"/>
  <c r="L615" i="1"/>
  <c r="L616" i="1"/>
  <c r="L617" i="1"/>
  <c r="L618" i="1"/>
  <c r="L619" i="1"/>
  <c r="L621" i="1"/>
  <c r="L622" i="1"/>
  <c r="L623" i="1"/>
  <c r="L624" i="1"/>
  <c r="L625" i="1"/>
  <c r="L626" i="1"/>
  <c r="L628" i="1"/>
  <c r="L629" i="1"/>
  <c r="L630" i="1"/>
  <c r="L631" i="1"/>
  <c r="L633" i="1"/>
  <c r="L634" i="1"/>
  <c r="L635" i="1"/>
  <c r="L637" i="1"/>
  <c r="L638" i="1"/>
  <c r="L642" i="1"/>
  <c r="L644" i="1"/>
  <c r="L645" i="1"/>
  <c r="L649" i="1"/>
  <c r="L652" i="1"/>
  <c r="L653" i="1"/>
  <c r="L654" i="1"/>
  <c r="L657" i="1"/>
  <c r="L658" i="1"/>
  <c r="J659" i="1"/>
  <c r="L659" i="1"/>
  <c r="J660" i="1"/>
  <c r="L660" i="1"/>
  <c r="J661" i="1"/>
  <c r="L661" i="1"/>
  <c r="J663" i="1"/>
  <c r="L663" i="1"/>
  <c r="J664" i="1"/>
  <c r="L664" i="1"/>
  <c r="L665" i="1"/>
  <c r="L666" i="1"/>
  <c r="L667" i="1"/>
  <c r="L668" i="1"/>
  <c r="L669" i="1"/>
  <c r="L671" i="1"/>
  <c r="L672" i="1"/>
  <c r="L673" i="1"/>
  <c r="L674" i="1"/>
  <c r="L675" i="1"/>
  <c r="L676" i="1"/>
  <c r="L677" i="1"/>
  <c r="L678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700" i="1"/>
  <c r="L701" i="1"/>
  <c r="L703" i="1"/>
  <c r="L704" i="1"/>
  <c r="L705" i="1"/>
  <c r="L706" i="1"/>
  <c r="L707" i="1"/>
  <c r="L708" i="1"/>
  <c r="L709" i="1"/>
  <c r="L711" i="1"/>
  <c r="L712" i="1"/>
  <c r="L713" i="1"/>
  <c r="L714" i="1"/>
  <c r="L715" i="1"/>
  <c r="L716" i="1"/>
  <c r="L717" i="1"/>
  <c r="L718" i="1"/>
  <c r="L719" i="1"/>
  <c r="L720" i="1"/>
  <c r="L722" i="1"/>
  <c r="L723" i="1"/>
  <c r="L724" i="1"/>
  <c r="L725" i="1"/>
  <c r="L728" i="1"/>
  <c r="L729" i="1"/>
  <c r="L744" i="1"/>
  <c r="L745" i="1"/>
  <c r="L746" i="1"/>
  <c r="L748" i="1"/>
  <c r="L749" i="1"/>
  <c r="L750" i="1"/>
  <c r="L751" i="1"/>
  <c r="L807" i="1"/>
  <c r="O10" i="9"/>
  <c r="O11" i="9"/>
  <c r="O12" i="9"/>
  <c r="O13" i="9"/>
  <c r="O17" i="9" s="1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F9" i="8"/>
  <c r="G12" i="8"/>
  <c r="F14" i="8"/>
  <c r="G22" i="8" s="1"/>
  <c r="F15" i="8"/>
  <c r="F16" i="8"/>
  <c r="F17" i="8"/>
  <c r="U6" i="6"/>
  <c r="AA6" i="6"/>
  <c r="AA45" i="6" s="1"/>
  <c r="AL6" i="6"/>
  <c r="AL45" i="6" s="1"/>
  <c r="U7" i="6"/>
  <c r="AA7" i="6"/>
  <c r="AL7" i="6"/>
  <c r="U8" i="6"/>
  <c r="AA8" i="6"/>
  <c r="AL8" i="6"/>
  <c r="U9" i="6"/>
  <c r="Z9" i="6"/>
  <c r="Z45" i="6" s="1"/>
  <c r="AA9" i="6"/>
  <c r="AL9" i="6"/>
  <c r="U10" i="6"/>
  <c r="AA10" i="6"/>
  <c r="AL10" i="6"/>
  <c r="U11" i="6"/>
  <c r="AA11" i="6"/>
  <c r="AL11" i="6"/>
  <c r="U12" i="6"/>
  <c r="AA12" i="6"/>
  <c r="AL12" i="6"/>
  <c r="U13" i="6"/>
  <c r="AA13" i="6"/>
  <c r="AL13" i="6"/>
  <c r="U14" i="6"/>
  <c r="AA14" i="6"/>
  <c r="AL14" i="6"/>
  <c r="U15" i="6"/>
  <c r="AA15" i="6"/>
  <c r="AL15" i="6"/>
  <c r="U16" i="6"/>
  <c r="AA16" i="6"/>
  <c r="AL16" i="6"/>
  <c r="U17" i="6"/>
  <c r="AA17" i="6"/>
  <c r="AL17" i="6"/>
  <c r="U18" i="6"/>
  <c r="AA18" i="6"/>
  <c r="AL18" i="6"/>
  <c r="U19" i="6"/>
  <c r="AA19" i="6"/>
  <c r="AL19" i="6"/>
  <c r="U20" i="6"/>
  <c r="AA20" i="6"/>
  <c r="AL20" i="6"/>
  <c r="U21" i="6"/>
  <c r="AA21" i="6"/>
  <c r="AL21" i="6"/>
  <c r="U22" i="6"/>
  <c r="AA22" i="6"/>
  <c r="AL22" i="6"/>
  <c r="U23" i="6"/>
  <c r="AA23" i="6"/>
  <c r="AL23" i="6"/>
  <c r="U24" i="6"/>
  <c r="AA24" i="6"/>
  <c r="AL24" i="6"/>
  <c r="U25" i="6"/>
  <c r="AA25" i="6"/>
  <c r="AL25" i="6"/>
  <c r="U26" i="6"/>
  <c r="AA26" i="6"/>
  <c r="AL26" i="6"/>
  <c r="U27" i="6"/>
  <c r="AA27" i="6"/>
  <c r="AL27" i="6"/>
  <c r="U28" i="6"/>
  <c r="AA28" i="6"/>
  <c r="AL28" i="6"/>
  <c r="U29" i="6"/>
  <c r="AA29" i="6"/>
  <c r="AL29" i="6"/>
  <c r="U30" i="6"/>
  <c r="AA30" i="6"/>
  <c r="AL30" i="6"/>
  <c r="U31" i="6"/>
  <c r="AA31" i="6"/>
  <c r="AL31" i="6"/>
  <c r="U32" i="6"/>
  <c r="AA32" i="6"/>
  <c r="AL32" i="6"/>
  <c r="U33" i="6"/>
  <c r="AA33" i="6"/>
  <c r="AL33" i="6"/>
  <c r="U34" i="6"/>
  <c r="AA34" i="6"/>
  <c r="AL34" i="6"/>
  <c r="U35" i="6"/>
  <c r="AA35" i="6"/>
  <c r="AL35" i="6"/>
  <c r="U36" i="6"/>
  <c r="AA36" i="6"/>
  <c r="AL36" i="6"/>
  <c r="U37" i="6"/>
  <c r="AA37" i="6"/>
  <c r="AL37" i="6"/>
  <c r="AL38" i="6"/>
  <c r="B45" i="6"/>
  <c r="C45" i="6"/>
  <c r="D45" i="6"/>
  <c r="E45" i="6"/>
  <c r="F45" i="6"/>
  <c r="G45" i="6"/>
  <c r="H45" i="6"/>
  <c r="I45" i="6"/>
  <c r="J45" i="6"/>
  <c r="K45" i="6"/>
  <c r="M45" i="6"/>
  <c r="N45" i="6"/>
  <c r="P45" i="6"/>
  <c r="Q45" i="6"/>
  <c r="S45" i="6"/>
  <c r="S47" i="6" s="1"/>
  <c r="T45" i="6"/>
  <c r="U45" i="6"/>
  <c r="Y45" i="6"/>
  <c r="AB45" i="6"/>
  <c r="J665" i="1" s="1"/>
  <c r="AC45" i="6"/>
  <c r="AF45" i="6"/>
  <c r="J749" i="1" s="1"/>
  <c r="AG45" i="6"/>
  <c r="AJ45" i="6"/>
  <c r="AK45" i="6"/>
  <c r="G25" i="8" l="1"/>
</calcChain>
</file>

<file path=xl/sharedStrings.xml><?xml version="1.0" encoding="utf-8"?>
<sst xmlns="http://schemas.openxmlformats.org/spreadsheetml/2006/main" count="4306" uniqueCount="599">
  <si>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</si>
  <si>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</si>
  <si>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</si>
  <si>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</si>
  <si>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</si>
  <si>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</si>
  <si>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</si>
  <si>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</si>
  <si>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</si>
  <si>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</si>
  <si>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</si>
  <si>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</si>
  <si>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</si>
  <si>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</si>
  <si>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</si>
  <si>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</si>
  <si>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</si>
  <si>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</si>
  <si>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</si>
  <si>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</si>
  <si>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</si>
  <si>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</si>
  <si>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</si>
  <si>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</si>
  <si>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</si>
  <si>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</si>
  <si>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</si>
  <si>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</si>
  <si>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</si>
  <si>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</si>
  <si>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</si>
  <si>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</si>
  <si>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</si>
  <si>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</si>
  <si>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</si>
  <si>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</si>
  <si>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</si>
  <si>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</si>
  <si>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</si>
  <si>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</si>
  <si>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</si>
  <si>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</si>
  <si>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</si>
  <si>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</si>
  <si>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</si>
  <si>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</si>
  <si>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</si>
  <si>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</si>
  <si>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</si>
  <si>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</si>
  <si>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</si>
  <si>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</si>
  <si>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</si>
  <si>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</si>
  <si>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</si>
  <si>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</si>
  <si>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</si>
  <si>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</si>
  <si>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</si>
  <si>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Radio Shack</t>
  </si>
  <si>
    <t>Worldwide Pest</t>
  </si>
  <si>
    <t>Exterminator</t>
  </si>
  <si>
    <t>Pest Control</t>
  </si>
  <si>
    <t>Papes Lumber</t>
  </si>
  <si>
    <t>Wages jan 1-7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</si>
  <si>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</si>
  <si>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</si>
  <si>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</si>
  <si>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</si>
  <si>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</si>
  <si>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</si>
  <si>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</si>
  <si>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</si>
  <si>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</si>
  <si>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</si>
  <si>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>March</t>
  </si>
  <si>
    <t>February</t>
  </si>
  <si>
    <t>Feb bill</t>
  </si>
  <si>
    <t xml:space="preserve"> Wages feb-mar.labor</t>
  </si>
  <si>
    <t>True Value-photo cell</t>
  </si>
  <si>
    <t>SWBell</t>
  </si>
  <si>
    <t>John Rolls-2rolls pad</t>
  </si>
  <si>
    <t>WW Pest</t>
  </si>
  <si>
    <t>Wages feb</t>
  </si>
  <si>
    <t>clean Sup.</t>
  </si>
  <si>
    <t>Supplies</t>
  </si>
  <si>
    <t>Wages mar</t>
  </si>
  <si>
    <t>Wages-mow</t>
  </si>
  <si>
    <t>Gary sup.</t>
  </si>
  <si>
    <t>Wages</t>
  </si>
  <si>
    <t>miniblind</t>
  </si>
  <si>
    <t>AT&amp;T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</si>
  <si>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</si>
  <si>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</si>
  <si>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</si>
  <si>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</si>
  <si>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</si>
  <si>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</si>
  <si>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</si>
  <si>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</si>
  <si>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</si>
  <si>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</si>
  <si>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</si>
  <si>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</si>
  <si>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</si>
  <si>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</si>
  <si>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</si>
  <si>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</si>
  <si>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</si>
  <si>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</si>
  <si>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</si>
  <si>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</si>
  <si>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</si>
  <si>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</si>
  <si>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</si>
  <si>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</si>
  <si>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</si>
  <si>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</si>
  <si>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Jan bill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</si>
  <si>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</si>
  <si>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</si>
  <si>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</si>
  <si>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</si>
  <si>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</si>
  <si>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</si>
  <si>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</si>
  <si>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</si>
  <si>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</si>
  <si>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</si>
  <si>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</si>
  <si>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</si>
  <si>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</si>
  <si>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</si>
  <si>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</si>
  <si>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</si>
  <si>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</si>
  <si>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</si>
  <si>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</si>
  <si>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</si>
  <si>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</si>
  <si>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</si>
  <si>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service charge</t>
  </si>
  <si>
    <t>Feb electric/water</t>
  </si>
  <si>
    <t>Feb e&amp;w</t>
  </si>
  <si>
    <t>Feb gas</t>
  </si>
  <si>
    <t xml:space="preserve">Feb gas 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</si>
  <si>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</si>
  <si>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</si>
  <si>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</si>
  <si>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</si>
  <si>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</si>
  <si>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</si>
  <si>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</si>
  <si>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</si>
  <si>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</si>
  <si>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</si>
  <si>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</si>
  <si>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</si>
  <si>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</si>
  <si>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</si>
  <si>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</si>
  <si>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</si>
  <si>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</si>
  <si>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</si>
  <si>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</si>
  <si>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</si>
  <si>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</si>
  <si>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</si>
  <si>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</si>
  <si>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</si>
  <si>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</si>
  <si>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</si>
  <si>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</si>
  <si>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</si>
  <si>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</si>
  <si>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</si>
  <si>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</si>
  <si>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</si>
  <si>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</si>
  <si>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</si>
  <si>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</si>
  <si>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</si>
  <si>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</si>
  <si>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</si>
  <si>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</si>
  <si>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</si>
  <si>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</si>
  <si>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</si>
  <si>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</si>
  <si>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</si>
  <si>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</si>
  <si>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</si>
  <si>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</si>
  <si>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</si>
  <si>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</si>
  <si>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</si>
  <si>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</si>
  <si>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</si>
  <si>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</si>
  <si>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</si>
  <si>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</si>
  <si>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</si>
  <si>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</si>
  <si>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</si>
  <si>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</si>
  <si>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</si>
  <si>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</si>
  <si>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</si>
  <si>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</si>
  <si>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</si>
  <si>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</si>
  <si>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</si>
  <si>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</si>
  <si>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</si>
  <si>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</si>
  <si>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</si>
  <si>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</si>
  <si>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</si>
  <si>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</si>
  <si>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</si>
  <si>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</si>
  <si>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</si>
  <si>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</si>
  <si>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</si>
  <si>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</si>
  <si>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</si>
  <si>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</si>
  <si>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</si>
  <si>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</si>
  <si>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</si>
  <si>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</si>
  <si>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</si>
  <si>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</si>
  <si>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</si>
  <si>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</si>
  <si>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</si>
  <si>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</si>
  <si>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</si>
  <si>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</si>
  <si>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</si>
  <si>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</si>
  <si>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</si>
  <si>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</si>
  <si>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</si>
  <si>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</si>
  <si>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</si>
  <si>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</si>
  <si>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</si>
  <si>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</si>
  <si>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</si>
  <si>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</si>
  <si>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</si>
  <si>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</si>
  <si>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</si>
  <si>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</si>
  <si>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</si>
  <si>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</si>
  <si>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</si>
  <si>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</si>
  <si>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</si>
  <si>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</si>
  <si>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</si>
  <si>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</si>
  <si>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</si>
  <si>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</si>
  <si>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</si>
  <si>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</si>
  <si>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</si>
  <si>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</si>
  <si>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</si>
  <si>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</si>
  <si>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</si>
  <si>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</si>
  <si>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</si>
  <si>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</si>
  <si>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</si>
  <si>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</si>
  <si>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</si>
  <si>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</si>
  <si>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</si>
  <si>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</si>
  <si>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</si>
  <si>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>Gary</t>
  </si>
  <si>
    <t>#1 &amp; #2</t>
  </si>
  <si>
    <t>a/c for office</t>
  </si>
  <si>
    <t>office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</si>
  <si>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</si>
  <si>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</si>
  <si>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</si>
  <si>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</si>
  <si>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</si>
  <si>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</si>
  <si>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</si>
  <si>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</si>
  <si>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</si>
  <si>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</si>
  <si>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</si>
  <si>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</si>
  <si>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</si>
  <si>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</si>
  <si>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</si>
  <si>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</si>
  <si>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</si>
  <si>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</si>
  <si>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</si>
  <si>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</si>
  <si>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</si>
  <si>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</si>
  <si>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</si>
  <si>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</si>
  <si>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</si>
  <si>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</si>
  <si>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</si>
  <si>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</si>
  <si>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</si>
  <si>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</si>
  <si>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</si>
  <si>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</si>
  <si>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</si>
  <si>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</si>
  <si>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</si>
  <si>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</si>
  <si>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</si>
  <si>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</si>
  <si>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</si>
  <si>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</si>
  <si>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</si>
  <si>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</si>
  <si>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</si>
  <si>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</si>
  <si>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</si>
  <si>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</si>
  <si>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</si>
  <si>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</si>
  <si>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</si>
  <si>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</si>
  <si>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</si>
  <si>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</si>
  <si>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</si>
  <si>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</si>
  <si>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</si>
  <si>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</si>
  <si>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</si>
  <si>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</si>
  <si>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</si>
  <si>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</si>
  <si>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</si>
  <si>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</si>
  <si>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</si>
  <si>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</si>
  <si>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</si>
  <si>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</si>
  <si>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</si>
  <si>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</si>
  <si>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</si>
  <si>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</si>
  <si>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</si>
  <si>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</si>
  <si>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</si>
  <si>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</si>
  <si>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</si>
  <si>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</si>
  <si>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</si>
  <si>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</si>
  <si>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</si>
  <si>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</si>
  <si>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Tire Factory</t>
  </si>
  <si>
    <t>Maxor</t>
  </si>
  <si>
    <t>Central Insur. Agency</t>
  </si>
  <si>
    <t>Liz Taylor</t>
  </si>
  <si>
    <t>MS</t>
  </si>
  <si>
    <t>Clear Lake Civic Club</t>
  </si>
  <si>
    <t>Randy's wife</t>
  </si>
  <si>
    <t>liscence renewal</t>
  </si>
  <si>
    <t>Wade O'Neil</t>
  </si>
  <si>
    <t>Brandan Moczygemba</t>
  </si>
  <si>
    <t>#38 &amp; #9</t>
  </si>
  <si>
    <t>#23,24,44,28, 7</t>
  </si>
  <si>
    <t>#3</t>
  </si>
  <si>
    <t>G.V.H. Imaging Dept.</t>
  </si>
  <si>
    <t>Medical-Wade</t>
  </si>
  <si>
    <t>Worldwide Pest Cont.</t>
  </si>
  <si>
    <t>Pest control</t>
  </si>
  <si>
    <t>National Tenant Net.</t>
  </si>
  <si>
    <t>A.T. &amp; T</t>
  </si>
  <si>
    <t>Oscar Reyes</t>
  </si>
  <si>
    <t>Scott Massinger</t>
  </si>
  <si>
    <t>#11, 20</t>
  </si>
  <si>
    <t>#20-B</t>
  </si>
  <si>
    <t>Alonso Perez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</si>
  <si>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</si>
  <si>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</si>
  <si>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</si>
  <si>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</si>
  <si>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</si>
  <si>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</si>
  <si>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</si>
  <si>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</si>
  <si>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</si>
  <si>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</si>
  <si>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</si>
  <si>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</si>
  <si>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</si>
  <si>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</si>
  <si>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</si>
  <si>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</si>
  <si>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</si>
  <si>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</si>
  <si>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</si>
  <si>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Astelco</t>
  </si>
  <si>
    <t>1-4</t>
  </si>
  <si>
    <t>5-8</t>
  </si>
  <si>
    <t>9-12</t>
  </si>
  <si>
    <t>13</t>
  </si>
  <si>
    <t>14</t>
  </si>
  <si>
    <t>16?</t>
  </si>
  <si>
    <t>17?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</si>
  <si>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</si>
  <si>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</si>
  <si>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</si>
  <si>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</si>
  <si>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</si>
  <si>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</si>
  <si>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</si>
  <si>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</si>
  <si>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</si>
  <si>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</si>
  <si>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</si>
  <si>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</si>
  <si>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</si>
  <si>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</si>
  <si>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</si>
  <si>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</si>
  <si>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</si>
  <si>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</si>
  <si>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</si>
  <si>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</si>
  <si>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</si>
  <si>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</si>
  <si>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</si>
  <si>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</si>
  <si>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</si>
  <si>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</si>
  <si>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</si>
  <si>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</si>
  <si>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</si>
  <si>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</si>
  <si>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</si>
  <si>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</si>
  <si>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</si>
  <si>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</si>
  <si>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</si>
  <si>
    <t>5-8 previous</t>
  </si>
  <si>
    <t>17</t>
  </si>
  <si>
    <t>16</t>
  </si>
  <si>
    <t>Water 7th</t>
  </si>
  <si>
    <t>Water41-43</t>
  </si>
  <si>
    <t>5/08-6/08</t>
  </si>
  <si>
    <t>4/10-5/08</t>
  </si>
  <si>
    <t>Overage</t>
  </si>
  <si>
    <t>1/12-2/04</t>
  </si>
  <si>
    <t>Sep e&amp;w</t>
  </si>
  <si>
    <t>Sep gas</t>
  </si>
  <si>
    <t>Week ending Sep. 29</t>
  </si>
  <si>
    <t>Week ending Oct 6</t>
  </si>
  <si>
    <t>Week ending Oct 13</t>
  </si>
  <si>
    <t>Week ending Oct 20</t>
  </si>
  <si>
    <t>Week ending Oct 27</t>
  </si>
  <si>
    <t>Correction for erroneous posting</t>
  </si>
  <si>
    <t>Integrated Payment System</t>
  </si>
  <si>
    <t>Trace lost money order</t>
  </si>
  <si>
    <t>Century Maintenance</t>
  </si>
  <si>
    <t>pay off a/c's</t>
  </si>
  <si>
    <t>new office phone</t>
  </si>
  <si>
    <t>misc. supplies</t>
  </si>
  <si>
    <t>dryer-parts&amp;labor</t>
  </si>
  <si>
    <t>Wages Oct 2-6</t>
  </si>
  <si>
    <t>Wades injury</t>
  </si>
  <si>
    <t>Sept. bill</t>
  </si>
  <si>
    <t>Sherwin Williams</t>
  </si>
  <si>
    <t>Wages Oct 9-13</t>
  </si>
  <si>
    <t>Moses Garcia</t>
  </si>
  <si>
    <t>rent refund(mafia)</t>
  </si>
  <si>
    <t>2 loads of gravel</t>
  </si>
  <si>
    <t>Wages Oct 16-20</t>
  </si>
  <si>
    <t>Robert Stuart</t>
  </si>
  <si>
    <t>recoat blacktop</t>
  </si>
  <si>
    <t>security 10/13-10/21</t>
  </si>
  <si>
    <t>Wages Oct 23-27</t>
  </si>
  <si>
    <t>Stop &amp; Save</t>
  </si>
  <si>
    <t>Kmart</t>
  </si>
  <si>
    <t>return</t>
  </si>
  <si>
    <t>Office Depot</t>
  </si>
  <si>
    <t>Charles Ellison</t>
  </si>
  <si>
    <t>attorney fees for Burnet land</t>
  </si>
  <si>
    <t>Randalls</t>
  </si>
  <si>
    <t>cash</t>
  </si>
  <si>
    <t>Type</t>
  </si>
  <si>
    <t>Operating</t>
  </si>
  <si>
    <t>Remodeling</t>
  </si>
  <si>
    <t>Taxes/Insurance</t>
  </si>
  <si>
    <t>December</t>
  </si>
  <si>
    <t>August bill</t>
  </si>
  <si>
    <t>September bill</t>
  </si>
  <si>
    <t xml:space="preserve"> KWJ</t>
  </si>
  <si>
    <t>vinyl</t>
  </si>
  <si>
    <t>various-remodel</t>
  </si>
  <si>
    <t>various-maintenance</t>
  </si>
  <si>
    <t>various</t>
  </si>
  <si>
    <t>dryer repair</t>
  </si>
  <si>
    <t>Receipt</t>
  </si>
  <si>
    <t>yes</t>
  </si>
  <si>
    <t>batteries&amp;misc</t>
  </si>
  <si>
    <t>rangehood</t>
  </si>
  <si>
    <t>root killer-sewer</t>
  </si>
  <si>
    <t>plumbing</t>
  </si>
  <si>
    <t>all</t>
  </si>
  <si>
    <t>post for porch</t>
  </si>
  <si>
    <t>sheetrock supplies</t>
  </si>
  <si>
    <t>carpet &amp; pad</t>
  </si>
  <si>
    <t>carpet</t>
  </si>
  <si>
    <t>20a</t>
  </si>
  <si>
    <t>cabinets</t>
  </si>
  <si>
    <t>19 &amp; 20b</t>
  </si>
  <si>
    <t>20b</t>
  </si>
  <si>
    <t>countertop</t>
  </si>
  <si>
    <t>sinks</t>
  </si>
  <si>
    <t>Air conditioner</t>
  </si>
  <si>
    <t>fax paper</t>
  </si>
  <si>
    <t>#44 &amp; dumpster</t>
  </si>
  <si>
    <t>misc</t>
  </si>
  <si>
    <t>ot-Wages Jul 30-Aug 4</t>
  </si>
  <si>
    <t>carpet/ceiling fans</t>
  </si>
  <si>
    <t>bleach</t>
  </si>
  <si>
    <t>ot-Wages Aug 6-10</t>
  </si>
  <si>
    <t>ot-Wages Jun 27-30</t>
  </si>
  <si>
    <t>a/c 's</t>
  </si>
  <si>
    <t>ot-Wages Jul 8-14</t>
  </si>
  <si>
    <t>keys&amp;misc</t>
  </si>
  <si>
    <t>miniblinds</t>
  </si>
  <si>
    <t>carpet stretcher</t>
  </si>
  <si>
    <t>ot-Wages Jul 24-28</t>
  </si>
  <si>
    <t>vanity</t>
  </si>
  <si>
    <t>A/C</t>
  </si>
  <si>
    <t>estimate-lost statement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</si>
  <si>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</si>
  <si>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</si>
  <si>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</si>
  <si>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</si>
  <si>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</si>
  <si>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</si>
  <si>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</si>
  <si>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</si>
  <si>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</si>
  <si>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</si>
  <si>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</si>
  <si>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</si>
  <si>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</si>
  <si>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</si>
  <si>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</si>
  <si>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</si>
  <si>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</si>
  <si>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</si>
  <si>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Laundry</t>
  </si>
  <si>
    <t>Week ending Nov. 3</t>
  </si>
  <si>
    <t>Week ending Nov. 10</t>
  </si>
  <si>
    <t>Week ending Nov. 17</t>
  </si>
  <si>
    <t>Week ending Nov. 24</t>
  </si>
  <si>
    <t>September Elect/water</t>
  </si>
  <si>
    <t>September gas</t>
  </si>
  <si>
    <t>wages week ending 11/3</t>
  </si>
  <si>
    <t>Jeremy Price</t>
  </si>
  <si>
    <t>ret.deposit</t>
  </si>
  <si>
    <t>wages week ending 11/10</t>
  </si>
  <si>
    <t>John Strause</t>
  </si>
  <si>
    <t>print cartridge</t>
  </si>
  <si>
    <t>A.T.&amp;T.</t>
  </si>
  <si>
    <t>long distance</t>
  </si>
  <si>
    <t>local service</t>
  </si>
  <si>
    <t>October bill</t>
  </si>
  <si>
    <t>monthly bill</t>
  </si>
  <si>
    <t>wages</t>
  </si>
  <si>
    <t>Chris Phelps</t>
  </si>
  <si>
    <t>contract labor</t>
  </si>
  <si>
    <t>10/12-11/10 Nov Gas</t>
  </si>
  <si>
    <t>Oct gas</t>
  </si>
  <si>
    <t>Oct e&amp;w</t>
  </si>
  <si>
    <t>Gateway</t>
  </si>
  <si>
    <t>Eagle Rentals</t>
  </si>
  <si>
    <t>Lowes'</t>
  </si>
  <si>
    <t xml:space="preserve">Tuttle </t>
  </si>
  <si>
    <t>Intenal Revenue Service</t>
  </si>
  <si>
    <t>late fees</t>
  </si>
  <si>
    <t>Texas Dept. of Transportation</t>
  </si>
  <si>
    <t>registration</t>
  </si>
  <si>
    <t>Austin Title Company</t>
  </si>
  <si>
    <t>Earnest $ (Leander)</t>
  </si>
  <si>
    <t>car payment</t>
  </si>
  <si>
    <t>10/11-11/8 Nov e&amp;w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</si>
</sst>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</font>
    <font>
      <b/>
      <i/>
      <sz val="9"/>
      <color indexed="23"/>
      <name val="Arial"/>
    </font>
    <font>
      <b/>
      <i/>
      <sz val="9"/>
      <color indexed="23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1"/>
      <name val="Arial"/>
    </font>
    <font>
      <b/>
      <i/>
      <sz val="9"/>
      <color indexed="23"/>
      <name val="Arial"/>
    </font>
    <font>
      <b/>
      <i/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43" fontId="0" fillId="0" borderId="0" xfId="1" applyNumberFormat="1" applyFon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43" fontId="0" fillId="0" borderId="0" xfId="0" applyNumberFormat="1"/>
    <xf numFmtId="165" fontId="0" fillId="0" borderId="1" xfId="0" pivotButton="1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165" fontId="0" fillId="0" borderId="0" xfId="0" applyNumberFormat="1" applyFill="1" applyBorder="1" applyAlignment="1">
      <alignment horizontal="left"/>
    </xf>
    <xf numFmtId="165" fontId="5" fillId="0" borderId="2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8" fillId="0" borderId="0" xfId="0" applyFo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8" fillId="0" borderId="0" xfId="0" applyFont="1" applyFill="1" applyBorder="1" applyAlignment="1"/>
    <xf numFmtId="165" fontId="8" fillId="0" borderId="0" xfId="1" applyNumberFormat="1" applyFont="1" applyFill="1" applyBorder="1" applyAlignment="1"/>
    <xf numFmtId="165" fontId="8" fillId="0" borderId="2" xfId="1" applyNumberFormat="1" applyFont="1" applyFill="1" applyBorder="1" applyAlignment="1"/>
    <xf numFmtId="0" fontId="9" fillId="0" borderId="0" xfId="0" applyFont="1" applyAlignment="1">
      <alignment horizontal="center"/>
    </xf>
    <xf numFmtId="172" fontId="8" fillId="0" borderId="0" xfId="2" applyNumberFormat="1" applyFont="1"/>
    <xf numFmtId="165" fontId="8" fillId="0" borderId="0" xfId="2" applyNumberFormat="1" applyFont="1"/>
    <xf numFmtId="165" fontId="8" fillId="0" borderId="5" xfId="1" applyNumberFormat="1" applyFont="1" applyBorder="1"/>
    <xf numFmtId="3" fontId="8" fillId="0" borderId="0" xfId="2" applyNumberFormat="1" applyFont="1"/>
    <xf numFmtId="3" fontId="8" fillId="0" borderId="5" xfId="2" applyNumberFormat="1" applyFont="1" applyBorder="1"/>
    <xf numFmtId="172" fontId="3" fillId="0" borderId="0" xfId="0" applyNumberFormat="1" applyFont="1"/>
    <xf numFmtId="2" fontId="3" fillId="0" borderId="0" xfId="0" applyNumberFormat="1" applyFont="1"/>
    <xf numFmtId="172" fontId="3" fillId="0" borderId="5" xfId="0" applyNumberFormat="1" applyFont="1" applyBorder="1"/>
    <xf numFmtId="172" fontId="3" fillId="0" borderId="6" xfId="0" applyNumberFormat="1" applyFont="1" applyBorder="1"/>
    <xf numFmtId="165" fontId="8" fillId="0" borderId="0" xfId="1" applyNumberFormat="1" applyFont="1"/>
    <xf numFmtId="43" fontId="8" fillId="0" borderId="0" xfId="1" applyNumberFormat="1" applyFont="1"/>
    <xf numFmtId="0" fontId="0" fillId="0" borderId="0" xfId="0" quotePrefix="1" applyAlignment="1">
      <alignment wrapText="1"/>
    </xf>
    <xf numFmtId="165" fontId="10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right"/>
    </xf>
    <xf numFmtId="165" fontId="12" fillId="0" borderId="0" xfId="0" applyNumberFormat="1" applyFont="1" applyFill="1" applyBorder="1" applyAlignment="1">
      <alignment horizontal="right"/>
    </xf>
    <xf numFmtId="165" fontId="11" fillId="0" borderId="5" xfId="0" applyNumberFormat="1" applyFont="1" applyFill="1" applyBorder="1" applyAlignment="1">
      <alignment horizontal="right"/>
    </xf>
    <xf numFmtId="165" fontId="12" fillId="0" borderId="5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3"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879.61607384259" createdVersion="1" recordCount="813" upgradeOnRefresh="1">
  <cacheSource type="worksheet">
    <worksheetSource ref="A2:L815" sheet="Checkbook"/>
  </cacheSource>
  <cacheFields count="12">
    <cacheField name="Account" numFmtId="0">
      <sharedItems containsString="0" containsBlank="1" containsNumber="1" containsInteger="1" minValue="35599" maxValue="38385" count="3">
        <n v="35599"/>
        <n v="38385"/>
        <m/>
      </sharedItems>
    </cacheField>
    <cacheField name="Written" numFmtId="0">
      <sharedItems containsDate="1" containsString="0" containsBlank="1" minDate="1999-08-12T00:00:00" maxDate="2000-12-02T00:00:00" count="232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  <d v="2000-08-02T00:00:00"/>
        <d v="2000-08-10T00:00:00"/>
        <d v="2000-08-17T00:00:00"/>
        <d v="2000-08-23T00:00:00"/>
        <d v="2000-08-30T00:00:00"/>
        <d v="2000-08-08T00:00:00"/>
        <d v="2000-08-03T00:00:00"/>
        <d v="2000-08-07T00:00:00"/>
        <d v="2000-07-31T00:00:00"/>
        <d v="2000-08-01T00:00:00"/>
        <d v="2000-08-04T00:00:00"/>
        <d v="2000-08-09T00:00:00"/>
        <d v="2000-08-11T00:00:00"/>
        <d v="2000-08-14T00:00:00"/>
        <d v="2000-08-15T00:00:00"/>
        <d v="2000-08-16T00:00:00"/>
        <d v="2000-08-18T00:00:00"/>
        <d v="2000-08-21T00:00:00"/>
        <d v="2000-08-25T00:00:00"/>
        <d v="2000-08-26T00:00:00"/>
        <d v="2000-08-29T00:00:00"/>
        <d v="1999-08-12T00:00:00"/>
        <d v="1999-11-30T00:00:00"/>
        <d v="1999-10-31T00:00:00"/>
        <d v="1999-09-30T00:00:00"/>
        <d v="1999-12-28T00:00:00"/>
        <d v="2000-01-08T00:00:00"/>
        <d v="2000-02-08T00:00:00"/>
        <m/>
        <d v="2000-01-30T00:00:00"/>
        <d v="2000-04-19T00:00:00"/>
        <d v="2000-04-20T00:00:00"/>
        <d v="2000-05-04T00:00:00"/>
        <d v="2000-05-09T00:00:00"/>
        <d v="2000-05-10T00:00:00"/>
        <d v="2000-05-30T00:00:00"/>
        <d v="2000-04-29T00:00:00"/>
        <d v="2000-06-19T00:00:00"/>
        <d v="2000-06-22T00:00:00"/>
        <d v="2000-06-26T00:00:00"/>
        <d v="2000-05-29T00:00:00"/>
        <d v="2000-07-24T00:00:00"/>
        <d v="2000-07-27T00:00:00"/>
        <d v="2000-08-22T00:00:00"/>
        <d v="2000-08-24T00:00:00"/>
        <d v="2000-08-28T00:00:00"/>
        <d v="2000-09-06T00:00:00"/>
        <d v="2000-09-12T00:00:00"/>
        <d v="2000-09-20T00:00:00"/>
        <d v="2000-09-25T00:00:00"/>
        <d v="2000-09-26T00:00:00"/>
        <d v="2000-09-05T00:00:00"/>
        <d v="2000-08-31T00:00:00"/>
        <d v="2000-09-01T00:00:00"/>
        <d v="2000-09-08T00:00:00"/>
        <d v="2000-09-11T00:00:00"/>
        <d v="2000-09-14T00:00:00"/>
        <d v="2000-09-15T00:00:00"/>
        <d v="2000-09-18T00:00:00"/>
        <d v="2000-09-19T00:00:00"/>
        <d v="2000-09-22T00:00:00"/>
        <d v="2000-09-29T00:00:00"/>
        <d v="2000-09-13T00:00:00"/>
        <d v="2000-09-27T00:00:00"/>
        <d v="2000-09-28T00:00:00"/>
        <d v="2000-09-04T00:00:00"/>
        <d v="2000-10-03T00:00:00"/>
        <d v="2000-10-10T00:00:00"/>
        <d v="2000-10-17T00:00:00"/>
        <d v="2000-10-27T00:00:00"/>
        <d v="2000-10-24T00:00:00"/>
        <d v="2000-10-31T00:00:00"/>
        <d v="2000-10-11T00:00:00"/>
        <d v="2000-10-05T00:00:00"/>
        <d v="2000-10-02T00:00:00"/>
        <d v="2000-10-04T00:00:00"/>
        <d v="2000-10-06T00:00:00"/>
        <d v="2000-10-16T00:00:00"/>
        <d v="2000-10-13T00:00:00"/>
        <d v="2000-10-19T00:00:00"/>
        <d v="2000-10-18T00:00:00"/>
        <d v="2000-10-20T00:00:00"/>
        <d v="2000-10-30T00:00:00"/>
        <d v="2000-10-25T00:00:00"/>
        <d v="2000-10-12T00:00:00"/>
        <d v="2000-10-23T00:00:00"/>
        <d v="2000-10-26T00:00:00"/>
        <d v="2000-01-01T00:00:00"/>
        <d v="2000-04-01T00:00:00"/>
        <d v="2000-10-01T00:00:00"/>
        <d v="2000-11-01T00:00:00"/>
        <d v="2000-12-01T00:00:00"/>
        <d v="2000-11-07T00:00:00"/>
        <d v="2000-11-14T00:00:00"/>
        <d v="2000-11-21T00:00:00"/>
        <d v="2000-11-28T00:00:00"/>
        <d v="2000-11-03T00:00:00"/>
        <d v="2000-11-30T00:00:00"/>
        <d v="2000-11-02T00:00:00"/>
        <d v="2000-11-09T00:00:00"/>
        <d v="2000-11-10T00:00:00"/>
        <d v="2000-11-15T00:00:00"/>
        <d v="2000-11-17T00:00:00"/>
        <d v="2000-11-18T00:00:00"/>
        <d v="2000-11-20T00:00:00"/>
        <d v="2000-11-24T00:00:00"/>
        <d v="2000-11-25T00:00:00"/>
      </sharedItems>
    </cacheField>
    <cacheField name="Cleared" numFmtId="0">
      <sharedItems containsBlank="1" count="14">
        <s v="January"/>
        <s v="February"/>
        <s v="March"/>
        <s v="April"/>
        <s v="May"/>
        <s v="June"/>
        <s v="July"/>
        <s v="August"/>
        <s v="November"/>
        <s v="October"/>
        <s v="September"/>
        <s v="December"/>
        <m u="1"/>
        <s v="Aug" u="1"/>
      </sharedItems>
    </cacheField>
    <cacheField name="Year" numFmtId="0">
      <sharedItems containsSemiMixedTypes="0" containsString="0" containsNumber="1" containsInteger="1" minValue="1999" maxValue="2000" count="2">
        <n v="2000"/>
        <n v="1999"/>
      </sharedItems>
    </cacheField>
    <cacheField name="Number" numFmtId="0">
      <sharedItems containsString="0" containsBlank="1" containsNumber="1" containsInteger="1" minValue="1119" maxValue="1540"/>
    </cacheField>
    <cacheField name="Vendor" numFmtId="0">
      <sharedItems containsBlank="1" count="162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"/>
        <s v="Radio Shack"/>
        <s v="Worldwide Pest"/>
        <s v="Papes Lumber"/>
        <s v="Wade O'Neil"/>
        <s v="1st Source"/>
        <s v="National Tenant Network"/>
        <s v="Internet banking"/>
        <s v="Papes Floors"/>
        <s v="Century Maintenance"/>
        <s v="P&amp;G Properties"/>
        <s v="AT&amp;T"/>
        <s v="FrankPera"/>
        <s v="Modesta Ramos"/>
        <s v="Crumps"/>
        <s v=" KWJ"/>
        <s v="True Value-photo cell"/>
        <s v="SWBell"/>
        <s v="John Rolls-2rolls pad"/>
        <s v="WW Pest"/>
        <s v="J.P.s"/>
        <s v="Sherwin Williams"/>
        <s v="Robert Mims"/>
        <s v="Ranft"/>
        <s v="Yessnia Camper"/>
        <s v="Scheel Materials"/>
        <s v="Seguin Gazette"/>
        <s v="Lucy Gonzales"/>
        <s v="Juan Armendariz"/>
        <s v="Returned check"/>
        <s v="Texas Poster Compliance"/>
        <s v="Eagle Rental"/>
        <s v="Green Gate"/>
        <s v="Jim Johnson"/>
        <s v="Sanya Vidal"/>
        <s v="Blanca Cantu"/>
        <s v="Miller Locks"/>
        <s v="Miguel Galvan"/>
        <s v="John Strauss"/>
        <s v="Moses Vidal"/>
        <s v="Auto Zone"/>
        <s v="Stephen Luman"/>
        <s v="Chad Coleman"/>
        <s v="Ralph's Appliance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Stop and Save"/>
        <s v="various-remodel"/>
        <s v="various-maintenance"/>
        <s v="Exxon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Maxor"/>
        <s v="Central Insur. Agency"/>
        <s v="Liz Taylor"/>
        <s v="Clear Lake Civic Club"/>
        <s v="Brandan Moczygemba"/>
        <s v="Astelco"/>
        <s v="G.V.H. Imaging Dept."/>
        <s v="Worldwide Pest Cont."/>
        <s v="National Tenant Net."/>
        <s v="A.T. &amp; T"/>
        <s v="Oscar Reyes"/>
        <s v="Scott Massinger"/>
        <s v="Alonso Perez"/>
        <s v="Charles Hillary"/>
        <s v="Moore Supply Co."/>
        <s v="Secretary of State"/>
        <s v="Lake Raven Stables"/>
        <s v="Integrated Payment System"/>
        <s v="Moses Garcia"/>
        <s v="Robert Stuart"/>
        <s v="Stop &amp; Save"/>
        <s v="Kmart"/>
        <s v="Office Depot"/>
        <s v="Randalls"/>
        <s v="Charles Ellison"/>
        <s v="Laundry Income"/>
        <s v="Jeremy Price"/>
        <s v="John Strause"/>
        <s v="A.T.&amp;T."/>
        <s v="Chris Phelps"/>
        <s v="Gateway"/>
        <s v="Eagle Rentals"/>
        <s v="Lowes'"/>
        <s v="Tuttle "/>
        <s v="Texas Dept. of Transportation"/>
        <s v="Intenal Revenue Service"/>
        <s v="Austin Title Company"/>
        <s v=" KWJ tool rental" u="1"/>
        <s v="Century" u="1"/>
        <s v="Century Main" u="1"/>
        <s v="Crumps-plexi glass" u="1"/>
        <s v="JPSQuick Stop" u="1"/>
        <s v="KWJ Tool ren." u="1"/>
        <s v="KWJ-toolren." u="1"/>
        <s v="P&amp;G Prop." u="1"/>
        <s v="Pape Floors" u="1"/>
        <s v="Pape Lumber" u="1"/>
        <s v="Papes Floor" u="1"/>
        <s v="Ranft Appliance" u="1"/>
        <s v="Robert Mims-" u="1"/>
        <s v="Robert Mims-Contract labor" u="1"/>
        <s v="Sckeel Materials" u="1"/>
        <s v="SherWilliams" u="1"/>
        <s v="Steelman's Office" u="1"/>
        <s v="Wade O'Neill" u="1"/>
        <s v="Wal-mart" u="1"/>
        <s v="J.P.'s" u="1"/>
        <s v="Wages" u="1"/>
        <m u="1"/>
        <s v="Crump" u="1"/>
        <s v="J. P.s" u="1"/>
        <s v="Steelmans" u="1"/>
        <s v="Steelman Office Product" u="1"/>
        <s v="1-Comm. Credit Union" u="1"/>
        <s v="Brenden Key Store" u="1"/>
        <s v="WM Supercenter" u="1"/>
        <s v="Steelman Office Prod" u="1"/>
        <s v="Asteles" u="1"/>
        <s v="Ranft Appliance Cen." u="1"/>
        <s v="U.S.Postal Service" u="1"/>
        <s v="Pape Floor" u="1"/>
      </sharedItems>
    </cacheField>
    <cacheField name="Description" numFmtId="0">
      <sharedItems containsBlank="1" count="284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Mar bill"/>
        <s v="Supplies"/>
        <s v="Wages mar"/>
        <s v="Wages-mow"/>
        <s v="snake"/>
        <s v="Gary sup."/>
        <s v="Wages"/>
        <s v="miniblind"/>
        <s v="plexi glass"/>
        <s v="parts"/>
        <s v="Mar electric/water"/>
        <s v="Mar gas "/>
        <s v="Week ended Apr 1"/>
        <s v="Week ended Apr 8"/>
        <s v="Week ended Apr 15"/>
        <s v="Week ended Apr 22"/>
        <s v="Wages Apr"/>
        <s v="Apr bill"/>
        <s v="Contract labor"/>
        <s v="April bill"/>
        <s v="mow&amp;weed"/>
        <s v="top soil"/>
        <s v="Week ended Apr 29"/>
        <s v="Week ended May 8"/>
        <s v="Week ended May 15"/>
        <s v="Week ended May 22"/>
        <s v="Apr electric/water"/>
        <s v="Apr gas 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#1 &amp; #2"/>
        <s v="Fed &amp; State Poster"/>
        <s v="Deposit Return"/>
        <s v="Wages May 30-Jun 2"/>
        <s v="Jack hammer"/>
        <s v="landscaping"/>
        <s v="paint and locks"/>
        <s v="Wages Jun 2-9"/>
        <s v="June bill"/>
        <s v="Paint"/>
        <s v="air conditioner"/>
        <s v="gravel"/>
        <s v="a/c #23"/>
        <s v="Wages Jun 12-16"/>
        <s v="vacation pay"/>
        <s v="Flags/phone lines"/>
        <s v="Trellis"/>
        <s v="a/c #3"/>
        <s v="Return Flag"/>
        <s v="Wages Jun 19-23"/>
        <s v="diskettes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gas can, oil for mower"/>
        <s v="office chair"/>
        <s v="ot-Wages Jun 27-30"/>
        <s v="Wages mowing?"/>
        <s v="washing machine"/>
        <s v="vinyl flooring"/>
        <s v="locks"/>
        <s v="Wages Jul 3-7"/>
        <s v="advance(paid w/ ot)"/>
        <s v="keys&amp;misc"/>
        <s v="Rotary hammer"/>
        <s v="a/c for office"/>
        <s v="ac #16"/>
        <s v="a/c 's"/>
        <s v="Wages Jul 8-14"/>
        <s v="ot-Wages Jul 8-14"/>
        <s v="misc. labor"/>
        <s v="security"/>
        <s v="Lucy's car"/>
        <s v="office/cleaning"/>
        <s v="miniblinds"/>
        <s v="carpet stretcher"/>
        <s v="July bill"/>
        <s v="ac#44"/>
        <s v="Wages Jul 17-21"/>
        <s v=" wages Jul 16"/>
        <s v="Jack #44"/>
        <s v="Wages Jul 24-28"/>
        <s v="ot-Wages Jul 24-28"/>
        <s v="Week ended Jul 29"/>
        <s v="Week ended Aug 7"/>
        <s v="Week ended Aug 14"/>
        <s v="Week ended Aug 21"/>
        <s v="Week ended Aug 28"/>
        <s v="Jul electric/water"/>
        <s v="Jul gas"/>
        <s v="7/15 security"/>
        <s v="Refrigerator"/>
        <s v="payment on a/c's"/>
        <s v="fax paper"/>
        <s v="#44 &amp; dumpster"/>
        <s v="misc"/>
        <s v="Wages Jul 30-Aug 4"/>
        <s v="ot-Wages Jul 30-Aug 4"/>
        <s v="security 7/29"/>
        <s v="security 8/3"/>
        <s v="August bill"/>
        <s v="7/12-7/23 apt for rent"/>
        <s v="carpet/ceiling fans"/>
        <s v="bleach"/>
        <s v="Wages Aug 6-10"/>
        <s v="ot-Wages Aug 6-10"/>
        <s v="new fax machine"/>
        <s v="Stove and Fridge"/>
        <s v="Wages Aug 13-17"/>
        <s v="Fridge #23"/>
        <s v="deposit return #27"/>
        <s v="security 7/16"/>
        <s v="security 7/17"/>
        <s v="Wages Aug 21-25"/>
        <s v="original investment"/>
        <s v="Monthly fee"/>
        <s v="loan repayment"/>
        <s v="deluxe check"/>
        <s v="Roof for 41"/>
        <s v="Building Permits"/>
        <s v="estimate-lost statement"/>
        <s v="deposit   "/>
        <s v="prescrip"/>
        <s v="2000 insurance"/>
        <s v="Week ending Sep. 1"/>
        <s v="Week ending Sep. 8"/>
        <s v="Week ending Sep. 15"/>
        <s v="Week ending Sep. 22"/>
        <s v="August Elect/water"/>
        <s v="August gas"/>
        <s v="liscence renewal"/>
        <s v="dryer repair"/>
        <s v="Medical-Wade"/>
        <s v="September bill"/>
        <s v="batteries&amp;misc"/>
        <s v="rangehood"/>
        <s v="root killer-sewer"/>
        <s v="post for porch"/>
        <s v="sheetrock supplies"/>
        <s v="carpet &amp; pad"/>
        <s v="cabinets"/>
        <s v="countertop"/>
        <s v="sinks"/>
        <s v="Week ending Sep. 29"/>
        <s v="Week ending Oct 6"/>
        <s v="Week ending Oct 13"/>
        <s v="Week ending Oct 20"/>
        <s v="Week ending Oct 27"/>
        <s v="Correction for erroneous posting"/>
        <s v="Trace lost money order"/>
        <s v="pay off a/c's"/>
        <s v="new office phone"/>
        <s v="misc. supplies"/>
        <s v="dryer-parts&amp;labor"/>
        <s v="Wages Oct 2-6"/>
        <s v="Wades injury"/>
        <s v="Sept. bill"/>
        <s v="Wages Oct 9-13"/>
        <s v="rent refund(mafia)"/>
        <s v="2 loads of gravel"/>
        <s v="Wages Oct 16-20"/>
        <s v="recoat blacktop"/>
        <s v="Wages Oct 23-27"/>
        <s v="security 10/13-10/21"/>
        <s v="vanity"/>
        <s v="return"/>
        <s v="cash"/>
        <s v="attorney fees for Burnet land"/>
        <s v="Week ending Nov. 3"/>
        <s v="Week ending Nov. 10"/>
        <s v="Week ending Nov. 17"/>
        <s v="Week ending Nov. 24"/>
        <s v="September Elect/water"/>
        <s v="September gas"/>
        <s v="wages week ending 11/3"/>
        <s v="ret.deposit"/>
        <s v="wages week ending 11/10"/>
        <s v="print cartridge"/>
        <s v="long distance"/>
        <s v="local service"/>
        <s v="October bill"/>
        <s v="monthly bill"/>
        <s v="registration"/>
        <s v="late fees"/>
        <s v="Earnest $ (Leander)"/>
        <s v="?????????" u="1"/>
        <s v="A/C or appliance" u="1"/>
        <s v="a/c supplies" u="1"/>
        <s v="advance" u="1"/>
        <s v="background checks" u="1"/>
        <s v="Deposit Return?" u="1"/>
        <s v="fix car" u="1"/>
        <s v="labor-painting" u="1"/>
        <s v="office???" u="1"/>
        <s v="tool rental" u="1"/>
        <s v="Wages Jul 7-14" u="1"/>
        <s v="Wages Jun 16-22" u="1"/>
        <s v="Wages Jun 23-30" u="1"/>
        <s v="Wages Jun 30-Jul 6" u="1"/>
        <s v="Wages Jun 9-16" u="1"/>
        <s v="Wages Jun30-Jul 6" u="1"/>
        <s v="a/c ????" u="1"/>
        <s v="background check" u="1"/>
      </sharedItems>
    </cacheField>
    <cacheField name="Category" numFmtId="0">
      <sharedItems containsBlank="1" count="15">
        <s v="Income"/>
        <s v="Services"/>
        <s v="Utilities"/>
        <s v="Materials"/>
        <s v="Labor"/>
        <s v="Other"/>
        <s v="Personal"/>
        <s v="Financing"/>
        <s v="Taxes/Insurance"/>
        <s v="Deposit" u="1"/>
        <s v="Supplies" u="1"/>
        <m u="1"/>
        <s v="Financial" u="1"/>
        <s v="Taxes" u="1"/>
        <s v="Utility" u="1"/>
      </sharedItems>
    </cacheField>
    <cacheField name="Category2" numFmtId="0">
      <sharedItems containsBlank="1" count="53">
        <s v="Rent"/>
        <s v="Professional"/>
        <s v="Elect/Water"/>
        <s v="Gas"/>
        <s v="Lumber"/>
        <s v="Management"/>
        <s v="Deposit Return"/>
        <s v="Tools"/>
        <s v="Phone"/>
        <s v="Office"/>
        <s v="Miscellaneous"/>
        <s v="Pest Control"/>
        <s v="Maintenance"/>
        <s v="Appliance"/>
        <s v="Background Check"/>
        <s v="Transfer"/>
        <s v="Carpet"/>
        <s v="Air Conditioner"/>
        <s v="Cleaning"/>
        <s v="Paint"/>
        <s v="Interior"/>
        <s v="Landscaping"/>
        <s v="Advertising"/>
        <s v="Returned Checks"/>
        <s v="Vinyl"/>
        <s v="Security"/>
        <m/>
        <s v="Investment"/>
        <s v="Gary"/>
        <s v="Mortgage"/>
        <s v="Car"/>
        <s v="Property"/>
        <s v="Land"/>
        <s v="Other"/>
        <s v="Plumbing"/>
        <s v="Insurance"/>
        <s v="MS"/>
        <s v="Randy's wife"/>
        <s v="Deposit Refund"/>
        <s v="Electric"/>
        <s v="Laundry"/>
        <s v="Landscape"/>
        <s v="Maintance" u="1"/>
        <s v="Materials" u="1"/>
        <s v="Parts" u="1"/>
        <s v="Return" u="1"/>
        <s v="Telephone" u="1"/>
        <s v="Background" u="1"/>
        <s v="Property Tax" u="1"/>
        <s v="vinyl floor" u="1"/>
        <s v="liscence renewal" u="1"/>
        <s v="Manager" u="1"/>
        <s v="returned deposit" u="1"/>
      </sharedItems>
    </cacheField>
    <cacheField name="Amount" numFmtId="0">
      <sharedItems containsSemiMixedTypes="0" containsString="0" containsNumber="1" minValue="-15350" maxValue="10000"/>
    </cacheField>
    <cacheField name="Unit" numFmtId="0">
      <sharedItems containsBlank="1" containsMixedTypes="1" containsNumber="1" containsInteger="1" minValue="16" maxValue="44" count="19">
        <m/>
        <n v="23"/>
        <s v="office"/>
        <n v="44"/>
        <n v="16"/>
        <n v="27"/>
        <s v="#38 &amp; #9"/>
        <s v="various"/>
        <s v="#23,24,44,28, 7"/>
        <s v="#3"/>
        <s v="#11, 20"/>
        <s v="#20-B"/>
        <n v="19"/>
        <s v="all"/>
        <s v="20a"/>
        <s v="19 &amp; 20b"/>
        <s v="20b"/>
        <n v="39"/>
        <n v="40"/>
      </sharedItems>
    </cacheField>
    <cacheField name="Type" numFmtId="0">
      <sharedItems containsBlank="1" count="6">
        <s v="Operating"/>
        <s v="Financing"/>
        <s v="Remodeling"/>
        <s v="Personal"/>
        <s v="Pesonal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3">
  <r>
    <x v="0"/>
    <x v="0"/>
    <x v="0"/>
    <x v="0"/>
    <m/>
    <x v="0"/>
    <x v="0"/>
    <x v="0"/>
    <x v="0"/>
    <n v="445"/>
    <x v="0"/>
    <x v="0"/>
  </r>
  <r>
    <x v="0"/>
    <x v="0"/>
    <x v="0"/>
    <x v="0"/>
    <m/>
    <x v="0"/>
    <x v="0"/>
    <x v="0"/>
    <x v="0"/>
    <n v="1690"/>
    <x v="0"/>
    <x v="0"/>
  </r>
  <r>
    <x v="0"/>
    <x v="0"/>
    <x v="0"/>
    <x v="0"/>
    <m/>
    <x v="0"/>
    <x v="0"/>
    <x v="0"/>
    <x v="0"/>
    <n v="2028"/>
    <x v="0"/>
    <x v="0"/>
  </r>
  <r>
    <x v="0"/>
    <x v="1"/>
    <x v="0"/>
    <x v="0"/>
    <m/>
    <x v="0"/>
    <x v="1"/>
    <x v="0"/>
    <x v="0"/>
    <n v="1075.97"/>
    <x v="0"/>
    <x v="0"/>
  </r>
  <r>
    <x v="0"/>
    <x v="1"/>
    <x v="0"/>
    <x v="0"/>
    <m/>
    <x v="0"/>
    <x v="1"/>
    <x v="0"/>
    <x v="0"/>
    <n v="1450"/>
    <x v="0"/>
    <x v="0"/>
  </r>
  <r>
    <x v="0"/>
    <x v="1"/>
    <x v="0"/>
    <x v="0"/>
    <m/>
    <x v="0"/>
    <x v="1"/>
    <x v="0"/>
    <x v="0"/>
    <n v="1809"/>
    <x v="0"/>
    <x v="0"/>
  </r>
  <r>
    <x v="0"/>
    <x v="2"/>
    <x v="0"/>
    <x v="0"/>
    <m/>
    <x v="0"/>
    <x v="2"/>
    <x v="0"/>
    <x v="0"/>
    <n v="433"/>
    <x v="0"/>
    <x v="0"/>
  </r>
  <r>
    <x v="0"/>
    <x v="2"/>
    <x v="0"/>
    <x v="0"/>
    <m/>
    <x v="0"/>
    <x v="2"/>
    <x v="0"/>
    <x v="0"/>
    <n v="1432"/>
    <x v="0"/>
    <x v="0"/>
  </r>
  <r>
    <x v="0"/>
    <x v="2"/>
    <x v="0"/>
    <x v="0"/>
    <m/>
    <x v="0"/>
    <x v="2"/>
    <x v="0"/>
    <x v="0"/>
    <n v="2025"/>
    <x v="0"/>
    <x v="0"/>
  </r>
  <r>
    <x v="0"/>
    <x v="3"/>
    <x v="0"/>
    <x v="0"/>
    <m/>
    <x v="0"/>
    <x v="3"/>
    <x v="0"/>
    <x v="0"/>
    <n v="1760"/>
    <x v="0"/>
    <x v="0"/>
  </r>
  <r>
    <x v="0"/>
    <x v="3"/>
    <x v="0"/>
    <x v="0"/>
    <m/>
    <x v="0"/>
    <x v="3"/>
    <x v="0"/>
    <x v="0"/>
    <n v="1865"/>
    <x v="0"/>
    <x v="0"/>
  </r>
  <r>
    <x v="0"/>
    <x v="3"/>
    <x v="0"/>
    <x v="0"/>
    <m/>
    <x v="0"/>
    <x v="3"/>
    <x v="0"/>
    <x v="0"/>
    <n v="100"/>
    <x v="0"/>
    <x v="0"/>
  </r>
  <r>
    <x v="0"/>
    <x v="4"/>
    <x v="0"/>
    <x v="0"/>
    <m/>
    <x v="1"/>
    <x v="4"/>
    <x v="1"/>
    <x v="1"/>
    <n v="-2.2799999999999998"/>
    <x v="0"/>
    <x v="0"/>
  </r>
  <r>
    <x v="0"/>
    <x v="0"/>
    <x v="0"/>
    <x v="0"/>
    <m/>
    <x v="2"/>
    <x v="5"/>
    <x v="2"/>
    <x v="2"/>
    <n v="-3408.34"/>
    <x v="0"/>
    <x v="0"/>
  </r>
  <r>
    <x v="0"/>
    <x v="5"/>
    <x v="0"/>
    <x v="0"/>
    <m/>
    <x v="3"/>
    <x v="6"/>
    <x v="2"/>
    <x v="3"/>
    <n v="-145.65"/>
    <x v="0"/>
    <x v="0"/>
  </r>
  <r>
    <x v="0"/>
    <x v="6"/>
    <x v="0"/>
    <x v="0"/>
    <m/>
    <x v="4"/>
    <x v="7"/>
    <x v="3"/>
    <x v="4"/>
    <n v="200.16"/>
    <x v="0"/>
    <x v="0"/>
  </r>
  <r>
    <x v="0"/>
    <x v="7"/>
    <x v="0"/>
    <x v="0"/>
    <n v="1119"/>
    <x v="4"/>
    <x v="7"/>
    <x v="3"/>
    <x v="4"/>
    <n v="-700.16"/>
    <x v="0"/>
    <x v="0"/>
  </r>
  <r>
    <x v="0"/>
    <x v="8"/>
    <x v="0"/>
    <x v="0"/>
    <n v="1140"/>
    <x v="5"/>
    <x v="8"/>
    <x v="4"/>
    <x v="5"/>
    <n v="-5"/>
    <x v="0"/>
    <x v="0"/>
  </r>
  <r>
    <x v="0"/>
    <x v="8"/>
    <x v="0"/>
    <x v="0"/>
    <n v="1141"/>
    <x v="6"/>
    <x v="9"/>
    <x v="0"/>
    <x v="6"/>
    <n v="-100"/>
    <x v="0"/>
    <x v="0"/>
  </r>
  <r>
    <x v="0"/>
    <x v="9"/>
    <x v="0"/>
    <x v="0"/>
    <n v="1142"/>
    <x v="7"/>
    <x v="10"/>
    <x v="3"/>
    <x v="7"/>
    <n v="-16.239999999999998"/>
    <x v="0"/>
    <x v="0"/>
  </r>
  <r>
    <x v="0"/>
    <x v="10"/>
    <x v="0"/>
    <x v="0"/>
    <n v="1143"/>
    <x v="8"/>
    <x v="11"/>
    <x v="4"/>
    <x v="5"/>
    <n v="-125"/>
    <x v="0"/>
    <x v="0"/>
  </r>
  <r>
    <x v="0"/>
    <x v="11"/>
    <x v="0"/>
    <x v="0"/>
    <n v="1145"/>
    <x v="9"/>
    <x v="12"/>
    <x v="2"/>
    <x v="8"/>
    <n v="-121.45"/>
    <x v="0"/>
    <x v="0"/>
  </r>
  <r>
    <x v="0"/>
    <x v="11"/>
    <x v="0"/>
    <x v="0"/>
    <n v="1148"/>
    <x v="7"/>
    <x v="10"/>
    <x v="3"/>
    <x v="7"/>
    <n v="-9.09"/>
    <x v="0"/>
    <x v="0"/>
  </r>
  <r>
    <x v="0"/>
    <x v="11"/>
    <x v="0"/>
    <x v="0"/>
    <n v="1149"/>
    <x v="10"/>
    <x v="13"/>
    <x v="3"/>
    <x v="9"/>
    <n v="-44.51"/>
    <x v="0"/>
    <x v="0"/>
  </r>
  <r>
    <x v="0"/>
    <x v="11"/>
    <x v="0"/>
    <x v="0"/>
    <n v="1150"/>
    <x v="11"/>
    <x v="14"/>
    <x v="3"/>
    <x v="9"/>
    <n v="-6.6"/>
    <x v="0"/>
    <x v="0"/>
  </r>
  <r>
    <x v="0"/>
    <x v="0"/>
    <x v="0"/>
    <x v="0"/>
    <n v="1151"/>
    <x v="7"/>
    <x v="10"/>
    <x v="3"/>
    <x v="7"/>
    <n v="-25.98"/>
    <x v="0"/>
    <x v="0"/>
  </r>
  <r>
    <x v="0"/>
    <x v="0"/>
    <x v="0"/>
    <x v="0"/>
    <n v="1152"/>
    <x v="12"/>
    <x v="13"/>
    <x v="3"/>
    <x v="9"/>
    <n v="-40.54"/>
    <x v="0"/>
    <x v="0"/>
  </r>
  <r>
    <x v="0"/>
    <x v="0"/>
    <x v="0"/>
    <x v="0"/>
    <n v="1153"/>
    <x v="10"/>
    <x v="15"/>
    <x v="3"/>
    <x v="9"/>
    <n v="-32.43"/>
    <x v="0"/>
    <x v="0"/>
  </r>
  <r>
    <x v="0"/>
    <x v="6"/>
    <x v="0"/>
    <x v="0"/>
    <n v="1154"/>
    <x v="4"/>
    <x v="12"/>
    <x v="3"/>
    <x v="10"/>
    <n v="-184"/>
    <x v="0"/>
    <x v="0"/>
  </r>
  <r>
    <x v="0"/>
    <x v="6"/>
    <x v="0"/>
    <x v="0"/>
    <n v="1155"/>
    <x v="13"/>
    <x v="15"/>
    <x v="3"/>
    <x v="9"/>
    <n v="-59.49"/>
    <x v="0"/>
    <x v="0"/>
  </r>
  <r>
    <x v="0"/>
    <x v="6"/>
    <x v="0"/>
    <x v="0"/>
    <n v="1156"/>
    <x v="13"/>
    <x v="15"/>
    <x v="3"/>
    <x v="9"/>
    <n v="-32.479999999999997"/>
    <x v="0"/>
    <x v="0"/>
  </r>
  <r>
    <x v="0"/>
    <x v="12"/>
    <x v="0"/>
    <x v="0"/>
    <n v="1157"/>
    <x v="14"/>
    <x v="16"/>
    <x v="1"/>
    <x v="11"/>
    <n v="-47.41"/>
    <x v="0"/>
    <x v="0"/>
  </r>
  <r>
    <x v="0"/>
    <x v="12"/>
    <x v="0"/>
    <x v="0"/>
    <n v="1158"/>
    <x v="15"/>
    <x v="12"/>
    <x v="3"/>
    <x v="4"/>
    <n v="-820.33"/>
    <x v="0"/>
    <x v="0"/>
  </r>
  <r>
    <x v="0"/>
    <x v="13"/>
    <x v="0"/>
    <x v="0"/>
    <n v="1159"/>
    <x v="8"/>
    <x v="17"/>
    <x v="4"/>
    <x v="5"/>
    <n v="-260"/>
    <x v="0"/>
    <x v="0"/>
  </r>
  <r>
    <x v="0"/>
    <x v="13"/>
    <x v="0"/>
    <x v="0"/>
    <n v="1160"/>
    <x v="16"/>
    <x v="17"/>
    <x v="4"/>
    <x v="12"/>
    <n v="-280"/>
    <x v="0"/>
    <x v="0"/>
  </r>
  <r>
    <x v="0"/>
    <x v="1"/>
    <x v="0"/>
    <x v="0"/>
    <n v="1161"/>
    <x v="7"/>
    <x v="10"/>
    <x v="3"/>
    <x v="7"/>
    <n v="-25.98"/>
    <x v="0"/>
    <x v="0"/>
  </r>
  <r>
    <x v="0"/>
    <x v="14"/>
    <x v="0"/>
    <x v="0"/>
    <n v="1162"/>
    <x v="17"/>
    <x v="12"/>
    <x v="3"/>
    <x v="13"/>
    <n v="-53.1"/>
    <x v="0"/>
    <x v="0"/>
  </r>
  <r>
    <x v="0"/>
    <x v="14"/>
    <x v="0"/>
    <x v="0"/>
    <n v="1163"/>
    <x v="18"/>
    <x v="12"/>
    <x v="0"/>
    <x v="14"/>
    <n v="-113.14"/>
    <x v="0"/>
    <x v="0"/>
  </r>
  <r>
    <x v="0"/>
    <x v="15"/>
    <x v="0"/>
    <x v="0"/>
    <n v="1164"/>
    <x v="12"/>
    <x v="18"/>
    <x v="3"/>
    <x v="9"/>
    <n v="-40.04"/>
    <x v="0"/>
    <x v="0"/>
  </r>
  <r>
    <x v="0"/>
    <x v="16"/>
    <x v="0"/>
    <x v="0"/>
    <n v="1165"/>
    <x v="16"/>
    <x v="19"/>
    <x v="4"/>
    <x v="12"/>
    <n v="-315"/>
    <x v="0"/>
    <x v="0"/>
  </r>
  <r>
    <x v="0"/>
    <x v="17"/>
    <x v="0"/>
    <x v="0"/>
    <n v="1166"/>
    <x v="8"/>
    <x v="20"/>
    <x v="4"/>
    <x v="5"/>
    <n v="-260"/>
    <x v="0"/>
    <x v="0"/>
  </r>
  <r>
    <x v="0"/>
    <x v="17"/>
    <x v="0"/>
    <x v="0"/>
    <n v="1167"/>
    <x v="16"/>
    <x v="20"/>
    <x v="4"/>
    <x v="12"/>
    <n v="-310"/>
    <x v="0"/>
    <x v="0"/>
  </r>
  <r>
    <x v="0"/>
    <x v="16"/>
    <x v="0"/>
    <x v="0"/>
    <n v="1168"/>
    <x v="8"/>
    <x v="19"/>
    <x v="4"/>
    <x v="5"/>
    <n v="-260"/>
    <x v="0"/>
    <x v="0"/>
  </r>
  <r>
    <x v="0"/>
    <x v="18"/>
    <x v="1"/>
    <x v="0"/>
    <m/>
    <x v="19"/>
    <x v="21"/>
    <x v="5"/>
    <x v="15"/>
    <n v="-10000"/>
    <x v="0"/>
    <x v="1"/>
  </r>
  <r>
    <x v="0"/>
    <x v="19"/>
    <x v="1"/>
    <x v="0"/>
    <m/>
    <x v="0"/>
    <x v="22"/>
    <x v="0"/>
    <x v="0"/>
    <n v="4765"/>
    <x v="0"/>
    <x v="0"/>
  </r>
  <r>
    <x v="0"/>
    <x v="20"/>
    <x v="1"/>
    <x v="0"/>
    <m/>
    <x v="2"/>
    <x v="23"/>
    <x v="2"/>
    <x v="2"/>
    <n v="-4748.1899999999996"/>
    <x v="0"/>
    <x v="0"/>
  </r>
  <r>
    <x v="0"/>
    <x v="21"/>
    <x v="1"/>
    <x v="0"/>
    <m/>
    <x v="0"/>
    <x v="24"/>
    <x v="0"/>
    <x v="0"/>
    <n v="4563.16"/>
    <x v="0"/>
    <x v="0"/>
  </r>
  <r>
    <x v="0"/>
    <x v="21"/>
    <x v="1"/>
    <x v="0"/>
    <m/>
    <x v="3"/>
    <x v="25"/>
    <x v="2"/>
    <x v="3"/>
    <n v="-184.12"/>
    <x v="0"/>
    <x v="0"/>
  </r>
  <r>
    <x v="0"/>
    <x v="22"/>
    <x v="1"/>
    <x v="0"/>
    <m/>
    <x v="0"/>
    <x v="26"/>
    <x v="0"/>
    <x v="0"/>
    <n v="3589"/>
    <x v="0"/>
    <x v="0"/>
  </r>
  <r>
    <x v="0"/>
    <x v="23"/>
    <x v="1"/>
    <x v="0"/>
    <m/>
    <x v="0"/>
    <x v="27"/>
    <x v="0"/>
    <x v="0"/>
    <n v="-105"/>
    <x v="0"/>
    <x v="0"/>
  </r>
  <r>
    <x v="0"/>
    <x v="24"/>
    <x v="1"/>
    <x v="0"/>
    <m/>
    <x v="0"/>
    <x v="28"/>
    <x v="0"/>
    <x v="0"/>
    <n v="5905"/>
    <x v="0"/>
    <x v="0"/>
  </r>
  <r>
    <x v="0"/>
    <x v="24"/>
    <x v="1"/>
    <x v="0"/>
    <m/>
    <x v="0"/>
    <x v="29"/>
    <x v="0"/>
    <x v="0"/>
    <n v="3964"/>
    <x v="0"/>
    <x v="0"/>
  </r>
  <r>
    <x v="0"/>
    <x v="25"/>
    <x v="1"/>
    <x v="0"/>
    <m/>
    <x v="19"/>
    <x v="21"/>
    <x v="5"/>
    <x v="15"/>
    <n v="-10000"/>
    <x v="0"/>
    <x v="1"/>
  </r>
  <r>
    <x v="0"/>
    <x v="16"/>
    <x v="1"/>
    <x v="0"/>
    <n v="1169"/>
    <x v="7"/>
    <x v="10"/>
    <x v="3"/>
    <x v="7"/>
    <n v="-16.239999999999998"/>
    <x v="0"/>
    <x v="0"/>
  </r>
  <r>
    <x v="0"/>
    <x v="3"/>
    <x v="1"/>
    <x v="0"/>
    <n v="1170"/>
    <x v="7"/>
    <x v="10"/>
    <x v="3"/>
    <x v="7"/>
    <n v="-25.98"/>
    <x v="0"/>
    <x v="0"/>
  </r>
  <r>
    <x v="0"/>
    <x v="3"/>
    <x v="1"/>
    <x v="0"/>
    <n v="1171"/>
    <x v="20"/>
    <x v="30"/>
    <x v="3"/>
    <x v="16"/>
    <n v="-339.11"/>
    <x v="0"/>
    <x v="0"/>
  </r>
  <r>
    <x v="0"/>
    <x v="3"/>
    <x v="1"/>
    <x v="0"/>
    <n v="1172"/>
    <x v="21"/>
    <x v="31"/>
    <x v="3"/>
    <x v="17"/>
    <n v="-408.28"/>
    <x v="0"/>
    <x v="2"/>
  </r>
  <r>
    <x v="0"/>
    <x v="3"/>
    <x v="1"/>
    <x v="0"/>
    <n v="1173"/>
    <x v="22"/>
    <x v="32"/>
    <x v="3"/>
    <x v="10"/>
    <n v="-791.24"/>
    <x v="0"/>
    <x v="2"/>
  </r>
  <r>
    <x v="0"/>
    <x v="26"/>
    <x v="1"/>
    <x v="0"/>
    <n v="1174"/>
    <x v="23"/>
    <x v="33"/>
    <x v="2"/>
    <x v="8"/>
    <n v="-11.12"/>
    <x v="0"/>
    <x v="0"/>
  </r>
  <r>
    <x v="0"/>
    <x v="27"/>
    <x v="1"/>
    <x v="0"/>
    <n v="1175"/>
    <x v="16"/>
    <x v="34"/>
    <x v="4"/>
    <x v="12"/>
    <n v="-103.5"/>
    <x v="0"/>
    <x v="2"/>
  </r>
  <r>
    <x v="0"/>
    <x v="27"/>
    <x v="1"/>
    <x v="0"/>
    <n v="1175"/>
    <x v="16"/>
    <x v="34"/>
    <x v="4"/>
    <x v="12"/>
    <n v="-280"/>
    <x v="0"/>
    <x v="0"/>
  </r>
  <r>
    <x v="0"/>
    <x v="27"/>
    <x v="1"/>
    <x v="0"/>
    <n v="1176"/>
    <x v="8"/>
    <x v="35"/>
    <x v="4"/>
    <x v="5"/>
    <n v="-210"/>
    <x v="0"/>
    <x v="0"/>
  </r>
  <r>
    <x v="0"/>
    <x v="27"/>
    <x v="1"/>
    <x v="0"/>
    <n v="1177"/>
    <x v="9"/>
    <x v="30"/>
    <x v="2"/>
    <x v="8"/>
    <n v="-127.62"/>
    <x v="0"/>
    <x v="0"/>
  </r>
  <r>
    <x v="0"/>
    <x v="18"/>
    <x v="1"/>
    <x v="0"/>
    <n v="1178"/>
    <x v="10"/>
    <x v="13"/>
    <x v="3"/>
    <x v="9"/>
    <n v="-10.11"/>
    <x v="0"/>
    <x v="0"/>
  </r>
  <r>
    <x v="0"/>
    <x v="19"/>
    <x v="1"/>
    <x v="0"/>
    <n v="1179"/>
    <x v="11"/>
    <x v="14"/>
    <x v="3"/>
    <x v="9"/>
    <n v="-6.6"/>
    <x v="0"/>
    <x v="0"/>
  </r>
  <r>
    <x v="0"/>
    <x v="19"/>
    <x v="1"/>
    <x v="0"/>
    <n v="1180"/>
    <x v="24"/>
    <x v="36"/>
    <x v="4"/>
    <x v="12"/>
    <n v="-60"/>
    <x v="0"/>
    <x v="0"/>
  </r>
  <r>
    <x v="0"/>
    <x v="20"/>
    <x v="1"/>
    <x v="0"/>
    <n v="1181"/>
    <x v="15"/>
    <x v="30"/>
    <x v="3"/>
    <x v="4"/>
    <n v="-200"/>
    <x v="0"/>
    <x v="2"/>
  </r>
  <r>
    <x v="0"/>
    <x v="20"/>
    <x v="1"/>
    <x v="0"/>
    <n v="1181"/>
    <x v="15"/>
    <x v="30"/>
    <x v="3"/>
    <x v="4"/>
    <n v="-380.26"/>
    <x v="0"/>
    <x v="0"/>
  </r>
  <r>
    <x v="0"/>
    <x v="20"/>
    <x v="1"/>
    <x v="0"/>
    <n v="1182"/>
    <x v="14"/>
    <x v="37"/>
    <x v="1"/>
    <x v="11"/>
    <n v="-47.41"/>
    <x v="0"/>
    <x v="0"/>
  </r>
  <r>
    <x v="0"/>
    <x v="28"/>
    <x v="1"/>
    <x v="0"/>
    <n v="1184"/>
    <x v="8"/>
    <x v="38"/>
    <x v="4"/>
    <x v="5"/>
    <n v="-260"/>
    <x v="0"/>
    <x v="0"/>
  </r>
  <r>
    <x v="0"/>
    <x v="28"/>
    <x v="1"/>
    <x v="0"/>
    <n v="1185"/>
    <x v="16"/>
    <x v="38"/>
    <x v="4"/>
    <x v="12"/>
    <n v="-280"/>
    <x v="0"/>
    <x v="0"/>
  </r>
  <r>
    <x v="0"/>
    <x v="21"/>
    <x v="1"/>
    <x v="0"/>
    <n v="1186"/>
    <x v="8"/>
    <x v="39"/>
    <x v="4"/>
    <x v="5"/>
    <n v="-120"/>
    <x v="0"/>
    <x v="0"/>
  </r>
  <r>
    <x v="0"/>
    <x v="21"/>
    <x v="1"/>
    <x v="0"/>
    <n v="1187"/>
    <x v="4"/>
    <x v="30"/>
    <x v="3"/>
    <x v="10"/>
    <n v="-300"/>
    <x v="0"/>
    <x v="2"/>
  </r>
  <r>
    <x v="0"/>
    <x v="21"/>
    <x v="1"/>
    <x v="0"/>
    <n v="1187"/>
    <x v="4"/>
    <x v="30"/>
    <x v="3"/>
    <x v="10"/>
    <n v="-515.37"/>
    <x v="0"/>
    <x v="0"/>
  </r>
  <r>
    <x v="0"/>
    <x v="29"/>
    <x v="1"/>
    <x v="0"/>
    <n v="1188"/>
    <x v="8"/>
    <x v="39"/>
    <x v="4"/>
    <x v="5"/>
    <n v="-140"/>
    <x v="0"/>
    <x v="0"/>
  </r>
  <r>
    <x v="0"/>
    <x v="29"/>
    <x v="1"/>
    <x v="0"/>
    <n v="1189"/>
    <x v="16"/>
    <x v="39"/>
    <x v="4"/>
    <x v="12"/>
    <n v="-304.5"/>
    <x v="0"/>
    <x v="0"/>
  </r>
  <r>
    <x v="0"/>
    <x v="29"/>
    <x v="1"/>
    <x v="0"/>
    <n v="1190"/>
    <x v="25"/>
    <x v="40"/>
    <x v="4"/>
    <x v="12"/>
    <n v="-41.5"/>
    <x v="0"/>
    <x v="0"/>
  </r>
  <r>
    <x v="0"/>
    <x v="22"/>
    <x v="1"/>
    <x v="0"/>
    <n v="1191"/>
    <x v="7"/>
    <x v="10"/>
    <x v="3"/>
    <x v="7"/>
    <n v="-25.98"/>
    <x v="0"/>
    <x v="0"/>
  </r>
  <r>
    <x v="0"/>
    <x v="22"/>
    <x v="1"/>
    <x v="0"/>
    <n v="1192"/>
    <x v="10"/>
    <x v="41"/>
    <x v="3"/>
    <x v="18"/>
    <n v="-37.01"/>
    <x v="0"/>
    <x v="0"/>
  </r>
  <r>
    <x v="0"/>
    <x v="22"/>
    <x v="1"/>
    <x v="0"/>
    <n v="1193"/>
    <x v="21"/>
    <x v="42"/>
    <x v="3"/>
    <x v="13"/>
    <n v="-30.12"/>
    <x v="0"/>
    <x v="0"/>
  </r>
  <r>
    <x v="0"/>
    <x v="23"/>
    <x v="1"/>
    <x v="0"/>
    <n v="1194"/>
    <x v="10"/>
    <x v="13"/>
    <x v="3"/>
    <x v="9"/>
    <n v="-25.45"/>
    <x v="0"/>
    <x v="0"/>
  </r>
  <r>
    <x v="0"/>
    <x v="30"/>
    <x v="1"/>
    <x v="0"/>
    <n v="1195"/>
    <x v="7"/>
    <x v="10"/>
    <x v="3"/>
    <x v="7"/>
    <n v="-9.09"/>
    <x v="0"/>
    <x v="0"/>
  </r>
  <r>
    <x v="0"/>
    <x v="31"/>
    <x v="1"/>
    <x v="0"/>
    <n v="1196"/>
    <x v="10"/>
    <x v="43"/>
    <x v="3"/>
    <x v="13"/>
    <n v="-20.32"/>
    <x v="0"/>
    <x v="0"/>
  </r>
  <r>
    <x v="0"/>
    <x v="32"/>
    <x v="1"/>
    <x v="0"/>
    <n v="1197"/>
    <x v="16"/>
    <x v="44"/>
    <x v="4"/>
    <x v="12"/>
    <n v="-143"/>
    <x v="0"/>
    <x v="2"/>
  </r>
  <r>
    <x v="0"/>
    <x v="32"/>
    <x v="1"/>
    <x v="0"/>
    <n v="1197"/>
    <x v="16"/>
    <x v="44"/>
    <x v="4"/>
    <x v="12"/>
    <n v="-280"/>
    <x v="0"/>
    <x v="0"/>
  </r>
  <r>
    <x v="0"/>
    <x v="32"/>
    <x v="1"/>
    <x v="0"/>
    <n v="1198"/>
    <x v="8"/>
    <x v="44"/>
    <x v="4"/>
    <x v="5"/>
    <n v="-210"/>
    <x v="0"/>
    <x v="0"/>
  </r>
  <r>
    <x v="0"/>
    <x v="32"/>
    <x v="1"/>
    <x v="0"/>
    <n v="1199"/>
    <x v="7"/>
    <x v="10"/>
    <x v="3"/>
    <x v="7"/>
    <n v="-16.239999999999998"/>
    <x v="0"/>
    <x v="0"/>
  </r>
  <r>
    <x v="0"/>
    <x v="33"/>
    <x v="1"/>
    <x v="0"/>
    <n v="1200"/>
    <x v="7"/>
    <x v="10"/>
    <x v="3"/>
    <x v="7"/>
    <n v="-25.98"/>
    <x v="0"/>
    <x v="0"/>
  </r>
  <r>
    <x v="0"/>
    <x v="24"/>
    <x v="1"/>
    <x v="0"/>
    <n v="1201"/>
    <x v="11"/>
    <x v="14"/>
    <x v="3"/>
    <x v="9"/>
    <n v="-6.6"/>
    <x v="0"/>
    <x v="0"/>
  </r>
  <r>
    <x v="0"/>
    <x v="34"/>
    <x v="1"/>
    <x v="0"/>
    <n v="1203"/>
    <x v="23"/>
    <x v="45"/>
    <x v="2"/>
    <x v="8"/>
    <n v="-10.23"/>
    <x v="0"/>
    <x v="0"/>
  </r>
  <r>
    <x v="0"/>
    <x v="35"/>
    <x v="1"/>
    <x v="0"/>
    <n v="1204"/>
    <x v="18"/>
    <x v="37"/>
    <x v="0"/>
    <x v="14"/>
    <n v="-80.81"/>
    <x v="0"/>
    <x v="0"/>
  </r>
  <r>
    <x v="0"/>
    <x v="35"/>
    <x v="1"/>
    <x v="0"/>
    <n v="1205"/>
    <x v="8"/>
    <x v="46"/>
    <x v="4"/>
    <x v="5"/>
    <n v="-260"/>
    <x v="0"/>
    <x v="0"/>
  </r>
  <r>
    <x v="0"/>
    <x v="35"/>
    <x v="1"/>
    <x v="0"/>
    <n v="1206"/>
    <x v="26"/>
    <x v="47"/>
    <x v="3"/>
    <x v="4"/>
    <n v="-32.450000000000003"/>
    <x v="0"/>
    <x v="0"/>
  </r>
  <r>
    <x v="0"/>
    <x v="36"/>
    <x v="1"/>
    <x v="0"/>
    <n v="1207"/>
    <x v="16"/>
    <x v="46"/>
    <x v="4"/>
    <x v="12"/>
    <n v="-280"/>
    <x v="0"/>
    <x v="0"/>
  </r>
  <r>
    <x v="0"/>
    <x v="37"/>
    <x v="2"/>
    <x v="0"/>
    <m/>
    <x v="0"/>
    <x v="48"/>
    <x v="0"/>
    <x v="0"/>
    <n v="4628.3999999999996"/>
    <x v="0"/>
    <x v="0"/>
  </r>
  <r>
    <x v="0"/>
    <x v="38"/>
    <x v="2"/>
    <x v="0"/>
    <m/>
    <x v="0"/>
    <x v="49"/>
    <x v="0"/>
    <x v="0"/>
    <n v="3440"/>
    <x v="0"/>
    <x v="0"/>
  </r>
  <r>
    <x v="0"/>
    <x v="39"/>
    <x v="2"/>
    <x v="0"/>
    <m/>
    <x v="0"/>
    <x v="50"/>
    <x v="0"/>
    <x v="0"/>
    <n v="4065"/>
    <x v="0"/>
    <x v="0"/>
  </r>
  <r>
    <x v="0"/>
    <x v="40"/>
    <x v="2"/>
    <x v="0"/>
    <m/>
    <x v="0"/>
    <x v="51"/>
    <x v="0"/>
    <x v="0"/>
    <n v="4387"/>
    <x v="0"/>
    <x v="0"/>
  </r>
  <r>
    <x v="0"/>
    <x v="41"/>
    <x v="2"/>
    <x v="0"/>
    <m/>
    <x v="19"/>
    <x v="21"/>
    <x v="5"/>
    <x v="15"/>
    <n v="-10000"/>
    <x v="0"/>
    <x v="1"/>
  </r>
  <r>
    <x v="0"/>
    <x v="34"/>
    <x v="2"/>
    <x v="0"/>
    <n v="1202"/>
    <x v="27"/>
    <x v="52"/>
    <x v="3"/>
    <x v="7"/>
    <n v="-25.98"/>
    <x v="0"/>
    <x v="0"/>
  </r>
  <r>
    <x v="0"/>
    <x v="36"/>
    <x v="2"/>
    <x v="0"/>
    <n v="1208"/>
    <x v="20"/>
    <x v="37"/>
    <x v="3"/>
    <x v="16"/>
    <n v="-202.47"/>
    <x v="0"/>
    <x v="0"/>
  </r>
  <r>
    <x v="0"/>
    <x v="25"/>
    <x v="2"/>
    <x v="0"/>
    <n v="1209"/>
    <x v="8"/>
    <x v="53"/>
    <x v="4"/>
    <x v="5"/>
    <n v="-260"/>
    <x v="0"/>
    <x v="0"/>
  </r>
  <r>
    <x v="0"/>
    <x v="25"/>
    <x v="2"/>
    <x v="0"/>
    <n v="1210"/>
    <x v="28"/>
    <x v="52"/>
    <x v="3"/>
    <x v="9"/>
    <n v="-9.73"/>
    <x v="0"/>
    <x v="0"/>
  </r>
  <r>
    <x v="0"/>
    <x v="25"/>
    <x v="2"/>
    <x v="0"/>
    <n v="1211"/>
    <x v="29"/>
    <x v="52"/>
    <x v="2"/>
    <x v="8"/>
    <n v="-137.06"/>
    <x v="0"/>
    <x v="0"/>
  </r>
  <r>
    <x v="0"/>
    <x v="42"/>
    <x v="2"/>
    <x v="0"/>
    <n v="1212"/>
    <x v="10"/>
    <x v="54"/>
    <x v="3"/>
    <x v="18"/>
    <n v="-48.45"/>
    <x v="0"/>
    <x v="0"/>
  </r>
  <r>
    <x v="0"/>
    <x v="43"/>
    <x v="2"/>
    <x v="0"/>
    <n v="1213"/>
    <x v="30"/>
    <x v="52"/>
    <x v="3"/>
    <x v="16"/>
    <n v="-40"/>
    <x v="0"/>
    <x v="0"/>
  </r>
  <r>
    <x v="0"/>
    <x v="43"/>
    <x v="2"/>
    <x v="0"/>
    <n v="1214"/>
    <x v="15"/>
    <x v="52"/>
    <x v="3"/>
    <x v="4"/>
    <n v="-570.24"/>
    <x v="0"/>
    <x v="0"/>
  </r>
  <r>
    <x v="0"/>
    <x v="43"/>
    <x v="2"/>
    <x v="0"/>
    <n v="1215"/>
    <x v="31"/>
    <x v="52"/>
    <x v="1"/>
    <x v="11"/>
    <n v="-47.41"/>
    <x v="0"/>
    <x v="0"/>
  </r>
  <r>
    <x v="0"/>
    <x v="44"/>
    <x v="2"/>
    <x v="0"/>
    <n v="1216"/>
    <x v="16"/>
    <x v="55"/>
    <x v="4"/>
    <x v="12"/>
    <n v="-261.5"/>
    <x v="0"/>
    <x v="0"/>
  </r>
  <r>
    <x v="0"/>
    <x v="44"/>
    <x v="2"/>
    <x v="0"/>
    <n v="1217"/>
    <x v="10"/>
    <x v="13"/>
    <x v="3"/>
    <x v="9"/>
    <n v="-216.85"/>
    <x v="0"/>
    <x v="0"/>
  </r>
  <r>
    <x v="0"/>
    <x v="44"/>
    <x v="2"/>
    <x v="0"/>
    <n v="1218"/>
    <x v="32"/>
    <x v="56"/>
    <x v="3"/>
    <x v="10"/>
    <n v="-5.51"/>
    <x v="0"/>
    <x v="0"/>
  </r>
  <r>
    <x v="0"/>
    <x v="37"/>
    <x v="2"/>
    <x v="0"/>
    <n v="1219"/>
    <x v="4"/>
    <x v="37"/>
    <x v="3"/>
    <x v="10"/>
    <n v="-60.39"/>
    <x v="0"/>
    <x v="0"/>
  </r>
  <r>
    <x v="0"/>
    <x v="44"/>
    <x v="2"/>
    <x v="0"/>
    <m/>
    <x v="2"/>
    <x v="57"/>
    <x v="2"/>
    <x v="2"/>
    <n v="-3477.25"/>
    <x v="0"/>
    <x v="0"/>
  </r>
  <r>
    <x v="0"/>
    <x v="44"/>
    <x v="2"/>
    <x v="0"/>
    <m/>
    <x v="3"/>
    <x v="58"/>
    <x v="2"/>
    <x v="3"/>
    <n v="-240.53"/>
    <x v="0"/>
    <x v="0"/>
  </r>
  <r>
    <x v="0"/>
    <x v="37"/>
    <x v="2"/>
    <x v="0"/>
    <n v="1220"/>
    <x v="18"/>
    <x v="59"/>
    <x v="0"/>
    <x v="14"/>
    <n v="-16.16"/>
    <x v="0"/>
    <x v="0"/>
  </r>
  <r>
    <x v="0"/>
    <x v="37"/>
    <x v="2"/>
    <x v="0"/>
    <n v="1221"/>
    <x v="22"/>
    <x v="60"/>
    <x v="3"/>
    <x v="10"/>
    <n v="-100"/>
    <x v="0"/>
    <x v="2"/>
  </r>
  <r>
    <x v="0"/>
    <x v="45"/>
    <x v="2"/>
    <x v="0"/>
    <n v="1222"/>
    <x v="8"/>
    <x v="61"/>
    <x v="4"/>
    <x v="5"/>
    <n v="-210"/>
    <x v="0"/>
    <x v="0"/>
  </r>
  <r>
    <x v="0"/>
    <x v="45"/>
    <x v="2"/>
    <x v="0"/>
    <n v="1223"/>
    <x v="33"/>
    <x v="52"/>
    <x v="3"/>
    <x v="19"/>
    <n v="-79.78"/>
    <x v="0"/>
    <x v="0"/>
  </r>
  <r>
    <x v="0"/>
    <x v="46"/>
    <x v="2"/>
    <x v="0"/>
    <n v="1224"/>
    <x v="16"/>
    <x v="61"/>
    <x v="4"/>
    <x v="12"/>
    <n v="-290"/>
    <x v="0"/>
    <x v="0"/>
  </r>
  <r>
    <x v="0"/>
    <x v="46"/>
    <x v="2"/>
    <x v="0"/>
    <n v="1225"/>
    <x v="16"/>
    <x v="62"/>
    <x v="4"/>
    <x v="12"/>
    <n v="-100"/>
    <x v="0"/>
    <x v="0"/>
  </r>
  <r>
    <x v="0"/>
    <x v="46"/>
    <x v="2"/>
    <x v="0"/>
    <n v="1226"/>
    <x v="7"/>
    <x v="63"/>
    <x v="3"/>
    <x v="7"/>
    <n v="-25.98"/>
    <x v="0"/>
    <x v="0"/>
  </r>
  <r>
    <x v="0"/>
    <x v="46"/>
    <x v="2"/>
    <x v="0"/>
    <n v="1227"/>
    <x v="22"/>
    <x v="64"/>
    <x v="3"/>
    <x v="10"/>
    <n v="-195.04"/>
    <x v="0"/>
    <x v="2"/>
  </r>
  <r>
    <x v="0"/>
    <x v="38"/>
    <x v="2"/>
    <x v="0"/>
    <n v="1228"/>
    <x v="11"/>
    <x v="14"/>
    <x v="3"/>
    <x v="9"/>
    <n v="-6.6"/>
    <x v="0"/>
    <x v="0"/>
  </r>
  <r>
    <x v="0"/>
    <x v="47"/>
    <x v="2"/>
    <x v="0"/>
    <n v="1229"/>
    <x v="8"/>
    <x v="65"/>
    <x v="4"/>
    <x v="5"/>
    <n v="-260"/>
    <x v="0"/>
    <x v="0"/>
  </r>
  <r>
    <x v="0"/>
    <x v="48"/>
    <x v="2"/>
    <x v="0"/>
    <n v="1230"/>
    <x v="7"/>
    <x v="63"/>
    <x v="3"/>
    <x v="7"/>
    <n v="-25.98"/>
    <x v="0"/>
    <x v="0"/>
  </r>
  <r>
    <x v="0"/>
    <x v="47"/>
    <x v="2"/>
    <x v="0"/>
    <n v="1231"/>
    <x v="10"/>
    <x v="66"/>
    <x v="3"/>
    <x v="20"/>
    <n v="-23.84"/>
    <x v="0"/>
    <x v="0"/>
  </r>
  <r>
    <x v="0"/>
    <x v="49"/>
    <x v="2"/>
    <x v="0"/>
    <n v="1232"/>
    <x v="16"/>
    <x v="61"/>
    <x v="4"/>
    <x v="12"/>
    <n v="-270"/>
    <x v="0"/>
    <x v="0"/>
  </r>
  <r>
    <x v="0"/>
    <x v="48"/>
    <x v="2"/>
    <x v="0"/>
    <n v="1233"/>
    <x v="12"/>
    <x v="13"/>
    <x v="3"/>
    <x v="9"/>
    <n v="-61.36"/>
    <x v="0"/>
    <x v="0"/>
  </r>
  <r>
    <x v="0"/>
    <x v="48"/>
    <x v="2"/>
    <x v="0"/>
    <n v="1234"/>
    <x v="23"/>
    <x v="52"/>
    <x v="2"/>
    <x v="8"/>
    <n v="-2.31"/>
    <x v="0"/>
    <x v="0"/>
  </r>
  <r>
    <x v="0"/>
    <x v="48"/>
    <x v="2"/>
    <x v="0"/>
    <n v="1235"/>
    <x v="21"/>
    <x v="31"/>
    <x v="3"/>
    <x v="17"/>
    <n v="-1204.6500000000001"/>
    <x v="0"/>
    <x v="2"/>
  </r>
  <r>
    <x v="0"/>
    <x v="50"/>
    <x v="2"/>
    <x v="0"/>
    <n v="1236"/>
    <x v="16"/>
    <x v="61"/>
    <x v="4"/>
    <x v="12"/>
    <n v="-354.5"/>
    <x v="0"/>
    <x v="0"/>
  </r>
  <r>
    <x v="0"/>
    <x v="50"/>
    <x v="2"/>
    <x v="0"/>
    <n v="1237"/>
    <x v="8"/>
    <x v="61"/>
    <x v="4"/>
    <x v="5"/>
    <n v="-260"/>
    <x v="0"/>
    <x v="0"/>
  </r>
  <r>
    <x v="0"/>
    <x v="50"/>
    <x v="2"/>
    <x v="0"/>
    <n v="1238"/>
    <x v="34"/>
    <x v="52"/>
    <x v="4"/>
    <x v="12"/>
    <n v="-63"/>
    <x v="0"/>
    <x v="0"/>
  </r>
  <r>
    <x v="0"/>
    <x v="40"/>
    <x v="2"/>
    <x v="0"/>
    <n v="1240"/>
    <x v="26"/>
    <x v="67"/>
    <x v="3"/>
    <x v="10"/>
    <n v="-119.72"/>
    <x v="0"/>
    <x v="0"/>
  </r>
  <r>
    <x v="0"/>
    <x v="51"/>
    <x v="2"/>
    <x v="0"/>
    <n v="1241"/>
    <x v="17"/>
    <x v="68"/>
    <x v="3"/>
    <x v="13"/>
    <n v="-32.44"/>
    <x v="0"/>
    <x v="0"/>
  </r>
  <r>
    <x v="0"/>
    <x v="51"/>
    <x v="2"/>
    <x v="0"/>
    <n v="1244"/>
    <x v="35"/>
    <x v="68"/>
    <x v="3"/>
    <x v="13"/>
    <n v="-21.65"/>
    <x v="0"/>
    <x v="0"/>
  </r>
  <r>
    <x v="0"/>
    <x v="41"/>
    <x v="2"/>
    <x v="0"/>
    <n v="1245"/>
    <x v="10"/>
    <x v="52"/>
    <x v="3"/>
    <x v="18"/>
    <n v="-28.05"/>
    <x v="0"/>
    <x v="0"/>
  </r>
  <r>
    <x v="0"/>
    <x v="52"/>
    <x v="2"/>
    <x v="0"/>
    <n v="1247"/>
    <x v="8"/>
    <x v="61"/>
    <x v="4"/>
    <x v="5"/>
    <n v="-160"/>
    <x v="0"/>
    <x v="0"/>
  </r>
  <r>
    <x v="0"/>
    <x v="52"/>
    <x v="2"/>
    <x v="0"/>
    <n v="1248"/>
    <x v="16"/>
    <x v="61"/>
    <x v="4"/>
    <x v="12"/>
    <n v="-300"/>
    <x v="0"/>
    <x v="0"/>
  </r>
  <r>
    <x v="0"/>
    <x v="53"/>
    <x v="3"/>
    <x v="0"/>
    <m/>
    <x v="2"/>
    <x v="69"/>
    <x v="2"/>
    <x v="2"/>
    <n v="-3697.31"/>
    <x v="0"/>
    <x v="0"/>
  </r>
  <r>
    <x v="0"/>
    <x v="54"/>
    <x v="3"/>
    <x v="0"/>
    <m/>
    <x v="3"/>
    <x v="70"/>
    <x v="2"/>
    <x v="3"/>
    <n v="-103.66"/>
    <x v="0"/>
    <x v="0"/>
  </r>
  <r>
    <x v="0"/>
    <x v="55"/>
    <x v="3"/>
    <x v="0"/>
    <m/>
    <x v="0"/>
    <x v="71"/>
    <x v="0"/>
    <x v="0"/>
    <n v="4926"/>
    <x v="0"/>
    <x v="0"/>
  </r>
  <r>
    <x v="0"/>
    <x v="56"/>
    <x v="3"/>
    <x v="0"/>
    <m/>
    <x v="0"/>
    <x v="72"/>
    <x v="0"/>
    <x v="0"/>
    <n v="4090.47"/>
    <x v="0"/>
    <x v="0"/>
  </r>
  <r>
    <x v="0"/>
    <x v="57"/>
    <x v="3"/>
    <x v="0"/>
    <m/>
    <x v="0"/>
    <x v="73"/>
    <x v="0"/>
    <x v="0"/>
    <n v="4236"/>
    <x v="0"/>
    <x v="0"/>
  </r>
  <r>
    <x v="0"/>
    <x v="58"/>
    <x v="3"/>
    <x v="0"/>
    <m/>
    <x v="0"/>
    <x v="74"/>
    <x v="0"/>
    <x v="0"/>
    <n v="3689"/>
    <x v="0"/>
    <x v="0"/>
  </r>
  <r>
    <x v="0"/>
    <x v="59"/>
    <x v="3"/>
    <x v="0"/>
    <m/>
    <x v="1"/>
    <x v="4"/>
    <x v="1"/>
    <x v="1"/>
    <n v="-5.37"/>
    <x v="0"/>
    <x v="0"/>
  </r>
  <r>
    <x v="0"/>
    <x v="40"/>
    <x v="3"/>
    <x v="0"/>
    <n v="1239"/>
    <x v="36"/>
    <x v="52"/>
    <x v="0"/>
    <x v="6"/>
    <n v="-35"/>
    <x v="0"/>
    <x v="0"/>
  </r>
  <r>
    <x v="0"/>
    <x v="51"/>
    <x v="3"/>
    <x v="0"/>
    <n v="1242"/>
    <x v="29"/>
    <x v="52"/>
    <x v="2"/>
    <x v="8"/>
    <n v="-125.66"/>
    <x v="0"/>
    <x v="0"/>
  </r>
  <r>
    <x v="0"/>
    <x v="51"/>
    <x v="3"/>
    <x v="0"/>
    <n v="1243"/>
    <x v="23"/>
    <x v="52"/>
    <x v="2"/>
    <x v="8"/>
    <n v="-4"/>
    <x v="0"/>
    <x v="0"/>
  </r>
  <r>
    <x v="0"/>
    <x v="60"/>
    <x v="3"/>
    <x v="0"/>
    <n v="1246"/>
    <x v="11"/>
    <x v="14"/>
    <x v="3"/>
    <x v="9"/>
    <n v="-13.2"/>
    <x v="0"/>
    <x v="0"/>
  </r>
  <r>
    <x v="0"/>
    <x v="52"/>
    <x v="3"/>
    <x v="0"/>
    <n v="1249"/>
    <x v="23"/>
    <x v="52"/>
    <x v="2"/>
    <x v="8"/>
    <n v="-3.09"/>
    <x v="0"/>
    <x v="0"/>
  </r>
  <r>
    <x v="0"/>
    <x v="53"/>
    <x v="3"/>
    <x v="0"/>
    <n v="1250"/>
    <x v="8"/>
    <x v="75"/>
    <x v="4"/>
    <x v="5"/>
    <n v="-75"/>
    <x v="0"/>
    <x v="0"/>
  </r>
  <r>
    <x v="0"/>
    <x v="55"/>
    <x v="3"/>
    <x v="0"/>
    <n v="1251"/>
    <x v="4"/>
    <x v="59"/>
    <x v="3"/>
    <x v="10"/>
    <n v="-300"/>
    <x v="0"/>
    <x v="2"/>
  </r>
  <r>
    <x v="0"/>
    <x v="55"/>
    <x v="3"/>
    <x v="0"/>
    <n v="1251"/>
    <x v="4"/>
    <x v="59"/>
    <x v="3"/>
    <x v="10"/>
    <n v="-510.93"/>
    <x v="0"/>
    <x v="0"/>
  </r>
  <r>
    <x v="0"/>
    <x v="55"/>
    <x v="3"/>
    <x v="0"/>
    <n v="1252"/>
    <x v="15"/>
    <x v="59"/>
    <x v="3"/>
    <x v="4"/>
    <n v="-200"/>
    <x v="0"/>
    <x v="2"/>
  </r>
  <r>
    <x v="0"/>
    <x v="55"/>
    <x v="3"/>
    <x v="0"/>
    <n v="1252"/>
    <x v="15"/>
    <x v="59"/>
    <x v="3"/>
    <x v="4"/>
    <n v="-218.97"/>
    <x v="0"/>
    <x v="0"/>
  </r>
  <r>
    <x v="0"/>
    <x v="55"/>
    <x v="3"/>
    <x v="0"/>
    <n v="1253"/>
    <x v="31"/>
    <x v="76"/>
    <x v="1"/>
    <x v="11"/>
    <n v="-47.41"/>
    <x v="0"/>
    <x v="0"/>
  </r>
  <r>
    <x v="0"/>
    <x v="61"/>
    <x v="3"/>
    <x v="0"/>
    <n v="1255"/>
    <x v="8"/>
    <x v="75"/>
    <x v="4"/>
    <x v="5"/>
    <n v="-185"/>
    <x v="0"/>
    <x v="0"/>
  </r>
  <r>
    <x v="0"/>
    <x v="62"/>
    <x v="3"/>
    <x v="0"/>
    <n v="1256"/>
    <x v="16"/>
    <x v="75"/>
    <x v="4"/>
    <x v="12"/>
    <n v="-183"/>
    <x v="0"/>
    <x v="2"/>
  </r>
  <r>
    <x v="0"/>
    <x v="62"/>
    <x v="3"/>
    <x v="0"/>
    <n v="1256"/>
    <x v="16"/>
    <x v="75"/>
    <x v="4"/>
    <x v="12"/>
    <n v="-280"/>
    <x v="0"/>
    <x v="0"/>
  </r>
  <r>
    <x v="0"/>
    <x v="62"/>
    <x v="3"/>
    <x v="0"/>
    <n v="1257"/>
    <x v="34"/>
    <x v="77"/>
    <x v="4"/>
    <x v="12"/>
    <n v="-77"/>
    <x v="0"/>
    <x v="0"/>
  </r>
  <r>
    <x v="0"/>
    <x v="62"/>
    <x v="3"/>
    <x v="0"/>
    <n v="1258"/>
    <x v="18"/>
    <x v="78"/>
    <x v="0"/>
    <x v="14"/>
    <n v="-96.68"/>
    <x v="0"/>
    <x v="0"/>
  </r>
  <r>
    <x v="0"/>
    <x v="63"/>
    <x v="3"/>
    <x v="0"/>
    <n v="1259"/>
    <x v="17"/>
    <x v="52"/>
    <x v="3"/>
    <x v="13"/>
    <n v="-39.56"/>
    <x v="0"/>
    <x v="0"/>
  </r>
  <r>
    <x v="0"/>
    <x v="63"/>
    <x v="3"/>
    <x v="0"/>
    <n v="1260"/>
    <x v="33"/>
    <x v="52"/>
    <x v="3"/>
    <x v="19"/>
    <n v="-73.16"/>
    <x v="0"/>
    <x v="0"/>
  </r>
  <r>
    <x v="0"/>
    <x v="63"/>
    <x v="3"/>
    <x v="0"/>
    <n v="1261"/>
    <x v="25"/>
    <x v="79"/>
    <x v="4"/>
    <x v="12"/>
    <n v="-115"/>
    <x v="0"/>
    <x v="0"/>
  </r>
  <r>
    <x v="0"/>
    <x v="56"/>
    <x v="3"/>
    <x v="0"/>
    <n v="1262"/>
    <x v="7"/>
    <x v="63"/>
    <x v="3"/>
    <x v="7"/>
    <n v="-22.73"/>
    <x v="0"/>
    <x v="0"/>
  </r>
  <r>
    <x v="0"/>
    <x v="56"/>
    <x v="3"/>
    <x v="0"/>
    <n v="1263"/>
    <x v="7"/>
    <x v="63"/>
    <x v="3"/>
    <x v="7"/>
    <n v="-9.09"/>
    <x v="0"/>
    <x v="0"/>
  </r>
  <r>
    <x v="0"/>
    <x v="64"/>
    <x v="3"/>
    <x v="0"/>
    <n v="1264"/>
    <x v="8"/>
    <x v="75"/>
    <x v="4"/>
    <x v="5"/>
    <n v="-200"/>
    <x v="0"/>
    <x v="0"/>
  </r>
  <r>
    <x v="0"/>
    <x v="65"/>
    <x v="3"/>
    <x v="0"/>
    <n v="1265"/>
    <x v="16"/>
    <x v="75"/>
    <x v="4"/>
    <x v="12"/>
    <n v="-103"/>
    <x v="0"/>
    <x v="2"/>
  </r>
  <r>
    <x v="0"/>
    <x v="65"/>
    <x v="3"/>
    <x v="0"/>
    <n v="1265"/>
    <x v="16"/>
    <x v="75"/>
    <x v="4"/>
    <x v="12"/>
    <n v="-280"/>
    <x v="0"/>
    <x v="0"/>
  </r>
  <r>
    <x v="0"/>
    <x v="65"/>
    <x v="3"/>
    <x v="0"/>
    <n v="1266"/>
    <x v="34"/>
    <x v="77"/>
    <x v="4"/>
    <x v="12"/>
    <n v="-35"/>
    <x v="0"/>
    <x v="0"/>
  </r>
  <r>
    <x v="0"/>
    <x v="57"/>
    <x v="3"/>
    <x v="0"/>
    <n v="1267"/>
    <x v="32"/>
    <x v="56"/>
    <x v="3"/>
    <x v="10"/>
    <n v="-5.04"/>
    <x v="0"/>
    <x v="0"/>
  </r>
  <r>
    <x v="0"/>
    <x v="66"/>
    <x v="3"/>
    <x v="0"/>
    <n v="1268"/>
    <x v="8"/>
    <x v="75"/>
    <x v="4"/>
    <x v="5"/>
    <n v="-100"/>
    <x v="0"/>
    <x v="0"/>
  </r>
  <r>
    <x v="0"/>
    <x v="67"/>
    <x v="3"/>
    <x v="0"/>
    <n v="1269"/>
    <x v="16"/>
    <x v="75"/>
    <x v="4"/>
    <x v="12"/>
    <n v="-143"/>
    <x v="0"/>
    <x v="2"/>
  </r>
  <r>
    <x v="0"/>
    <x v="67"/>
    <x v="3"/>
    <x v="0"/>
    <n v="1269"/>
    <x v="16"/>
    <x v="75"/>
    <x v="4"/>
    <x v="12"/>
    <n v="-280"/>
    <x v="0"/>
    <x v="0"/>
  </r>
  <r>
    <x v="0"/>
    <x v="67"/>
    <x v="3"/>
    <x v="0"/>
    <n v="1270"/>
    <x v="34"/>
    <x v="77"/>
    <x v="4"/>
    <x v="12"/>
    <n v="-63"/>
    <x v="0"/>
    <x v="0"/>
  </r>
  <r>
    <x v="0"/>
    <x v="67"/>
    <x v="3"/>
    <x v="0"/>
    <n v="1271"/>
    <x v="8"/>
    <x v="75"/>
    <x v="4"/>
    <x v="5"/>
    <n v="-110"/>
    <x v="0"/>
    <x v="0"/>
  </r>
  <r>
    <x v="0"/>
    <x v="68"/>
    <x v="3"/>
    <x v="0"/>
    <n v="1272"/>
    <x v="37"/>
    <x v="80"/>
    <x v="3"/>
    <x v="21"/>
    <n v="-85"/>
    <x v="0"/>
    <x v="0"/>
  </r>
  <r>
    <x v="0"/>
    <x v="69"/>
    <x v="3"/>
    <x v="0"/>
    <n v="1273"/>
    <x v="10"/>
    <x v="52"/>
    <x v="3"/>
    <x v="18"/>
    <n v="-133.91999999999999"/>
    <x v="0"/>
    <x v="0"/>
  </r>
  <r>
    <x v="0"/>
    <x v="59"/>
    <x v="3"/>
    <x v="0"/>
    <n v="1274"/>
    <x v="16"/>
    <x v="75"/>
    <x v="4"/>
    <x v="12"/>
    <n v="-70"/>
    <x v="0"/>
    <x v="2"/>
  </r>
  <r>
    <x v="0"/>
    <x v="59"/>
    <x v="3"/>
    <x v="0"/>
    <n v="1274"/>
    <x v="16"/>
    <x v="75"/>
    <x v="4"/>
    <x v="12"/>
    <n v="-350"/>
    <x v="0"/>
    <x v="0"/>
  </r>
  <r>
    <x v="0"/>
    <x v="59"/>
    <x v="3"/>
    <x v="0"/>
    <n v="1275"/>
    <x v="8"/>
    <x v="75"/>
    <x v="4"/>
    <x v="5"/>
    <n v="-260"/>
    <x v="0"/>
    <x v="0"/>
  </r>
  <r>
    <x v="0"/>
    <x v="70"/>
    <x v="4"/>
    <x v="0"/>
    <m/>
    <x v="0"/>
    <x v="81"/>
    <x v="0"/>
    <x v="0"/>
    <n v="3526"/>
    <x v="0"/>
    <x v="0"/>
  </r>
  <r>
    <x v="0"/>
    <x v="71"/>
    <x v="4"/>
    <x v="0"/>
    <m/>
    <x v="0"/>
    <x v="82"/>
    <x v="0"/>
    <x v="0"/>
    <n v="6071.72"/>
    <x v="0"/>
    <x v="0"/>
  </r>
  <r>
    <x v="0"/>
    <x v="72"/>
    <x v="4"/>
    <x v="0"/>
    <m/>
    <x v="0"/>
    <x v="83"/>
    <x v="0"/>
    <x v="0"/>
    <n v="4907"/>
    <x v="0"/>
    <x v="0"/>
  </r>
  <r>
    <x v="0"/>
    <x v="73"/>
    <x v="4"/>
    <x v="0"/>
    <m/>
    <x v="0"/>
    <x v="84"/>
    <x v="0"/>
    <x v="0"/>
    <n v="3773"/>
    <x v="0"/>
    <x v="0"/>
  </r>
  <r>
    <x v="0"/>
    <x v="74"/>
    <x v="4"/>
    <x v="0"/>
    <m/>
    <x v="2"/>
    <x v="85"/>
    <x v="2"/>
    <x v="2"/>
    <n v="-3354.55"/>
    <x v="0"/>
    <x v="0"/>
  </r>
  <r>
    <x v="0"/>
    <x v="75"/>
    <x v="4"/>
    <x v="0"/>
    <m/>
    <x v="3"/>
    <x v="86"/>
    <x v="2"/>
    <x v="3"/>
    <n v="-119.55"/>
    <x v="0"/>
    <x v="0"/>
  </r>
  <r>
    <x v="0"/>
    <x v="76"/>
    <x v="4"/>
    <x v="0"/>
    <m/>
    <x v="1"/>
    <x v="4"/>
    <x v="1"/>
    <x v="1"/>
    <n v="-1.94"/>
    <x v="0"/>
    <x v="0"/>
  </r>
  <r>
    <x v="0"/>
    <x v="77"/>
    <x v="4"/>
    <x v="0"/>
    <m/>
    <x v="19"/>
    <x v="21"/>
    <x v="5"/>
    <x v="15"/>
    <n v="-10000"/>
    <x v="0"/>
    <x v="1"/>
  </r>
  <r>
    <x v="0"/>
    <x v="59"/>
    <x v="4"/>
    <x v="0"/>
    <n v="1276"/>
    <x v="29"/>
    <x v="52"/>
    <x v="2"/>
    <x v="8"/>
    <n v="-124.79"/>
    <x v="0"/>
    <x v="0"/>
  </r>
  <r>
    <x v="0"/>
    <x v="59"/>
    <x v="4"/>
    <x v="0"/>
    <n v="1277"/>
    <x v="10"/>
    <x v="52"/>
    <x v="3"/>
    <x v="9"/>
    <n v="-49.61"/>
    <x v="0"/>
    <x v="0"/>
  </r>
  <r>
    <x v="0"/>
    <x v="74"/>
    <x v="4"/>
    <x v="0"/>
    <n v="1278"/>
    <x v="15"/>
    <x v="78"/>
    <x v="3"/>
    <x v="4"/>
    <n v="-400"/>
    <x v="0"/>
    <x v="2"/>
  </r>
  <r>
    <x v="0"/>
    <x v="74"/>
    <x v="4"/>
    <x v="0"/>
    <n v="1278"/>
    <x v="15"/>
    <x v="78"/>
    <x v="3"/>
    <x v="4"/>
    <n v="-586.26"/>
    <x v="0"/>
    <x v="0"/>
  </r>
  <r>
    <x v="0"/>
    <x v="74"/>
    <x v="4"/>
    <x v="0"/>
    <n v="1279"/>
    <x v="23"/>
    <x v="78"/>
    <x v="2"/>
    <x v="8"/>
    <n v="-34.15"/>
    <x v="0"/>
    <x v="0"/>
  </r>
  <r>
    <x v="0"/>
    <x v="74"/>
    <x v="4"/>
    <x v="0"/>
    <n v="1280"/>
    <x v="38"/>
    <x v="87"/>
    <x v="1"/>
    <x v="22"/>
    <n v="-52.5"/>
    <x v="0"/>
    <x v="0"/>
  </r>
  <r>
    <x v="0"/>
    <x v="74"/>
    <x v="4"/>
    <x v="0"/>
    <n v="1281"/>
    <x v="26"/>
    <x v="52"/>
    <x v="3"/>
    <x v="4"/>
    <n v="-6.81"/>
    <x v="0"/>
    <x v="0"/>
  </r>
  <r>
    <x v="0"/>
    <x v="74"/>
    <x v="4"/>
    <x v="0"/>
    <n v="1282"/>
    <x v="32"/>
    <x v="56"/>
    <x v="3"/>
    <x v="10"/>
    <n v="-6.12"/>
    <x v="0"/>
    <x v="0"/>
  </r>
  <r>
    <x v="0"/>
    <x v="77"/>
    <x v="4"/>
    <x v="0"/>
    <n v="1283"/>
    <x v="8"/>
    <x v="88"/>
    <x v="4"/>
    <x v="5"/>
    <n v="-260"/>
    <x v="0"/>
    <x v="0"/>
  </r>
  <r>
    <x v="0"/>
    <x v="77"/>
    <x v="4"/>
    <x v="0"/>
    <n v="1284"/>
    <x v="14"/>
    <x v="89"/>
    <x v="1"/>
    <x v="11"/>
    <n v="-47.41"/>
    <x v="0"/>
    <x v="0"/>
  </r>
  <r>
    <x v="0"/>
    <x v="77"/>
    <x v="4"/>
    <x v="0"/>
    <n v="1285"/>
    <x v="18"/>
    <x v="89"/>
    <x v="0"/>
    <x v="14"/>
    <n v="-80.81"/>
    <x v="0"/>
    <x v="0"/>
  </r>
  <r>
    <x v="0"/>
    <x v="77"/>
    <x v="4"/>
    <x v="0"/>
    <n v="1286"/>
    <x v="16"/>
    <x v="88"/>
    <x v="4"/>
    <x v="12"/>
    <n v="-54.5"/>
    <x v="0"/>
    <x v="2"/>
  </r>
  <r>
    <x v="0"/>
    <x v="77"/>
    <x v="4"/>
    <x v="0"/>
    <n v="1286"/>
    <x v="16"/>
    <x v="88"/>
    <x v="4"/>
    <x v="12"/>
    <n v="-280"/>
    <x v="0"/>
    <x v="0"/>
  </r>
  <r>
    <x v="0"/>
    <x v="77"/>
    <x v="4"/>
    <x v="0"/>
    <n v="1287"/>
    <x v="34"/>
    <x v="90"/>
    <x v="4"/>
    <x v="12"/>
    <n v="-23.1"/>
    <x v="0"/>
    <x v="0"/>
  </r>
  <r>
    <x v="0"/>
    <x v="78"/>
    <x v="4"/>
    <x v="0"/>
    <n v="1288"/>
    <x v="8"/>
    <x v="91"/>
    <x v="4"/>
    <x v="5"/>
    <n v="-260"/>
    <x v="0"/>
    <x v="0"/>
  </r>
  <r>
    <x v="0"/>
    <x v="71"/>
    <x v="4"/>
    <x v="0"/>
    <n v="1289"/>
    <x v="10"/>
    <x v="60"/>
    <x v="3"/>
    <x v="18"/>
    <n v="-50.99"/>
    <x v="0"/>
    <x v="0"/>
  </r>
  <r>
    <x v="0"/>
    <x v="78"/>
    <x v="4"/>
    <x v="0"/>
    <n v="1290"/>
    <x v="39"/>
    <x v="92"/>
    <x v="4"/>
    <x v="5"/>
    <n v="-365"/>
    <x v="0"/>
    <x v="0"/>
  </r>
  <r>
    <x v="0"/>
    <x v="78"/>
    <x v="4"/>
    <x v="0"/>
    <n v="1291"/>
    <x v="16"/>
    <x v="92"/>
    <x v="4"/>
    <x v="12"/>
    <n v="-150"/>
    <x v="0"/>
    <x v="2"/>
  </r>
  <r>
    <x v="0"/>
    <x v="78"/>
    <x v="4"/>
    <x v="0"/>
    <n v="1291"/>
    <x v="16"/>
    <x v="92"/>
    <x v="4"/>
    <x v="12"/>
    <n v="-280"/>
    <x v="0"/>
    <x v="0"/>
  </r>
  <r>
    <x v="0"/>
    <x v="78"/>
    <x v="4"/>
    <x v="0"/>
    <n v="1292"/>
    <x v="10"/>
    <x v="60"/>
    <x v="3"/>
    <x v="10"/>
    <n v="-166.71"/>
    <x v="0"/>
    <x v="0"/>
  </r>
  <r>
    <x v="0"/>
    <x v="78"/>
    <x v="4"/>
    <x v="0"/>
    <n v="1293"/>
    <x v="12"/>
    <x v="13"/>
    <x v="3"/>
    <x v="9"/>
    <n v="-85.14"/>
    <x v="0"/>
    <x v="0"/>
  </r>
  <r>
    <x v="0"/>
    <x v="79"/>
    <x v="4"/>
    <x v="0"/>
    <n v="1294"/>
    <x v="21"/>
    <x v="93"/>
    <x v="3"/>
    <x v="13"/>
    <n v="-96.01"/>
    <x v="0"/>
    <x v="0"/>
  </r>
  <r>
    <x v="0"/>
    <x v="79"/>
    <x v="4"/>
    <x v="0"/>
    <n v="1295"/>
    <x v="11"/>
    <x v="14"/>
    <x v="3"/>
    <x v="9"/>
    <n v="-13.2"/>
    <x v="0"/>
    <x v="0"/>
  </r>
  <r>
    <x v="0"/>
    <x v="80"/>
    <x v="4"/>
    <x v="0"/>
    <n v="1296"/>
    <x v="8"/>
    <x v="94"/>
    <x v="4"/>
    <x v="5"/>
    <n v="-260"/>
    <x v="0"/>
    <x v="0"/>
  </r>
  <r>
    <x v="0"/>
    <x v="81"/>
    <x v="4"/>
    <x v="0"/>
    <n v="1297"/>
    <x v="10"/>
    <x v="60"/>
    <x v="3"/>
    <x v="18"/>
    <n v="-62.06"/>
    <x v="0"/>
    <x v="0"/>
  </r>
  <r>
    <x v="0"/>
    <x v="82"/>
    <x v="4"/>
    <x v="0"/>
    <n v="1298"/>
    <x v="8"/>
    <x v="94"/>
    <x v="4"/>
    <x v="5"/>
    <n v="-110"/>
    <x v="0"/>
    <x v="0"/>
  </r>
  <r>
    <x v="0"/>
    <x v="72"/>
    <x v="4"/>
    <x v="0"/>
    <n v="1299"/>
    <x v="32"/>
    <x v="56"/>
    <x v="3"/>
    <x v="10"/>
    <n v="-6.95"/>
    <x v="0"/>
    <x v="0"/>
  </r>
  <r>
    <x v="0"/>
    <x v="82"/>
    <x v="4"/>
    <x v="0"/>
    <n v="1300"/>
    <x v="16"/>
    <x v="94"/>
    <x v="4"/>
    <x v="12"/>
    <n v="-90"/>
    <x v="0"/>
    <x v="2"/>
  </r>
  <r>
    <x v="0"/>
    <x v="82"/>
    <x v="4"/>
    <x v="0"/>
    <n v="1300"/>
    <x v="16"/>
    <x v="94"/>
    <x v="4"/>
    <x v="12"/>
    <n v="-280"/>
    <x v="0"/>
    <x v="0"/>
  </r>
  <r>
    <x v="0"/>
    <x v="82"/>
    <x v="4"/>
    <x v="0"/>
    <n v="1301"/>
    <x v="16"/>
    <x v="79"/>
    <x v="4"/>
    <x v="12"/>
    <n v="-120"/>
    <x v="0"/>
    <x v="0"/>
  </r>
  <r>
    <x v="0"/>
    <x v="82"/>
    <x v="4"/>
    <x v="0"/>
    <n v="1302"/>
    <x v="39"/>
    <x v="94"/>
    <x v="4"/>
    <x v="5"/>
    <n v="-240"/>
    <x v="0"/>
    <x v="0"/>
  </r>
  <r>
    <x v="0"/>
    <x v="83"/>
    <x v="4"/>
    <x v="0"/>
    <n v="1303"/>
    <x v="40"/>
    <x v="95"/>
    <x v="0"/>
    <x v="6"/>
    <n v="-8.5"/>
    <x v="0"/>
    <x v="0"/>
  </r>
  <r>
    <x v="0"/>
    <x v="83"/>
    <x v="4"/>
    <x v="0"/>
    <n v="1304"/>
    <x v="14"/>
    <x v="96"/>
    <x v="1"/>
    <x v="11"/>
    <n v="-210.11"/>
    <x v="0"/>
    <x v="0"/>
  </r>
  <r>
    <x v="0"/>
    <x v="83"/>
    <x v="4"/>
    <x v="0"/>
    <n v="1305"/>
    <x v="39"/>
    <x v="97"/>
    <x v="4"/>
    <x v="5"/>
    <n v="-176.64"/>
    <x v="0"/>
    <x v="0"/>
  </r>
  <r>
    <x v="0"/>
    <x v="73"/>
    <x v="4"/>
    <x v="0"/>
    <n v="1307"/>
    <x v="8"/>
    <x v="97"/>
    <x v="4"/>
    <x v="5"/>
    <n v="-370"/>
    <x v="0"/>
    <x v="0"/>
  </r>
  <r>
    <x v="0"/>
    <x v="73"/>
    <x v="4"/>
    <x v="0"/>
    <n v="1308"/>
    <x v="10"/>
    <x v="60"/>
    <x v="3"/>
    <x v="10"/>
    <n v="-51.78"/>
    <x v="0"/>
    <x v="0"/>
  </r>
  <r>
    <x v="0"/>
    <x v="84"/>
    <x v="4"/>
    <x v="0"/>
    <n v="1309"/>
    <x v="16"/>
    <x v="97"/>
    <x v="4"/>
    <x v="12"/>
    <n v="-280"/>
    <x v="0"/>
    <x v="0"/>
  </r>
  <r>
    <x v="0"/>
    <x v="84"/>
    <x v="4"/>
    <x v="0"/>
    <n v="1310"/>
    <x v="39"/>
    <x v="97"/>
    <x v="4"/>
    <x v="5"/>
    <n v="-63.36"/>
    <x v="0"/>
    <x v="0"/>
  </r>
  <r>
    <x v="0"/>
    <x v="85"/>
    <x v="5"/>
    <x v="0"/>
    <m/>
    <x v="0"/>
    <x v="98"/>
    <x v="0"/>
    <x v="0"/>
    <n v="4683"/>
    <x v="0"/>
    <x v="0"/>
  </r>
  <r>
    <x v="0"/>
    <x v="86"/>
    <x v="5"/>
    <x v="0"/>
    <m/>
    <x v="0"/>
    <x v="99"/>
    <x v="0"/>
    <x v="0"/>
    <n v="4839.51"/>
    <x v="0"/>
    <x v="0"/>
  </r>
  <r>
    <x v="0"/>
    <x v="87"/>
    <x v="5"/>
    <x v="0"/>
    <m/>
    <x v="0"/>
    <x v="100"/>
    <x v="0"/>
    <x v="0"/>
    <n v="3693"/>
    <x v="0"/>
    <x v="0"/>
  </r>
  <r>
    <x v="0"/>
    <x v="88"/>
    <x v="5"/>
    <x v="0"/>
    <m/>
    <x v="0"/>
    <x v="101"/>
    <x v="0"/>
    <x v="0"/>
    <n v="4460"/>
    <x v="0"/>
    <x v="0"/>
  </r>
  <r>
    <x v="0"/>
    <x v="89"/>
    <x v="5"/>
    <x v="0"/>
    <m/>
    <x v="0"/>
    <x v="102"/>
    <x v="0"/>
    <x v="0"/>
    <n v="5148"/>
    <x v="0"/>
    <x v="0"/>
  </r>
  <r>
    <x v="0"/>
    <x v="85"/>
    <x v="5"/>
    <x v="0"/>
    <m/>
    <x v="2"/>
    <x v="103"/>
    <x v="2"/>
    <x v="2"/>
    <n v="-2877.22"/>
    <x v="0"/>
    <x v="0"/>
  </r>
  <r>
    <x v="0"/>
    <x v="86"/>
    <x v="5"/>
    <x v="0"/>
    <m/>
    <x v="3"/>
    <x v="104"/>
    <x v="2"/>
    <x v="3"/>
    <n v="-106.68"/>
    <x v="0"/>
    <x v="0"/>
  </r>
  <r>
    <x v="0"/>
    <x v="90"/>
    <x v="5"/>
    <x v="0"/>
    <m/>
    <x v="1"/>
    <x v="4"/>
    <x v="1"/>
    <x v="1"/>
    <n v="-6.02"/>
    <x v="0"/>
    <x v="0"/>
  </r>
  <r>
    <x v="0"/>
    <x v="91"/>
    <x v="5"/>
    <x v="0"/>
    <m/>
    <x v="19"/>
    <x v="21"/>
    <x v="5"/>
    <x v="15"/>
    <n v="-10000"/>
    <x v="0"/>
    <x v="1"/>
  </r>
  <r>
    <x v="0"/>
    <x v="89"/>
    <x v="5"/>
    <x v="0"/>
    <m/>
    <x v="41"/>
    <x v="105"/>
    <x v="0"/>
    <x v="23"/>
    <n v="-220"/>
    <x v="0"/>
    <x v="0"/>
  </r>
  <r>
    <x v="0"/>
    <x v="92"/>
    <x v="5"/>
    <x v="0"/>
    <n v="1306"/>
    <x v="42"/>
    <x v="106"/>
    <x v="3"/>
    <x v="9"/>
    <n v="-42.25"/>
    <x v="0"/>
    <x v="0"/>
  </r>
  <r>
    <x v="0"/>
    <x v="92"/>
    <x v="5"/>
    <x v="0"/>
    <n v="1311"/>
    <x v="39"/>
    <x v="107"/>
    <x v="0"/>
    <x v="6"/>
    <n v="-250"/>
    <x v="0"/>
    <x v="0"/>
  </r>
  <r>
    <x v="0"/>
    <x v="93"/>
    <x v="5"/>
    <x v="0"/>
    <n v="1312"/>
    <x v="39"/>
    <x v="108"/>
    <x v="4"/>
    <x v="5"/>
    <n v="-240"/>
    <x v="0"/>
    <x v="0"/>
  </r>
  <r>
    <x v="0"/>
    <x v="85"/>
    <x v="5"/>
    <x v="0"/>
    <n v="1313"/>
    <x v="16"/>
    <x v="108"/>
    <x v="4"/>
    <x v="12"/>
    <n v="-280"/>
    <x v="0"/>
    <x v="0"/>
  </r>
  <r>
    <x v="0"/>
    <x v="85"/>
    <x v="5"/>
    <x v="0"/>
    <n v="1313"/>
    <x v="16"/>
    <x v="108"/>
    <x v="4"/>
    <x v="12"/>
    <n v="-80"/>
    <x v="0"/>
    <x v="2"/>
  </r>
  <r>
    <x v="0"/>
    <x v="85"/>
    <x v="5"/>
    <x v="0"/>
    <n v="1315"/>
    <x v="43"/>
    <x v="109"/>
    <x v="3"/>
    <x v="7"/>
    <n v="-40"/>
    <x v="0"/>
    <x v="0"/>
  </r>
  <r>
    <x v="0"/>
    <x v="85"/>
    <x v="5"/>
    <x v="0"/>
    <n v="1316"/>
    <x v="9"/>
    <x v="89"/>
    <x v="2"/>
    <x v="8"/>
    <n v="-125.25"/>
    <x v="0"/>
    <x v="0"/>
  </r>
  <r>
    <x v="0"/>
    <x v="85"/>
    <x v="5"/>
    <x v="0"/>
    <n v="1317"/>
    <x v="23"/>
    <x v="89"/>
    <x v="2"/>
    <x v="8"/>
    <n v="-24.06"/>
    <x v="0"/>
    <x v="0"/>
  </r>
  <r>
    <x v="0"/>
    <x v="85"/>
    <x v="5"/>
    <x v="0"/>
    <n v="1318"/>
    <x v="15"/>
    <x v="89"/>
    <x v="3"/>
    <x v="4"/>
    <n v="-500"/>
    <x v="0"/>
    <x v="2"/>
  </r>
  <r>
    <x v="0"/>
    <x v="85"/>
    <x v="5"/>
    <x v="0"/>
    <n v="1318"/>
    <x v="15"/>
    <x v="89"/>
    <x v="3"/>
    <x v="4"/>
    <n v="-254"/>
    <x v="0"/>
    <x v="0"/>
  </r>
  <r>
    <x v="0"/>
    <x v="85"/>
    <x v="5"/>
    <x v="0"/>
    <n v="1319"/>
    <x v="14"/>
    <x v="89"/>
    <x v="1"/>
    <x v="11"/>
    <n v="-47.41"/>
    <x v="0"/>
    <x v="0"/>
  </r>
  <r>
    <x v="0"/>
    <x v="85"/>
    <x v="5"/>
    <x v="0"/>
    <n v="1320"/>
    <x v="35"/>
    <x v="89"/>
    <x v="3"/>
    <x v="13"/>
    <n v="-32.4"/>
    <x v="0"/>
    <x v="0"/>
  </r>
  <r>
    <x v="0"/>
    <x v="91"/>
    <x v="5"/>
    <x v="0"/>
    <n v="1321"/>
    <x v="10"/>
    <x v="110"/>
    <x v="3"/>
    <x v="21"/>
    <n v="-40"/>
    <x v="0"/>
    <x v="0"/>
  </r>
  <r>
    <x v="0"/>
    <x v="91"/>
    <x v="5"/>
    <x v="0"/>
    <n v="1321"/>
    <x v="10"/>
    <x v="13"/>
    <x v="3"/>
    <x v="9"/>
    <n v="-40"/>
    <x v="0"/>
    <x v="0"/>
  </r>
  <r>
    <x v="0"/>
    <x v="91"/>
    <x v="5"/>
    <x v="0"/>
    <n v="1321"/>
    <x v="10"/>
    <x v="41"/>
    <x v="3"/>
    <x v="18"/>
    <n v="-45.22"/>
    <x v="0"/>
    <x v="0"/>
  </r>
  <r>
    <x v="0"/>
    <x v="94"/>
    <x v="5"/>
    <x v="0"/>
    <n v="1322"/>
    <x v="11"/>
    <x v="14"/>
    <x v="3"/>
    <x v="9"/>
    <n v="-2.65"/>
    <x v="0"/>
    <x v="0"/>
  </r>
  <r>
    <x v="0"/>
    <x v="94"/>
    <x v="5"/>
    <x v="0"/>
    <n v="1323"/>
    <x v="26"/>
    <x v="111"/>
    <x v="3"/>
    <x v="19"/>
    <n v="-76.48"/>
    <x v="0"/>
    <x v="0"/>
  </r>
  <r>
    <x v="0"/>
    <x v="95"/>
    <x v="5"/>
    <x v="0"/>
    <n v="1324"/>
    <x v="10"/>
    <x v="110"/>
    <x v="3"/>
    <x v="21"/>
    <n v="-111"/>
    <x v="0"/>
    <x v="0"/>
  </r>
  <r>
    <x v="0"/>
    <x v="95"/>
    <x v="5"/>
    <x v="0"/>
    <n v="1325"/>
    <x v="44"/>
    <x v="110"/>
    <x v="3"/>
    <x v="21"/>
    <n v="-42.04"/>
    <x v="0"/>
    <x v="0"/>
  </r>
  <r>
    <x v="0"/>
    <x v="96"/>
    <x v="5"/>
    <x v="0"/>
    <n v="1326"/>
    <x v="16"/>
    <x v="112"/>
    <x v="4"/>
    <x v="12"/>
    <n v="-280"/>
    <x v="0"/>
    <x v="0"/>
  </r>
  <r>
    <x v="0"/>
    <x v="96"/>
    <x v="5"/>
    <x v="0"/>
    <n v="1326"/>
    <x v="16"/>
    <x v="112"/>
    <x v="4"/>
    <x v="12"/>
    <n v="-80"/>
    <x v="0"/>
    <x v="2"/>
  </r>
  <r>
    <x v="0"/>
    <x v="96"/>
    <x v="5"/>
    <x v="0"/>
    <n v="1327"/>
    <x v="39"/>
    <x v="112"/>
    <x v="4"/>
    <x v="5"/>
    <n v="-240"/>
    <x v="0"/>
    <x v="0"/>
  </r>
  <r>
    <x v="0"/>
    <x v="95"/>
    <x v="5"/>
    <x v="0"/>
    <n v="1328"/>
    <x v="18"/>
    <x v="113"/>
    <x v="0"/>
    <x v="14"/>
    <n v="-177.79"/>
    <x v="0"/>
    <x v="0"/>
  </r>
  <r>
    <x v="0"/>
    <x v="87"/>
    <x v="5"/>
    <x v="0"/>
    <n v="1329"/>
    <x v="26"/>
    <x v="114"/>
    <x v="3"/>
    <x v="19"/>
    <n v="-25.96"/>
    <x v="0"/>
    <x v="0"/>
  </r>
  <r>
    <x v="0"/>
    <x v="97"/>
    <x v="5"/>
    <x v="0"/>
    <n v="1330"/>
    <x v="21"/>
    <x v="115"/>
    <x v="3"/>
    <x v="17"/>
    <n v="-1055.3399999999999"/>
    <x v="0"/>
    <x v="2"/>
  </r>
  <r>
    <x v="0"/>
    <x v="98"/>
    <x v="5"/>
    <x v="0"/>
    <n v="1331"/>
    <x v="37"/>
    <x v="116"/>
    <x v="3"/>
    <x v="21"/>
    <n v="-85"/>
    <x v="0"/>
    <x v="0"/>
  </r>
  <r>
    <x v="0"/>
    <x v="99"/>
    <x v="5"/>
    <x v="0"/>
    <n v="1332"/>
    <x v="10"/>
    <x v="117"/>
    <x v="3"/>
    <x v="17"/>
    <n v="-171.44"/>
    <x v="1"/>
    <x v="2"/>
  </r>
  <r>
    <x v="0"/>
    <x v="100"/>
    <x v="5"/>
    <x v="0"/>
    <n v="1333"/>
    <x v="39"/>
    <x v="118"/>
    <x v="4"/>
    <x v="5"/>
    <n v="-240"/>
    <x v="0"/>
    <x v="0"/>
  </r>
  <r>
    <x v="0"/>
    <x v="99"/>
    <x v="5"/>
    <x v="0"/>
    <n v="1334"/>
    <x v="26"/>
    <x v="114"/>
    <x v="3"/>
    <x v="19"/>
    <n v="-8.1199999999999992"/>
    <x v="0"/>
    <x v="0"/>
  </r>
  <r>
    <x v="0"/>
    <x v="100"/>
    <x v="5"/>
    <x v="0"/>
    <n v="1335"/>
    <x v="16"/>
    <x v="118"/>
    <x v="4"/>
    <x v="12"/>
    <n v="-280"/>
    <x v="0"/>
    <x v="0"/>
  </r>
  <r>
    <x v="0"/>
    <x v="100"/>
    <x v="5"/>
    <x v="0"/>
    <n v="1336"/>
    <x v="16"/>
    <x v="119"/>
    <x v="4"/>
    <x v="12"/>
    <n v="-400"/>
    <x v="0"/>
    <x v="0"/>
  </r>
  <r>
    <x v="0"/>
    <x v="101"/>
    <x v="5"/>
    <x v="0"/>
    <n v="1337"/>
    <x v="32"/>
    <x v="56"/>
    <x v="6"/>
    <x v="3"/>
    <n v="-10.75"/>
    <x v="0"/>
    <x v="3"/>
  </r>
  <r>
    <x v="0"/>
    <x v="102"/>
    <x v="5"/>
    <x v="0"/>
    <n v="1338"/>
    <x v="44"/>
    <x v="110"/>
    <x v="3"/>
    <x v="21"/>
    <n v="-63.71"/>
    <x v="0"/>
    <x v="0"/>
  </r>
  <r>
    <x v="0"/>
    <x v="102"/>
    <x v="5"/>
    <x v="0"/>
    <n v="1339"/>
    <x v="10"/>
    <x v="120"/>
    <x v="3"/>
    <x v="9"/>
    <n v="-81.319999999999993"/>
    <x v="0"/>
    <x v="0"/>
  </r>
  <r>
    <x v="0"/>
    <x v="102"/>
    <x v="5"/>
    <x v="0"/>
    <n v="1340"/>
    <x v="10"/>
    <x v="121"/>
    <x v="3"/>
    <x v="21"/>
    <n v="-31.33"/>
    <x v="0"/>
    <x v="0"/>
  </r>
  <r>
    <x v="0"/>
    <x v="88"/>
    <x v="5"/>
    <x v="0"/>
    <n v="1341"/>
    <x v="10"/>
    <x v="122"/>
    <x v="3"/>
    <x v="17"/>
    <n v="-174.31"/>
    <x v="0"/>
    <x v="2"/>
  </r>
  <r>
    <x v="0"/>
    <x v="88"/>
    <x v="5"/>
    <x v="0"/>
    <n v="1341"/>
    <x v="10"/>
    <x v="123"/>
    <x v="3"/>
    <x v="9"/>
    <n v="30"/>
    <x v="0"/>
    <x v="0"/>
  </r>
  <r>
    <x v="0"/>
    <x v="103"/>
    <x v="5"/>
    <x v="0"/>
    <n v="1342"/>
    <x v="16"/>
    <x v="124"/>
    <x v="4"/>
    <x v="12"/>
    <n v="-280"/>
    <x v="0"/>
    <x v="0"/>
  </r>
  <r>
    <x v="0"/>
    <x v="103"/>
    <x v="5"/>
    <x v="0"/>
    <n v="1343"/>
    <x v="39"/>
    <x v="124"/>
    <x v="4"/>
    <x v="5"/>
    <n v="-272"/>
    <x v="0"/>
    <x v="0"/>
  </r>
  <r>
    <x v="0"/>
    <x v="104"/>
    <x v="5"/>
    <x v="0"/>
    <n v="1344"/>
    <x v="10"/>
    <x v="125"/>
    <x v="3"/>
    <x v="9"/>
    <n v="-6.31"/>
    <x v="0"/>
    <x v="0"/>
  </r>
  <r>
    <x v="0"/>
    <x v="105"/>
    <x v="5"/>
    <x v="0"/>
    <n v="1345"/>
    <x v="45"/>
    <x v="107"/>
    <x v="0"/>
    <x v="6"/>
    <n v="-175"/>
    <x v="0"/>
    <x v="0"/>
  </r>
  <r>
    <x v="0"/>
    <x v="105"/>
    <x v="5"/>
    <x v="0"/>
    <n v="1346"/>
    <x v="46"/>
    <x v="77"/>
    <x v="4"/>
    <x v="5"/>
    <n v="-35"/>
    <x v="0"/>
    <x v="0"/>
  </r>
  <r>
    <x v="0"/>
    <x v="89"/>
    <x v="5"/>
    <x v="0"/>
    <n v="1347"/>
    <x v="10"/>
    <x v="41"/>
    <x v="3"/>
    <x v="18"/>
    <n v="-19.920000000000002"/>
    <x v="0"/>
    <x v="0"/>
  </r>
  <r>
    <x v="0"/>
    <x v="89"/>
    <x v="5"/>
    <x v="0"/>
    <n v="1348"/>
    <x v="47"/>
    <x v="126"/>
    <x v="4"/>
    <x v="5"/>
    <n v="-40"/>
    <x v="0"/>
    <x v="0"/>
  </r>
  <r>
    <x v="0"/>
    <x v="90"/>
    <x v="5"/>
    <x v="0"/>
    <n v="1355"/>
    <x v="16"/>
    <x v="127"/>
    <x v="4"/>
    <x v="12"/>
    <n v="-160"/>
    <x v="0"/>
    <x v="2"/>
  </r>
  <r>
    <x v="0"/>
    <x v="90"/>
    <x v="5"/>
    <x v="0"/>
    <n v="1355"/>
    <x v="16"/>
    <x v="127"/>
    <x v="4"/>
    <x v="12"/>
    <n v="-280"/>
    <x v="0"/>
    <x v="0"/>
  </r>
  <r>
    <x v="0"/>
    <x v="106"/>
    <x v="6"/>
    <x v="0"/>
    <m/>
    <x v="0"/>
    <x v="128"/>
    <x v="0"/>
    <x v="0"/>
    <n v="4915.38"/>
    <x v="0"/>
    <x v="0"/>
  </r>
  <r>
    <x v="0"/>
    <x v="107"/>
    <x v="6"/>
    <x v="0"/>
    <m/>
    <x v="0"/>
    <x v="129"/>
    <x v="0"/>
    <x v="0"/>
    <n v="4178.1400000000003"/>
    <x v="0"/>
    <x v="0"/>
  </r>
  <r>
    <x v="0"/>
    <x v="108"/>
    <x v="6"/>
    <x v="0"/>
    <m/>
    <x v="0"/>
    <x v="130"/>
    <x v="0"/>
    <x v="0"/>
    <n v="3259"/>
    <x v="0"/>
    <x v="0"/>
  </r>
  <r>
    <x v="0"/>
    <x v="109"/>
    <x v="6"/>
    <x v="0"/>
    <m/>
    <x v="0"/>
    <x v="131"/>
    <x v="0"/>
    <x v="0"/>
    <n v="5745.82"/>
    <x v="0"/>
    <x v="0"/>
  </r>
  <r>
    <x v="0"/>
    <x v="110"/>
    <x v="6"/>
    <x v="0"/>
    <m/>
    <x v="1"/>
    <x v="132"/>
    <x v="3"/>
    <x v="9"/>
    <n v="-69.48"/>
    <x v="0"/>
    <x v="0"/>
  </r>
  <r>
    <x v="0"/>
    <x v="111"/>
    <x v="6"/>
    <x v="0"/>
    <m/>
    <x v="2"/>
    <x v="133"/>
    <x v="2"/>
    <x v="2"/>
    <n v="-3397.5"/>
    <x v="0"/>
    <x v="0"/>
  </r>
  <r>
    <x v="0"/>
    <x v="112"/>
    <x v="6"/>
    <x v="0"/>
    <m/>
    <x v="3"/>
    <x v="134"/>
    <x v="2"/>
    <x v="3"/>
    <n v="-96.69"/>
    <x v="0"/>
    <x v="0"/>
  </r>
  <r>
    <x v="0"/>
    <x v="113"/>
    <x v="6"/>
    <x v="0"/>
    <m/>
    <x v="19"/>
    <x v="21"/>
    <x v="5"/>
    <x v="15"/>
    <n v="-10000"/>
    <x v="0"/>
    <x v="1"/>
  </r>
  <r>
    <x v="0"/>
    <x v="111"/>
    <x v="6"/>
    <x v="0"/>
    <n v="1349"/>
    <x v="10"/>
    <x v="135"/>
    <x v="3"/>
    <x v="21"/>
    <n v="-17.38"/>
    <x v="0"/>
    <x v="0"/>
  </r>
  <r>
    <x v="0"/>
    <x v="89"/>
    <x v="6"/>
    <x v="0"/>
    <n v="1350"/>
    <x v="32"/>
    <x v="56"/>
    <x v="6"/>
    <x v="3"/>
    <n v="-11.07"/>
    <x v="0"/>
    <x v="3"/>
  </r>
  <r>
    <x v="0"/>
    <x v="114"/>
    <x v="6"/>
    <x v="0"/>
    <n v="1351"/>
    <x v="12"/>
    <x v="136"/>
    <x v="3"/>
    <x v="9"/>
    <n v="-151.5"/>
    <x v="0"/>
    <x v="2"/>
  </r>
  <r>
    <x v="0"/>
    <x v="90"/>
    <x v="6"/>
    <x v="0"/>
    <n v="1352"/>
    <x v="39"/>
    <x v="127"/>
    <x v="4"/>
    <x v="5"/>
    <n v="-250"/>
    <x v="0"/>
    <x v="0"/>
  </r>
  <r>
    <x v="0"/>
    <x v="90"/>
    <x v="6"/>
    <x v="0"/>
    <n v="1352"/>
    <x v="39"/>
    <x v="137"/>
    <x v="4"/>
    <x v="5"/>
    <n v="-54"/>
    <x v="0"/>
    <x v="2"/>
  </r>
  <r>
    <x v="0"/>
    <x v="90"/>
    <x v="6"/>
    <x v="0"/>
    <n v="1356"/>
    <x v="39"/>
    <x v="138"/>
    <x v="4"/>
    <x v="5"/>
    <n v="-50"/>
    <x v="0"/>
    <x v="0"/>
  </r>
  <r>
    <x v="0"/>
    <x v="111"/>
    <x v="6"/>
    <x v="0"/>
    <n v="1357"/>
    <x v="23"/>
    <x v="113"/>
    <x v="2"/>
    <x v="8"/>
    <n v="-17.079999999999998"/>
    <x v="0"/>
    <x v="0"/>
  </r>
  <r>
    <x v="0"/>
    <x v="106"/>
    <x v="6"/>
    <x v="0"/>
    <n v="1358"/>
    <x v="9"/>
    <x v="113"/>
    <x v="2"/>
    <x v="8"/>
    <n v="-147.07"/>
    <x v="0"/>
    <x v="0"/>
  </r>
  <r>
    <x v="0"/>
    <x v="111"/>
    <x v="6"/>
    <x v="0"/>
    <n v="1359"/>
    <x v="15"/>
    <x v="113"/>
    <x v="3"/>
    <x v="4"/>
    <n v="-500"/>
    <x v="0"/>
    <x v="2"/>
  </r>
  <r>
    <x v="0"/>
    <x v="111"/>
    <x v="6"/>
    <x v="0"/>
    <n v="1359"/>
    <x v="15"/>
    <x v="113"/>
    <x v="3"/>
    <x v="4"/>
    <n v="-191.87"/>
    <x v="0"/>
    <x v="0"/>
  </r>
  <r>
    <x v="0"/>
    <x v="115"/>
    <x v="6"/>
    <x v="0"/>
    <n v="1360"/>
    <x v="14"/>
    <x v="113"/>
    <x v="1"/>
    <x v="11"/>
    <n v="-47.41"/>
    <x v="0"/>
    <x v="0"/>
  </r>
  <r>
    <x v="0"/>
    <x v="111"/>
    <x v="6"/>
    <x v="0"/>
    <n v="1361"/>
    <x v="35"/>
    <x v="139"/>
    <x v="3"/>
    <x v="13"/>
    <n v="-98.8"/>
    <x v="0"/>
    <x v="0"/>
  </r>
  <r>
    <x v="0"/>
    <x v="111"/>
    <x v="6"/>
    <x v="0"/>
    <n v="1362"/>
    <x v="20"/>
    <x v="140"/>
    <x v="3"/>
    <x v="24"/>
    <n v="-168.89"/>
    <x v="0"/>
    <x v="2"/>
  </r>
  <r>
    <x v="0"/>
    <x v="106"/>
    <x v="6"/>
    <x v="0"/>
    <n v="1363"/>
    <x v="48"/>
    <x v="141"/>
    <x v="3"/>
    <x v="10"/>
    <n v="-70.41"/>
    <x v="0"/>
    <x v="0"/>
  </r>
  <r>
    <x v="0"/>
    <x v="116"/>
    <x v="6"/>
    <x v="0"/>
    <n v="1364"/>
    <x v="7"/>
    <x v="10"/>
    <x v="3"/>
    <x v="7"/>
    <n v="-9.09"/>
    <x v="0"/>
    <x v="0"/>
  </r>
  <r>
    <x v="0"/>
    <x v="112"/>
    <x v="6"/>
    <x v="0"/>
    <n v="1365"/>
    <x v="16"/>
    <x v="142"/>
    <x v="4"/>
    <x v="12"/>
    <n v="-280"/>
    <x v="0"/>
    <x v="0"/>
  </r>
  <r>
    <x v="0"/>
    <x v="112"/>
    <x v="6"/>
    <x v="0"/>
    <n v="1366"/>
    <x v="39"/>
    <x v="142"/>
    <x v="4"/>
    <x v="5"/>
    <n v="-250"/>
    <x v="0"/>
    <x v="0"/>
  </r>
  <r>
    <x v="0"/>
    <x v="113"/>
    <x v="6"/>
    <x v="0"/>
    <n v="1367"/>
    <x v="32"/>
    <x v="56"/>
    <x v="6"/>
    <x v="3"/>
    <n v="-10"/>
    <x v="0"/>
    <x v="3"/>
  </r>
  <r>
    <x v="0"/>
    <x v="113"/>
    <x v="6"/>
    <x v="0"/>
    <n v="1368"/>
    <x v="10"/>
    <x v="122"/>
    <x v="3"/>
    <x v="17"/>
    <n v="-166.71"/>
    <x v="0"/>
    <x v="2"/>
  </r>
  <r>
    <x v="0"/>
    <x v="113"/>
    <x v="6"/>
    <x v="0"/>
    <n v="1369"/>
    <x v="39"/>
    <x v="143"/>
    <x v="4"/>
    <x v="5"/>
    <n v="-25"/>
    <x v="0"/>
    <x v="0"/>
  </r>
  <r>
    <x v="0"/>
    <x v="113"/>
    <x v="6"/>
    <x v="0"/>
    <n v="1370"/>
    <x v="39"/>
    <x v="143"/>
    <x v="4"/>
    <x v="5"/>
    <n v="-25"/>
    <x v="0"/>
    <x v="0"/>
  </r>
  <r>
    <x v="0"/>
    <x v="117"/>
    <x v="6"/>
    <x v="0"/>
    <n v="1371"/>
    <x v="26"/>
    <x v="144"/>
    <x v="3"/>
    <x v="10"/>
    <n v="-17.600000000000001"/>
    <x v="0"/>
    <x v="0"/>
  </r>
  <r>
    <x v="0"/>
    <x v="117"/>
    <x v="6"/>
    <x v="0"/>
    <n v="1372"/>
    <x v="43"/>
    <x v="145"/>
    <x v="3"/>
    <x v="7"/>
    <n v="-24.36"/>
    <x v="0"/>
    <x v="0"/>
  </r>
  <r>
    <x v="0"/>
    <x v="117"/>
    <x v="6"/>
    <x v="0"/>
    <n v="1373"/>
    <x v="10"/>
    <x v="146"/>
    <x v="3"/>
    <x v="10"/>
    <n v="-211.98"/>
    <x v="2"/>
    <x v="2"/>
  </r>
  <r>
    <x v="0"/>
    <x v="117"/>
    <x v="6"/>
    <x v="0"/>
    <n v="1374"/>
    <x v="12"/>
    <x v="18"/>
    <x v="3"/>
    <x v="9"/>
    <n v="-43.29"/>
    <x v="0"/>
    <x v="0"/>
  </r>
  <r>
    <x v="0"/>
    <x v="117"/>
    <x v="6"/>
    <x v="0"/>
    <n v="1375"/>
    <x v="10"/>
    <x v="147"/>
    <x v="3"/>
    <x v="17"/>
    <n v="-155.88"/>
    <x v="0"/>
    <x v="2"/>
  </r>
  <r>
    <x v="0"/>
    <x v="107"/>
    <x v="6"/>
    <x v="0"/>
    <n v="1376"/>
    <x v="10"/>
    <x v="148"/>
    <x v="3"/>
    <x v="10"/>
    <n v="-417.36"/>
    <x v="0"/>
    <x v="2"/>
  </r>
  <r>
    <x v="0"/>
    <x v="118"/>
    <x v="6"/>
    <x v="0"/>
    <n v="1377"/>
    <x v="39"/>
    <x v="149"/>
    <x v="4"/>
    <x v="5"/>
    <n v="-250"/>
    <x v="0"/>
    <x v="0"/>
  </r>
  <r>
    <x v="0"/>
    <x v="118"/>
    <x v="6"/>
    <x v="0"/>
    <n v="1378"/>
    <x v="16"/>
    <x v="149"/>
    <x v="4"/>
    <x v="12"/>
    <n v="-280"/>
    <x v="0"/>
    <x v="0"/>
  </r>
  <r>
    <x v="0"/>
    <x v="118"/>
    <x v="6"/>
    <x v="0"/>
    <n v="1378"/>
    <x v="16"/>
    <x v="150"/>
    <x v="4"/>
    <x v="12"/>
    <n v="-300"/>
    <x v="0"/>
    <x v="2"/>
  </r>
  <r>
    <x v="0"/>
    <x v="119"/>
    <x v="6"/>
    <x v="0"/>
    <n v="1379"/>
    <x v="49"/>
    <x v="151"/>
    <x v="4"/>
    <x v="12"/>
    <n v="-20"/>
    <x v="0"/>
    <x v="0"/>
  </r>
  <r>
    <x v="0"/>
    <x v="118"/>
    <x v="6"/>
    <x v="0"/>
    <n v="1380"/>
    <x v="50"/>
    <x v="152"/>
    <x v="1"/>
    <x v="25"/>
    <n v="-280"/>
    <x v="0"/>
    <x v="0"/>
  </r>
  <r>
    <x v="0"/>
    <x v="118"/>
    <x v="6"/>
    <x v="0"/>
    <n v="1381"/>
    <x v="51"/>
    <x v="151"/>
    <x v="4"/>
    <x v="12"/>
    <n v="-30"/>
    <x v="0"/>
    <x v="0"/>
  </r>
  <r>
    <x v="0"/>
    <x v="118"/>
    <x v="6"/>
    <x v="0"/>
    <n v="1382"/>
    <x v="37"/>
    <x v="116"/>
    <x v="3"/>
    <x v="21"/>
    <n v="-85"/>
    <x v="0"/>
    <x v="0"/>
  </r>
  <r>
    <x v="0"/>
    <x v="119"/>
    <x v="6"/>
    <x v="0"/>
    <n v="1383"/>
    <x v="37"/>
    <x v="116"/>
    <x v="3"/>
    <x v="21"/>
    <n v="-85"/>
    <x v="0"/>
    <x v="0"/>
  </r>
  <r>
    <x v="0"/>
    <x v="110"/>
    <x v="6"/>
    <x v="0"/>
    <n v="1384"/>
    <x v="52"/>
    <x v="153"/>
    <x v="6"/>
    <x v="10"/>
    <n v="-48.7"/>
    <x v="0"/>
    <x v="3"/>
  </r>
  <r>
    <x v="0"/>
    <x v="110"/>
    <x v="6"/>
    <x v="0"/>
    <n v="1385"/>
    <x v="12"/>
    <x v="13"/>
    <x v="3"/>
    <x v="9"/>
    <n v="-28.99"/>
    <x v="0"/>
    <x v="0"/>
  </r>
  <r>
    <x v="0"/>
    <x v="110"/>
    <x v="6"/>
    <x v="0"/>
    <n v="1386"/>
    <x v="32"/>
    <x v="56"/>
    <x v="6"/>
    <x v="3"/>
    <n v="-10"/>
    <x v="0"/>
    <x v="3"/>
  </r>
  <r>
    <x v="0"/>
    <x v="120"/>
    <x v="6"/>
    <x v="0"/>
    <n v="1387"/>
    <x v="10"/>
    <x v="154"/>
    <x v="3"/>
    <x v="18"/>
    <n v="-108.05"/>
    <x v="0"/>
    <x v="0"/>
  </r>
  <r>
    <x v="0"/>
    <x v="120"/>
    <x v="6"/>
    <x v="0"/>
    <n v="1388"/>
    <x v="10"/>
    <x v="155"/>
    <x v="3"/>
    <x v="20"/>
    <n v="-73.95"/>
    <x v="0"/>
    <x v="0"/>
  </r>
  <r>
    <x v="0"/>
    <x v="121"/>
    <x v="6"/>
    <x v="0"/>
    <n v="1389"/>
    <x v="7"/>
    <x v="156"/>
    <x v="3"/>
    <x v="7"/>
    <n v="-15.16"/>
    <x v="0"/>
    <x v="0"/>
  </r>
  <r>
    <x v="0"/>
    <x v="121"/>
    <x v="6"/>
    <x v="0"/>
    <n v="1390"/>
    <x v="18"/>
    <x v="157"/>
    <x v="0"/>
    <x v="14"/>
    <n v="-129.80000000000001"/>
    <x v="0"/>
    <x v="0"/>
  </r>
  <r>
    <x v="0"/>
    <x v="121"/>
    <x v="6"/>
    <x v="0"/>
    <n v="1391"/>
    <x v="21"/>
    <x v="157"/>
    <x v="3"/>
    <x v="17"/>
    <n v="-1000"/>
    <x v="3"/>
    <x v="2"/>
  </r>
  <r>
    <x v="0"/>
    <x v="121"/>
    <x v="6"/>
    <x v="0"/>
    <n v="1392"/>
    <x v="43"/>
    <x v="145"/>
    <x v="3"/>
    <x v="7"/>
    <n v="-24.36"/>
    <x v="3"/>
    <x v="2"/>
  </r>
  <r>
    <x v="0"/>
    <x v="122"/>
    <x v="6"/>
    <x v="0"/>
    <n v="1393"/>
    <x v="37"/>
    <x v="116"/>
    <x v="3"/>
    <x v="21"/>
    <n v="-85"/>
    <x v="0"/>
    <x v="2"/>
  </r>
  <r>
    <x v="0"/>
    <x v="122"/>
    <x v="6"/>
    <x v="0"/>
    <n v="1394"/>
    <x v="43"/>
    <x v="158"/>
    <x v="3"/>
    <x v="17"/>
    <n v="-18.940000000000001"/>
    <x v="0"/>
    <x v="2"/>
  </r>
  <r>
    <x v="0"/>
    <x v="122"/>
    <x v="6"/>
    <x v="0"/>
    <n v="1395"/>
    <x v="37"/>
    <x v="116"/>
    <x v="3"/>
    <x v="21"/>
    <n v="-85"/>
    <x v="0"/>
    <x v="2"/>
  </r>
  <r>
    <x v="0"/>
    <x v="122"/>
    <x v="6"/>
    <x v="0"/>
    <n v="1396"/>
    <x v="39"/>
    <x v="159"/>
    <x v="4"/>
    <x v="5"/>
    <n v="-250"/>
    <x v="0"/>
    <x v="0"/>
  </r>
  <r>
    <x v="0"/>
    <x v="122"/>
    <x v="6"/>
    <x v="0"/>
    <n v="1396"/>
    <x v="39"/>
    <x v="159"/>
    <x v="4"/>
    <x v="5"/>
    <n v="-158"/>
    <x v="0"/>
    <x v="2"/>
  </r>
  <r>
    <x v="0"/>
    <x v="122"/>
    <x v="6"/>
    <x v="0"/>
    <n v="1397"/>
    <x v="16"/>
    <x v="159"/>
    <x v="4"/>
    <x v="12"/>
    <n v="-280"/>
    <x v="0"/>
    <x v="0"/>
  </r>
  <r>
    <x v="0"/>
    <x v="122"/>
    <x v="6"/>
    <x v="0"/>
    <n v="1397"/>
    <x v="16"/>
    <x v="159"/>
    <x v="4"/>
    <x v="12"/>
    <n v="-120"/>
    <x v="0"/>
    <x v="2"/>
  </r>
  <r>
    <x v="0"/>
    <x v="122"/>
    <x v="6"/>
    <x v="0"/>
    <n v="1398"/>
    <x v="53"/>
    <x v="152"/>
    <x v="1"/>
    <x v="25"/>
    <n v="-70"/>
    <x v="0"/>
    <x v="0"/>
  </r>
  <r>
    <x v="0"/>
    <x v="122"/>
    <x v="6"/>
    <x v="0"/>
    <n v="1400"/>
    <x v="50"/>
    <x v="160"/>
    <x v="1"/>
    <x v="25"/>
    <n v="-70"/>
    <x v="0"/>
    <x v="0"/>
  </r>
  <r>
    <x v="0"/>
    <x v="109"/>
    <x v="6"/>
    <x v="0"/>
    <n v="1401"/>
    <x v="43"/>
    <x v="161"/>
    <x v="3"/>
    <x v="7"/>
    <n v="-16.239999999999998"/>
    <x v="3"/>
    <x v="2"/>
  </r>
  <r>
    <x v="0"/>
    <x v="123"/>
    <x v="6"/>
    <x v="0"/>
    <n v="1402"/>
    <x v="37"/>
    <x v="116"/>
    <x v="3"/>
    <x v="21"/>
    <n v="-65"/>
    <x v="0"/>
    <x v="0"/>
  </r>
  <r>
    <x v="0"/>
    <x v="124"/>
    <x v="6"/>
    <x v="0"/>
    <n v="1403"/>
    <x v="39"/>
    <x v="162"/>
    <x v="4"/>
    <x v="5"/>
    <n v="-86"/>
    <x v="0"/>
    <x v="2"/>
  </r>
  <r>
    <x v="0"/>
    <x v="124"/>
    <x v="6"/>
    <x v="0"/>
    <n v="1403"/>
    <x v="39"/>
    <x v="162"/>
    <x v="4"/>
    <x v="5"/>
    <n v="-250"/>
    <x v="0"/>
    <x v="0"/>
  </r>
  <r>
    <x v="0"/>
    <x v="124"/>
    <x v="6"/>
    <x v="0"/>
    <n v="1404"/>
    <x v="50"/>
    <x v="65"/>
    <x v="1"/>
    <x v="25"/>
    <n v="-183.75"/>
    <x v="0"/>
    <x v="0"/>
  </r>
  <r>
    <x v="0"/>
    <x v="124"/>
    <x v="6"/>
    <x v="0"/>
    <n v="1405"/>
    <x v="16"/>
    <x v="163"/>
    <x v="4"/>
    <x v="12"/>
    <n v="-190"/>
    <x v="0"/>
    <x v="2"/>
  </r>
  <r>
    <x v="0"/>
    <x v="124"/>
    <x v="6"/>
    <x v="0"/>
    <n v="1405"/>
    <x v="16"/>
    <x v="162"/>
    <x v="4"/>
    <x v="12"/>
    <n v="-280"/>
    <x v="0"/>
    <x v="0"/>
  </r>
  <r>
    <x v="0"/>
    <x v="125"/>
    <x v="7"/>
    <x v="0"/>
    <m/>
    <x v="0"/>
    <x v="164"/>
    <x v="0"/>
    <x v="0"/>
    <n v="6516.78"/>
    <x v="0"/>
    <x v="0"/>
  </r>
  <r>
    <x v="0"/>
    <x v="126"/>
    <x v="7"/>
    <x v="0"/>
    <m/>
    <x v="0"/>
    <x v="165"/>
    <x v="0"/>
    <x v="0"/>
    <n v="4591.13"/>
    <x v="0"/>
    <x v="0"/>
  </r>
  <r>
    <x v="0"/>
    <x v="127"/>
    <x v="7"/>
    <x v="0"/>
    <m/>
    <x v="0"/>
    <x v="166"/>
    <x v="0"/>
    <x v="0"/>
    <n v="3807"/>
    <x v="0"/>
    <x v="0"/>
  </r>
  <r>
    <x v="0"/>
    <x v="128"/>
    <x v="7"/>
    <x v="0"/>
    <m/>
    <x v="0"/>
    <x v="167"/>
    <x v="0"/>
    <x v="0"/>
    <n v="4808"/>
    <x v="0"/>
    <x v="0"/>
  </r>
  <r>
    <x v="0"/>
    <x v="129"/>
    <x v="7"/>
    <x v="0"/>
    <m/>
    <x v="0"/>
    <x v="168"/>
    <x v="0"/>
    <x v="0"/>
    <n v="4150"/>
    <x v="0"/>
    <x v="0"/>
  </r>
  <r>
    <x v="0"/>
    <x v="130"/>
    <x v="7"/>
    <x v="0"/>
    <m/>
    <x v="1"/>
    <x v="132"/>
    <x v="3"/>
    <x v="9"/>
    <n v="-21.75"/>
    <x v="0"/>
    <x v="0"/>
  </r>
  <r>
    <x v="0"/>
    <x v="131"/>
    <x v="7"/>
    <x v="0"/>
    <m/>
    <x v="2"/>
    <x v="169"/>
    <x v="2"/>
    <x v="2"/>
    <n v="-5160.42"/>
    <x v="0"/>
    <x v="0"/>
  </r>
  <r>
    <x v="0"/>
    <x v="132"/>
    <x v="7"/>
    <x v="0"/>
    <m/>
    <x v="3"/>
    <x v="170"/>
    <x v="2"/>
    <x v="3"/>
    <n v="-116.01"/>
    <x v="0"/>
    <x v="0"/>
  </r>
  <r>
    <x v="0"/>
    <x v="129"/>
    <x v="7"/>
    <x v="0"/>
    <m/>
    <x v="19"/>
    <x v="21"/>
    <x v="5"/>
    <x v="15"/>
    <n v="-10000"/>
    <x v="0"/>
    <x v="1"/>
  </r>
  <r>
    <x v="0"/>
    <x v="119"/>
    <x v="7"/>
    <x v="0"/>
    <n v="1399"/>
    <x v="54"/>
    <x v="171"/>
    <x v="1"/>
    <x v="25"/>
    <n v="-70"/>
    <x v="0"/>
    <x v="0"/>
  </r>
  <r>
    <x v="0"/>
    <x v="133"/>
    <x v="7"/>
    <x v="0"/>
    <n v="1406"/>
    <x v="10"/>
    <x v="115"/>
    <x v="3"/>
    <x v="17"/>
    <n v="-284.24"/>
    <x v="0"/>
    <x v="2"/>
  </r>
  <r>
    <x v="0"/>
    <x v="133"/>
    <x v="7"/>
    <x v="0"/>
    <n v="1407"/>
    <x v="55"/>
    <x v="172"/>
    <x v="3"/>
    <x v="13"/>
    <n v="-175"/>
    <x v="4"/>
    <x v="2"/>
  </r>
  <r>
    <x v="0"/>
    <x v="134"/>
    <x v="7"/>
    <x v="0"/>
    <n v="1408"/>
    <x v="9"/>
    <x v="157"/>
    <x v="2"/>
    <x v="8"/>
    <n v="-150.1"/>
    <x v="0"/>
    <x v="0"/>
  </r>
  <r>
    <x v="0"/>
    <x v="134"/>
    <x v="7"/>
    <x v="0"/>
    <n v="1409"/>
    <x v="23"/>
    <x v="157"/>
    <x v="2"/>
    <x v="8"/>
    <n v="-15.36"/>
    <x v="0"/>
    <x v="0"/>
  </r>
  <r>
    <x v="0"/>
    <x v="134"/>
    <x v="7"/>
    <x v="0"/>
    <n v="1410"/>
    <x v="26"/>
    <x v="52"/>
    <x v="3"/>
    <x v="26"/>
    <n v="-542.85"/>
    <x v="0"/>
    <x v="0"/>
  </r>
  <r>
    <x v="0"/>
    <x v="134"/>
    <x v="7"/>
    <x v="0"/>
    <n v="1411"/>
    <x v="39"/>
    <x v="52"/>
    <x v="4"/>
    <x v="5"/>
    <n v="-100"/>
    <x v="0"/>
    <x v="0"/>
  </r>
  <r>
    <x v="0"/>
    <x v="134"/>
    <x v="7"/>
    <x v="0"/>
    <n v="1412"/>
    <x v="21"/>
    <x v="173"/>
    <x v="3"/>
    <x v="17"/>
    <n v="-1000"/>
    <x v="0"/>
    <x v="2"/>
  </r>
  <r>
    <x v="0"/>
    <x v="134"/>
    <x v="7"/>
    <x v="0"/>
    <n v="1413"/>
    <x v="11"/>
    <x v="14"/>
    <x v="3"/>
    <x v="9"/>
    <n v="-15.7"/>
    <x v="0"/>
    <x v="0"/>
  </r>
  <r>
    <x v="0"/>
    <x v="125"/>
    <x v="7"/>
    <x v="0"/>
    <n v="1414"/>
    <x v="12"/>
    <x v="174"/>
    <x v="3"/>
    <x v="9"/>
    <n v="-11.84"/>
    <x v="0"/>
    <x v="0"/>
  </r>
  <r>
    <x v="0"/>
    <x v="131"/>
    <x v="7"/>
    <x v="0"/>
    <n v="1415"/>
    <x v="15"/>
    <x v="175"/>
    <x v="3"/>
    <x v="4"/>
    <n v="-400"/>
    <x v="3"/>
    <x v="2"/>
  </r>
  <r>
    <x v="0"/>
    <x v="131"/>
    <x v="7"/>
    <x v="0"/>
    <n v="1415"/>
    <x v="15"/>
    <x v="176"/>
    <x v="3"/>
    <x v="4"/>
    <n v="-380.65"/>
    <x v="0"/>
    <x v="0"/>
  </r>
  <r>
    <x v="0"/>
    <x v="135"/>
    <x v="7"/>
    <x v="0"/>
    <n v="1417"/>
    <x v="39"/>
    <x v="177"/>
    <x v="4"/>
    <x v="5"/>
    <n v="-260"/>
    <x v="0"/>
    <x v="0"/>
  </r>
  <r>
    <x v="0"/>
    <x v="135"/>
    <x v="7"/>
    <x v="0"/>
    <n v="1417"/>
    <x v="39"/>
    <x v="178"/>
    <x v="4"/>
    <x v="5"/>
    <n v="-150"/>
    <x v="0"/>
    <x v="2"/>
  </r>
  <r>
    <x v="0"/>
    <x v="135"/>
    <x v="7"/>
    <x v="0"/>
    <n v="1416"/>
    <x v="16"/>
    <x v="177"/>
    <x v="4"/>
    <x v="12"/>
    <n v="-270"/>
    <x v="0"/>
    <x v="0"/>
  </r>
  <r>
    <x v="0"/>
    <x v="135"/>
    <x v="7"/>
    <x v="0"/>
    <n v="1416"/>
    <x v="16"/>
    <x v="178"/>
    <x v="4"/>
    <x v="12"/>
    <n v="-270"/>
    <x v="0"/>
    <x v="2"/>
  </r>
  <r>
    <x v="0"/>
    <x v="135"/>
    <x v="7"/>
    <x v="0"/>
    <n v="1418"/>
    <x v="53"/>
    <x v="179"/>
    <x v="1"/>
    <x v="25"/>
    <n v="-70"/>
    <x v="0"/>
    <x v="0"/>
  </r>
  <r>
    <x v="0"/>
    <x v="135"/>
    <x v="7"/>
    <x v="0"/>
    <n v="1419"/>
    <x v="50"/>
    <x v="180"/>
    <x v="1"/>
    <x v="25"/>
    <n v="-35"/>
    <x v="0"/>
    <x v="0"/>
  </r>
  <r>
    <x v="0"/>
    <x v="132"/>
    <x v="7"/>
    <x v="0"/>
    <n v="1420"/>
    <x v="18"/>
    <x v="181"/>
    <x v="0"/>
    <x v="14"/>
    <n v="-210.11"/>
    <x v="0"/>
    <x v="0"/>
  </r>
  <r>
    <x v="0"/>
    <x v="132"/>
    <x v="7"/>
    <x v="0"/>
    <n v="1421"/>
    <x v="38"/>
    <x v="182"/>
    <x v="1"/>
    <x v="22"/>
    <n v="-102"/>
    <x v="0"/>
    <x v="0"/>
  </r>
  <r>
    <x v="0"/>
    <x v="132"/>
    <x v="7"/>
    <x v="0"/>
    <n v="1422"/>
    <x v="4"/>
    <x v="183"/>
    <x v="3"/>
    <x v="16"/>
    <n v="-1124.78"/>
    <x v="0"/>
    <x v="2"/>
  </r>
  <r>
    <x v="0"/>
    <x v="130"/>
    <x v="7"/>
    <x v="0"/>
    <n v="1423"/>
    <x v="14"/>
    <x v="157"/>
    <x v="1"/>
    <x v="11"/>
    <n v="-47.41"/>
    <x v="0"/>
    <x v="0"/>
  </r>
  <r>
    <x v="0"/>
    <x v="136"/>
    <x v="7"/>
    <x v="0"/>
    <n v="1424"/>
    <x v="10"/>
    <x v="184"/>
    <x v="3"/>
    <x v="18"/>
    <n v="-17.09"/>
    <x v="0"/>
    <x v="0"/>
  </r>
  <r>
    <x v="0"/>
    <x v="126"/>
    <x v="7"/>
    <x v="0"/>
    <n v="1425"/>
    <x v="16"/>
    <x v="185"/>
    <x v="4"/>
    <x v="12"/>
    <n v="-270"/>
    <x v="0"/>
    <x v="0"/>
  </r>
  <r>
    <x v="0"/>
    <x v="126"/>
    <x v="7"/>
    <x v="0"/>
    <n v="1425"/>
    <x v="16"/>
    <x v="186"/>
    <x v="4"/>
    <x v="12"/>
    <n v="-130"/>
    <x v="0"/>
    <x v="2"/>
  </r>
  <r>
    <x v="0"/>
    <x v="137"/>
    <x v="7"/>
    <x v="0"/>
    <n v="1426"/>
    <x v="39"/>
    <x v="185"/>
    <x v="4"/>
    <x v="5"/>
    <n v="-260"/>
    <x v="0"/>
    <x v="0"/>
  </r>
  <r>
    <x v="0"/>
    <x v="138"/>
    <x v="7"/>
    <x v="0"/>
    <n v="1427"/>
    <x v="12"/>
    <x v="187"/>
    <x v="3"/>
    <x v="9"/>
    <n v="-108.25"/>
    <x v="0"/>
    <x v="0"/>
  </r>
  <r>
    <x v="0"/>
    <x v="139"/>
    <x v="7"/>
    <x v="0"/>
    <n v="1428"/>
    <x v="55"/>
    <x v="188"/>
    <x v="3"/>
    <x v="13"/>
    <n v="-308.56"/>
    <x v="0"/>
    <x v="2"/>
  </r>
  <r>
    <x v="0"/>
    <x v="140"/>
    <x v="7"/>
    <x v="0"/>
    <n v="1429"/>
    <x v="10"/>
    <x v="117"/>
    <x v="3"/>
    <x v="17"/>
    <n v="-166.71"/>
    <x v="1"/>
    <x v="2"/>
  </r>
  <r>
    <x v="0"/>
    <x v="127"/>
    <x v="7"/>
    <x v="0"/>
    <n v="1430"/>
    <x v="16"/>
    <x v="189"/>
    <x v="4"/>
    <x v="12"/>
    <n v="-270"/>
    <x v="0"/>
    <x v="0"/>
  </r>
  <r>
    <x v="0"/>
    <x v="141"/>
    <x v="7"/>
    <x v="0"/>
    <n v="1431"/>
    <x v="55"/>
    <x v="190"/>
    <x v="3"/>
    <x v="13"/>
    <n v="-149.94999999999999"/>
    <x v="1"/>
    <x v="2"/>
  </r>
  <r>
    <x v="0"/>
    <x v="141"/>
    <x v="7"/>
    <x v="0"/>
    <n v="1432"/>
    <x v="39"/>
    <x v="189"/>
    <x v="4"/>
    <x v="5"/>
    <n v="-260"/>
    <x v="0"/>
    <x v="0"/>
  </r>
  <r>
    <x v="0"/>
    <x v="142"/>
    <x v="7"/>
    <x v="0"/>
    <n v="1433"/>
    <x v="56"/>
    <x v="191"/>
    <x v="0"/>
    <x v="6"/>
    <n v="-125"/>
    <x v="5"/>
    <x v="0"/>
  </r>
  <r>
    <x v="0"/>
    <x v="128"/>
    <x v="7"/>
    <x v="0"/>
    <n v="1434"/>
    <x v="50"/>
    <x v="192"/>
    <x v="1"/>
    <x v="25"/>
    <n v="-70"/>
    <x v="0"/>
    <x v="0"/>
  </r>
  <r>
    <x v="0"/>
    <x v="128"/>
    <x v="7"/>
    <x v="0"/>
    <n v="1435"/>
    <x v="57"/>
    <x v="193"/>
    <x v="1"/>
    <x v="25"/>
    <n v="-70"/>
    <x v="0"/>
    <x v="0"/>
  </r>
  <r>
    <x v="0"/>
    <x v="143"/>
    <x v="7"/>
    <x v="0"/>
    <n v="1436"/>
    <x v="16"/>
    <x v="194"/>
    <x v="4"/>
    <x v="12"/>
    <n v="-270"/>
    <x v="0"/>
    <x v="0"/>
  </r>
  <r>
    <x v="0"/>
    <x v="144"/>
    <x v="7"/>
    <x v="0"/>
    <n v="1437"/>
    <x v="39"/>
    <x v="194"/>
    <x v="4"/>
    <x v="5"/>
    <n v="-260"/>
    <x v="0"/>
    <x v="0"/>
  </r>
  <r>
    <x v="0"/>
    <x v="145"/>
    <x v="7"/>
    <x v="0"/>
    <n v="1438"/>
    <x v="10"/>
    <x v="52"/>
    <x v="3"/>
    <x v="10"/>
    <n v="-94"/>
    <x v="0"/>
    <x v="0"/>
  </r>
  <r>
    <x v="1"/>
    <x v="146"/>
    <x v="7"/>
    <x v="1"/>
    <m/>
    <x v="58"/>
    <x v="195"/>
    <x v="5"/>
    <x v="27"/>
    <n v="200"/>
    <x v="0"/>
    <x v="1"/>
  </r>
  <r>
    <x v="1"/>
    <x v="147"/>
    <x v="8"/>
    <x v="1"/>
    <m/>
    <x v="1"/>
    <x v="196"/>
    <x v="1"/>
    <x v="1"/>
    <n v="-10"/>
    <x v="0"/>
    <x v="0"/>
  </r>
  <r>
    <x v="1"/>
    <x v="148"/>
    <x v="9"/>
    <x v="1"/>
    <m/>
    <x v="1"/>
    <x v="196"/>
    <x v="1"/>
    <x v="1"/>
    <n v="-10"/>
    <x v="0"/>
    <x v="0"/>
  </r>
  <r>
    <x v="1"/>
    <x v="149"/>
    <x v="10"/>
    <x v="1"/>
    <m/>
    <x v="1"/>
    <x v="196"/>
    <x v="1"/>
    <x v="1"/>
    <n v="-10"/>
    <x v="0"/>
    <x v="0"/>
  </r>
  <r>
    <x v="1"/>
    <x v="10"/>
    <x v="0"/>
    <x v="0"/>
    <m/>
    <x v="59"/>
    <x v="197"/>
    <x v="6"/>
    <x v="28"/>
    <n v="-15350"/>
    <x v="0"/>
    <x v="3"/>
  </r>
  <r>
    <x v="1"/>
    <x v="150"/>
    <x v="0"/>
    <x v="0"/>
    <m/>
    <x v="60"/>
    <x v="52"/>
    <x v="7"/>
    <x v="29"/>
    <n v="-3941.3"/>
    <x v="0"/>
    <x v="1"/>
  </r>
  <r>
    <x v="1"/>
    <x v="151"/>
    <x v="0"/>
    <x v="0"/>
    <m/>
    <x v="61"/>
    <x v="52"/>
    <x v="6"/>
    <x v="30"/>
    <n v="-496.58"/>
    <x v="0"/>
    <x v="3"/>
  </r>
  <r>
    <x v="1"/>
    <x v="11"/>
    <x v="0"/>
    <x v="0"/>
    <m/>
    <x v="62"/>
    <x v="52"/>
    <x v="8"/>
    <x v="31"/>
    <n v="-11639.77"/>
    <x v="0"/>
    <x v="0"/>
  </r>
  <r>
    <x v="1"/>
    <x v="12"/>
    <x v="0"/>
    <x v="0"/>
    <m/>
    <x v="1"/>
    <x v="198"/>
    <x v="1"/>
    <x v="1"/>
    <n v="-17"/>
    <x v="0"/>
    <x v="0"/>
  </r>
  <r>
    <x v="1"/>
    <x v="18"/>
    <x v="1"/>
    <x v="0"/>
    <m/>
    <x v="63"/>
    <x v="52"/>
    <x v="5"/>
    <x v="15"/>
    <n v="10000"/>
    <x v="0"/>
    <x v="1"/>
  </r>
  <r>
    <x v="1"/>
    <x v="21"/>
    <x v="1"/>
    <x v="0"/>
    <m/>
    <x v="64"/>
    <x v="52"/>
    <x v="3"/>
    <x v="26"/>
    <n v="-87.82"/>
    <x v="0"/>
    <x v="2"/>
  </r>
  <r>
    <x v="1"/>
    <x v="21"/>
    <x v="1"/>
    <x v="0"/>
    <m/>
    <x v="65"/>
    <x v="52"/>
    <x v="3"/>
    <x v="26"/>
    <n v="-18.82"/>
    <x v="0"/>
    <x v="0"/>
  </r>
  <r>
    <x v="1"/>
    <x v="152"/>
    <x v="1"/>
    <x v="0"/>
    <m/>
    <x v="64"/>
    <x v="52"/>
    <x v="3"/>
    <x v="26"/>
    <n v="-21.11"/>
    <x v="0"/>
    <x v="2"/>
  </r>
  <r>
    <x v="1"/>
    <x v="30"/>
    <x v="1"/>
    <x v="0"/>
    <m/>
    <x v="64"/>
    <x v="52"/>
    <x v="3"/>
    <x v="26"/>
    <n v="-58.31"/>
    <x v="0"/>
    <x v="2"/>
  </r>
  <r>
    <x v="1"/>
    <x v="24"/>
    <x v="1"/>
    <x v="0"/>
    <m/>
    <x v="66"/>
    <x v="52"/>
    <x v="3"/>
    <x v="26"/>
    <n v="-396.2"/>
    <x v="0"/>
    <x v="0"/>
  </r>
  <r>
    <x v="1"/>
    <x v="24"/>
    <x v="1"/>
    <x v="0"/>
    <m/>
    <x v="65"/>
    <x v="52"/>
    <x v="3"/>
    <x v="26"/>
    <n v="-74.55"/>
    <x v="0"/>
    <x v="0"/>
  </r>
  <r>
    <x v="1"/>
    <x v="24"/>
    <x v="1"/>
    <x v="0"/>
    <m/>
    <x v="64"/>
    <x v="52"/>
    <x v="3"/>
    <x v="26"/>
    <n v="-35.78"/>
    <x v="0"/>
    <x v="2"/>
  </r>
  <r>
    <x v="1"/>
    <x v="24"/>
    <x v="1"/>
    <x v="0"/>
    <m/>
    <x v="65"/>
    <x v="52"/>
    <x v="3"/>
    <x v="26"/>
    <n v="-15.52"/>
    <x v="0"/>
    <x v="0"/>
  </r>
  <r>
    <x v="1"/>
    <x v="34"/>
    <x v="1"/>
    <x v="0"/>
    <m/>
    <x v="64"/>
    <x v="52"/>
    <x v="3"/>
    <x v="26"/>
    <n v="-31.32"/>
    <x v="0"/>
    <x v="2"/>
  </r>
  <r>
    <x v="1"/>
    <x v="35"/>
    <x v="1"/>
    <x v="0"/>
    <m/>
    <x v="66"/>
    <x v="52"/>
    <x v="3"/>
    <x v="26"/>
    <n v="-47.11"/>
    <x v="0"/>
    <x v="0"/>
  </r>
  <r>
    <x v="1"/>
    <x v="36"/>
    <x v="1"/>
    <x v="0"/>
    <m/>
    <x v="64"/>
    <x v="52"/>
    <x v="3"/>
    <x v="26"/>
    <n v="-19.47"/>
    <x v="0"/>
    <x v="2"/>
  </r>
  <r>
    <x v="1"/>
    <x v="25"/>
    <x v="1"/>
    <x v="0"/>
    <m/>
    <x v="63"/>
    <x v="52"/>
    <x v="5"/>
    <x v="15"/>
    <n v="10000"/>
    <x v="0"/>
    <x v="1"/>
  </r>
  <r>
    <x v="1"/>
    <x v="25"/>
    <x v="1"/>
    <x v="0"/>
    <m/>
    <x v="67"/>
    <x v="199"/>
    <x v="3"/>
    <x v="26"/>
    <n v="-560.95000000000005"/>
    <x v="0"/>
    <x v="2"/>
  </r>
  <r>
    <x v="2"/>
    <x v="153"/>
    <x v="1"/>
    <x v="0"/>
    <m/>
    <x v="2"/>
    <x v="200"/>
    <x v="1"/>
    <x v="1"/>
    <n v="-130"/>
    <x v="0"/>
    <x v="2"/>
  </r>
  <r>
    <x v="1"/>
    <x v="25"/>
    <x v="1"/>
    <x v="0"/>
    <m/>
    <x v="65"/>
    <x v="52"/>
    <x v="3"/>
    <x v="26"/>
    <n v="-61.04"/>
    <x v="0"/>
    <x v="0"/>
  </r>
  <r>
    <x v="1"/>
    <x v="25"/>
    <x v="1"/>
    <x v="0"/>
    <m/>
    <x v="65"/>
    <x v="52"/>
    <x v="3"/>
    <x v="26"/>
    <n v="-54.87"/>
    <x v="0"/>
    <x v="0"/>
  </r>
  <r>
    <x v="1"/>
    <x v="154"/>
    <x v="1"/>
    <x v="0"/>
    <m/>
    <x v="60"/>
    <x v="52"/>
    <x v="7"/>
    <x v="29"/>
    <n v="-3941.3"/>
    <x v="0"/>
    <x v="1"/>
  </r>
  <r>
    <x v="1"/>
    <x v="42"/>
    <x v="2"/>
    <x v="0"/>
    <m/>
    <x v="63"/>
    <x v="52"/>
    <x v="5"/>
    <x v="15"/>
    <n v="10000"/>
    <x v="0"/>
    <x v="1"/>
  </r>
  <r>
    <x v="1"/>
    <x v="42"/>
    <x v="2"/>
    <x v="0"/>
    <m/>
    <x v="60"/>
    <x v="52"/>
    <x v="7"/>
    <x v="29"/>
    <n v="-3941.3"/>
    <x v="0"/>
    <x v="1"/>
  </r>
  <r>
    <x v="1"/>
    <x v="42"/>
    <x v="2"/>
    <x v="0"/>
    <m/>
    <x v="61"/>
    <x v="52"/>
    <x v="6"/>
    <x v="30"/>
    <n v="-496.58"/>
    <x v="0"/>
    <x v="3"/>
  </r>
  <r>
    <x v="1"/>
    <x v="42"/>
    <x v="2"/>
    <x v="0"/>
    <m/>
    <x v="68"/>
    <x v="201"/>
    <x v="6"/>
    <x v="3"/>
    <n v="-120"/>
    <x v="0"/>
    <x v="3"/>
  </r>
  <r>
    <x v="1"/>
    <x v="42"/>
    <x v="2"/>
    <x v="0"/>
    <m/>
    <x v="69"/>
    <x v="201"/>
    <x v="3"/>
    <x v="10"/>
    <n v="-1100"/>
    <x v="0"/>
    <x v="2"/>
  </r>
  <r>
    <x v="1"/>
    <x v="42"/>
    <x v="2"/>
    <x v="0"/>
    <m/>
    <x v="70"/>
    <x v="201"/>
    <x v="3"/>
    <x v="10"/>
    <n v="-422"/>
    <x v="0"/>
    <x v="0"/>
  </r>
  <r>
    <x v="1"/>
    <x v="53"/>
    <x v="3"/>
    <x v="0"/>
    <m/>
    <x v="26"/>
    <x v="52"/>
    <x v="3"/>
    <x v="26"/>
    <n v="-75.2"/>
    <x v="0"/>
    <x v="0"/>
  </r>
  <r>
    <x v="1"/>
    <x v="53"/>
    <x v="3"/>
    <x v="0"/>
    <m/>
    <x v="65"/>
    <x v="52"/>
    <x v="3"/>
    <x v="26"/>
    <n v="-21.3"/>
    <x v="0"/>
    <x v="0"/>
  </r>
  <r>
    <x v="1"/>
    <x v="55"/>
    <x v="3"/>
    <x v="0"/>
    <m/>
    <x v="71"/>
    <x v="52"/>
    <x v="6"/>
    <x v="3"/>
    <n v="-5"/>
    <x v="0"/>
    <x v="3"/>
  </r>
  <r>
    <x v="1"/>
    <x v="54"/>
    <x v="3"/>
    <x v="0"/>
    <m/>
    <x v="65"/>
    <x v="52"/>
    <x v="3"/>
    <x v="26"/>
    <n v="-69.739999999999995"/>
    <x v="0"/>
    <x v="0"/>
  </r>
  <r>
    <x v="1"/>
    <x v="54"/>
    <x v="3"/>
    <x v="0"/>
    <m/>
    <x v="26"/>
    <x v="52"/>
    <x v="3"/>
    <x v="26"/>
    <n v="-3.22"/>
    <x v="0"/>
    <x v="0"/>
  </r>
  <r>
    <x v="1"/>
    <x v="61"/>
    <x v="3"/>
    <x v="0"/>
    <m/>
    <x v="65"/>
    <x v="52"/>
    <x v="3"/>
    <x v="26"/>
    <n v="-21.89"/>
    <x v="0"/>
    <x v="0"/>
  </r>
  <r>
    <x v="1"/>
    <x v="62"/>
    <x v="3"/>
    <x v="0"/>
    <m/>
    <x v="68"/>
    <x v="52"/>
    <x v="6"/>
    <x v="3"/>
    <n v="-29.2"/>
    <x v="0"/>
    <x v="3"/>
  </r>
  <r>
    <x v="1"/>
    <x v="62"/>
    <x v="3"/>
    <x v="0"/>
    <m/>
    <x v="65"/>
    <x v="52"/>
    <x v="3"/>
    <x v="26"/>
    <n v="-8.89"/>
    <x v="0"/>
    <x v="0"/>
  </r>
  <r>
    <x v="1"/>
    <x v="63"/>
    <x v="3"/>
    <x v="0"/>
    <m/>
    <x v="65"/>
    <x v="52"/>
    <x v="3"/>
    <x v="26"/>
    <n v="-27.96"/>
    <x v="0"/>
    <x v="0"/>
  </r>
  <r>
    <x v="1"/>
    <x v="63"/>
    <x v="3"/>
    <x v="0"/>
    <m/>
    <x v="66"/>
    <x v="52"/>
    <x v="3"/>
    <x v="26"/>
    <n v="-17.59"/>
    <x v="0"/>
    <x v="0"/>
  </r>
  <r>
    <x v="1"/>
    <x v="56"/>
    <x v="3"/>
    <x v="0"/>
    <m/>
    <x v="72"/>
    <x v="52"/>
    <x v="3"/>
    <x v="26"/>
    <n v="-18.899999999999999"/>
    <x v="0"/>
    <x v="0"/>
  </r>
  <r>
    <x v="1"/>
    <x v="56"/>
    <x v="3"/>
    <x v="0"/>
    <m/>
    <x v="26"/>
    <x v="52"/>
    <x v="3"/>
    <x v="26"/>
    <n v="-4.97"/>
    <x v="0"/>
    <x v="0"/>
  </r>
  <r>
    <x v="1"/>
    <x v="65"/>
    <x v="3"/>
    <x v="0"/>
    <m/>
    <x v="68"/>
    <x v="52"/>
    <x v="6"/>
    <x v="3"/>
    <n v="-29"/>
    <x v="0"/>
    <x v="3"/>
  </r>
  <r>
    <x v="1"/>
    <x v="57"/>
    <x v="3"/>
    <x v="0"/>
    <m/>
    <x v="43"/>
    <x v="202"/>
    <x v="3"/>
    <x v="7"/>
    <n v="16.239999999999998"/>
    <x v="0"/>
    <x v="0"/>
  </r>
  <r>
    <x v="1"/>
    <x v="57"/>
    <x v="3"/>
    <x v="0"/>
    <m/>
    <x v="65"/>
    <x v="52"/>
    <x v="3"/>
    <x v="26"/>
    <n v="-88.47"/>
    <x v="0"/>
    <x v="0"/>
  </r>
  <r>
    <x v="1"/>
    <x v="57"/>
    <x v="3"/>
    <x v="0"/>
    <m/>
    <x v="43"/>
    <x v="52"/>
    <x v="3"/>
    <x v="7"/>
    <n v="-56.83"/>
    <x v="0"/>
    <x v="0"/>
  </r>
  <r>
    <x v="1"/>
    <x v="66"/>
    <x v="3"/>
    <x v="0"/>
    <m/>
    <x v="73"/>
    <x v="52"/>
    <x v="3"/>
    <x v="26"/>
    <n v="-21.41"/>
    <x v="0"/>
    <x v="0"/>
  </r>
  <r>
    <x v="1"/>
    <x v="155"/>
    <x v="3"/>
    <x v="0"/>
    <m/>
    <x v="65"/>
    <x v="52"/>
    <x v="3"/>
    <x v="26"/>
    <n v="-17.350000000000001"/>
    <x v="0"/>
    <x v="0"/>
  </r>
  <r>
    <x v="1"/>
    <x v="156"/>
    <x v="3"/>
    <x v="0"/>
    <m/>
    <x v="65"/>
    <x v="52"/>
    <x v="3"/>
    <x v="26"/>
    <n v="-7.77"/>
    <x v="0"/>
    <x v="0"/>
  </r>
  <r>
    <x v="1"/>
    <x v="67"/>
    <x v="3"/>
    <x v="0"/>
    <m/>
    <x v="74"/>
    <x v="52"/>
    <x v="6"/>
    <x v="3"/>
    <n v="-20"/>
    <x v="0"/>
    <x v="3"/>
  </r>
  <r>
    <x v="1"/>
    <x v="68"/>
    <x v="3"/>
    <x v="0"/>
    <m/>
    <x v="65"/>
    <x v="52"/>
    <x v="3"/>
    <x v="26"/>
    <n v="-102.91"/>
    <x v="0"/>
    <x v="0"/>
  </r>
  <r>
    <x v="1"/>
    <x v="68"/>
    <x v="3"/>
    <x v="0"/>
    <m/>
    <x v="75"/>
    <x v="52"/>
    <x v="3"/>
    <x v="26"/>
    <n v="-84.38"/>
    <x v="0"/>
    <x v="0"/>
  </r>
  <r>
    <x v="1"/>
    <x v="68"/>
    <x v="3"/>
    <x v="0"/>
    <m/>
    <x v="76"/>
    <x v="52"/>
    <x v="6"/>
    <x v="3"/>
    <n v="-31"/>
    <x v="0"/>
    <x v="3"/>
  </r>
  <r>
    <x v="1"/>
    <x v="68"/>
    <x v="3"/>
    <x v="0"/>
    <m/>
    <x v="65"/>
    <x v="52"/>
    <x v="3"/>
    <x v="26"/>
    <n v="-6.19"/>
    <x v="0"/>
    <x v="0"/>
  </r>
  <r>
    <x v="1"/>
    <x v="41"/>
    <x v="3"/>
    <x v="0"/>
    <m/>
    <x v="60"/>
    <x v="52"/>
    <x v="7"/>
    <x v="29"/>
    <n v="-3941.3"/>
    <x v="0"/>
    <x v="1"/>
  </r>
  <r>
    <x v="1"/>
    <x v="51"/>
    <x v="3"/>
    <x v="0"/>
    <m/>
    <x v="77"/>
    <x v="52"/>
    <x v="6"/>
    <x v="32"/>
    <n v="-792.2"/>
    <x v="0"/>
    <x v="3"/>
  </r>
  <r>
    <x v="1"/>
    <x v="41"/>
    <x v="3"/>
    <x v="0"/>
    <m/>
    <x v="78"/>
    <x v="52"/>
    <x v="6"/>
    <x v="33"/>
    <n v="-12"/>
    <x v="0"/>
    <x v="3"/>
  </r>
  <r>
    <x v="1"/>
    <x v="70"/>
    <x v="4"/>
    <x v="0"/>
    <m/>
    <x v="68"/>
    <x v="52"/>
    <x v="6"/>
    <x v="3"/>
    <n v="-21"/>
    <x v="0"/>
    <x v="3"/>
  </r>
  <r>
    <x v="1"/>
    <x v="70"/>
    <x v="4"/>
    <x v="0"/>
    <m/>
    <x v="74"/>
    <x v="52"/>
    <x v="6"/>
    <x v="3"/>
    <n v="-15"/>
    <x v="0"/>
    <x v="3"/>
  </r>
  <r>
    <x v="1"/>
    <x v="70"/>
    <x v="4"/>
    <x v="0"/>
    <m/>
    <x v="65"/>
    <x v="52"/>
    <x v="3"/>
    <x v="26"/>
    <n v="-12.3"/>
    <x v="0"/>
    <x v="0"/>
  </r>
  <r>
    <x v="1"/>
    <x v="157"/>
    <x v="4"/>
    <x v="0"/>
    <m/>
    <x v="68"/>
    <x v="52"/>
    <x v="6"/>
    <x v="3"/>
    <n v="-20"/>
    <x v="0"/>
    <x v="3"/>
  </r>
  <r>
    <x v="1"/>
    <x v="77"/>
    <x v="4"/>
    <x v="0"/>
    <m/>
    <x v="63"/>
    <x v="52"/>
    <x v="5"/>
    <x v="15"/>
    <n v="10000"/>
    <x v="0"/>
    <x v="1"/>
  </r>
  <r>
    <x v="1"/>
    <x v="77"/>
    <x v="4"/>
    <x v="0"/>
    <m/>
    <x v="65"/>
    <x v="52"/>
    <x v="3"/>
    <x v="26"/>
    <n v="-96.02"/>
    <x v="0"/>
    <x v="0"/>
  </r>
  <r>
    <x v="1"/>
    <x v="77"/>
    <x v="4"/>
    <x v="0"/>
    <m/>
    <x v="79"/>
    <x v="52"/>
    <x v="3"/>
    <x v="26"/>
    <n v="-8"/>
    <x v="0"/>
    <x v="0"/>
  </r>
  <r>
    <x v="1"/>
    <x v="75"/>
    <x v="4"/>
    <x v="0"/>
    <m/>
    <x v="75"/>
    <x v="52"/>
    <x v="3"/>
    <x v="26"/>
    <n v="-75.760000000000005"/>
    <x v="0"/>
    <x v="0"/>
  </r>
  <r>
    <x v="1"/>
    <x v="75"/>
    <x v="4"/>
    <x v="0"/>
    <m/>
    <x v="65"/>
    <x v="52"/>
    <x v="3"/>
    <x v="26"/>
    <n v="-28.43"/>
    <x v="0"/>
    <x v="0"/>
  </r>
  <r>
    <x v="1"/>
    <x v="75"/>
    <x v="4"/>
    <x v="0"/>
    <m/>
    <x v="65"/>
    <x v="52"/>
    <x v="3"/>
    <x v="26"/>
    <n v="-24.63"/>
    <x v="0"/>
    <x v="0"/>
  </r>
  <r>
    <x v="1"/>
    <x v="158"/>
    <x v="4"/>
    <x v="0"/>
    <m/>
    <x v="66"/>
    <x v="52"/>
    <x v="3"/>
    <x v="26"/>
    <n v="-34.74"/>
    <x v="0"/>
    <x v="0"/>
  </r>
  <r>
    <x v="1"/>
    <x v="159"/>
    <x v="4"/>
    <x v="0"/>
    <m/>
    <x v="65"/>
    <x v="52"/>
    <x v="3"/>
    <x v="26"/>
    <n v="-80.2"/>
    <x v="0"/>
    <x v="0"/>
  </r>
  <r>
    <x v="1"/>
    <x v="71"/>
    <x v="4"/>
    <x v="0"/>
    <m/>
    <x v="66"/>
    <x v="52"/>
    <x v="3"/>
    <x v="26"/>
    <n v="-41.78"/>
    <x v="0"/>
    <x v="0"/>
  </r>
  <r>
    <x v="1"/>
    <x v="71"/>
    <x v="4"/>
    <x v="0"/>
    <m/>
    <x v="26"/>
    <x v="52"/>
    <x v="3"/>
    <x v="26"/>
    <n v="-25.92"/>
    <x v="0"/>
    <x v="0"/>
  </r>
  <r>
    <x v="1"/>
    <x v="71"/>
    <x v="4"/>
    <x v="0"/>
    <m/>
    <x v="68"/>
    <x v="52"/>
    <x v="6"/>
    <x v="3"/>
    <n v="-20"/>
    <x v="0"/>
    <x v="3"/>
  </r>
  <r>
    <x v="1"/>
    <x v="78"/>
    <x v="4"/>
    <x v="0"/>
    <m/>
    <x v="65"/>
    <x v="52"/>
    <x v="3"/>
    <x v="26"/>
    <n v="-17.72"/>
    <x v="0"/>
    <x v="0"/>
  </r>
  <r>
    <x v="1"/>
    <x v="160"/>
    <x v="4"/>
    <x v="0"/>
    <m/>
    <x v="65"/>
    <x v="52"/>
    <x v="3"/>
    <x v="26"/>
    <n v="-351.65"/>
    <x v="0"/>
    <x v="2"/>
  </r>
  <r>
    <x v="1"/>
    <x v="160"/>
    <x v="4"/>
    <x v="0"/>
    <m/>
    <x v="66"/>
    <x v="52"/>
    <x v="3"/>
    <x v="26"/>
    <n v="-192.61"/>
    <x v="0"/>
    <x v="2"/>
  </r>
  <r>
    <x v="1"/>
    <x v="160"/>
    <x v="4"/>
    <x v="0"/>
    <m/>
    <x v="68"/>
    <x v="52"/>
    <x v="6"/>
    <x v="3"/>
    <n v="-30"/>
    <x v="0"/>
    <x v="3"/>
  </r>
  <r>
    <x v="1"/>
    <x v="160"/>
    <x v="4"/>
    <x v="0"/>
    <m/>
    <x v="65"/>
    <x v="52"/>
    <x v="3"/>
    <x v="26"/>
    <n v="-25.58"/>
    <x v="0"/>
    <x v="0"/>
  </r>
  <r>
    <x v="1"/>
    <x v="76"/>
    <x v="4"/>
    <x v="0"/>
    <m/>
    <x v="65"/>
    <x v="52"/>
    <x v="3"/>
    <x v="26"/>
    <n v="-108.98"/>
    <x v="0"/>
    <x v="0"/>
  </r>
  <r>
    <x v="1"/>
    <x v="76"/>
    <x v="4"/>
    <x v="0"/>
    <m/>
    <x v="68"/>
    <x v="52"/>
    <x v="6"/>
    <x v="3"/>
    <n v="-26.94"/>
    <x v="0"/>
    <x v="3"/>
  </r>
  <r>
    <x v="1"/>
    <x v="154"/>
    <x v="4"/>
    <x v="0"/>
    <m/>
    <x v="59"/>
    <x v="52"/>
    <x v="4"/>
    <x v="12"/>
    <n v="-3205"/>
    <x v="0"/>
    <x v="2"/>
  </r>
  <r>
    <x v="1"/>
    <x v="59"/>
    <x v="4"/>
    <x v="0"/>
    <n v="1157"/>
    <x v="77"/>
    <x v="52"/>
    <x v="6"/>
    <x v="32"/>
    <n v="-792.28"/>
    <x v="0"/>
    <x v="3"/>
  </r>
  <r>
    <x v="1"/>
    <x v="59"/>
    <x v="4"/>
    <x v="0"/>
    <n v="1158"/>
    <x v="60"/>
    <x v="52"/>
    <x v="7"/>
    <x v="29"/>
    <n v="-3941.3"/>
    <x v="0"/>
    <x v="1"/>
  </r>
  <r>
    <x v="1"/>
    <x v="161"/>
    <x v="4"/>
    <x v="0"/>
    <n v="1159"/>
    <x v="61"/>
    <x v="52"/>
    <x v="6"/>
    <x v="30"/>
    <n v="-496.58"/>
    <x v="0"/>
    <x v="3"/>
  </r>
  <r>
    <x v="1"/>
    <x v="78"/>
    <x v="4"/>
    <x v="0"/>
    <n v="1160"/>
    <x v="80"/>
    <x v="52"/>
    <x v="6"/>
    <x v="33"/>
    <n v="-480"/>
    <x v="0"/>
    <x v="3"/>
  </r>
  <r>
    <x v="1"/>
    <x v="93"/>
    <x v="5"/>
    <x v="0"/>
    <m/>
    <x v="65"/>
    <x v="52"/>
    <x v="3"/>
    <x v="26"/>
    <n v="-25.71"/>
    <x v="0"/>
    <x v="0"/>
  </r>
  <r>
    <x v="1"/>
    <x v="85"/>
    <x v="5"/>
    <x v="0"/>
    <m/>
    <x v="65"/>
    <x v="52"/>
    <x v="3"/>
    <x v="26"/>
    <n v="-7.62"/>
    <x v="0"/>
    <x v="0"/>
  </r>
  <r>
    <x v="1"/>
    <x v="91"/>
    <x v="5"/>
    <x v="0"/>
    <m/>
    <x v="63"/>
    <x v="52"/>
    <x v="5"/>
    <x v="15"/>
    <n v="10000"/>
    <x v="0"/>
    <x v="1"/>
  </r>
  <r>
    <x v="1"/>
    <x v="91"/>
    <x v="5"/>
    <x v="0"/>
    <m/>
    <x v="81"/>
    <x v="52"/>
    <x v="6"/>
    <x v="3"/>
    <n v="-30"/>
    <x v="0"/>
    <x v="3"/>
  </r>
  <r>
    <x v="1"/>
    <x v="91"/>
    <x v="5"/>
    <x v="0"/>
    <m/>
    <x v="65"/>
    <x v="52"/>
    <x v="3"/>
    <x v="26"/>
    <n v="-18.32"/>
    <x v="0"/>
    <x v="0"/>
  </r>
  <r>
    <x v="1"/>
    <x v="95"/>
    <x v="5"/>
    <x v="0"/>
    <m/>
    <x v="65"/>
    <x v="52"/>
    <x v="3"/>
    <x v="26"/>
    <n v="-51.69"/>
    <x v="0"/>
    <x v="0"/>
  </r>
  <r>
    <x v="1"/>
    <x v="96"/>
    <x v="5"/>
    <x v="0"/>
    <m/>
    <x v="64"/>
    <x v="52"/>
    <x v="3"/>
    <x v="34"/>
    <n v="-13.96"/>
    <x v="0"/>
    <x v="0"/>
  </r>
  <r>
    <x v="1"/>
    <x v="87"/>
    <x v="5"/>
    <x v="0"/>
    <m/>
    <x v="65"/>
    <x v="52"/>
    <x v="3"/>
    <x v="26"/>
    <n v="-56.75"/>
    <x v="0"/>
    <x v="0"/>
  </r>
  <r>
    <x v="1"/>
    <x v="87"/>
    <x v="5"/>
    <x v="0"/>
    <m/>
    <x v="76"/>
    <x v="52"/>
    <x v="6"/>
    <x v="3"/>
    <n v="-15"/>
    <x v="0"/>
    <x v="3"/>
  </r>
  <r>
    <x v="1"/>
    <x v="97"/>
    <x v="5"/>
    <x v="0"/>
    <m/>
    <x v="66"/>
    <x v="52"/>
    <x v="3"/>
    <x v="26"/>
    <n v="-27.58"/>
    <x v="0"/>
    <x v="0"/>
  </r>
  <r>
    <x v="1"/>
    <x v="99"/>
    <x v="5"/>
    <x v="0"/>
    <m/>
    <x v="64"/>
    <x v="52"/>
    <x v="3"/>
    <x v="34"/>
    <n v="-77.08"/>
    <x v="0"/>
    <x v="0"/>
  </r>
  <r>
    <x v="1"/>
    <x v="99"/>
    <x v="5"/>
    <x v="0"/>
    <m/>
    <x v="66"/>
    <x v="52"/>
    <x v="3"/>
    <x v="26"/>
    <n v="-53"/>
    <x v="0"/>
    <x v="0"/>
  </r>
  <r>
    <x v="1"/>
    <x v="100"/>
    <x v="5"/>
    <x v="0"/>
    <m/>
    <x v="65"/>
    <x v="52"/>
    <x v="3"/>
    <x v="26"/>
    <n v="-78.92"/>
    <x v="0"/>
    <x v="0"/>
  </r>
  <r>
    <x v="1"/>
    <x v="100"/>
    <x v="5"/>
    <x v="0"/>
    <m/>
    <x v="82"/>
    <x v="52"/>
    <x v="6"/>
    <x v="3"/>
    <n v="-31.5"/>
    <x v="0"/>
    <x v="3"/>
  </r>
  <r>
    <x v="1"/>
    <x v="162"/>
    <x v="5"/>
    <x v="0"/>
    <m/>
    <x v="66"/>
    <x v="52"/>
    <x v="3"/>
    <x v="26"/>
    <n v="-733.94"/>
    <x v="0"/>
    <x v="2"/>
  </r>
  <r>
    <x v="1"/>
    <x v="162"/>
    <x v="5"/>
    <x v="0"/>
    <m/>
    <x v="65"/>
    <x v="52"/>
    <x v="3"/>
    <x v="26"/>
    <n v="-41"/>
    <x v="0"/>
    <x v="0"/>
  </r>
  <r>
    <x v="1"/>
    <x v="88"/>
    <x v="5"/>
    <x v="0"/>
    <m/>
    <x v="82"/>
    <x v="52"/>
    <x v="6"/>
    <x v="3"/>
    <n v="-25"/>
    <x v="0"/>
    <x v="3"/>
  </r>
  <r>
    <x v="1"/>
    <x v="163"/>
    <x v="5"/>
    <x v="0"/>
    <m/>
    <x v="15"/>
    <x v="52"/>
    <x v="3"/>
    <x v="26"/>
    <n v="-41.38"/>
    <x v="0"/>
    <x v="0"/>
  </r>
  <r>
    <x v="1"/>
    <x v="103"/>
    <x v="5"/>
    <x v="0"/>
    <m/>
    <x v="66"/>
    <x v="52"/>
    <x v="3"/>
    <x v="26"/>
    <n v="-1303.55"/>
    <x v="0"/>
    <x v="2"/>
  </r>
  <r>
    <x v="1"/>
    <x v="164"/>
    <x v="5"/>
    <x v="0"/>
    <m/>
    <x v="66"/>
    <x v="52"/>
    <x v="3"/>
    <x v="26"/>
    <n v="-150.47"/>
    <x v="0"/>
    <x v="2"/>
  </r>
  <r>
    <x v="1"/>
    <x v="164"/>
    <x v="5"/>
    <x v="0"/>
    <m/>
    <x v="83"/>
    <x v="52"/>
    <x v="3"/>
    <x v="26"/>
    <n v="-45.91"/>
    <x v="0"/>
    <x v="0"/>
  </r>
  <r>
    <x v="1"/>
    <x v="164"/>
    <x v="5"/>
    <x v="0"/>
    <m/>
    <x v="26"/>
    <x v="52"/>
    <x v="3"/>
    <x v="26"/>
    <n v="-37.67"/>
    <x v="0"/>
    <x v="0"/>
  </r>
  <r>
    <x v="1"/>
    <x v="164"/>
    <x v="5"/>
    <x v="0"/>
    <m/>
    <x v="74"/>
    <x v="52"/>
    <x v="6"/>
    <x v="3"/>
    <n v="-25"/>
    <x v="0"/>
    <x v="3"/>
  </r>
  <r>
    <x v="1"/>
    <x v="164"/>
    <x v="5"/>
    <x v="0"/>
    <m/>
    <x v="84"/>
    <x v="52"/>
    <x v="3"/>
    <x v="17"/>
    <n v="-21.51"/>
    <x v="0"/>
    <x v="2"/>
  </r>
  <r>
    <x v="1"/>
    <x v="164"/>
    <x v="5"/>
    <x v="0"/>
    <m/>
    <x v="26"/>
    <x v="52"/>
    <x v="3"/>
    <x v="26"/>
    <n v="-18.93"/>
    <x v="0"/>
    <x v="0"/>
  </r>
  <r>
    <x v="1"/>
    <x v="164"/>
    <x v="5"/>
    <x v="0"/>
    <m/>
    <x v="64"/>
    <x v="52"/>
    <x v="3"/>
    <x v="34"/>
    <n v="-17.54"/>
    <x v="0"/>
    <x v="0"/>
  </r>
  <r>
    <x v="1"/>
    <x v="164"/>
    <x v="5"/>
    <x v="0"/>
    <m/>
    <x v="66"/>
    <x v="52"/>
    <x v="3"/>
    <x v="26"/>
    <n v="-16.61"/>
    <x v="0"/>
    <x v="0"/>
  </r>
  <r>
    <x v="1"/>
    <x v="164"/>
    <x v="5"/>
    <x v="0"/>
    <m/>
    <x v="71"/>
    <x v="52"/>
    <x v="6"/>
    <x v="3"/>
    <n v="-6.46"/>
    <x v="0"/>
    <x v="3"/>
  </r>
  <r>
    <x v="1"/>
    <x v="89"/>
    <x v="5"/>
    <x v="0"/>
    <m/>
    <x v="66"/>
    <x v="52"/>
    <x v="3"/>
    <x v="26"/>
    <n v="-46.21"/>
    <x v="0"/>
    <x v="0"/>
  </r>
  <r>
    <x v="1"/>
    <x v="114"/>
    <x v="5"/>
    <x v="0"/>
    <m/>
    <x v="85"/>
    <x v="52"/>
    <x v="6"/>
    <x v="3"/>
    <n v="-20.010000000000002"/>
    <x v="0"/>
    <x v="3"/>
  </r>
  <r>
    <x v="1"/>
    <x v="90"/>
    <x v="5"/>
    <x v="0"/>
    <m/>
    <x v="66"/>
    <x v="52"/>
    <x v="3"/>
    <x v="26"/>
    <n v="-16.55"/>
    <x v="0"/>
    <x v="0"/>
  </r>
  <r>
    <x v="1"/>
    <x v="165"/>
    <x v="5"/>
    <x v="0"/>
    <m/>
    <x v="4"/>
    <x v="52"/>
    <x v="3"/>
    <x v="26"/>
    <n v="-206.12"/>
    <x v="0"/>
    <x v="0"/>
  </r>
  <r>
    <x v="1"/>
    <x v="160"/>
    <x v="5"/>
    <x v="0"/>
    <m/>
    <x v="60"/>
    <x v="52"/>
    <x v="7"/>
    <x v="29"/>
    <n v="-3941.3"/>
    <x v="0"/>
    <x v="1"/>
  </r>
  <r>
    <x v="1"/>
    <x v="160"/>
    <x v="5"/>
    <x v="0"/>
    <m/>
    <x v="77"/>
    <x v="52"/>
    <x v="6"/>
    <x v="32"/>
    <n v="-792.28"/>
    <x v="0"/>
    <x v="3"/>
  </r>
  <r>
    <x v="1"/>
    <x v="94"/>
    <x v="5"/>
    <x v="0"/>
    <m/>
    <x v="61"/>
    <x v="52"/>
    <x v="6"/>
    <x v="30"/>
    <n v="-496.58"/>
    <x v="0"/>
    <x v="3"/>
  </r>
  <r>
    <x v="1"/>
    <x v="111"/>
    <x v="6"/>
    <x v="0"/>
    <m/>
    <x v="26"/>
    <x v="52"/>
    <x v="3"/>
    <x v="26"/>
    <n v="-19.77"/>
    <x v="0"/>
    <x v="0"/>
  </r>
  <r>
    <x v="1"/>
    <x v="106"/>
    <x v="6"/>
    <x v="0"/>
    <m/>
    <x v="82"/>
    <x v="52"/>
    <x v="6"/>
    <x v="3"/>
    <n v="-30"/>
    <x v="0"/>
    <x v="3"/>
  </r>
  <r>
    <x v="1"/>
    <x v="112"/>
    <x v="6"/>
    <x v="0"/>
    <m/>
    <x v="66"/>
    <x v="52"/>
    <x v="3"/>
    <x v="26"/>
    <n v="-64.78"/>
    <x v="0"/>
    <x v="0"/>
  </r>
  <r>
    <x v="1"/>
    <x v="112"/>
    <x v="6"/>
    <x v="0"/>
    <m/>
    <x v="66"/>
    <x v="52"/>
    <x v="3"/>
    <x v="26"/>
    <n v="-20.239999999999998"/>
    <x v="0"/>
    <x v="0"/>
  </r>
  <r>
    <x v="1"/>
    <x v="113"/>
    <x v="6"/>
    <x v="0"/>
    <m/>
    <x v="63"/>
    <x v="52"/>
    <x v="5"/>
    <x v="15"/>
    <n v="10000"/>
    <x v="0"/>
    <x v="1"/>
  </r>
  <r>
    <x v="1"/>
    <x v="113"/>
    <x v="6"/>
    <x v="0"/>
    <m/>
    <x v="86"/>
    <x v="52"/>
    <x v="3"/>
    <x v="34"/>
    <n v="-224.59"/>
    <x v="0"/>
    <x v="0"/>
  </r>
  <r>
    <x v="1"/>
    <x v="113"/>
    <x v="6"/>
    <x v="0"/>
    <m/>
    <x v="26"/>
    <x v="52"/>
    <x v="3"/>
    <x v="26"/>
    <n v="-30.81"/>
    <x v="0"/>
    <x v="0"/>
  </r>
  <r>
    <x v="1"/>
    <x v="113"/>
    <x v="6"/>
    <x v="0"/>
    <m/>
    <x v="26"/>
    <x v="52"/>
    <x v="3"/>
    <x v="26"/>
    <n v="-28.04"/>
    <x v="0"/>
    <x v="0"/>
  </r>
  <r>
    <x v="1"/>
    <x v="117"/>
    <x v="6"/>
    <x v="0"/>
    <m/>
    <x v="68"/>
    <x v="52"/>
    <x v="6"/>
    <x v="3"/>
    <n v="-31.5"/>
    <x v="0"/>
    <x v="3"/>
  </r>
  <r>
    <x v="1"/>
    <x v="117"/>
    <x v="6"/>
    <x v="0"/>
    <m/>
    <x v="66"/>
    <x v="52"/>
    <x v="3"/>
    <x v="26"/>
    <n v="-11.37"/>
    <x v="0"/>
    <x v="0"/>
  </r>
  <r>
    <x v="1"/>
    <x v="108"/>
    <x v="6"/>
    <x v="0"/>
    <m/>
    <x v="64"/>
    <x v="52"/>
    <x v="3"/>
    <x v="34"/>
    <n v="-119.84"/>
    <x v="0"/>
    <x v="2"/>
  </r>
  <r>
    <x v="1"/>
    <x v="108"/>
    <x v="6"/>
    <x v="0"/>
    <m/>
    <x v="65"/>
    <x v="52"/>
    <x v="3"/>
    <x v="26"/>
    <n v="-21.16"/>
    <x v="0"/>
    <x v="0"/>
  </r>
  <r>
    <x v="1"/>
    <x v="110"/>
    <x v="6"/>
    <x v="0"/>
    <m/>
    <x v="66"/>
    <x v="52"/>
    <x v="3"/>
    <x v="26"/>
    <n v="-29.57"/>
    <x v="0"/>
    <x v="0"/>
  </r>
  <r>
    <x v="1"/>
    <x v="110"/>
    <x v="6"/>
    <x v="0"/>
    <m/>
    <x v="85"/>
    <x v="52"/>
    <x v="6"/>
    <x v="3"/>
    <n v="-21.83"/>
    <x v="0"/>
    <x v="3"/>
  </r>
  <r>
    <x v="1"/>
    <x v="120"/>
    <x v="6"/>
    <x v="0"/>
    <m/>
    <x v="66"/>
    <x v="52"/>
    <x v="3"/>
    <x v="26"/>
    <n v="-215.42"/>
    <x v="0"/>
    <x v="2"/>
  </r>
  <r>
    <x v="1"/>
    <x v="121"/>
    <x v="6"/>
    <x v="0"/>
    <m/>
    <x v="65"/>
    <x v="52"/>
    <x v="3"/>
    <x v="26"/>
    <n v="-10.96"/>
    <x v="0"/>
    <x v="0"/>
  </r>
  <r>
    <x v="1"/>
    <x v="166"/>
    <x v="6"/>
    <x v="0"/>
    <m/>
    <x v="64"/>
    <x v="52"/>
    <x v="3"/>
    <x v="34"/>
    <n v="-142.9"/>
    <x v="0"/>
    <x v="2"/>
  </r>
  <r>
    <x v="1"/>
    <x v="166"/>
    <x v="6"/>
    <x v="0"/>
    <m/>
    <x v="65"/>
    <x v="52"/>
    <x v="3"/>
    <x v="26"/>
    <n v="-32.25"/>
    <x v="0"/>
    <x v="0"/>
  </r>
  <r>
    <x v="1"/>
    <x v="166"/>
    <x v="6"/>
    <x v="0"/>
    <m/>
    <x v="64"/>
    <x v="52"/>
    <x v="3"/>
    <x v="34"/>
    <n v="-21.65"/>
    <x v="0"/>
    <x v="0"/>
  </r>
  <r>
    <x v="1"/>
    <x v="166"/>
    <x v="6"/>
    <x v="0"/>
    <m/>
    <x v="65"/>
    <x v="52"/>
    <x v="3"/>
    <x v="26"/>
    <n v="-20.37"/>
    <x v="0"/>
    <x v="0"/>
  </r>
  <r>
    <x v="1"/>
    <x v="109"/>
    <x v="6"/>
    <x v="0"/>
    <m/>
    <x v="4"/>
    <x v="52"/>
    <x v="3"/>
    <x v="26"/>
    <n v="-80.650000000000006"/>
    <x v="0"/>
    <x v="0"/>
  </r>
  <r>
    <x v="1"/>
    <x v="109"/>
    <x v="6"/>
    <x v="0"/>
    <m/>
    <x v="68"/>
    <x v="52"/>
    <x v="6"/>
    <x v="3"/>
    <n v="-31.5"/>
    <x v="0"/>
    <x v="3"/>
  </r>
  <r>
    <x v="1"/>
    <x v="167"/>
    <x v="6"/>
    <x v="0"/>
    <m/>
    <x v="64"/>
    <x v="52"/>
    <x v="3"/>
    <x v="34"/>
    <n v="-55.42"/>
    <x v="0"/>
    <x v="2"/>
  </r>
  <r>
    <x v="1"/>
    <x v="124"/>
    <x v="6"/>
    <x v="0"/>
    <m/>
    <x v="64"/>
    <x v="52"/>
    <x v="3"/>
    <x v="34"/>
    <n v="-103.95"/>
    <x v="0"/>
    <x v="2"/>
  </r>
  <r>
    <x v="1"/>
    <x v="133"/>
    <x v="6"/>
    <x v="0"/>
    <m/>
    <x v="65"/>
    <x v="52"/>
    <x v="3"/>
    <x v="26"/>
    <n v="-62.51"/>
    <x v="0"/>
    <x v="0"/>
  </r>
  <r>
    <x v="1"/>
    <x v="133"/>
    <x v="6"/>
    <x v="0"/>
    <m/>
    <x v="65"/>
    <x v="52"/>
    <x v="3"/>
    <x v="26"/>
    <n v="-29.78"/>
    <x v="0"/>
    <x v="0"/>
  </r>
  <r>
    <x v="1"/>
    <x v="133"/>
    <x v="6"/>
    <x v="0"/>
    <m/>
    <x v="85"/>
    <x v="52"/>
    <x v="6"/>
    <x v="3"/>
    <n v="-29"/>
    <x v="0"/>
    <x v="3"/>
  </r>
  <r>
    <x v="1"/>
    <x v="114"/>
    <x v="6"/>
    <x v="0"/>
    <m/>
    <x v="87"/>
    <x v="52"/>
    <x v="6"/>
    <x v="33"/>
    <n v="-44"/>
    <x v="0"/>
    <x v="3"/>
  </r>
  <r>
    <x v="1"/>
    <x v="115"/>
    <x v="6"/>
    <x v="0"/>
    <m/>
    <x v="60"/>
    <x v="52"/>
    <x v="7"/>
    <x v="29"/>
    <n v="-3941.3"/>
    <x v="0"/>
    <x v="1"/>
  </r>
  <r>
    <x v="1"/>
    <x v="90"/>
    <x v="6"/>
    <x v="0"/>
    <m/>
    <x v="77"/>
    <x v="52"/>
    <x v="6"/>
    <x v="32"/>
    <n v="-792.28"/>
    <x v="0"/>
    <x v="3"/>
  </r>
  <r>
    <x v="1"/>
    <x v="115"/>
    <x v="6"/>
    <x v="0"/>
    <m/>
    <x v="61"/>
    <x v="52"/>
    <x v="6"/>
    <x v="30"/>
    <n v="-496.58"/>
    <x v="0"/>
    <x v="3"/>
  </r>
  <r>
    <x v="1"/>
    <x v="122"/>
    <x v="6"/>
    <x v="0"/>
    <m/>
    <x v="88"/>
    <x v="52"/>
    <x v="3"/>
    <x v="24"/>
    <n v="-200"/>
    <x v="0"/>
    <x v="0"/>
  </r>
  <r>
    <x v="1"/>
    <x v="134"/>
    <x v="7"/>
    <x v="0"/>
    <m/>
    <x v="66"/>
    <x v="52"/>
    <x v="3"/>
    <x v="26"/>
    <n v="-370.53"/>
    <x v="0"/>
    <x v="2"/>
  </r>
  <r>
    <x v="1"/>
    <x v="135"/>
    <x v="7"/>
    <x v="0"/>
    <m/>
    <x v="89"/>
    <x v="52"/>
    <x v="3"/>
    <x v="26"/>
    <n v="-24"/>
    <x v="0"/>
    <x v="0"/>
  </r>
  <r>
    <x v="1"/>
    <x v="132"/>
    <x v="7"/>
    <x v="0"/>
    <m/>
    <x v="4"/>
    <x v="52"/>
    <x v="3"/>
    <x v="26"/>
    <n v="-338.49"/>
    <x v="0"/>
    <x v="2"/>
  </r>
  <r>
    <x v="1"/>
    <x v="132"/>
    <x v="7"/>
    <x v="0"/>
    <m/>
    <x v="66"/>
    <x v="52"/>
    <x v="3"/>
    <x v="26"/>
    <n v="-123.79"/>
    <x v="0"/>
    <x v="0"/>
  </r>
  <r>
    <x v="1"/>
    <x v="132"/>
    <x v="7"/>
    <x v="0"/>
    <m/>
    <x v="82"/>
    <x v="52"/>
    <x v="6"/>
    <x v="3"/>
    <n v="-32"/>
    <x v="0"/>
    <x v="3"/>
  </r>
  <r>
    <x v="1"/>
    <x v="130"/>
    <x v="7"/>
    <x v="0"/>
    <m/>
    <x v="66"/>
    <x v="52"/>
    <x v="3"/>
    <x v="26"/>
    <n v="-24.03"/>
    <x v="0"/>
    <x v="0"/>
  </r>
  <r>
    <x v="1"/>
    <x v="126"/>
    <x v="7"/>
    <x v="0"/>
    <m/>
    <x v="4"/>
    <x v="52"/>
    <x v="3"/>
    <x v="26"/>
    <n v="-116.03"/>
    <x v="0"/>
    <x v="0"/>
  </r>
  <r>
    <x v="1"/>
    <x v="126"/>
    <x v="7"/>
    <x v="0"/>
    <m/>
    <x v="65"/>
    <x v="52"/>
    <x v="3"/>
    <x v="26"/>
    <n v="-59.42"/>
    <x v="0"/>
    <x v="0"/>
  </r>
  <r>
    <x v="1"/>
    <x v="138"/>
    <x v="7"/>
    <x v="0"/>
    <m/>
    <x v="90"/>
    <x v="52"/>
    <x v="3"/>
    <x v="26"/>
    <n v="-9.2899999999999991"/>
    <x v="0"/>
    <x v="0"/>
  </r>
  <r>
    <x v="1"/>
    <x v="139"/>
    <x v="7"/>
    <x v="0"/>
    <m/>
    <x v="66"/>
    <x v="52"/>
    <x v="3"/>
    <x v="26"/>
    <n v="-68.59"/>
    <x v="0"/>
    <x v="0"/>
  </r>
  <r>
    <x v="1"/>
    <x v="141"/>
    <x v="7"/>
    <x v="0"/>
    <m/>
    <x v="74"/>
    <x v="52"/>
    <x v="6"/>
    <x v="3"/>
    <n v="-25"/>
    <x v="0"/>
    <x v="3"/>
  </r>
  <r>
    <x v="1"/>
    <x v="141"/>
    <x v="7"/>
    <x v="0"/>
    <m/>
    <x v="65"/>
    <x v="52"/>
    <x v="3"/>
    <x v="26"/>
    <n v="-22.65"/>
    <x v="0"/>
    <x v="0"/>
  </r>
  <r>
    <x v="1"/>
    <x v="142"/>
    <x v="7"/>
    <x v="0"/>
    <m/>
    <x v="10"/>
    <x v="52"/>
    <x v="3"/>
    <x v="26"/>
    <n v="-19.86"/>
    <x v="0"/>
    <x v="0"/>
  </r>
  <r>
    <x v="1"/>
    <x v="142"/>
    <x v="7"/>
    <x v="0"/>
    <m/>
    <x v="65"/>
    <x v="52"/>
    <x v="3"/>
    <x v="26"/>
    <n v="-14.8"/>
    <x v="0"/>
    <x v="0"/>
  </r>
  <r>
    <x v="1"/>
    <x v="168"/>
    <x v="7"/>
    <x v="0"/>
    <m/>
    <x v="74"/>
    <x v="52"/>
    <x v="6"/>
    <x v="3"/>
    <n v="-25"/>
    <x v="0"/>
    <x v="3"/>
  </r>
  <r>
    <x v="1"/>
    <x v="128"/>
    <x v="7"/>
    <x v="0"/>
    <m/>
    <x v="66"/>
    <x v="52"/>
    <x v="3"/>
    <x v="26"/>
    <n v="-198.68"/>
    <x v="0"/>
    <x v="2"/>
  </r>
  <r>
    <x v="1"/>
    <x v="169"/>
    <x v="7"/>
    <x v="0"/>
    <m/>
    <x v="85"/>
    <x v="52"/>
    <x v="6"/>
    <x v="3"/>
    <n v="-25"/>
    <x v="0"/>
    <x v="3"/>
  </r>
  <r>
    <x v="1"/>
    <x v="143"/>
    <x v="7"/>
    <x v="0"/>
    <m/>
    <x v="65"/>
    <x v="52"/>
    <x v="3"/>
    <x v="26"/>
    <n v="-20.96"/>
    <x v="0"/>
    <x v="0"/>
  </r>
  <r>
    <x v="1"/>
    <x v="170"/>
    <x v="7"/>
    <x v="0"/>
    <m/>
    <x v="19"/>
    <x v="52"/>
    <x v="5"/>
    <x v="15"/>
    <n v="10000"/>
    <x v="0"/>
    <x v="1"/>
  </r>
  <r>
    <x v="1"/>
    <x v="170"/>
    <x v="7"/>
    <x v="0"/>
    <m/>
    <x v="66"/>
    <x v="52"/>
    <x v="3"/>
    <x v="26"/>
    <n v="-15.45"/>
    <x v="0"/>
    <x v="0"/>
  </r>
  <r>
    <x v="1"/>
    <x v="145"/>
    <x v="7"/>
    <x v="0"/>
    <m/>
    <x v="76"/>
    <x v="52"/>
    <x v="6"/>
    <x v="3"/>
    <n v="-30"/>
    <x v="0"/>
    <x v="3"/>
  </r>
  <r>
    <x v="1"/>
    <x v="117"/>
    <x v="7"/>
    <x v="0"/>
    <n v="1169"/>
    <x v="91"/>
    <x v="203"/>
    <x v="6"/>
    <x v="33"/>
    <n v="-21.17"/>
    <x v="0"/>
    <x v="3"/>
  </r>
  <r>
    <x v="1"/>
    <x v="109"/>
    <x v="7"/>
    <x v="0"/>
    <n v="1171"/>
    <x v="59"/>
    <x v="52"/>
    <x v="4"/>
    <x v="12"/>
    <n v="-4235"/>
    <x v="0"/>
    <x v="2"/>
  </r>
  <r>
    <x v="1"/>
    <x v="134"/>
    <x v="7"/>
    <x v="0"/>
    <n v="1172"/>
    <x v="61"/>
    <x v="52"/>
    <x v="6"/>
    <x v="30"/>
    <n v="-496.58"/>
    <x v="0"/>
    <x v="3"/>
  </r>
  <r>
    <x v="1"/>
    <x v="134"/>
    <x v="7"/>
    <x v="0"/>
    <n v="1173"/>
    <x v="60"/>
    <x v="52"/>
    <x v="7"/>
    <x v="29"/>
    <n v="-3941.3"/>
    <x v="0"/>
    <x v="1"/>
  </r>
  <r>
    <x v="1"/>
    <x v="134"/>
    <x v="7"/>
    <x v="0"/>
    <n v="1174"/>
    <x v="77"/>
    <x v="52"/>
    <x v="6"/>
    <x v="32"/>
    <n v="-792.28"/>
    <x v="0"/>
    <x v="3"/>
  </r>
  <r>
    <x v="1"/>
    <x v="134"/>
    <x v="7"/>
    <x v="0"/>
    <n v="1175"/>
    <x v="92"/>
    <x v="204"/>
    <x v="8"/>
    <x v="35"/>
    <n v="-4071.58"/>
    <x v="0"/>
    <x v="0"/>
  </r>
  <r>
    <x v="1"/>
    <x v="135"/>
    <x v="7"/>
    <x v="0"/>
    <n v="1176"/>
    <x v="93"/>
    <x v="52"/>
    <x v="6"/>
    <x v="36"/>
    <n v="-50"/>
    <x v="0"/>
    <x v="3"/>
  </r>
  <r>
    <x v="1"/>
    <x v="127"/>
    <x v="7"/>
    <x v="0"/>
    <n v="1177"/>
    <x v="94"/>
    <x v="52"/>
    <x v="6"/>
    <x v="37"/>
    <n v="-200"/>
    <x v="0"/>
    <x v="3"/>
  </r>
  <r>
    <x v="0"/>
    <x v="171"/>
    <x v="10"/>
    <x v="0"/>
    <m/>
    <x v="0"/>
    <x v="205"/>
    <x v="0"/>
    <x v="0"/>
    <n v="5676"/>
    <x v="0"/>
    <x v="0"/>
  </r>
  <r>
    <x v="0"/>
    <x v="172"/>
    <x v="10"/>
    <x v="0"/>
    <m/>
    <x v="0"/>
    <x v="206"/>
    <x v="0"/>
    <x v="0"/>
    <n v="3527"/>
    <x v="0"/>
    <x v="0"/>
  </r>
  <r>
    <x v="0"/>
    <x v="173"/>
    <x v="10"/>
    <x v="0"/>
    <m/>
    <x v="0"/>
    <x v="207"/>
    <x v="0"/>
    <x v="0"/>
    <n v="5049.18"/>
    <x v="0"/>
    <x v="0"/>
  </r>
  <r>
    <x v="0"/>
    <x v="174"/>
    <x v="10"/>
    <x v="0"/>
    <m/>
    <x v="19"/>
    <x v="21"/>
    <x v="5"/>
    <x v="15"/>
    <n v="-10000"/>
    <x v="0"/>
    <x v="1"/>
  </r>
  <r>
    <x v="0"/>
    <x v="175"/>
    <x v="10"/>
    <x v="0"/>
    <m/>
    <x v="0"/>
    <x v="208"/>
    <x v="0"/>
    <x v="0"/>
    <n v="3921"/>
    <x v="0"/>
    <x v="0"/>
  </r>
  <r>
    <x v="0"/>
    <x v="176"/>
    <x v="10"/>
    <x v="0"/>
    <m/>
    <x v="2"/>
    <x v="209"/>
    <x v="2"/>
    <x v="2"/>
    <n v="-4618.7299999999996"/>
    <x v="0"/>
    <x v="0"/>
  </r>
  <r>
    <x v="0"/>
    <x v="171"/>
    <x v="10"/>
    <x v="0"/>
    <m/>
    <x v="3"/>
    <x v="210"/>
    <x v="2"/>
    <x v="3"/>
    <n v="-98.83"/>
    <x v="0"/>
    <x v="0"/>
  </r>
  <r>
    <x v="0"/>
    <x v="177"/>
    <x v="10"/>
    <x v="0"/>
    <n v="1439"/>
    <x v="12"/>
    <x v="52"/>
    <x v="3"/>
    <x v="9"/>
    <n v="-10.36"/>
    <x v="0"/>
    <x v="0"/>
  </r>
  <r>
    <x v="0"/>
    <x v="177"/>
    <x v="10"/>
    <x v="0"/>
    <n v="1440"/>
    <x v="2"/>
    <x v="211"/>
    <x v="1"/>
    <x v="33"/>
    <n v="-25"/>
    <x v="0"/>
    <x v="0"/>
  </r>
  <r>
    <x v="0"/>
    <x v="178"/>
    <x v="10"/>
    <x v="0"/>
    <n v="1441"/>
    <x v="16"/>
    <x v="52"/>
    <x v="4"/>
    <x v="12"/>
    <n v="-270"/>
    <x v="0"/>
    <x v="0"/>
  </r>
  <r>
    <x v="0"/>
    <x v="178"/>
    <x v="10"/>
    <x v="0"/>
    <n v="1442"/>
    <x v="39"/>
    <x v="52"/>
    <x v="4"/>
    <x v="5"/>
    <n v="-260"/>
    <x v="0"/>
    <x v="0"/>
  </r>
  <r>
    <x v="0"/>
    <x v="178"/>
    <x v="10"/>
    <x v="0"/>
    <n v="1443"/>
    <x v="50"/>
    <x v="52"/>
    <x v="1"/>
    <x v="25"/>
    <n v="-175"/>
    <x v="0"/>
    <x v="0"/>
  </r>
  <r>
    <x v="0"/>
    <x v="178"/>
    <x v="10"/>
    <x v="0"/>
    <n v="1444"/>
    <x v="54"/>
    <x v="52"/>
    <x v="1"/>
    <x v="25"/>
    <n v="-70"/>
    <x v="0"/>
    <x v="0"/>
  </r>
  <r>
    <x v="0"/>
    <x v="178"/>
    <x v="10"/>
    <x v="0"/>
    <n v="1445"/>
    <x v="53"/>
    <x v="52"/>
    <x v="1"/>
    <x v="25"/>
    <n v="-70"/>
    <x v="0"/>
    <x v="0"/>
  </r>
  <r>
    <x v="0"/>
    <x v="178"/>
    <x v="10"/>
    <x v="0"/>
    <n v="1446"/>
    <x v="95"/>
    <x v="52"/>
    <x v="1"/>
    <x v="25"/>
    <n v="-70"/>
    <x v="0"/>
    <x v="0"/>
  </r>
  <r>
    <x v="0"/>
    <x v="176"/>
    <x v="10"/>
    <x v="0"/>
    <n v="1447"/>
    <x v="10"/>
    <x v="52"/>
    <x v="3"/>
    <x v="17"/>
    <n v="-542.27"/>
    <x v="6"/>
    <x v="2"/>
  </r>
  <r>
    <x v="0"/>
    <x v="176"/>
    <x v="10"/>
    <x v="0"/>
    <n v="1448"/>
    <x v="9"/>
    <x v="52"/>
    <x v="2"/>
    <x v="8"/>
    <n v="-152.63999999999999"/>
    <x v="0"/>
    <x v="0"/>
  </r>
  <r>
    <x v="0"/>
    <x v="176"/>
    <x v="10"/>
    <x v="0"/>
    <n v="1449"/>
    <x v="26"/>
    <x v="52"/>
    <x v="3"/>
    <x v="4"/>
    <n v="-150"/>
    <x v="7"/>
    <x v="2"/>
  </r>
  <r>
    <x v="0"/>
    <x v="176"/>
    <x v="10"/>
    <x v="0"/>
    <n v="1449"/>
    <x v="26"/>
    <x v="52"/>
    <x v="3"/>
    <x v="4"/>
    <n v="-210.91"/>
    <x v="8"/>
    <x v="0"/>
  </r>
  <r>
    <x v="0"/>
    <x v="176"/>
    <x v="10"/>
    <x v="0"/>
    <n v="1450"/>
    <x v="96"/>
    <x v="212"/>
    <x v="3"/>
    <x v="13"/>
    <n v="-393.18"/>
    <x v="9"/>
    <x v="0"/>
  </r>
  <r>
    <x v="0"/>
    <x v="176"/>
    <x v="10"/>
    <x v="0"/>
    <n v="1451"/>
    <x v="97"/>
    <x v="213"/>
    <x v="6"/>
    <x v="33"/>
    <n v="-41"/>
    <x v="0"/>
    <x v="3"/>
  </r>
  <r>
    <x v="0"/>
    <x v="176"/>
    <x v="10"/>
    <x v="0"/>
    <n v="1452"/>
    <x v="98"/>
    <x v="52"/>
    <x v="1"/>
    <x v="11"/>
    <n v="-47.41"/>
    <x v="0"/>
    <x v="0"/>
  </r>
  <r>
    <x v="0"/>
    <x v="176"/>
    <x v="10"/>
    <x v="0"/>
    <n v="1453"/>
    <x v="35"/>
    <x v="52"/>
    <x v="3"/>
    <x v="13"/>
    <n v="-32.4"/>
    <x v="0"/>
    <x v="0"/>
  </r>
  <r>
    <x v="0"/>
    <x v="176"/>
    <x v="10"/>
    <x v="0"/>
    <n v="1454"/>
    <x v="21"/>
    <x v="52"/>
    <x v="3"/>
    <x v="17"/>
    <n v="-285.45999999999998"/>
    <x v="0"/>
    <x v="2"/>
  </r>
  <r>
    <x v="0"/>
    <x v="176"/>
    <x v="10"/>
    <x v="0"/>
    <n v="1455"/>
    <x v="99"/>
    <x v="214"/>
    <x v="0"/>
    <x v="14"/>
    <n v="-64.650000000000006"/>
    <x v="0"/>
    <x v="0"/>
  </r>
  <r>
    <x v="0"/>
    <x v="176"/>
    <x v="10"/>
    <x v="0"/>
    <n v="1456"/>
    <x v="100"/>
    <x v="52"/>
    <x v="2"/>
    <x v="8"/>
    <n v="-21.47"/>
    <x v="0"/>
    <x v="0"/>
  </r>
  <r>
    <x v="0"/>
    <x v="176"/>
    <x v="10"/>
    <x v="0"/>
    <n v="1457"/>
    <x v="15"/>
    <x v="52"/>
    <x v="3"/>
    <x v="4"/>
    <n v="-100"/>
    <x v="0"/>
    <x v="0"/>
  </r>
  <r>
    <x v="0"/>
    <x v="176"/>
    <x v="10"/>
    <x v="0"/>
    <n v="1457"/>
    <x v="15"/>
    <x v="52"/>
    <x v="3"/>
    <x v="4"/>
    <n v="-343.83"/>
    <x v="0"/>
    <x v="2"/>
  </r>
  <r>
    <x v="0"/>
    <x v="179"/>
    <x v="10"/>
    <x v="0"/>
    <n v="1458"/>
    <x v="16"/>
    <x v="52"/>
    <x v="4"/>
    <x v="12"/>
    <n v="-270"/>
    <x v="0"/>
    <x v="0"/>
  </r>
  <r>
    <x v="0"/>
    <x v="179"/>
    <x v="10"/>
    <x v="0"/>
    <n v="1459"/>
    <x v="39"/>
    <x v="52"/>
    <x v="4"/>
    <x v="5"/>
    <n v="-260"/>
    <x v="0"/>
    <x v="0"/>
  </r>
  <r>
    <x v="0"/>
    <x v="179"/>
    <x v="10"/>
    <x v="0"/>
    <n v="1460"/>
    <x v="101"/>
    <x v="52"/>
    <x v="1"/>
    <x v="25"/>
    <n v="-120"/>
    <x v="0"/>
    <x v="0"/>
  </r>
  <r>
    <x v="0"/>
    <x v="180"/>
    <x v="10"/>
    <x v="0"/>
    <n v="1461"/>
    <x v="11"/>
    <x v="52"/>
    <x v="3"/>
    <x v="9"/>
    <n v="-10.65"/>
    <x v="0"/>
    <x v="0"/>
  </r>
  <r>
    <x v="0"/>
    <x v="180"/>
    <x v="10"/>
    <x v="0"/>
    <n v="1462"/>
    <x v="50"/>
    <x v="52"/>
    <x v="1"/>
    <x v="25"/>
    <n v="-87.5"/>
    <x v="0"/>
    <x v="0"/>
  </r>
  <r>
    <x v="0"/>
    <x v="180"/>
    <x v="10"/>
    <x v="0"/>
    <n v="1463"/>
    <x v="53"/>
    <x v="52"/>
    <x v="1"/>
    <x v="25"/>
    <n v="-70"/>
    <x v="0"/>
    <x v="0"/>
  </r>
  <r>
    <x v="0"/>
    <x v="180"/>
    <x v="10"/>
    <x v="0"/>
    <n v="1464"/>
    <x v="102"/>
    <x v="52"/>
    <x v="1"/>
    <x v="25"/>
    <n v="-70"/>
    <x v="0"/>
    <x v="0"/>
  </r>
  <r>
    <x v="0"/>
    <x v="181"/>
    <x v="10"/>
    <x v="0"/>
    <n v="1465"/>
    <x v="10"/>
    <x v="52"/>
    <x v="3"/>
    <x v="17"/>
    <n v="-342.76"/>
    <x v="10"/>
    <x v="2"/>
  </r>
  <r>
    <x v="0"/>
    <x v="182"/>
    <x v="10"/>
    <x v="0"/>
    <n v="1466"/>
    <x v="12"/>
    <x v="52"/>
    <x v="3"/>
    <x v="9"/>
    <n v="-29.22"/>
    <x v="0"/>
    <x v="0"/>
  </r>
  <r>
    <x v="0"/>
    <x v="182"/>
    <x v="10"/>
    <x v="0"/>
    <n v="1467"/>
    <x v="16"/>
    <x v="52"/>
    <x v="4"/>
    <x v="12"/>
    <n v="-270"/>
    <x v="0"/>
    <x v="0"/>
  </r>
  <r>
    <x v="0"/>
    <x v="182"/>
    <x v="10"/>
    <x v="0"/>
    <n v="1468"/>
    <x v="39"/>
    <x v="52"/>
    <x v="4"/>
    <x v="5"/>
    <n v="-260"/>
    <x v="0"/>
    <x v="0"/>
  </r>
  <r>
    <x v="0"/>
    <x v="182"/>
    <x v="10"/>
    <x v="0"/>
    <n v="1469"/>
    <x v="50"/>
    <x v="52"/>
    <x v="1"/>
    <x v="25"/>
    <n v="-157.5"/>
    <x v="0"/>
    <x v="0"/>
  </r>
  <r>
    <x v="0"/>
    <x v="182"/>
    <x v="10"/>
    <x v="0"/>
    <n v="1470"/>
    <x v="102"/>
    <x v="52"/>
    <x v="1"/>
    <x v="25"/>
    <n v="-140"/>
    <x v="0"/>
    <x v="0"/>
  </r>
  <r>
    <x v="0"/>
    <x v="182"/>
    <x v="10"/>
    <x v="0"/>
    <n v="1471"/>
    <x v="53"/>
    <x v="52"/>
    <x v="1"/>
    <x v="25"/>
    <n v="-70"/>
    <x v="0"/>
    <x v="0"/>
  </r>
  <r>
    <x v="0"/>
    <x v="183"/>
    <x v="10"/>
    <x v="0"/>
    <n v="1472"/>
    <x v="55"/>
    <x v="52"/>
    <x v="3"/>
    <x v="13"/>
    <n v="-176.14"/>
    <x v="11"/>
    <x v="2"/>
  </r>
  <r>
    <x v="0"/>
    <x v="184"/>
    <x v="10"/>
    <x v="0"/>
    <n v="1473"/>
    <x v="103"/>
    <x v="52"/>
    <x v="0"/>
    <x v="38"/>
    <n v="-100"/>
    <x v="0"/>
    <x v="0"/>
  </r>
  <r>
    <x v="0"/>
    <x v="173"/>
    <x v="10"/>
    <x v="0"/>
    <n v="1474"/>
    <x v="104"/>
    <x v="52"/>
    <x v="4"/>
    <x v="12"/>
    <n v="-12"/>
    <x v="0"/>
    <x v="0"/>
  </r>
  <r>
    <x v="0"/>
    <x v="185"/>
    <x v="10"/>
    <x v="0"/>
    <n v="1475"/>
    <x v="39"/>
    <x v="52"/>
    <x v="4"/>
    <x v="5"/>
    <n v="-260"/>
    <x v="0"/>
    <x v="0"/>
  </r>
  <r>
    <x v="0"/>
    <x v="185"/>
    <x v="10"/>
    <x v="0"/>
    <n v="1476"/>
    <x v="16"/>
    <x v="52"/>
    <x v="4"/>
    <x v="12"/>
    <n v="-270"/>
    <x v="0"/>
    <x v="0"/>
  </r>
  <r>
    <x v="0"/>
    <x v="185"/>
    <x v="10"/>
    <x v="0"/>
    <n v="1477"/>
    <x v="20"/>
    <x v="140"/>
    <x v="3"/>
    <x v="24"/>
    <n v="-322.33999999999997"/>
    <x v="0"/>
    <x v="2"/>
  </r>
  <r>
    <x v="0"/>
    <x v="186"/>
    <x v="10"/>
    <x v="0"/>
    <n v="1479"/>
    <x v="16"/>
    <x v="52"/>
    <x v="4"/>
    <x v="12"/>
    <n v="-270"/>
    <x v="0"/>
    <x v="0"/>
  </r>
  <r>
    <x v="0"/>
    <x v="186"/>
    <x v="10"/>
    <x v="0"/>
    <n v="1480"/>
    <x v="39"/>
    <x v="52"/>
    <x v="4"/>
    <x v="5"/>
    <n v="-260"/>
    <x v="0"/>
    <x v="0"/>
  </r>
  <r>
    <x v="1"/>
    <x v="178"/>
    <x v="10"/>
    <x v="0"/>
    <m/>
    <x v="65"/>
    <x v="215"/>
    <x v="3"/>
    <x v="10"/>
    <n v="-24.67"/>
    <x v="12"/>
    <x v="0"/>
  </r>
  <r>
    <x v="1"/>
    <x v="176"/>
    <x v="10"/>
    <x v="0"/>
    <m/>
    <x v="4"/>
    <x v="216"/>
    <x v="3"/>
    <x v="20"/>
    <n v="-57.37"/>
    <x v="12"/>
    <x v="2"/>
  </r>
  <r>
    <x v="1"/>
    <x v="171"/>
    <x v="10"/>
    <x v="0"/>
    <m/>
    <x v="82"/>
    <x v="52"/>
    <x v="6"/>
    <x v="3"/>
    <n v="-31.16"/>
    <x v="0"/>
    <x v="3"/>
  </r>
  <r>
    <x v="1"/>
    <x v="171"/>
    <x v="10"/>
    <x v="0"/>
    <m/>
    <x v="105"/>
    <x v="217"/>
    <x v="3"/>
    <x v="34"/>
    <n v="-25.16"/>
    <x v="13"/>
    <x v="0"/>
  </r>
  <r>
    <x v="1"/>
    <x v="179"/>
    <x v="10"/>
    <x v="0"/>
    <m/>
    <x v="65"/>
    <x v="218"/>
    <x v="3"/>
    <x v="4"/>
    <n v="-21.97"/>
    <x v="3"/>
    <x v="2"/>
  </r>
  <r>
    <x v="1"/>
    <x v="180"/>
    <x v="10"/>
    <x v="0"/>
    <m/>
    <x v="65"/>
    <x v="52"/>
    <x v="3"/>
    <x v="26"/>
    <n v="-131.49"/>
    <x v="0"/>
    <x v="0"/>
  </r>
  <r>
    <x v="1"/>
    <x v="180"/>
    <x v="10"/>
    <x v="0"/>
    <m/>
    <x v="65"/>
    <x v="219"/>
    <x v="3"/>
    <x v="20"/>
    <n v="-46.23"/>
    <x v="0"/>
    <x v="2"/>
  </r>
  <r>
    <x v="1"/>
    <x v="180"/>
    <x v="10"/>
    <x v="0"/>
    <m/>
    <x v="85"/>
    <x v="52"/>
    <x v="6"/>
    <x v="3"/>
    <n v="-20"/>
    <x v="0"/>
    <x v="3"/>
  </r>
  <r>
    <x v="1"/>
    <x v="187"/>
    <x v="10"/>
    <x v="0"/>
    <m/>
    <x v="66"/>
    <x v="220"/>
    <x v="3"/>
    <x v="16"/>
    <n v="-215.15"/>
    <x v="14"/>
    <x v="2"/>
  </r>
  <r>
    <x v="1"/>
    <x v="187"/>
    <x v="10"/>
    <x v="0"/>
    <m/>
    <x v="85"/>
    <x v="52"/>
    <x v="6"/>
    <x v="3"/>
    <n v="-29"/>
    <x v="0"/>
    <x v="3"/>
  </r>
  <r>
    <x v="1"/>
    <x v="184"/>
    <x v="10"/>
    <x v="0"/>
    <m/>
    <x v="74"/>
    <x v="52"/>
    <x v="6"/>
    <x v="3"/>
    <n v="-31.3"/>
    <x v="0"/>
    <x v="3"/>
  </r>
  <r>
    <x v="1"/>
    <x v="185"/>
    <x v="10"/>
    <x v="0"/>
    <m/>
    <x v="65"/>
    <x v="221"/>
    <x v="3"/>
    <x v="20"/>
    <n v="-162.66999999999999"/>
    <x v="15"/>
    <x v="2"/>
  </r>
  <r>
    <x v="1"/>
    <x v="174"/>
    <x v="10"/>
    <x v="0"/>
    <m/>
    <x v="19"/>
    <x v="52"/>
    <x v="5"/>
    <x v="15"/>
    <n v="10000"/>
    <x v="0"/>
    <x v="1"/>
  </r>
  <r>
    <x v="1"/>
    <x v="174"/>
    <x v="10"/>
    <x v="0"/>
    <m/>
    <x v="65"/>
    <x v="222"/>
    <x v="3"/>
    <x v="20"/>
    <n v="-123.36"/>
    <x v="16"/>
    <x v="2"/>
  </r>
  <r>
    <x v="1"/>
    <x v="174"/>
    <x v="10"/>
    <x v="0"/>
    <m/>
    <x v="82"/>
    <x v="52"/>
    <x v="6"/>
    <x v="3"/>
    <n v="-30.5"/>
    <x v="0"/>
    <x v="3"/>
  </r>
  <r>
    <x v="1"/>
    <x v="188"/>
    <x v="10"/>
    <x v="0"/>
    <m/>
    <x v="64"/>
    <x v="52"/>
    <x v="3"/>
    <x v="10"/>
    <n v="-86.12"/>
    <x v="0"/>
    <x v="0"/>
  </r>
  <r>
    <x v="1"/>
    <x v="189"/>
    <x v="10"/>
    <x v="0"/>
    <m/>
    <x v="65"/>
    <x v="223"/>
    <x v="3"/>
    <x v="34"/>
    <n v="-59.75"/>
    <x v="0"/>
    <x v="2"/>
  </r>
  <r>
    <x v="1"/>
    <x v="186"/>
    <x v="10"/>
    <x v="0"/>
    <m/>
    <x v="82"/>
    <x v="52"/>
    <x v="6"/>
    <x v="3"/>
    <n v="-31"/>
    <x v="0"/>
    <x v="3"/>
  </r>
  <r>
    <x v="1"/>
    <x v="186"/>
    <x v="10"/>
    <x v="0"/>
    <m/>
    <x v="65"/>
    <x v="52"/>
    <x v="3"/>
    <x v="10"/>
    <n v="-12.67"/>
    <x v="0"/>
    <x v="0"/>
  </r>
  <r>
    <x v="1"/>
    <x v="145"/>
    <x v="10"/>
    <x v="0"/>
    <n v="1179"/>
    <x v="61"/>
    <x v="52"/>
    <x v="6"/>
    <x v="30"/>
    <n v="-496.58"/>
    <x v="0"/>
    <x v="3"/>
  </r>
  <r>
    <x v="1"/>
    <x v="170"/>
    <x v="10"/>
    <x v="0"/>
    <n v="1180"/>
    <x v="60"/>
    <x v="52"/>
    <x v="7"/>
    <x v="29"/>
    <n v="-3941.3"/>
    <x v="0"/>
    <x v="1"/>
  </r>
  <r>
    <x v="1"/>
    <x v="170"/>
    <x v="10"/>
    <x v="0"/>
    <n v="1181"/>
    <x v="106"/>
    <x v="52"/>
    <x v="1"/>
    <x v="33"/>
    <n v="-25"/>
    <x v="0"/>
    <x v="3"/>
  </r>
  <r>
    <x v="1"/>
    <x v="190"/>
    <x v="10"/>
    <x v="0"/>
    <n v="1182"/>
    <x v="107"/>
    <x v="52"/>
    <x v="6"/>
    <x v="33"/>
    <n v="-45"/>
    <x v="0"/>
    <x v="3"/>
  </r>
  <r>
    <x v="1"/>
    <x v="187"/>
    <x v="10"/>
    <x v="0"/>
    <n v="1185"/>
    <x v="77"/>
    <x v="52"/>
    <x v="6"/>
    <x v="32"/>
    <n v="-792.28"/>
    <x v="0"/>
    <x v="3"/>
  </r>
  <r>
    <x v="0"/>
    <x v="191"/>
    <x v="9"/>
    <x v="0"/>
    <m/>
    <x v="0"/>
    <x v="224"/>
    <x v="0"/>
    <x v="0"/>
    <n v="5984.05"/>
    <x v="0"/>
    <x v="0"/>
  </r>
  <r>
    <x v="0"/>
    <x v="192"/>
    <x v="9"/>
    <x v="0"/>
    <m/>
    <x v="0"/>
    <x v="225"/>
    <x v="0"/>
    <x v="0"/>
    <n v="3564.5"/>
    <x v="0"/>
    <x v="0"/>
  </r>
  <r>
    <x v="0"/>
    <x v="193"/>
    <x v="9"/>
    <x v="0"/>
    <m/>
    <x v="0"/>
    <x v="226"/>
    <x v="0"/>
    <x v="0"/>
    <n v="5010"/>
    <x v="0"/>
    <x v="0"/>
  </r>
  <r>
    <x v="0"/>
    <x v="194"/>
    <x v="9"/>
    <x v="0"/>
    <m/>
    <x v="19"/>
    <x v="21"/>
    <x v="5"/>
    <x v="15"/>
    <n v="-10000"/>
    <x v="0"/>
    <x v="1"/>
  </r>
  <r>
    <x v="0"/>
    <x v="195"/>
    <x v="9"/>
    <x v="0"/>
    <m/>
    <x v="0"/>
    <x v="227"/>
    <x v="0"/>
    <x v="0"/>
    <n v="3610"/>
    <x v="0"/>
    <x v="0"/>
  </r>
  <r>
    <x v="0"/>
    <x v="196"/>
    <x v="9"/>
    <x v="0"/>
    <m/>
    <x v="0"/>
    <x v="228"/>
    <x v="0"/>
    <x v="0"/>
    <n v="4845"/>
    <x v="0"/>
    <x v="0"/>
  </r>
  <r>
    <x v="0"/>
    <x v="176"/>
    <x v="9"/>
    <x v="0"/>
    <m/>
    <x v="2"/>
    <x v="209"/>
    <x v="2"/>
    <x v="2"/>
    <n v="-5357.97"/>
    <x v="0"/>
    <x v="0"/>
  </r>
  <r>
    <x v="0"/>
    <x v="171"/>
    <x v="9"/>
    <x v="0"/>
    <m/>
    <x v="3"/>
    <x v="210"/>
    <x v="2"/>
    <x v="3"/>
    <n v="-111.23"/>
    <x v="0"/>
    <x v="0"/>
  </r>
  <r>
    <x v="0"/>
    <x v="196"/>
    <x v="9"/>
    <x v="0"/>
    <m/>
    <x v="1"/>
    <x v="4"/>
    <x v="1"/>
    <x v="1"/>
    <n v="-3.89"/>
    <x v="0"/>
    <x v="0"/>
  </r>
  <r>
    <x v="0"/>
    <x v="197"/>
    <x v="9"/>
    <x v="0"/>
    <m/>
    <x v="1"/>
    <x v="229"/>
    <x v="1"/>
    <x v="33"/>
    <n v="112.74"/>
    <x v="0"/>
    <x v="0"/>
  </r>
  <r>
    <x v="0"/>
    <x v="198"/>
    <x v="9"/>
    <x v="0"/>
    <n v="1478"/>
    <x v="108"/>
    <x v="230"/>
    <x v="1"/>
    <x v="1"/>
    <n v="-8"/>
    <x v="0"/>
    <x v="0"/>
  </r>
  <r>
    <x v="0"/>
    <x v="192"/>
    <x v="9"/>
    <x v="0"/>
    <n v="1482"/>
    <x v="21"/>
    <x v="231"/>
    <x v="3"/>
    <x v="17"/>
    <n v="-2785.75"/>
    <x v="0"/>
    <x v="2"/>
  </r>
  <r>
    <x v="0"/>
    <x v="199"/>
    <x v="9"/>
    <x v="0"/>
    <n v="1483"/>
    <x v="13"/>
    <x v="232"/>
    <x v="3"/>
    <x v="9"/>
    <n v="-86.59"/>
    <x v="0"/>
    <x v="0"/>
  </r>
  <r>
    <x v="0"/>
    <x v="200"/>
    <x v="9"/>
    <x v="0"/>
    <n v="1484"/>
    <x v="10"/>
    <x v="233"/>
    <x v="3"/>
    <x v="9"/>
    <n v="-54.81"/>
    <x v="0"/>
    <x v="0"/>
  </r>
  <r>
    <x v="0"/>
    <x v="198"/>
    <x v="9"/>
    <x v="0"/>
    <n v="1485"/>
    <x v="96"/>
    <x v="234"/>
    <x v="3"/>
    <x v="39"/>
    <n v="-323.63"/>
    <x v="0"/>
    <x v="0"/>
  </r>
  <r>
    <x v="0"/>
    <x v="201"/>
    <x v="9"/>
    <x v="0"/>
    <n v="1486"/>
    <x v="10"/>
    <x v="52"/>
    <x v="3"/>
    <x v="10"/>
    <n v="-63.56"/>
    <x v="0"/>
    <x v="0"/>
  </r>
  <r>
    <x v="0"/>
    <x v="201"/>
    <x v="9"/>
    <x v="0"/>
    <n v="1487"/>
    <x v="16"/>
    <x v="235"/>
    <x v="4"/>
    <x v="12"/>
    <n v="-270"/>
    <x v="0"/>
    <x v="0"/>
  </r>
  <r>
    <x v="0"/>
    <x v="201"/>
    <x v="9"/>
    <x v="0"/>
    <n v="1488"/>
    <x v="39"/>
    <x v="235"/>
    <x v="4"/>
    <x v="5"/>
    <n v="-260"/>
    <x v="0"/>
    <x v="0"/>
  </r>
  <r>
    <x v="0"/>
    <x v="202"/>
    <x v="9"/>
    <x v="0"/>
    <n v="1489"/>
    <x v="97"/>
    <x v="236"/>
    <x v="6"/>
    <x v="33"/>
    <n v="-50"/>
    <x v="0"/>
    <x v="3"/>
  </r>
  <r>
    <x v="0"/>
    <x v="193"/>
    <x v="9"/>
    <x v="0"/>
    <n v="1490"/>
    <x v="4"/>
    <x v="52"/>
    <x v="3"/>
    <x v="33"/>
    <n v="-264.67"/>
    <x v="0"/>
    <x v="0"/>
  </r>
  <r>
    <x v="0"/>
    <x v="193"/>
    <x v="9"/>
    <x v="0"/>
    <n v="1491"/>
    <x v="4"/>
    <x v="52"/>
    <x v="3"/>
    <x v="33"/>
    <n v="-606.78"/>
    <x v="0"/>
    <x v="2"/>
  </r>
  <r>
    <x v="0"/>
    <x v="203"/>
    <x v="9"/>
    <x v="0"/>
    <n v="1492"/>
    <x v="18"/>
    <x v="237"/>
    <x v="1"/>
    <x v="1"/>
    <n v="-193.95"/>
    <x v="0"/>
    <x v="0"/>
  </r>
  <r>
    <x v="0"/>
    <x v="193"/>
    <x v="9"/>
    <x v="0"/>
    <n v="1493"/>
    <x v="23"/>
    <x v="237"/>
    <x v="2"/>
    <x v="8"/>
    <n v="-16.420000000000002"/>
    <x v="0"/>
    <x v="0"/>
  </r>
  <r>
    <x v="0"/>
    <x v="204"/>
    <x v="9"/>
    <x v="0"/>
    <n v="1494"/>
    <x v="9"/>
    <x v="237"/>
    <x v="2"/>
    <x v="8"/>
    <n v="-148.94"/>
    <x v="0"/>
    <x v="0"/>
  </r>
  <r>
    <x v="0"/>
    <x v="202"/>
    <x v="9"/>
    <x v="0"/>
    <n v="1496"/>
    <x v="26"/>
    <x v="52"/>
    <x v="3"/>
    <x v="33"/>
    <n v="-99.78"/>
    <x v="0"/>
    <x v="0"/>
  </r>
  <r>
    <x v="0"/>
    <x v="202"/>
    <x v="9"/>
    <x v="0"/>
    <n v="1497"/>
    <x v="14"/>
    <x v="237"/>
    <x v="1"/>
    <x v="11"/>
    <n v="-47.41"/>
    <x v="0"/>
    <x v="0"/>
  </r>
  <r>
    <x v="0"/>
    <x v="202"/>
    <x v="9"/>
    <x v="0"/>
    <n v="1498"/>
    <x v="33"/>
    <x v="52"/>
    <x v="3"/>
    <x v="19"/>
    <n v="-125.24"/>
    <x v="0"/>
    <x v="0"/>
  </r>
  <r>
    <x v="0"/>
    <x v="203"/>
    <x v="9"/>
    <x v="0"/>
    <n v="1499"/>
    <x v="16"/>
    <x v="238"/>
    <x v="4"/>
    <x v="12"/>
    <n v="-270"/>
    <x v="0"/>
    <x v="0"/>
  </r>
  <r>
    <x v="0"/>
    <x v="203"/>
    <x v="9"/>
    <x v="0"/>
    <n v="1500"/>
    <x v="39"/>
    <x v="238"/>
    <x v="4"/>
    <x v="5"/>
    <n v="-260"/>
    <x v="0"/>
    <x v="0"/>
  </r>
  <r>
    <x v="0"/>
    <x v="205"/>
    <x v="9"/>
    <x v="0"/>
    <n v="1501"/>
    <x v="109"/>
    <x v="239"/>
    <x v="0"/>
    <x v="0"/>
    <n v="-130"/>
    <x v="0"/>
    <x v="0"/>
  </r>
  <r>
    <x v="0"/>
    <x v="193"/>
    <x v="9"/>
    <x v="0"/>
    <n v="1502"/>
    <x v="37"/>
    <x v="240"/>
    <x v="3"/>
    <x v="21"/>
    <n v="-170"/>
    <x v="0"/>
    <x v="0"/>
  </r>
  <r>
    <x v="0"/>
    <x v="206"/>
    <x v="9"/>
    <x v="0"/>
    <n v="1503"/>
    <x v="38"/>
    <x v="52"/>
    <x v="1"/>
    <x v="22"/>
    <n v="-47"/>
    <x v="0"/>
    <x v="0"/>
  </r>
  <r>
    <x v="0"/>
    <x v="206"/>
    <x v="9"/>
    <x v="0"/>
    <n v="1505"/>
    <x v="39"/>
    <x v="241"/>
    <x v="4"/>
    <x v="5"/>
    <n v="-260"/>
    <x v="0"/>
    <x v="0"/>
  </r>
  <r>
    <x v="0"/>
    <x v="206"/>
    <x v="9"/>
    <x v="0"/>
    <n v="1506"/>
    <x v="16"/>
    <x v="241"/>
    <x v="4"/>
    <x v="12"/>
    <n v="-270"/>
    <x v="0"/>
    <x v="0"/>
  </r>
  <r>
    <x v="0"/>
    <x v="207"/>
    <x v="9"/>
    <x v="0"/>
    <n v="1507"/>
    <x v="33"/>
    <x v="52"/>
    <x v="3"/>
    <x v="19"/>
    <n v="-42.86"/>
    <x v="0"/>
    <x v="0"/>
  </r>
  <r>
    <x v="0"/>
    <x v="208"/>
    <x v="9"/>
    <x v="0"/>
    <n v="1508"/>
    <x v="110"/>
    <x v="242"/>
    <x v="3"/>
    <x v="33"/>
    <n v="-130"/>
    <x v="0"/>
    <x v="0"/>
  </r>
  <r>
    <x v="0"/>
    <x v="194"/>
    <x v="9"/>
    <x v="0"/>
    <n v="1509"/>
    <x v="16"/>
    <x v="243"/>
    <x v="4"/>
    <x v="12"/>
    <n v="-270"/>
    <x v="0"/>
    <x v="0"/>
  </r>
  <r>
    <x v="0"/>
    <x v="194"/>
    <x v="9"/>
    <x v="0"/>
    <n v="1510"/>
    <x v="39"/>
    <x v="243"/>
    <x v="4"/>
    <x v="5"/>
    <n v="-260"/>
    <x v="0"/>
    <x v="0"/>
  </r>
  <r>
    <x v="0"/>
    <x v="207"/>
    <x v="9"/>
    <x v="0"/>
    <n v="1511"/>
    <x v="50"/>
    <x v="244"/>
    <x v="1"/>
    <x v="25"/>
    <n v="-105"/>
    <x v="0"/>
    <x v="0"/>
  </r>
  <r>
    <x v="1"/>
    <x v="199"/>
    <x v="9"/>
    <x v="0"/>
    <m/>
    <x v="65"/>
    <x v="245"/>
    <x v="3"/>
    <x v="20"/>
    <n v="-119.11"/>
    <x v="16"/>
    <x v="2"/>
  </r>
  <r>
    <x v="1"/>
    <x v="200"/>
    <x v="9"/>
    <x v="0"/>
    <m/>
    <x v="4"/>
    <x v="52"/>
    <x v="3"/>
    <x v="26"/>
    <n v="-223.28"/>
    <x v="0"/>
    <x v="2"/>
  </r>
  <r>
    <x v="1"/>
    <x v="198"/>
    <x v="9"/>
    <x v="0"/>
    <m/>
    <x v="111"/>
    <x v="52"/>
    <x v="6"/>
    <x v="3"/>
    <n v="-30"/>
    <x v="0"/>
    <x v="3"/>
  </r>
  <r>
    <x v="1"/>
    <x v="201"/>
    <x v="9"/>
    <x v="0"/>
    <m/>
    <x v="65"/>
    <x v="52"/>
    <x v="3"/>
    <x v="26"/>
    <n v="-40.51"/>
    <x v="0"/>
    <x v="0"/>
  </r>
  <r>
    <x v="1"/>
    <x v="192"/>
    <x v="9"/>
    <x v="0"/>
    <m/>
    <x v="65"/>
    <x v="52"/>
    <x v="3"/>
    <x v="26"/>
    <n v="-231.78"/>
    <x v="0"/>
    <x v="2"/>
  </r>
  <r>
    <x v="1"/>
    <x v="192"/>
    <x v="9"/>
    <x v="0"/>
    <m/>
    <x v="65"/>
    <x v="52"/>
    <x v="3"/>
    <x v="26"/>
    <n v="-27.7"/>
    <x v="0"/>
    <x v="0"/>
  </r>
  <r>
    <x v="1"/>
    <x v="209"/>
    <x v="9"/>
    <x v="0"/>
    <m/>
    <x v="65"/>
    <x v="52"/>
    <x v="3"/>
    <x v="26"/>
    <n v="-126.74"/>
    <x v="0"/>
    <x v="0"/>
  </r>
  <r>
    <x v="1"/>
    <x v="209"/>
    <x v="9"/>
    <x v="0"/>
    <m/>
    <x v="112"/>
    <x v="52"/>
    <x v="3"/>
    <x v="26"/>
    <n v="-91.75"/>
    <x v="0"/>
    <x v="0"/>
  </r>
  <r>
    <x v="1"/>
    <x v="203"/>
    <x v="9"/>
    <x v="0"/>
    <m/>
    <x v="111"/>
    <x v="52"/>
    <x v="6"/>
    <x v="3"/>
    <n v="-23.2"/>
    <x v="0"/>
    <x v="3"/>
  </r>
  <r>
    <x v="1"/>
    <x v="202"/>
    <x v="9"/>
    <x v="0"/>
    <m/>
    <x v="65"/>
    <x v="52"/>
    <x v="3"/>
    <x v="26"/>
    <n v="-19.579999999999998"/>
    <x v="0"/>
    <x v="0"/>
  </r>
  <r>
    <x v="1"/>
    <x v="202"/>
    <x v="9"/>
    <x v="0"/>
    <m/>
    <x v="65"/>
    <x v="52"/>
    <x v="3"/>
    <x v="26"/>
    <n v="-10.01"/>
    <x v="0"/>
    <x v="0"/>
  </r>
  <r>
    <x v="1"/>
    <x v="193"/>
    <x v="9"/>
    <x v="0"/>
    <m/>
    <x v="35"/>
    <x v="52"/>
    <x v="3"/>
    <x v="26"/>
    <n v="-14.35"/>
    <x v="0"/>
    <x v="0"/>
  </r>
  <r>
    <x v="1"/>
    <x v="194"/>
    <x v="9"/>
    <x v="0"/>
    <m/>
    <x v="19"/>
    <x v="52"/>
    <x v="5"/>
    <x v="15"/>
    <n v="10000"/>
    <x v="0"/>
    <x v="1"/>
  </r>
  <r>
    <x v="1"/>
    <x v="205"/>
    <x v="9"/>
    <x v="0"/>
    <m/>
    <x v="65"/>
    <x v="52"/>
    <x v="3"/>
    <x v="26"/>
    <n v="-24.92"/>
    <x v="0"/>
    <x v="0"/>
  </r>
  <r>
    <x v="1"/>
    <x v="204"/>
    <x v="9"/>
    <x v="0"/>
    <m/>
    <x v="82"/>
    <x v="52"/>
    <x v="6"/>
    <x v="3"/>
    <n v="-30"/>
    <x v="0"/>
    <x v="3"/>
  </r>
  <r>
    <x v="1"/>
    <x v="210"/>
    <x v="9"/>
    <x v="0"/>
    <m/>
    <x v="65"/>
    <x v="246"/>
    <x v="3"/>
    <x v="26"/>
    <n v="61.85"/>
    <x v="0"/>
    <x v="0"/>
  </r>
  <r>
    <x v="1"/>
    <x v="210"/>
    <x v="9"/>
    <x v="0"/>
    <m/>
    <x v="65"/>
    <x v="52"/>
    <x v="3"/>
    <x v="26"/>
    <n v="-16.600000000000001"/>
    <x v="0"/>
    <x v="0"/>
  </r>
  <r>
    <x v="1"/>
    <x v="195"/>
    <x v="9"/>
    <x v="0"/>
    <m/>
    <x v="65"/>
    <x v="52"/>
    <x v="3"/>
    <x v="26"/>
    <n v="-53.35"/>
    <x v="0"/>
    <x v="0"/>
  </r>
  <r>
    <x v="1"/>
    <x v="195"/>
    <x v="9"/>
    <x v="0"/>
    <m/>
    <x v="113"/>
    <x v="52"/>
    <x v="3"/>
    <x v="9"/>
    <n v="-21.64"/>
    <x v="0"/>
    <x v="0"/>
  </r>
  <r>
    <x v="1"/>
    <x v="211"/>
    <x v="9"/>
    <x v="0"/>
    <m/>
    <x v="65"/>
    <x v="52"/>
    <x v="3"/>
    <x v="26"/>
    <n v="-20.22"/>
    <x v="0"/>
    <x v="0"/>
  </r>
  <r>
    <x v="1"/>
    <x v="194"/>
    <x v="9"/>
    <x v="0"/>
    <m/>
    <x v="65"/>
    <x v="52"/>
    <x v="3"/>
    <x v="26"/>
    <n v="-16"/>
    <x v="0"/>
    <x v="0"/>
  </r>
  <r>
    <x v="1"/>
    <x v="207"/>
    <x v="9"/>
    <x v="0"/>
    <m/>
    <x v="65"/>
    <x v="52"/>
    <x v="3"/>
    <x v="26"/>
    <n v="-43.3"/>
    <x v="0"/>
    <x v="0"/>
  </r>
  <r>
    <x v="1"/>
    <x v="207"/>
    <x v="9"/>
    <x v="0"/>
    <m/>
    <x v="65"/>
    <x v="52"/>
    <x v="3"/>
    <x v="26"/>
    <n v="-18.61"/>
    <x v="0"/>
    <x v="0"/>
  </r>
  <r>
    <x v="1"/>
    <x v="196"/>
    <x v="9"/>
    <x v="0"/>
    <m/>
    <x v="4"/>
    <x v="52"/>
    <x v="3"/>
    <x v="26"/>
    <n v="-261.37"/>
    <x v="0"/>
    <x v="2"/>
  </r>
  <r>
    <x v="1"/>
    <x v="196"/>
    <x v="9"/>
    <x v="0"/>
    <m/>
    <x v="82"/>
    <x v="52"/>
    <x v="6"/>
    <x v="3"/>
    <n v="-20"/>
    <x v="0"/>
    <x v="3"/>
  </r>
  <r>
    <x v="1"/>
    <x v="196"/>
    <x v="9"/>
    <x v="0"/>
    <m/>
    <x v="71"/>
    <x v="52"/>
    <x v="6"/>
    <x v="3"/>
    <n v="-7.9"/>
    <x v="0"/>
    <x v="3"/>
  </r>
  <r>
    <x v="1"/>
    <x v="205"/>
    <x v="9"/>
    <x v="0"/>
    <n v="1178"/>
    <x v="77"/>
    <x v="203"/>
    <x v="6"/>
    <x v="32"/>
    <n v="-792.28"/>
    <x v="0"/>
    <x v="3"/>
  </r>
  <r>
    <x v="1"/>
    <x v="186"/>
    <x v="9"/>
    <x v="0"/>
    <n v="1186"/>
    <x v="114"/>
    <x v="247"/>
    <x v="6"/>
    <x v="33"/>
    <n v="-50"/>
    <x v="0"/>
    <x v="3"/>
  </r>
  <r>
    <x v="1"/>
    <x v="199"/>
    <x v="9"/>
    <x v="0"/>
    <n v="1187"/>
    <x v="4"/>
    <x v="52"/>
    <x v="3"/>
    <x v="26"/>
    <n v="-871.45"/>
    <x v="0"/>
    <x v="2"/>
  </r>
  <r>
    <x v="1"/>
    <x v="192"/>
    <x v="9"/>
    <x v="0"/>
    <n v="1188"/>
    <x v="60"/>
    <x v="52"/>
    <x v="7"/>
    <x v="29"/>
    <n v="-3941.3"/>
    <x v="0"/>
    <x v="1"/>
  </r>
  <r>
    <x v="1"/>
    <x v="201"/>
    <x v="9"/>
    <x v="0"/>
    <n v="1189"/>
    <x v="61"/>
    <x v="52"/>
    <x v="6"/>
    <x v="30"/>
    <n v="-496.58"/>
    <x v="0"/>
    <x v="3"/>
  </r>
  <r>
    <x v="1"/>
    <x v="183"/>
    <x v="9"/>
    <x v="0"/>
    <n v="1190"/>
    <x v="115"/>
    <x v="248"/>
    <x v="6"/>
    <x v="33"/>
    <n v="-1000"/>
    <x v="0"/>
    <x v="3"/>
  </r>
  <r>
    <x v="1"/>
    <x v="128"/>
    <x v="9"/>
    <x v="0"/>
    <n v="1191"/>
    <x v="15"/>
    <x v="52"/>
    <x v="3"/>
    <x v="4"/>
    <n v="-212.06"/>
    <x v="0"/>
    <x v="0"/>
  </r>
  <r>
    <x v="1"/>
    <x v="128"/>
    <x v="9"/>
    <x v="0"/>
    <n v="1191"/>
    <x v="15"/>
    <x v="52"/>
    <x v="3"/>
    <x v="4"/>
    <n v="-350"/>
    <x v="0"/>
    <x v="2"/>
  </r>
  <r>
    <x v="2"/>
    <x v="212"/>
    <x v="0"/>
    <x v="0"/>
    <m/>
    <x v="116"/>
    <x v="52"/>
    <x v="0"/>
    <x v="40"/>
    <n v="300"/>
    <x v="0"/>
    <x v="0"/>
  </r>
  <r>
    <x v="2"/>
    <x v="18"/>
    <x v="1"/>
    <x v="0"/>
    <m/>
    <x v="116"/>
    <x v="52"/>
    <x v="0"/>
    <x v="40"/>
    <n v="300"/>
    <x v="0"/>
    <x v="0"/>
  </r>
  <r>
    <x v="2"/>
    <x v="42"/>
    <x v="2"/>
    <x v="0"/>
    <m/>
    <x v="116"/>
    <x v="52"/>
    <x v="0"/>
    <x v="40"/>
    <n v="300"/>
    <x v="0"/>
    <x v="0"/>
  </r>
  <r>
    <x v="2"/>
    <x v="213"/>
    <x v="3"/>
    <x v="0"/>
    <m/>
    <x v="116"/>
    <x v="52"/>
    <x v="0"/>
    <x v="40"/>
    <n v="300"/>
    <x v="0"/>
    <x v="0"/>
  </r>
  <r>
    <x v="2"/>
    <x v="70"/>
    <x v="4"/>
    <x v="0"/>
    <m/>
    <x v="116"/>
    <x v="52"/>
    <x v="0"/>
    <x v="40"/>
    <n v="300"/>
    <x v="0"/>
    <x v="0"/>
  </r>
  <r>
    <x v="2"/>
    <x v="93"/>
    <x v="5"/>
    <x v="0"/>
    <m/>
    <x v="116"/>
    <x v="52"/>
    <x v="0"/>
    <x v="40"/>
    <n v="300"/>
    <x v="0"/>
    <x v="0"/>
  </r>
  <r>
    <x v="2"/>
    <x v="115"/>
    <x v="6"/>
    <x v="0"/>
    <m/>
    <x v="116"/>
    <x v="52"/>
    <x v="0"/>
    <x v="40"/>
    <n v="300"/>
    <x v="0"/>
    <x v="0"/>
  </r>
  <r>
    <x v="2"/>
    <x v="134"/>
    <x v="7"/>
    <x v="0"/>
    <m/>
    <x v="116"/>
    <x v="52"/>
    <x v="0"/>
    <x v="40"/>
    <n v="300"/>
    <x v="0"/>
    <x v="0"/>
  </r>
  <r>
    <x v="2"/>
    <x v="178"/>
    <x v="10"/>
    <x v="0"/>
    <m/>
    <x v="116"/>
    <x v="52"/>
    <x v="0"/>
    <x v="40"/>
    <n v="300"/>
    <x v="0"/>
    <x v="0"/>
  </r>
  <r>
    <x v="2"/>
    <x v="214"/>
    <x v="9"/>
    <x v="0"/>
    <m/>
    <x v="116"/>
    <x v="52"/>
    <x v="0"/>
    <x v="40"/>
    <n v="300"/>
    <x v="0"/>
    <x v="0"/>
  </r>
  <r>
    <x v="2"/>
    <x v="215"/>
    <x v="8"/>
    <x v="0"/>
    <m/>
    <x v="116"/>
    <x v="52"/>
    <x v="0"/>
    <x v="40"/>
    <n v="300"/>
    <x v="0"/>
    <x v="0"/>
  </r>
  <r>
    <x v="2"/>
    <x v="216"/>
    <x v="11"/>
    <x v="0"/>
    <m/>
    <x v="116"/>
    <x v="52"/>
    <x v="0"/>
    <x v="40"/>
    <n v="300"/>
    <x v="0"/>
    <x v="0"/>
  </r>
  <r>
    <x v="0"/>
    <x v="217"/>
    <x v="8"/>
    <x v="0"/>
    <m/>
    <x v="0"/>
    <x v="249"/>
    <x v="0"/>
    <x v="0"/>
    <n v="4585.18"/>
    <x v="0"/>
    <x v="0"/>
  </r>
  <r>
    <x v="0"/>
    <x v="218"/>
    <x v="8"/>
    <x v="0"/>
    <m/>
    <x v="0"/>
    <x v="250"/>
    <x v="0"/>
    <x v="0"/>
    <n v="4678"/>
    <x v="0"/>
    <x v="0"/>
  </r>
  <r>
    <x v="0"/>
    <x v="219"/>
    <x v="8"/>
    <x v="0"/>
    <m/>
    <x v="0"/>
    <x v="251"/>
    <x v="0"/>
    <x v="0"/>
    <n v="4227.5"/>
    <x v="0"/>
    <x v="0"/>
  </r>
  <r>
    <x v="0"/>
    <x v="220"/>
    <x v="8"/>
    <x v="0"/>
    <m/>
    <x v="19"/>
    <x v="21"/>
    <x v="5"/>
    <x v="15"/>
    <n v="-10000"/>
    <x v="0"/>
    <x v="1"/>
  </r>
  <r>
    <x v="0"/>
    <x v="220"/>
    <x v="8"/>
    <x v="0"/>
    <m/>
    <x v="0"/>
    <x v="252"/>
    <x v="0"/>
    <x v="0"/>
    <n v="5351.5"/>
    <x v="0"/>
    <x v="0"/>
  </r>
  <r>
    <x v="0"/>
    <x v="221"/>
    <x v="8"/>
    <x v="0"/>
    <m/>
    <x v="2"/>
    <x v="253"/>
    <x v="2"/>
    <x v="2"/>
    <n v="-4300.01"/>
    <x v="0"/>
    <x v="0"/>
  </r>
  <r>
    <x v="0"/>
    <x v="221"/>
    <x v="8"/>
    <x v="0"/>
    <m/>
    <x v="3"/>
    <x v="254"/>
    <x v="2"/>
    <x v="3"/>
    <n v="-144.29"/>
    <x v="0"/>
    <x v="0"/>
  </r>
  <r>
    <x v="0"/>
    <x v="222"/>
    <x v="8"/>
    <x v="0"/>
    <m/>
    <x v="1"/>
    <x v="4"/>
    <x v="1"/>
    <x v="1"/>
    <n v="-1.72"/>
    <x v="0"/>
    <x v="0"/>
  </r>
  <r>
    <x v="0"/>
    <x v="221"/>
    <x v="8"/>
    <x v="0"/>
    <n v="1512"/>
    <x v="12"/>
    <x v="52"/>
    <x v="3"/>
    <x v="9"/>
    <n v="-32.46"/>
    <x v="0"/>
    <x v="0"/>
  </r>
  <r>
    <x v="0"/>
    <x v="223"/>
    <x v="8"/>
    <x v="0"/>
    <n v="1513"/>
    <x v="10"/>
    <x v="52"/>
    <x v="3"/>
    <x v="18"/>
    <n v="-29.79"/>
    <x v="0"/>
    <x v="0"/>
  </r>
  <r>
    <x v="0"/>
    <x v="221"/>
    <x v="8"/>
    <x v="0"/>
    <n v="1514"/>
    <x v="16"/>
    <x v="255"/>
    <x v="4"/>
    <x v="12"/>
    <n v="-270"/>
    <x v="0"/>
    <x v="0"/>
  </r>
  <r>
    <x v="0"/>
    <x v="221"/>
    <x v="8"/>
    <x v="0"/>
    <n v="1515"/>
    <x v="39"/>
    <x v="255"/>
    <x v="4"/>
    <x v="5"/>
    <n v="-260"/>
    <x v="0"/>
    <x v="0"/>
  </r>
  <r>
    <x v="0"/>
    <x v="224"/>
    <x v="8"/>
    <x v="0"/>
    <n v="1516"/>
    <x v="117"/>
    <x v="256"/>
    <x v="0"/>
    <x v="6"/>
    <n v="-200"/>
    <x v="17"/>
    <x v="0"/>
  </r>
  <r>
    <x v="0"/>
    <x v="225"/>
    <x v="8"/>
    <x v="0"/>
    <n v="1517"/>
    <x v="16"/>
    <x v="257"/>
    <x v="4"/>
    <x v="12"/>
    <n v="-270"/>
    <x v="0"/>
    <x v="0"/>
  </r>
  <r>
    <x v="0"/>
    <x v="225"/>
    <x v="8"/>
    <x v="0"/>
    <n v="1518"/>
    <x v="39"/>
    <x v="257"/>
    <x v="4"/>
    <x v="5"/>
    <n v="-260"/>
    <x v="0"/>
    <x v="0"/>
  </r>
  <r>
    <x v="0"/>
    <x v="225"/>
    <x v="8"/>
    <x v="0"/>
    <n v="1519"/>
    <x v="57"/>
    <x v="152"/>
    <x v="1"/>
    <x v="25"/>
    <n v="-35"/>
    <x v="0"/>
    <x v="0"/>
  </r>
  <r>
    <x v="0"/>
    <x v="225"/>
    <x v="8"/>
    <x v="0"/>
    <n v="1520"/>
    <x v="118"/>
    <x v="152"/>
    <x v="1"/>
    <x v="25"/>
    <n v="-35"/>
    <x v="0"/>
    <x v="0"/>
  </r>
  <r>
    <x v="0"/>
    <x v="226"/>
    <x v="8"/>
    <x v="0"/>
    <n v="1521"/>
    <x v="12"/>
    <x v="258"/>
    <x v="3"/>
    <x v="9"/>
    <n v="-24.9"/>
    <x v="0"/>
    <x v="0"/>
  </r>
  <r>
    <x v="0"/>
    <x v="226"/>
    <x v="8"/>
    <x v="0"/>
    <n v="1522"/>
    <x v="119"/>
    <x v="259"/>
    <x v="2"/>
    <x v="8"/>
    <n v="-15.84"/>
    <x v="0"/>
    <x v="0"/>
  </r>
  <r>
    <x v="0"/>
    <x v="226"/>
    <x v="8"/>
    <x v="0"/>
    <n v="1523"/>
    <x v="9"/>
    <x v="260"/>
    <x v="2"/>
    <x v="8"/>
    <n v="-191.32"/>
    <x v="0"/>
    <x v="0"/>
  </r>
  <r>
    <x v="0"/>
    <x v="226"/>
    <x v="8"/>
    <x v="0"/>
    <n v="1524"/>
    <x v="99"/>
    <x v="261"/>
    <x v="0"/>
    <x v="14"/>
    <n v="-177.99"/>
    <x v="0"/>
    <x v="0"/>
  </r>
  <r>
    <x v="0"/>
    <x v="226"/>
    <x v="8"/>
    <x v="0"/>
    <n v="1526"/>
    <x v="33"/>
    <x v="52"/>
    <x v="3"/>
    <x v="19"/>
    <n v="-62.62"/>
    <x v="0"/>
    <x v="0"/>
  </r>
  <r>
    <x v="0"/>
    <x v="226"/>
    <x v="8"/>
    <x v="0"/>
    <n v="1527"/>
    <x v="14"/>
    <x v="262"/>
    <x v="1"/>
    <x v="11"/>
    <n v="-47.47"/>
    <x v="0"/>
    <x v="0"/>
  </r>
  <r>
    <x v="0"/>
    <x v="226"/>
    <x v="8"/>
    <x v="0"/>
    <n v="1528"/>
    <x v="97"/>
    <x v="236"/>
    <x v="6"/>
    <x v="33"/>
    <n v="-50"/>
    <x v="0"/>
    <x v="3"/>
  </r>
  <r>
    <x v="0"/>
    <x v="226"/>
    <x v="8"/>
    <x v="0"/>
    <n v="1529"/>
    <x v="38"/>
    <x v="52"/>
    <x v="1"/>
    <x v="22"/>
    <n v="-45"/>
    <x v="0"/>
    <x v="0"/>
  </r>
  <r>
    <x v="0"/>
    <x v="226"/>
    <x v="8"/>
    <x v="0"/>
    <n v="1530"/>
    <x v="38"/>
    <x v="52"/>
    <x v="1"/>
    <x v="22"/>
    <n v="-74.5"/>
    <x v="0"/>
    <x v="0"/>
  </r>
  <r>
    <x v="0"/>
    <x v="227"/>
    <x v="8"/>
    <x v="0"/>
    <n v="1531"/>
    <x v="10"/>
    <x v="52"/>
    <x v="3"/>
    <x v="10"/>
    <n v="-79.680000000000007"/>
    <x v="0"/>
    <x v="0"/>
  </r>
  <r>
    <x v="0"/>
    <x v="227"/>
    <x v="8"/>
    <x v="0"/>
    <n v="1533"/>
    <x v="39"/>
    <x v="65"/>
    <x v="4"/>
    <x v="5"/>
    <n v="-260"/>
    <x v="0"/>
    <x v="0"/>
  </r>
  <r>
    <x v="0"/>
    <x v="227"/>
    <x v="8"/>
    <x v="0"/>
    <n v="1534"/>
    <x v="16"/>
    <x v="65"/>
    <x v="4"/>
    <x v="12"/>
    <n v="-270"/>
    <x v="0"/>
    <x v="0"/>
  </r>
  <r>
    <x v="0"/>
    <x v="228"/>
    <x v="8"/>
    <x v="0"/>
    <n v="1535"/>
    <x v="120"/>
    <x v="77"/>
    <x v="4"/>
    <x v="12"/>
    <n v="-120.25"/>
    <x v="0"/>
    <x v="0"/>
  </r>
  <r>
    <x v="0"/>
    <x v="229"/>
    <x v="8"/>
    <x v="0"/>
    <n v="1536"/>
    <x v="37"/>
    <x v="116"/>
    <x v="3"/>
    <x v="41"/>
    <n v="-85"/>
    <x v="18"/>
    <x v="0"/>
  </r>
  <r>
    <x v="0"/>
    <x v="230"/>
    <x v="8"/>
    <x v="0"/>
    <n v="1537"/>
    <x v="16"/>
    <x v="52"/>
    <x v="4"/>
    <x v="12"/>
    <n v="-270"/>
    <x v="0"/>
    <x v="0"/>
  </r>
  <r>
    <x v="0"/>
    <x v="230"/>
    <x v="8"/>
    <x v="0"/>
    <n v="1538"/>
    <x v="39"/>
    <x v="52"/>
    <x v="4"/>
    <x v="5"/>
    <n v="-260"/>
    <x v="0"/>
    <x v="0"/>
  </r>
  <r>
    <x v="0"/>
    <x v="230"/>
    <x v="8"/>
    <x v="0"/>
    <n v="1539"/>
    <x v="118"/>
    <x v="152"/>
    <x v="1"/>
    <x v="25"/>
    <n v="-105"/>
    <x v="0"/>
    <x v="0"/>
  </r>
  <r>
    <x v="0"/>
    <x v="231"/>
    <x v="8"/>
    <x v="0"/>
    <n v="1540"/>
    <x v="120"/>
    <x v="77"/>
    <x v="4"/>
    <x v="12"/>
    <n v="-104"/>
    <x v="0"/>
    <x v="0"/>
  </r>
  <r>
    <x v="1"/>
    <x v="215"/>
    <x v="8"/>
    <x v="0"/>
    <m/>
    <x v="65"/>
    <x v="52"/>
    <x v="3"/>
    <x v="26"/>
    <n v="-15.87"/>
    <x v="0"/>
    <x v="0"/>
  </r>
  <r>
    <x v="1"/>
    <x v="153"/>
    <x v="8"/>
    <x v="0"/>
    <m/>
    <x v="121"/>
    <x v="52"/>
    <x v="3"/>
    <x v="9"/>
    <n v="-6.27"/>
    <x v="0"/>
    <x v="0"/>
  </r>
  <r>
    <x v="1"/>
    <x v="153"/>
    <x v="8"/>
    <x v="0"/>
    <m/>
    <x v="66"/>
    <x v="52"/>
    <x v="3"/>
    <x v="26"/>
    <n v="-57.23"/>
    <x v="0"/>
    <x v="0"/>
  </r>
  <r>
    <x v="1"/>
    <x v="153"/>
    <x v="8"/>
    <x v="0"/>
    <m/>
    <x v="4"/>
    <x v="52"/>
    <x v="3"/>
    <x v="26"/>
    <n v="-217.65"/>
    <x v="0"/>
    <x v="2"/>
  </r>
  <r>
    <x v="1"/>
    <x v="153"/>
    <x v="8"/>
    <x v="0"/>
    <m/>
    <x v="4"/>
    <x v="52"/>
    <x v="3"/>
    <x v="26"/>
    <n v="-48.05"/>
    <x v="0"/>
    <x v="0"/>
  </r>
  <r>
    <x v="1"/>
    <x v="153"/>
    <x v="8"/>
    <x v="0"/>
    <m/>
    <x v="65"/>
    <x v="52"/>
    <x v="6"/>
    <x v="3"/>
    <n v="-28"/>
    <x v="0"/>
    <x v="3"/>
  </r>
  <r>
    <x v="1"/>
    <x v="153"/>
    <x v="8"/>
    <x v="0"/>
    <m/>
    <x v="122"/>
    <x v="52"/>
    <x v="3"/>
    <x v="7"/>
    <n v="-21.65"/>
    <x v="0"/>
    <x v="0"/>
  </r>
  <r>
    <x v="1"/>
    <x v="153"/>
    <x v="8"/>
    <x v="0"/>
    <m/>
    <x v="65"/>
    <x v="52"/>
    <x v="3"/>
    <x v="26"/>
    <n v="-8.52"/>
    <x v="0"/>
    <x v="0"/>
  </r>
  <r>
    <x v="1"/>
    <x v="153"/>
    <x v="8"/>
    <x v="0"/>
    <m/>
    <x v="123"/>
    <x v="52"/>
    <x v="3"/>
    <x v="26"/>
    <n v="-409.15"/>
    <x v="0"/>
    <x v="2"/>
  </r>
  <r>
    <x v="1"/>
    <x v="153"/>
    <x v="8"/>
    <x v="0"/>
    <m/>
    <x v="66"/>
    <x v="52"/>
    <x v="3"/>
    <x v="26"/>
    <n v="-16.18"/>
    <x v="0"/>
    <x v="0"/>
  </r>
  <r>
    <x v="1"/>
    <x v="153"/>
    <x v="8"/>
    <x v="0"/>
    <m/>
    <x v="66"/>
    <x v="52"/>
    <x v="3"/>
    <x v="26"/>
    <n v="-20.260000000000002"/>
    <x v="0"/>
    <x v="0"/>
  </r>
  <r>
    <x v="1"/>
    <x v="153"/>
    <x v="8"/>
    <x v="0"/>
    <m/>
    <x v="65"/>
    <x v="52"/>
    <x v="3"/>
    <x v="26"/>
    <n v="-18.649999999999999"/>
    <x v="0"/>
    <x v="0"/>
  </r>
  <r>
    <x v="1"/>
    <x v="153"/>
    <x v="8"/>
    <x v="0"/>
    <m/>
    <x v="65"/>
    <x v="52"/>
    <x v="3"/>
    <x v="26"/>
    <n v="-17.89"/>
    <x v="0"/>
    <x v="0"/>
  </r>
  <r>
    <x v="1"/>
    <x v="153"/>
    <x v="8"/>
    <x v="0"/>
    <m/>
    <x v="66"/>
    <x v="52"/>
    <x v="3"/>
    <x v="26"/>
    <n v="-290.11"/>
    <x v="0"/>
    <x v="2"/>
  </r>
  <r>
    <x v="1"/>
    <x v="153"/>
    <x v="8"/>
    <x v="0"/>
    <m/>
    <x v="112"/>
    <x v="52"/>
    <x v="3"/>
    <x v="26"/>
    <n v="-117.83"/>
    <x v="0"/>
    <x v="0"/>
  </r>
  <r>
    <x v="1"/>
    <x v="153"/>
    <x v="8"/>
    <x v="0"/>
    <m/>
    <x v="66"/>
    <x v="52"/>
    <x v="3"/>
    <x v="26"/>
    <n v="-52.89"/>
    <x v="0"/>
    <x v="0"/>
  </r>
  <r>
    <x v="1"/>
    <x v="153"/>
    <x v="8"/>
    <x v="0"/>
    <m/>
    <x v="85"/>
    <x v="52"/>
    <x v="6"/>
    <x v="3"/>
    <n v="-24.05"/>
    <x v="0"/>
    <x v="3"/>
  </r>
  <r>
    <x v="1"/>
    <x v="153"/>
    <x v="8"/>
    <x v="0"/>
    <m/>
    <x v="71"/>
    <x v="52"/>
    <x v="6"/>
    <x v="3"/>
    <n v="-12.25"/>
    <x v="0"/>
    <x v="3"/>
  </r>
  <r>
    <x v="1"/>
    <x v="153"/>
    <x v="8"/>
    <x v="0"/>
    <m/>
    <x v="65"/>
    <x v="52"/>
    <x v="3"/>
    <x v="26"/>
    <n v="-35.58"/>
    <x v="0"/>
    <x v="0"/>
  </r>
  <r>
    <x v="1"/>
    <x v="153"/>
    <x v="8"/>
    <x v="0"/>
    <m/>
    <x v="124"/>
    <x v="52"/>
    <x v="3"/>
    <x v="26"/>
    <n v="-8.01"/>
    <x v="0"/>
    <x v="0"/>
  </r>
  <r>
    <x v="1"/>
    <x v="153"/>
    <x v="8"/>
    <x v="0"/>
    <m/>
    <x v="66"/>
    <x v="52"/>
    <x v="3"/>
    <x v="26"/>
    <n v="-33.200000000000003"/>
    <x v="0"/>
    <x v="0"/>
  </r>
  <r>
    <x v="1"/>
    <x v="153"/>
    <x v="8"/>
    <x v="0"/>
    <m/>
    <x v="65"/>
    <x v="52"/>
    <x v="3"/>
    <x v="26"/>
    <n v="-273.07"/>
    <x v="0"/>
    <x v="2"/>
  </r>
  <r>
    <x v="1"/>
    <x v="153"/>
    <x v="8"/>
    <x v="0"/>
    <m/>
    <x v="85"/>
    <x v="52"/>
    <x v="6"/>
    <x v="3"/>
    <n v="-29"/>
    <x v="0"/>
    <x v="3"/>
  </r>
  <r>
    <x v="1"/>
    <x v="153"/>
    <x v="8"/>
    <x v="0"/>
    <m/>
    <x v="65"/>
    <x v="52"/>
    <x v="3"/>
    <x v="26"/>
    <n v="-25.02"/>
    <x v="0"/>
    <x v="0"/>
  </r>
  <r>
    <x v="1"/>
    <x v="153"/>
    <x v="8"/>
    <x v="0"/>
    <m/>
    <x v="19"/>
    <x v="52"/>
    <x v="5"/>
    <x v="15"/>
    <n v="10000"/>
    <x v="0"/>
    <x v="1"/>
  </r>
  <r>
    <x v="1"/>
    <x v="153"/>
    <x v="8"/>
    <x v="0"/>
    <m/>
    <x v="85"/>
    <x v="52"/>
    <x v="6"/>
    <x v="3"/>
    <n v="-25"/>
    <x v="0"/>
    <x v="0"/>
  </r>
  <r>
    <x v="1"/>
    <x v="153"/>
    <x v="8"/>
    <x v="0"/>
    <m/>
    <x v="64"/>
    <x v="52"/>
    <x v="3"/>
    <x v="26"/>
    <n v="-22.41"/>
    <x v="0"/>
    <x v="0"/>
  </r>
  <r>
    <x v="1"/>
    <x v="153"/>
    <x v="8"/>
    <x v="0"/>
    <m/>
    <x v="66"/>
    <x v="52"/>
    <x v="3"/>
    <x v="26"/>
    <n v="-16.71"/>
    <x v="0"/>
    <x v="0"/>
  </r>
  <r>
    <x v="1"/>
    <x v="153"/>
    <x v="8"/>
    <x v="0"/>
    <m/>
    <x v="1"/>
    <x v="52"/>
    <x v="1"/>
    <x v="1"/>
    <n v="-10"/>
    <x v="0"/>
    <x v="0"/>
  </r>
  <r>
    <x v="1"/>
    <x v="153"/>
    <x v="8"/>
    <x v="0"/>
    <n v="1192"/>
    <x v="125"/>
    <x v="263"/>
    <x v="6"/>
    <x v="26"/>
    <n v="-72.3"/>
    <x v="0"/>
    <x v="4"/>
  </r>
  <r>
    <x v="1"/>
    <x v="153"/>
    <x v="8"/>
    <x v="0"/>
    <n v="1193"/>
    <x v="126"/>
    <x v="264"/>
    <x v="6"/>
    <x v="26"/>
    <n v="-200"/>
    <x v="0"/>
    <x v="4"/>
  </r>
  <r>
    <x v="1"/>
    <x v="153"/>
    <x v="8"/>
    <x v="0"/>
    <n v="1194"/>
    <x v="60"/>
    <x v="52"/>
    <x v="7"/>
    <x v="26"/>
    <n v="-3941.3"/>
    <x v="0"/>
    <x v="1"/>
  </r>
  <r>
    <x v="1"/>
    <x v="153"/>
    <x v="8"/>
    <x v="0"/>
    <n v="1195"/>
    <x v="61"/>
    <x v="52"/>
    <x v="6"/>
    <x v="26"/>
    <n v="-496.58"/>
    <x v="0"/>
    <x v="4"/>
  </r>
  <r>
    <x v="1"/>
    <x v="153"/>
    <x v="8"/>
    <x v="0"/>
    <n v="1196"/>
    <x v="77"/>
    <x v="52"/>
    <x v="6"/>
    <x v="32"/>
    <n v="-792.28"/>
    <x v="0"/>
    <x v="3"/>
  </r>
  <r>
    <x v="1"/>
    <x v="153"/>
    <x v="8"/>
    <x v="0"/>
    <n v="1197"/>
    <x v="127"/>
    <x v="265"/>
    <x v="6"/>
    <x v="32"/>
    <n v="-10000"/>
    <x v="0"/>
    <x v="3"/>
  </r>
  <r>
    <x v="1"/>
    <x v="153"/>
    <x v="8"/>
    <x v="0"/>
    <n v="1198"/>
    <x v="15"/>
    <x v="262"/>
    <x v="3"/>
    <x v="26"/>
    <n v="-339.14"/>
    <x v="0"/>
    <x v="0"/>
  </r>
  <r>
    <x v="1"/>
    <x v="153"/>
    <x v="8"/>
    <x v="0"/>
    <n v="1199"/>
    <x v="26"/>
    <x v="262"/>
    <x v="3"/>
    <x v="26"/>
    <n v="-118.0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utoFormatId="4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8:N19" firstHeaderRow="1" firstDataRow="2" firstDataCol="1" rowPageCount="6" colPageCount="1"/>
  <pivotFields count="12">
    <pivotField compact="0" outline="0" subtotalTop="0" showAll="0" includeNewItemsInFilter="1"/>
    <pivotField axis="axisPage" compact="0" numFmtId="14" outline="0" subtotalTop="0" showAll="0" includeNewItemsInFilter="1">
      <items count="233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axis="axisCol" compact="0" outline="0" subtotalTop="0" showAll="0" includeNewItemsInFilter="1">
      <items count="15">
        <item x="0"/>
        <item x="1"/>
        <item x="2"/>
        <item x="3"/>
        <item x="4"/>
        <item m="1" x="12"/>
        <item x="5"/>
        <item x="6"/>
        <item x="7"/>
        <item x="8"/>
        <item x="9"/>
        <item x="10"/>
        <item m="1" x="13"/>
        <item x="11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63">
        <item m="1" x="128"/>
        <item x="17"/>
        <item x="5"/>
        <item x="23"/>
        <item m="1" x="129"/>
        <item m="1" x="130"/>
        <item x="2"/>
        <item x="26"/>
        <item m="1" x="131"/>
        <item x="6"/>
        <item x="3"/>
        <item x="24"/>
        <item x="4"/>
        <item x="19"/>
        <item x="30"/>
        <item m="1" x="132"/>
        <item x="7"/>
        <item m="1" x="133"/>
        <item m="1" x="134"/>
        <item x="8"/>
        <item x="25"/>
        <item x="18"/>
        <item m="1" x="135"/>
        <item x="22"/>
        <item m="1" x="136"/>
        <item m="1" x="137"/>
        <item m="1" x="138"/>
        <item x="15"/>
        <item x="13"/>
        <item m="1" x="139"/>
        <item x="0"/>
        <item x="34"/>
        <item m="1" x="140"/>
        <item m="1" x="141"/>
        <item m="1" x="142"/>
        <item m="1" x="143"/>
        <item x="9"/>
        <item x="1"/>
        <item m="1" x="144"/>
        <item x="29"/>
        <item x="28"/>
        <item x="11"/>
        <item m="1" x="145"/>
        <item x="10"/>
        <item m="1" x="146"/>
        <item x="14"/>
        <item x="31"/>
        <item x="36"/>
        <item x="38"/>
        <item m="1" x="147"/>
        <item m="1" x="148"/>
        <item x="39"/>
        <item x="40"/>
        <item m="1" x="149"/>
        <item x="41"/>
        <item x="42"/>
        <item x="43"/>
        <item x="35"/>
        <item m="1" x="150"/>
        <item x="44"/>
        <item x="21"/>
        <item x="37"/>
        <item m="1" x="151"/>
        <item x="45"/>
        <item x="46"/>
        <item x="47"/>
        <item m="1" x="152"/>
        <item x="20"/>
        <item x="48"/>
        <item x="49"/>
        <item x="50"/>
        <item x="51"/>
        <item x="52"/>
        <item x="53"/>
        <item x="32"/>
        <item x="54"/>
        <item x="55"/>
        <item x="12"/>
        <item m="1" x="153"/>
        <item x="56"/>
        <item x="57"/>
        <item x="58"/>
        <item x="59"/>
        <item x="60"/>
        <item m="1" x="154"/>
        <item x="62"/>
        <item x="63"/>
        <item x="64"/>
        <item x="65"/>
        <item x="66"/>
        <item x="67"/>
        <item x="71"/>
        <item x="68"/>
        <item x="72"/>
        <item x="73"/>
        <item x="74"/>
        <item x="75"/>
        <item x="76"/>
        <item m="1" x="155"/>
        <item x="78"/>
        <item x="79"/>
        <item x="80"/>
        <item x="81"/>
        <item x="82"/>
        <item x="83"/>
        <item x="84"/>
        <item x="85"/>
        <item x="86"/>
        <item x="87"/>
        <item x="88"/>
        <item x="61"/>
        <item x="77"/>
        <item x="89"/>
        <item m="1" x="156"/>
        <item x="91"/>
        <item x="92"/>
        <item x="93"/>
        <item x="94"/>
        <item m="1" x="157"/>
        <item x="16"/>
        <item x="95"/>
        <item m="1" x="158"/>
        <item x="97"/>
        <item x="98"/>
        <item m="1" x="159"/>
        <item x="99"/>
        <item x="100"/>
        <item x="101"/>
        <item m="1" x="160"/>
        <item x="102"/>
        <item x="103"/>
        <item x="104"/>
        <item m="1" x="161"/>
        <item x="105"/>
        <item x="106"/>
        <item x="107"/>
        <item x="90"/>
        <item x="96"/>
        <item x="108"/>
        <item x="33"/>
        <item x="109"/>
        <item x="110"/>
        <item x="111"/>
        <item x="112"/>
        <item x="113"/>
        <item x="114"/>
        <item x="115"/>
        <item x="27"/>
        <item x="69"/>
        <item x="70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axis="axisPage" compact="0" outline="0" subtotalTop="0" showAll="0" includeNewItemsInFilter="1">
      <items count="285">
        <item x="53"/>
        <item x="160"/>
        <item x="9"/>
        <item m="1" x="266"/>
        <item x="31"/>
        <item x="122"/>
        <item m="1" x="267"/>
        <item m="1" x="268"/>
        <item x="147"/>
        <item x="158"/>
        <item m="1" x="269"/>
        <item x="87"/>
        <item x="115"/>
        <item x="93"/>
        <item x="76"/>
        <item x="85"/>
        <item x="86"/>
        <item x="78"/>
        <item m="1" x="270"/>
        <item x="96"/>
        <item x="11"/>
        <item x="132"/>
        <item x="40"/>
        <item x="54"/>
        <item x="41"/>
        <item x="77"/>
        <item x="7"/>
        <item x="12"/>
        <item x="5"/>
        <item x="6"/>
        <item x="107"/>
        <item m="1" x="271"/>
        <item x="16"/>
        <item x="18"/>
        <item x="37"/>
        <item x="57"/>
        <item x="58"/>
        <item x="45"/>
        <item x="106"/>
        <item m="1" x="272"/>
        <item x="64"/>
        <item x="56"/>
        <item x="116"/>
        <item x="8"/>
        <item x="36"/>
        <item x="161"/>
        <item x="109"/>
        <item x="30"/>
        <item x="23"/>
        <item x="25"/>
        <item x="33"/>
        <item x="157"/>
        <item x="133"/>
        <item x="134"/>
        <item x="113"/>
        <item m="1" x="273"/>
        <item x="110"/>
        <item x="141"/>
        <item x="47"/>
        <item x="90"/>
        <item x="59"/>
        <item x="69"/>
        <item x="70"/>
        <item x="89"/>
        <item x="103"/>
        <item x="104"/>
        <item x="66"/>
        <item x="32"/>
        <item x="79"/>
        <item x="136"/>
        <item x="13"/>
        <item x="154"/>
        <item m="1" x="274"/>
        <item x="42"/>
        <item x="114"/>
        <item x="111"/>
        <item x="68"/>
        <item x="95"/>
        <item x="10"/>
        <item x="27"/>
        <item x="145"/>
        <item x="152"/>
        <item x="4"/>
        <item x="63"/>
        <item x="14"/>
        <item x="43"/>
        <item x="60"/>
        <item x="15"/>
        <item m="1" x="275"/>
        <item x="80"/>
        <item x="126"/>
        <item x="119"/>
        <item x="140"/>
        <item x="65"/>
        <item x="75"/>
        <item x="88"/>
        <item x="55"/>
        <item x="44"/>
        <item x="46"/>
        <item x="39"/>
        <item x="19"/>
        <item x="17"/>
        <item x="35"/>
        <item x="38"/>
        <item x="20"/>
        <item x="34"/>
        <item x="159"/>
        <item x="162"/>
        <item m="1" x="276"/>
        <item x="149"/>
        <item m="1" x="277"/>
        <item m="1" x="278"/>
        <item x="112"/>
        <item m="1" x="279"/>
        <item m="1" x="280"/>
        <item m="1" x="281"/>
        <item x="61"/>
        <item x="94"/>
        <item x="97"/>
        <item x="91"/>
        <item x="92"/>
        <item x="138"/>
        <item x="62"/>
        <item x="139"/>
        <item x="71"/>
        <item x="73"/>
        <item x="74"/>
        <item x="81"/>
        <item x="72"/>
        <item x="26"/>
        <item x="28"/>
        <item x="29"/>
        <item x="24"/>
        <item x="22"/>
        <item x="129"/>
        <item x="130"/>
        <item x="128"/>
        <item x="100"/>
        <item x="101"/>
        <item x="131"/>
        <item x="102"/>
        <item x="99"/>
        <item x="49"/>
        <item x="50"/>
        <item x="51"/>
        <item x="48"/>
        <item x="83"/>
        <item x="84"/>
        <item x="98"/>
        <item x="82"/>
        <item x="0"/>
        <item x="2"/>
        <item x="3"/>
        <item x="1"/>
        <item x="21"/>
        <item x="52"/>
        <item x="108"/>
        <item x="118"/>
        <item x="124"/>
        <item x="127"/>
        <item x="142"/>
        <item x="67"/>
        <item x="105"/>
        <item x="117"/>
        <item x="120"/>
        <item x="121"/>
        <item x="123"/>
        <item x="125"/>
        <item x="135"/>
        <item x="143"/>
        <item x="146"/>
        <item m="1" x="282"/>
        <item x="151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7"/>
        <item x="179"/>
        <item x="180"/>
        <item x="182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5"/>
        <item x="206"/>
        <item x="207"/>
        <item x="208"/>
        <item x="209"/>
        <item x="210"/>
        <item x="213"/>
        <item m="1" x="283"/>
        <item x="203"/>
        <item x="204"/>
        <item x="211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181"/>
        <item x="214"/>
        <item x="212"/>
        <item x="215"/>
        <item x="216"/>
        <item x="217"/>
        <item x="218"/>
        <item x="219"/>
        <item x="220"/>
        <item x="221"/>
        <item x="222"/>
        <item x="223"/>
        <item x="174"/>
        <item x="175"/>
        <item x="176"/>
        <item x="178"/>
        <item x="183"/>
        <item x="184"/>
        <item x="186"/>
        <item x="137"/>
        <item x="144"/>
        <item x="148"/>
        <item x="150"/>
        <item x="155"/>
        <item x="156"/>
        <item x="163"/>
        <item x="245"/>
        <item x="201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axis="axisRow" compact="0" outline="0" subtotalTop="0" showAll="0" includeNewItemsInFilter="1">
      <items count="16">
        <item m="1" x="9"/>
        <item x="0"/>
        <item x="4"/>
        <item x="3"/>
        <item x="5"/>
        <item x="1"/>
        <item m="1" x="10"/>
        <item x="2"/>
        <item m="1" x="11"/>
        <item m="1" x="12"/>
        <item x="6"/>
        <item x="7"/>
        <item m="1" x="13"/>
        <item m="1" x="14"/>
        <item x="8"/>
        <item t="default"/>
      </items>
    </pivotField>
    <pivotField axis="axisPage" compact="0" outline="0" subtotalTop="0" showAll="0" includeNewItemsInFilter="1">
      <items count="54">
        <item x="13"/>
        <item x="16"/>
        <item x="18"/>
        <item x="2"/>
        <item x="3"/>
        <item x="41"/>
        <item x="4"/>
        <item m="1" x="42"/>
        <item x="12"/>
        <item x="5"/>
        <item m="1" x="43"/>
        <item x="10"/>
        <item x="9"/>
        <item x="19"/>
        <item m="1" x="44"/>
        <item x="11"/>
        <item x="8"/>
        <item x="1"/>
        <item x="0"/>
        <item m="1" x="45"/>
        <item m="1" x="46"/>
        <item x="7"/>
        <item x="15"/>
        <item x="22"/>
        <item x="26"/>
        <item x="6"/>
        <item m="1" x="47"/>
        <item x="23"/>
        <item x="21"/>
        <item x="17"/>
        <item x="24"/>
        <item x="25"/>
        <item x="20"/>
        <item x="27"/>
        <item x="28"/>
        <item x="29"/>
        <item x="30"/>
        <item m="1" x="48"/>
        <item x="32"/>
        <item x="33"/>
        <item x="34"/>
        <item x="31"/>
        <item m="1" x="49"/>
        <item x="36"/>
        <item x="37"/>
        <item m="1" x="50"/>
        <item m="1" x="51"/>
        <item x="14"/>
        <item m="1" x="52"/>
        <item x="35"/>
        <item x="39"/>
        <item x="38"/>
        <item x="4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7">
        <item x="0"/>
        <item x="3"/>
        <item x="2"/>
        <item x="1"/>
        <item m="1" x="5"/>
        <item x="4"/>
        <item t="default"/>
      </items>
    </pivotField>
  </pivotFields>
  <rowFields count="1">
    <field x="7"/>
  </rowFields>
  <rowItems count="10">
    <i>
      <x v="1"/>
    </i>
    <i>
      <x v="2"/>
    </i>
    <i>
      <x v="3"/>
    </i>
    <i>
      <x v="4"/>
    </i>
    <i>
      <x v="5"/>
    </i>
    <i>
      <x v="7"/>
    </i>
    <i>
      <x v="10"/>
    </i>
    <i>
      <x v="11"/>
    </i>
    <i>
      <x v="1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colItems>
  <pageFields count="6">
    <pageField fld="8" hier="0"/>
    <pageField fld="6" hier="0"/>
    <pageField fld="5" hier="0"/>
    <pageField fld="1" hier="0"/>
    <pageField fld="11" hier="0"/>
    <pageField fld="3" item="1" hier="0"/>
  </pageFields>
  <dataFields count="1">
    <dataField name="Sum of Amount" fld="9" baseField="0" baseItem="0" numFmtId="16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opLeftCell="A10" workbookViewId="0">
      <selection activeCell="K19" sqref="K19"/>
    </sheetView>
  </sheetViews>
  <sheetFormatPr defaultRowHeight="12.75" x14ac:dyDescent="0.2"/>
  <cols>
    <col min="1" max="1" width="14.5703125" bestFit="1" customWidth="1"/>
    <col min="2" max="3" width="10.85546875" bestFit="1" customWidth="1"/>
    <col min="4" max="8" width="10.85546875" customWidth="1"/>
    <col min="9" max="9" width="11.140625" customWidth="1"/>
    <col min="10" max="10" width="12.42578125" customWidth="1"/>
    <col min="11" max="11" width="10.85546875" customWidth="1"/>
    <col min="12" max="12" width="12.42578125" customWidth="1"/>
    <col min="13" max="13" width="12.7109375" customWidth="1"/>
    <col min="14" max="14" width="4.140625" customWidth="1"/>
    <col min="15" max="15" width="10.85546875" customWidth="1"/>
  </cols>
  <sheetData>
    <row r="1" spans="1:21" ht="18" x14ac:dyDescent="0.25">
      <c r="H1" s="33" t="s">
        <v>549</v>
      </c>
    </row>
    <row r="2" spans="1:21" ht="18" x14ac:dyDescent="0.25">
      <c r="H2" s="33" t="s">
        <v>550</v>
      </c>
    </row>
    <row r="5" spans="1:21" x14ac:dyDescent="0.2">
      <c r="B5" s="24"/>
      <c r="C5" s="24"/>
      <c r="D5" s="24"/>
      <c r="E5" s="24"/>
      <c r="F5" s="24"/>
      <c r="G5" s="24"/>
      <c r="H5" s="24"/>
      <c r="I5" s="24"/>
      <c r="J5" s="24"/>
      <c r="K5" s="24"/>
      <c r="R5" s="25"/>
      <c r="S5" s="23"/>
      <c r="T5" s="23"/>
      <c r="U5" s="25"/>
    </row>
    <row r="6" spans="1:21" x14ac:dyDescent="0.2">
      <c r="R6" s="25"/>
      <c r="S6" s="23"/>
      <c r="T6" s="23"/>
      <c r="U6" s="25"/>
    </row>
    <row r="7" spans="1:21" x14ac:dyDescent="0.2">
      <c r="R7" s="25"/>
      <c r="S7" s="23"/>
      <c r="T7" s="23"/>
      <c r="U7" s="25"/>
    </row>
    <row r="8" spans="1:21" ht="16.5" thickBot="1" x14ac:dyDescent="0.3">
      <c r="A8" s="26"/>
      <c r="B8" s="27" t="s">
        <v>117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R8" s="25"/>
      <c r="S8" s="25"/>
      <c r="T8" s="25"/>
      <c r="U8" s="25"/>
    </row>
    <row r="9" spans="1:21" ht="15.75" x14ac:dyDescent="0.25">
      <c r="A9" s="28" t="s">
        <v>27</v>
      </c>
      <c r="B9" s="29" t="s">
        <v>31</v>
      </c>
      <c r="C9" s="28" t="s">
        <v>76</v>
      </c>
      <c r="D9" s="28" t="s">
        <v>75</v>
      </c>
      <c r="E9" s="28" t="s">
        <v>92</v>
      </c>
      <c r="F9" s="28" t="s">
        <v>166</v>
      </c>
      <c r="G9" s="28" t="s">
        <v>196</v>
      </c>
      <c r="H9" s="28" t="s">
        <v>231</v>
      </c>
      <c r="I9" s="28" t="s">
        <v>288</v>
      </c>
      <c r="J9" s="28" t="s">
        <v>323</v>
      </c>
      <c r="K9" s="28" t="s">
        <v>322</v>
      </c>
      <c r="L9" s="28" t="s">
        <v>548</v>
      </c>
      <c r="M9" s="28" t="s">
        <v>547</v>
      </c>
      <c r="N9" s="28"/>
      <c r="O9" s="28" t="s">
        <v>73</v>
      </c>
    </row>
    <row r="10" spans="1:21" ht="15" x14ac:dyDescent="0.2">
      <c r="A10" s="30" t="s">
        <v>17</v>
      </c>
      <c r="B10" s="31">
        <v>16099.83</v>
      </c>
      <c r="C10" s="31">
        <v>22800.35</v>
      </c>
      <c r="D10" s="31">
        <v>16704.240000000002</v>
      </c>
      <c r="E10" s="31">
        <v>17009.79</v>
      </c>
      <c r="F10" s="31">
        <v>18388.41</v>
      </c>
      <c r="G10" s="31">
        <v>22200.720000000001</v>
      </c>
      <c r="H10" s="31">
        <v>18168.54</v>
      </c>
      <c r="I10" s="31">
        <v>23737.8</v>
      </c>
      <c r="J10" s="31">
        <v>18208.53</v>
      </c>
      <c r="K10" s="31">
        <v>23083.55</v>
      </c>
      <c r="L10" s="31">
        <v>20000</v>
      </c>
      <c r="M10" s="31">
        <v>20000</v>
      </c>
      <c r="N10" s="31"/>
      <c r="O10" s="31">
        <f t="shared" ref="O10:O15" si="0">SUM(B10:M10)</f>
        <v>236401.75999999998</v>
      </c>
    </row>
    <row r="11" spans="1:21" ht="15" x14ac:dyDescent="0.2">
      <c r="A11" s="30" t="s">
        <v>3</v>
      </c>
      <c r="B11" s="31">
        <v>-1815</v>
      </c>
      <c r="C11" s="31">
        <v>-2726</v>
      </c>
      <c r="D11" s="31">
        <v>-2789</v>
      </c>
      <c r="E11" s="31">
        <v>-2410</v>
      </c>
      <c r="F11" s="31">
        <v>-3368.1</v>
      </c>
      <c r="G11" s="31">
        <v>-2867</v>
      </c>
      <c r="H11" s="31">
        <v>-2520</v>
      </c>
      <c r="I11" s="31">
        <v>-2220</v>
      </c>
      <c r="J11" s="31">
        <v>-2662</v>
      </c>
      <c r="K11" s="31">
        <v>-2120</v>
      </c>
      <c r="L11" s="31">
        <v>-2400</v>
      </c>
      <c r="M11" s="31">
        <v>-2400</v>
      </c>
      <c r="N11" s="31"/>
      <c r="O11" s="31">
        <f t="shared" si="0"/>
        <v>-30297.1</v>
      </c>
    </row>
    <row r="12" spans="1:21" ht="15" x14ac:dyDescent="0.2">
      <c r="A12" s="30" t="s">
        <v>6</v>
      </c>
      <c r="B12" s="31">
        <v>-1890.81</v>
      </c>
      <c r="C12" s="31">
        <v>-2191.02</v>
      </c>
      <c r="D12" s="31">
        <v>-2027.02</v>
      </c>
      <c r="E12" s="31">
        <v>-1750.33</v>
      </c>
      <c r="F12" s="31">
        <v>-1761.7</v>
      </c>
      <c r="G12" s="31">
        <v>-1916.26</v>
      </c>
      <c r="H12" s="31">
        <v>-1911.93</v>
      </c>
      <c r="I12" s="31">
        <v>-1711</v>
      </c>
      <c r="J12" s="31">
        <v>-1066.83</v>
      </c>
      <c r="K12" s="31">
        <v>-2056.63</v>
      </c>
      <c r="L12" s="31">
        <v>-2000</v>
      </c>
      <c r="M12" s="31">
        <v>-2000</v>
      </c>
      <c r="N12" s="31"/>
      <c r="O12" s="31">
        <f t="shared" si="0"/>
        <v>-22283.530000000002</v>
      </c>
    </row>
    <row r="13" spans="1:21" ht="15" x14ac:dyDescent="0.2">
      <c r="A13" s="30" t="s">
        <v>18</v>
      </c>
      <c r="B13" s="31">
        <v>-66.69</v>
      </c>
      <c r="C13" s="31">
        <v>-47.41</v>
      </c>
      <c r="D13" s="31">
        <v>-47.41</v>
      </c>
      <c r="E13" s="31">
        <v>-52.78</v>
      </c>
      <c r="F13" s="31">
        <v>-311.95999999999998</v>
      </c>
      <c r="G13" s="31">
        <v>-53.43</v>
      </c>
      <c r="H13" s="31">
        <v>-651.16</v>
      </c>
      <c r="I13" s="31">
        <v>-464.41</v>
      </c>
      <c r="J13" s="31">
        <v>-1172.4100000000001</v>
      </c>
      <c r="K13" s="31">
        <v>-292.51</v>
      </c>
      <c r="L13" s="31">
        <v>-150</v>
      </c>
      <c r="M13" s="31">
        <v>-150</v>
      </c>
      <c r="N13" s="31"/>
      <c r="O13" s="31">
        <f t="shared" si="0"/>
        <v>-3460.17</v>
      </c>
    </row>
    <row r="14" spans="1:21" ht="15" x14ac:dyDescent="0.2">
      <c r="A14" s="30" t="s">
        <v>51</v>
      </c>
      <c r="B14" s="31">
        <v>-3675.44</v>
      </c>
      <c r="C14" s="31">
        <v>-5081.28</v>
      </c>
      <c r="D14" s="31">
        <v>-3857.15</v>
      </c>
      <c r="E14" s="31">
        <v>-3933.72</v>
      </c>
      <c r="F14" s="31">
        <v>-3633.04</v>
      </c>
      <c r="G14" s="31">
        <v>-3133.21</v>
      </c>
      <c r="H14" s="31">
        <v>-3658.34</v>
      </c>
      <c r="I14" s="31">
        <v>-5441.89</v>
      </c>
      <c r="J14" s="31">
        <v>-4891.67</v>
      </c>
      <c r="K14" s="31">
        <v>-5634.56</v>
      </c>
      <c r="L14" s="31">
        <v>-4500</v>
      </c>
      <c r="M14" s="31">
        <v>-5000</v>
      </c>
      <c r="N14" s="31"/>
      <c r="O14" s="31">
        <f t="shared" si="0"/>
        <v>-52440.299999999996</v>
      </c>
    </row>
    <row r="15" spans="1:21" ht="15" x14ac:dyDescent="0.2">
      <c r="A15" s="30" t="s">
        <v>500</v>
      </c>
      <c r="B15" s="31">
        <v>-11639.77</v>
      </c>
      <c r="C15" s="31"/>
      <c r="D15" s="31"/>
      <c r="E15" s="31"/>
      <c r="F15" s="31"/>
      <c r="G15" s="31"/>
      <c r="H15" s="31"/>
      <c r="I15" s="31">
        <v>-4071.58</v>
      </c>
      <c r="J15" s="31"/>
      <c r="K15" s="31"/>
      <c r="L15" s="31"/>
      <c r="M15" s="31"/>
      <c r="N15" s="31"/>
      <c r="O15" s="31">
        <f t="shared" si="0"/>
        <v>-15711.35</v>
      </c>
    </row>
    <row r="16" spans="1:21" ht="15" x14ac:dyDescent="0.2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ht="15.75" thickBot="1" x14ac:dyDescent="0.25">
      <c r="A17" s="30" t="s">
        <v>73</v>
      </c>
      <c r="B17" s="32">
        <f t="shared" ref="B17:M17" si="1">SUM(B10:B15)</f>
        <v>-2987.880000000001</v>
      </c>
      <c r="C17" s="32">
        <f t="shared" si="1"/>
        <v>12754.64</v>
      </c>
      <c r="D17" s="32">
        <f t="shared" si="1"/>
        <v>7983.6600000000017</v>
      </c>
      <c r="E17" s="32">
        <f t="shared" si="1"/>
        <v>8862.9600000000009</v>
      </c>
      <c r="F17" s="32">
        <f t="shared" si="1"/>
        <v>9313.61</v>
      </c>
      <c r="G17" s="32">
        <f t="shared" si="1"/>
        <v>14230.820000000003</v>
      </c>
      <c r="H17" s="32">
        <f t="shared" si="1"/>
        <v>9427.11</v>
      </c>
      <c r="I17" s="32">
        <f t="shared" si="1"/>
        <v>9828.92</v>
      </c>
      <c r="J17" s="32">
        <f t="shared" si="1"/>
        <v>8415.619999999999</v>
      </c>
      <c r="K17" s="32">
        <f t="shared" si="1"/>
        <v>12979.849999999999</v>
      </c>
      <c r="L17" s="32">
        <f t="shared" si="1"/>
        <v>10950</v>
      </c>
      <c r="M17" s="32">
        <f t="shared" si="1"/>
        <v>10450</v>
      </c>
      <c r="N17" s="32"/>
      <c r="O17" s="32">
        <f>SUM(O10:O15)</f>
        <v>112209.30999999997</v>
      </c>
    </row>
    <row r="18" spans="1:15" ht="13.5" thickTop="1" x14ac:dyDescent="0.2"/>
    <row r="19" spans="1:15" x14ac:dyDescent="0.2">
      <c r="O19" s="24"/>
    </row>
    <row r="27" spans="1:15" x14ac:dyDescent="0.2">
      <c r="A27" t="s">
        <v>551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" workbookViewId="0">
      <selection activeCell="C7" sqref="C7"/>
    </sheetView>
  </sheetViews>
  <sheetFormatPr defaultRowHeight="12.75" x14ac:dyDescent="0.2"/>
  <cols>
    <col min="1" max="1" width="12.28515625" style="6" bestFit="1" customWidth="1"/>
    <col min="4" max="4" width="10.28515625" customWidth="1"/>
    <col min="6" max="6" width="13.85546875" customWidth="1"/>
    <col min="7" max="7" width="12.28515625" bestFit="1" customWidth="1"/>
    <col min="8" max="8" width="10.28515625" bestFit="1" customWidth="1"/>
  </cols>
  <sheetData>
    <row r="1" spans="1:8" ht="18" x14ac:dyDescent="0.25">
      <c r="E1" s="33" t="s">
        <v>549</v>
      </c>
    </row>
    <row r="2" spans="1:8" ht="18" x14ac:dyDescent="0.25">
      <c r="E2" s="33" t="s">
        <v>552</v>
      </c>
    </row>
    <row r="4" spans="1:8" x14ac:dyDescent="0.2">
      <c r="H4" s="6"/>
    </row>
    <row r="5" spans="1:8" x14ac:dyDescent="0.2">
      <c r="H5" s="6"/>
    </row>
    <row r="6" spans="1:8" x14ac:dyDescent="0.2">
      <c r="H6" s="6"/>
    </row>
    <row r="7" spans="1:8" x14ac:dyDescent="0.2">
      <c r="H7" s="6"/>
    </row>
    <row r="8" spans="1:8" ht="15" x14ac:dyDescent="0.2">
      <c r="A8" s="26" t="s">
        <v>557</v>
      </c>
      <c r="B8" s="26"/>
      <c r="C8" s="26"/>
      <c r="D8" s="26"/>
      <c r="E8" s="26"/>
      <c r="F8" s="34">
        <v>262340</v>
      </c>
      <c r="G8" s="26"/>
      <c r="H8" s="43"/>
    </row>
    <row r="9" spans="1:8" ht="15" x14ac:dyDescent="0.2">
      <c r="A9" s="26" t="s">
        <v>545</v>
      </c>
      <c r="B9" s="26"/>
      <c r="C9" s="26"/>
      <c r="D9" s="26"/>
      <c r="E9" s="26"/>
      <c r="F9" s="35">
        <f>F8*-0.1</f>
        <v>-26234</v>
      </c>
      <c r="G9" s="26"/>
      <c r="H9" s="43"/>
    </row>
    <row r="10" spans="1:8" ht="15" x14ac:dyDescent="0.2">
      <c r="A10" s="26" t="s">
        <v>553</v>
      </c>
      <c r="B10" s="26"/>
      <c r="C10" s="26"/>
      <c r="D10" s="26"/>
      <c r="E10" s="26"/>
      <c r="F10" s="36">
        <v>3600</v>
      </c>
      <c r="G10" s="26"/>
      <c r="H10" s="43"/>
    </row>
    <row r="11" spans="1:8" ht="15" x14ac:dyDescent="0.2">
      <c r="A11" s="26"/>
      <c r="B11" s="26"/>
      <c r="C11" s="26"/>
      <c r="D11" s="26"/>
      <c r="E11" s="26"/>
      <c r="F11" s="34"/>
      <c r="G11" s="26"/>
      <c r="H11" s="43"/>
    </row>
    <row r="12" spans="1:8" ht="15.75" x14ac:dyDescent="0.25">
      <c r="A12" s="26"/>
      <c r="B12" s="3" t="s">
        <v>554</v>
      </c>
      <c r="C12" s="26"/>
      <c r="D12" s="26"/>
      <c r="E12" s="26"/>
      <c r="F12" s="34"/>
      <c r="G12" s="39">
        <f>SUM(F8:F10)</f>
        <v>239706</v>
      </c>
      <c r="H12" s="43"/>
    </row>
    <row r="13" spans="1:8" ht="15.75" x14ac:dyDescent="0.25">
      <c r="A13" s="26"/>
      <c r="B13" s="26"/>
      <c r="C13" s="26"/>
      <c r="D13" s="26"/>
      <c r="E13" s="26"/>
      <c r="F13" s="34"/>
      <c r="G13" s="3"/>
      <c r="H13" s="43"/>
    </row>
    <row r="14" spans="1:8" ht="15.75" x14ac:dyDescent="0.25">
      <c r="A14" s="26" t="s">
        <v>558</v>
      </c>
      <c r="B14" s="26"/>
      <c r="C14" s="26"/>
      <c r="D14" s="26"/>
      <c r="E14" s="26"/>
      <c r="F14" s="34">
        <f>4500*12</f>
        <v>54000</v>
      </c>
      <c r="G14" s="3"/>
      <c r="H14" s="43"/>
    </row>
    <row r="15" spans="1:8" ht="15.75" x14ac:dyDescent="0.25">
      <c r="A15" s="26" t="s">
        <v>559</v>
      </c>
      <c r="B15" s="26"/>
      <c r="C15" s="26"/>
      <c r="D15" s="26"/>
      <c r="E15" s="26"/>
      <c r="F15" s="37">
        <f>1800*12</f>
        <v>21600</v>
      </c>
      <c r="G15" s="3"/>
      <c r="H15" s="43"/>
    </row>
    <row r="16" spans="1:8" ht="15.75" x14ac:dyDescent="0.25">
      <c r="A16" s="26" t="s">
        <v>560</v>
      </c>
      <c r="B16" s="26"/>
      <c r="C16" s="26"/>
      <c r="D16" s="26"/>
      <c r="E16" s="26"/>
      <c r="F16" s="37">
        <f>260*52</f>
        <v>13520</v>
      </c>
      <c r="G16" s="40"/>
      <c r="H16" s="26"/>
    </row>
    <row r="17" spans="1:8" ht="15.75" x14ac:dyDescent="0.25">
      <c r="A17" s="26" t="s">
        <v>561</v>
      </c>
      <c r="B17" s="26"/>
      <c r="C17" s="26"/>
      <c r="D17" s="26"/>
      <c r="E17" s="26"/>
      <c r="F17" s="37">
        <f>280*52</f>
        <v>14560</v>
      </c>
      <c r="G17" s="3"/>
      <c r="H17" s="26"/>
    </row>
    <row r="18" spans="1:8" ht="15.75" x14ac:dyDescent="0.25">
      <c r="A18" s="26" t="s">
        <v>562</v>
      </c>
      <c r="B18" s="26"/>
      <c r="C18" s="26"/>
      <c r="D18" s="26"/>
      <c r="E18" s="26"/>
      <c r="F18" s="37">
        <v>1200</v>
      </c>
      <c r="G18" s="3"/>
      <c r="H18" s="26"/>
    </row>
    <row r="19" spans="1:8" ht="15.75" x14ac:dyDescent="0.25">
      <c r="A19" s="26" t="s">
        <v>546</v>
      </c>
      <c r="B19" s="26"/>
      <c r="C19" s="26"/>
      <c r="D19" s="26"/>
      <c r="E19" s="26"/>
      <c r="F19" s="37">
        <v>12000</v>
      </c>
      <c r="G19" s="3"/>
      <c r="H19" s="26"/>
    </row>
    <row r="20" spans="1:8" ht="15.75" x14ac:dyDescent="0.25">
      <c r="A20" s="26" t="s">
        <v>279</v>
      </c>
      <c r="B20" s="26"/>
      <c r="C20" s="26"/>
      <c r="D20" s="26"/>
      <c r="E20" s="26"/>
      <c r="F20" s="38">
        <v>4000</v>
      </c>
      <c r="G20" s="3"/>
      <c r="H20" s="26"/>
    </row>
    <row r="21" spans="1:8" ht="15.75" x14ac:dyDescent="0.25">
      <c r="A21" s="26"/>
      <c r="B21" s="26"/>
      <c r="C21" s="26"/>
      <c r="D21" s="26"/>
      <c r="E21" s="26"/>
      <c r="F21" s="37"/>
      <c r="G21" s="3"/>
      <c r="H21" s="26"/>
    </row>
    <row r="22" spans="1:8" ht="15.75" x14ac:dyDescent="0.25">
      <c r="A22" s="26"/>
      <c r="B22" s="3" t="s">
        <v>555</v>
      </c>
      <c r="C22" s="26"/>
      <c r="D22" s="26"/>
      <c r="E22" s="26"/>
      <c r="F22" s="37"/>
      <c r="G22" s="41">
        <f>SUM(F14:F20)</f>
        <v>120880</v>
      </c>
      <c r="H22" s="26"/>
    </row>
    <row r="23" spans="1:8" ht="15.75" x14ac:dyDescent="0.25">
      <c r="A23" s="26"/>
      <c r="B23" s="26"/>
      <c r="C23" s="26"/>
      <c r="D23" s="26"/>
      <c r="E23" s="26"/>
      <c r="F23" s="26"/>
      <c r="G23" s="3"/>
      <c r="H23" s="26"/>
    </row>
    <row r="24" spans="1:8" ht="15.75" x14ac:dyDescent="0.25">
      <c r="A24" s="26"/>
      <c r="B24" s="26"/>
      <c r="C24" s="26"/>
      <c r="D24" s="26"/>
      <c r="E24" s="26"/>
      <c r="F24" s="26"/>
      <c r="G24" s="3"/>
      <c r="H24" s="26"/>
    </row>
    <row r="25" spans="1:8" ht="16.5" thickBot="1" x14ac:dyDescent="0.3">
      <c r="A25" s="26"/>
      <c r="B25" s="3" t="s">
        <v>556</v>
      </c>
      <c r="C25" s="26"/>
      <c r="D25" s="26"/>
      <c r="E25" s="26"/>
      <c r="F25" s="26"/>
      <c r="G25" s="42">
        <f>G12-G22</f>
        <v>118826</v>
      </c>
      <c r="H25" s="26"/>
    </row>
    <row r="26" spans="1:8" ht="15.75" thickTop="1" x14ac:dyDescent="0.2">
      <c r="A26" s="43"/>
      <c r="B26" s="26"/>
      <c r="C26" s="26"/>
      <c r="D26" s="26"/>
      <c r="E26" s="26"/>
      <c r="F26" s="26"/>
      <c r="G26" s="26"/>
      <c r="H26" s="26"/>
    </row>
    <row r="27" spans="1:8" ht="15" x14ac:dyDescent="0.2">
      <c r="A27" s="44"/>
      <c r="B27" s="26"/>
      <c r="C27" s="26"/>
      <c r="D27" s="26"/>
      <c r="E27" s="26"/>
      <c r="F27" s="26"/>
      <c r="G27" s="26"/>
      <c r="H27" s="26"/>
    </row>
    <row r="29" spans="1:8" x14ac:dyDescent="0.2">
      <c r="A29" s="9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tabSelected="1" workbookViewId="0">
      <pane xSplit="1" ySplit="1" topLeftCell="W25" activePane="bottomRight" state="frozen"/>
      <selection pane="topRight" activeCell="B1" sqref="B1"/>
      <selection pane="bottomLeft" activeCell="A2" sqref="A2"/>
      <selection pane="bottomRight" activeCell="AJ47" sqref="AJ47"/>
    </sheetView>
  </sheetViews>
  <sheetFormatPr defaultRowHeight="12.75" x14ac:dyDescent="0.2"/>
  <cols>
    <col min="23" max="24" width="10.140625" customWidth="1"/>
    <col min="35" max="35" width="4.5703125" customWidth="1"/>
  </cols>
  <sheetData>
    <row r="1" spans="1:38" ht="39.75" customHeight="1" x14ac:dyDescent="0.2">
      <c r="B1" t="s">
        <v>139</v>
      </c>
      <c r="C1" t="s">
        <v>140</v>
      </c>
      <c r="D1" t="s">
        <v>107</v>
      </c>
      <c r="E1" t="s">
        <v>108</v>
      </c>
      <c r="F1" t="s">
        <v>143</v>
      </c>
      <c r="G1" t="s">
        <v>144</v>
      </c>
      <c r="H1" t="s">
        <v>154</v>
      </c>
      <c r="I1" t="s">
        <v>155</v>
      </c>
      <c r="J1" t="s">
        <v>172</v>
      </c>
      <c r="K1" t="s">
        <v>173</v>
      </c>
      <c r="M1" t="s">
        <v>202</v>
      </c>
      <c r="N1" t="s">
        <v>203</v>
      </c>
      <c r="P1" t="s">
        <v>229</v>
      </c>
      <c r="Q1" t="s">
        <v>230</v>
      </c>
      <c r="S1" t="s">
        <v>400</v>
      </c>
      <c r="T1" t="s">
        <v>295</v>
      </c>
      <c r="U1" t="s">
        <v>459</v>
      </c>
      <c r="X1" t="s">
        <v>449</v>
      </c>
      <c r="Y1" t="s">
        <v>401</v>
      </c>
      <c r="Z1" t="s">
        <v>402</v>
      </c>
      <c r="AA1" s="12" t="s">
        <v>451</v>
      </c>
      <c r="AB1" t="s">
        <v>461</v>
      </c>
      <c r="AC1" t="s">
        <v>462</v>
      </c>
      <c r="AD1" s="12" t="s">
        <v>451</v>
      </c>
      <c r="AF1" t="s">
        <v>586</v>
      </c>
      <c r="AG1" t="s">
        <v>585</v>
      </c>
      <c r="AH1" t="s">
        <v>459</v>
      </c>
      <c r="AJ1" s="45" t="s">
        <v>598</v>
      </c>
      <c r="AK1" s="45" t="s">
        <v>584</v>
      </c>
      <c r="AL1" t="s">
        <v>459</v>
      </c>
    </row>
    <row r="2" spans="1:38" x14ac:dyDescent="0.2">
      <c r="F2" s="10" t="s">
        <v>460</v>
      </c>
      <c r="M2" s="10" t="s">
        <v>458</v>
      </c>
      <c r="P2" s="10" t="s">
        <v>457</v>
      </c>
      <c r="X2" t="s">
        <v>450</v>
      </c>
    </row>
    <row r="3" spans="1:38" x14ac:dyDescent="0.2">
      <c r="A3" s="10" t="s">
        <v>410</v>
      </c>
      <c r="B3">
        <v>144.52000000000001</v>
      </c>
      <c r="D3">
        <v>237.76</v>
      </c>
      <c r="F3">
        <v>169.61</v>
      </c>
      <c r="H3">
        <v>838.69</v>
      </c>
      <c r="J3">
        <v>118.22</v>
      </c>
      <c r="L3" s="10" t="s">
        <v>410</v>
      </c>
      <c r="M3" s="10">
        <v>82.65</v>
      </c>
      <c r="O3" s="11" t="s">
        <v>410</v>
      </c>
      <c r="P3">
        <v>133.61000000000001</v>
      </c>
      <c r="R3" s="10" t="s">
        <v>410</v>
      </c>
      <c r="S3">
        <v>154.16</v>
      </c>
      <c r="W3" s="10" t="s">
        <v>410</v>
      </c>
      <c r="X3" s="10"/>
      <c r="Y3">
        <v>188.69</v>
      </c>
      <c r="Z3">
        <v>28.38</v>
      </c>
      <c r="AB3">
        <v>202.82</v>
      </c>
      <c r="AF3">
        <v>211.26</v>
      </c>
      <c r="AJ3">
        <v>187.25</v>
      </c>
    </row>
    <row r="4" spans="1:38" x14ac:dyDescent="0.2">
      <c r="A4" s="10" t="s">
        <v>411</v>
      </c>
      <c r="B4">
        <v>938.73</v>
      </c>
      <c r="D4">
        <v>980.63</v>
      </c>
      <c r="F4">
        <v>699.45</v>
      </c>
      <c r="H4">
        <v>275.55</v>
      </c>
      <c r="J4">
        <v>712.6</v>
      </c>
      <c r="L4" s="10" t="s">
        <v>411</v>
      </c>
      <c r="M4">
        <v>604.88</v>
      </c>
      <c r="O4" s="10" t="s">
        <v>411</v>
      </c>
      <c r="P4">
        <v>731.19</v>
      </c>
      <c r="R4" s="10" t="s">
        <v>411</v>
      </c>
      <c r="S4">
        <v>648.54999999999995</v>
      </c>
      <c r="W4" s="10" t="s">
        <v>411</v>
      </c>
      <c r="X4" s="10"/>
      <c r="Y4">
        <v>925.3</v>
      </c>
      <c r="Z4">
        <v>20.63</v>
      </c>
      <c r="AB4">
        <v>907.57</v>
      </c>
      <c r="AF4">
        <v>704.63</v>
      </c>
      <c r="AJ4">
        <v>748.07</v>
      </c>
    </row>
    <row r="5" spans="1:38" x14ac:dyDescent="0.2">
      <c r="A5" s="10" t="s">
        <v>412</v>
      </c>
      <c r="B5">
        <v>122.35</v>
      </c>
      <c r="D5">
        <v>224.18</v>
      </c>
      <c r="F5">
        <v>166.87</v>
      </c>
      <c r="H5">
        <v>261.3</v>
      </c>
      <c r="J5">
        <v>93.22</v>
      </c>
      <c r="L5" s="10" t="s">
        <v>412</v>
      </c>
      <c r="M5">
        <v>95.4</v>
      </c>
      <c r="O5" s="10" t="s">
        <v>412</v>
      </c>
      <c r="P5">
        <v>97.09</v>
      </c>
      <c r="R5" s="10" t="s">
        <v>412</v>
      </c>
      <c r="S5">
        <v>135.68</v>
      </c>
      <c r="W5" s="10" t="s">
        <v>412</v>
      </c>
      <c r="X5" s="10"/>
      <c r="Y5">
        <v>120.45</v>
      </c>
      <c r="Z5">
        <v>18.739999999999998</v>
      </c>
      <c r="AB5">
        <v>142.87</v>
      </c>
      <c r="AF5">
        <v>75.98</v>
      </c>
      <c r="AJ5">
        <v>111.73</v>
      </c>
    </row>
    <row r="6" spans="1:38" x14ac:dyDescent="0.2">
      <c r="A6" s="10" t="s">
        <v>413</v>
      </c>
      <c r="B6">
        <v>58.63</v>
      </c>
      <c r="D6">
        <v>125.46</v>
      </c>
      <c r="F6">
        <v>73.27</v>
      </c>
      <c r="H6">
        <v>165.34</v>
      </c>
      <c r="J6">
        <v>37.68</v>
      </c>
      <c r="L6" s="10" t="s">
        <v>413</v>
      </c>
      <c r="M6">
        <v>33.659999999999997</v>
      </c>
      <c r="O6" s="10" t="s">
        <v>413</v>
      </c>
      <c r="P6">
        <v>34.58</v>
      </c>
      <c r="R6" s="10" t="s">
        <v>413</v>
      </c>
      <c r="S6">
        <v>37.909999999999997</v>
      </c>
      <c r="U6">
        <f>IF((S6-$X6)&lt;0,0,S6-$X6)</f>
        <v>0</v>
      </c>
      <c r="W6" s="10" t="s">
        <v>413</v>
      </c>
      <c r="X6" s="10">
        <v>100</v>
      </c>
      <c r="Y6">
        <v>88.54</v>
      </c>
      <c r="Z6">
        <v>17.45</v>
      </c>
      <c r="AA6">
        <f>IF((Y6-$X$6)&lt;0,0,Y6-$X$6)</f>
        <v>0</v>
      </c>
      <c r="AB6">
        <v>109.95</v>
      </c>
      <c r="AF6">
        <v>89.63</v>
      </c>
      <c r="AJ6">
        <v>58.64</v>
      </c>
      <c r="AL6">
        <f>IF((AJ6-$X$6)&lt;0,0,AJ6-$X$6)</f>
        <v>0</v>
      </c>
    </row>
    <row r="7" spans="1:38" x14ac:dyDescent="0.2">
      <c r="A7" s="10" t="s">
        <v>414</v>
      </c>
      <c r="B7">
        <v>58.95</v>
      </c>
      <c r="D7">
        <v>75.11</v>
      </c>
      <c r="F7">
        <v>58.51</v>
      </c>
      <c r="H7">
        <v>155.63999999999999</v>
      </c>
      <c r="J7">
        <v>48.74</v>
      </c>
      <c r="L7" s="10" t="s">
        <v>414</v>
      </c>
      <c r="M7">
        <v>51.54</v>
      </c>
      <c r="O7" s="10" t="s">
        <v>414</v>
      </c>
      <c r="P7">
        <v>63.09</v>
      </c>
      <c r="R7" s="10" t="s">
        <v>414</v>
      </c>
      <c r="S7">
        <v>70.77</v>
      </c>
      <c r="U7">
        <f t="shared" ref="U7:U37" si="0">IF((S7-$X7)&lt;0,0,S7-$X7)</f>
        <v>10.769999999999996</v>
      </c>
      <c r="W7" s="10" t="s">
        <v>414</v>
      </c>
      <c r="X7" s="10">
        <v>60</v>
      </c>
      <c r="Y7">
        <v>70.540000000000006</v>
      </c>
      <c r="Z7">
        <v>13.63</v>
      </c>
      <c r="AA7">
        <f t="shared" ref="AA7:AA37" si="1">IF((Y7-X7)&lt;0,0,Y7-X7)</f>
        <v>10.540000000000006</v>
      </c>
      <c r="AB7">
        <v>78.84</v>
      </c>
      <c r="AF7">
        <v>64.05</v>
      </c>
      <c r="AJ7">
        <v>59.45</v>
      </c>
      <c r="AL7">
        <f t="shared" ref="AL7:AL38" si="2">IF((AJ7-$X$6)&lt;0,0,AJ7-$X$6)</f>
        <v>0</v>
      </c>
    </row>
    <row r="8" spans="1:38" x14ac:dyDescent="0.2">
      <c r="A8" s="10" t="s">
        <v>448</v>
      </c>
      <c r="B8">
        <v>47.7</v>
      </c>
      <c r="D8">
        <v>40.64</v>
      </c>
      <c r="F8">
        <v>63.02</v>
      </c>
      <c r="H8">
        <v>120.29</v>
      </c>
      <c r="J8">
        <v>39.67</v>
      </c>
      <c r="L8" s="10" t="s">
        <v>448</v>
      </c>
      <c r="M8">
        <v>38.869999999999997</v>
      </c>
      <c r="O8" s="10" t="s">
        <v>448</v>
      </c>
      <c r="P8">
        <v>32.65</v>
      </c>
      <c r="R8" s="10" t="s">
        <v>448</v>
      </c>
      <c r="S8">
        <v>53.32</v>
      </c>
      <c r="U8">
        <f t="shared" si="0"/>
        <v>0</v>
      </c>
      <c r="W8" s="10" t="s">
        <v>448</v>
      </c>
      <c r="X8" s="10">
        <v>60</v>
      </c>
      <c r="Y8">
        <v>33.840000000000003</v>
      </c>
      <c r="AA8">
        <f t="shared" si="1"/>
        <v>0</v>
      </c>
      <c r="AB8">
        <v>60.64</v>
      </c>
      <c r="AF8">
        <v>47.85</v>
      </c>
      <c r="AJ8">
        <v>32.630000000000003</v>
      </c>
      <c r="AL8">
        <f t="shared" si="2"/>
        <v>0</v>
      </c>
    </row>
    <row r="9" spans="1:38" x14ac:dyDescent="0.2">
      <c r="A9" s="10" t="s">
        <v>454</v>
      </c>
      <c r="B9">
        <v>51.39</v>
      </c>
      <c r="D9">
        <v>70.05</v>
      </c>
      <c r="F9">
        <v>50.09</v>
      </c>
      <c r="H9">
        <v>114.05</v>
      </c>
      <c r="J9">
        <v>29.1</v>
      </c>
      <c r="L9" s="10" t="s">
        <v>454</v>
      </c>
      <c r="M9">
        <v>25.77</v>
      </c>
      <c r="O9" s="10" t="s">
        <v>454</v>
      </c>
      <c r="P9">
        <v>27.96</v>
      </c>
      <c r="R9" s="10" t="s">
        <v>454</v>
      </c>
      <c r="S9">
        <v>30.48</v>
      </c>
      <c r="U9">
        <f t="shared" si="0"/>
        <v>0</v>
      </c>
      <c r="W9" s="10" t="s">
        <v>415</v>
      </c>
      <c r="X9" s="10">
        <v>60</v>
      </c>
      <c r="Y9">
        <v>102.1</v>
      </c>
      <c r="Z9">
        <f>SUM(Z3:Z7)</f>
        <v>98.83</v>
      </c>
      <c r="AA9">
        <f t="shared" si="1"/>
        <v>42.099999999999994</v>
      </c>
      <c r="AB9">
        <v>98.5</v>
      </c>
      <c r="AF9">
        <v>69.38</v>
      </c>
      <c r="AJ9">
        <v>30.31</v>
      </c>
      <c r="AL9">
        <f t="shared" si="2"/>
        <v>0</v>
      </c>
    </row>
    <row r="10" spans="1:38" x14ac:dyDescent="0.2">
      <c r="A10" s="10" t="s">
        <v>453</v>
      </c>
      <c r="B10">
        <v>48.03</v>
      </c>
      <c r="D10">
        <v>80.22</v>
      </c>
      <c r="F10">
        <v>56.85</v>
      </c>
      <c r="H10">
        <v>80.73</v>
      </c>
      <c r="J10">
        <v>63.08</v>
      </c>
      <c r="L10" s="10" t="s">
        <v>453</v>
      </c>
      <c r="M10">
        <v>50.35</v>
      </c>
      <c r="O10" s="10" t="s">
        <v>453</v>
      </c>
      <c r="P10">
        <v>63.14</v>
      </c>
      <c r="R10" s="10" t="s">
        <v>453</v>
      </c>
      <c r="S10">
        <v>93.9</v>
      </c>
      <c r="U10">
        <f t="shared" si="0"/>
        <v>33.900000000000006</v>
      </c>
      <c r="W10" s="10" t="s">
        <v>416</v>
      </c>
      <c r="X10" s="10">
        <v>60</v>
      </c>
      <c r="Y10">
        <v>67.650000000000006</v>
      </c>
      <c r="AA10">
        <f t="shared" si="1"/>
        <v>7.6500000000000057</v>
      </c>
      <c r="AB10">
        <v>95.09</v>
      </c>
      <c r="AF10">
        <v>57.17</v>
      </c>
      <c r="AJ10">
        <v>58.7</v>
      </c>
      <c r="AL10">
        <f t="shared" si="2"/>
        <v>0</v>
      </c>
    </row>
    <row r="11" spans="1:38" x14ac:dyDescent="0.2">
      <c r="A11" s="10" t="s">
        <v>447</v>
      </c>
      <c r="B11">
        <v>53.47</v>
      </c>
      <c r="D11">
        <v>106.38</v>
      </c>
      <c r="F11">
        <v>69.31</v>
      </c>
      <c r="H11">
        <v>78.86</v>
      </c>
      <c r="J11">
        <v>47.93</v>
      </c>
      <c r="L11" s="10" t="s">
        <v>447</v>
      </c>
      <c r="M11">
        <v>33.340000000000003</v>
      </c>
      <c r="O11" s="10" t="s">
        <v>447</v>
      </c>
      <c r="P11">
        <v>42.67</v>
      </c>
      <c r="R11" s="10" t="s">
        <v>447</v>
      </c>
      <c r="S11">
        <v>43.36</v>
      </c>
      <c r="U11">
        <f t="shared" si="0"/>
        <v>0</v>
      </c>
      <c r="W11" s="10" t="s">
        <v>447</v>
      </c>
      <c r="X11" s="10">
        <v>60</v>
      </c>
      <c r="Y11">
        <v>57.81</v>
      </c>
      <c r="AA11">
        <f t="shared" si="1"/>
        <v>0</v>
      </c>
      <c r="AB11">
        <v>77.22</v>
      </c>
      <c r="AF11">
        <v>61.8</v>
      </c>
      <c r="AJ11">
        <v>51.57</v>
      </c>
      <c r="AL11">
        <f t="shared" si="2"/>
        <v>0</v>
      </c>
    </row>
    <row r="12" spans="1:38" x14ac:dyDescent="0.2">
      <c r="A12" s="10" t="s">
        <v>417</v>
      </c>
      <c r="B12">
        <v>77.67</v>
      </c>
      <c r="D12">
        <v>118.29</v>
      </c>
      <c r="F12">
        <v>33.82</v>
      </c>
      <c r="H12">
        <v>76.12</v>
      </c>
      <c r="J12">
        <v>16.86</v>
      </c>
      <c r="L12" s="10" t="s">
        <v>417</v>
      </c>
      <c r="M12">
        <v>17.39</v>
      </c>
      <c r="O12" s="10" t="s">
        <v>417</v>
      </c>
      <c r="P12">
        <v>17.72</v>
      </c>
      <c r="R12" s="10" t="s">
        <v>417</v>
      </c>
      <c r="S12">
        <v>17.36</v>
      </c>
      <c r="U12">
        <f t="shared" si="0"/>
        <v>0</v>
      </c>
      <c r="W12" s="10" t="s">
        <v>417</v>
      </c>
      <c r="X12" s="10">
        <v>80</v>
      </c>
      <c r="Y12">
        <v>16.8</v>
      </c>
      <c r="AA12">
        <f t="shared" si="1"/>
        <v>0</v>
      </c>
      <c r="AB12" s="4">
        <v>17</v>
      </c>
      <c r="AF12">
        <v>17.510000000000002</v>
      </c>
      <c r="AJ12">
        <v>17.3</v>
      </c>
      <c r="AL12">
        <f t="shared" si="2"/>
        <v>0</v>
      </c>
    </row>
    <row r="13" spans="1:38" x14ac:dyDescent="0.2">
      <c r="A13" s="10" t="s">
        <v>418</v>
      </c>
      <c r="B13">
        <v>41.34</v>
      </c>
      <c r="D13">
        <v>74.83</v>
      </c>
      <c r="F13">
        <v>54.64</v>
      </c>
      <c r="H13">
        <v>72.959999999999994</v>
      </c>
      <c r="J13">
        <v>41.5</v>
      </c>
      <c r="L13" s="10" t="s">
        <v>418</v>
      </c>
      <c r="M13">
        <v>43.33</v>
      </c>
      <c r="O13" s="10" t="s">
        <v>418</v>
      </c>
      <c r="P13">
        <v>55.92</v>
      </c>
      <c r="R13" s="10" t="s">
        <v>418</v>
      </c>
      <c r="S13">
        <v>71.22</v>
      </c>
      <c r="U13">
        <f t="shared" si="0"/>
        <v>0</v>
      </c>
      <c r="W13" s="10" t="s">
        <v>418</v>
      </c>
      <c r="X13" s="10">
        <v>80</v>
      </c>
      <c r="Y13">
        <v>63.85</v>
      </c>
      <c r="AA13">
        <f t="shared" si="1"/>
        <v>0</v>
      </c>
      <c r="AB13">
        <v>50.35</v>
      </c>
      <c r="AF13">
        <v>43.93</v>
      </c>
      <c r="AJ13">
        <v>29.43</v>
      </c>
      <c r="AL13">
        <f t="shared" si="2"/>
        <v>0</v>
      </c>
    </row>
    <row r="14" spans="1:38" x14ac:dyDescent="0.2">
      <c r="A14" s="10" t="s">
        <v>419</v>
      </c>
      <c r="B14">
        <v>55.64</v>
      </c>
      <c r="D14">
        <v>121.28</v>
      </c>
      <c r="F14">
        <v>75.430000000000007</v>
      </c>
      <c r="H14">
        <v>68.760000000000005</v>
      </c>
      <c r="J14">
        <v>55.89</v>
      </c>
      <c r="L14" s="10" t="s">
        <v>419</v>
      </c>
      <c r="M14">
        <v>51.58</v>
      </c>
      <c r="O14" s="10" t="s">
        <v>419</v>
      </c>
      <c r="P14">
        <v>55.76</v>
      </c>
      <c r="R14" s="10" t="s">
        <v>419</v>
      </c>
      <c r="S14">
        <v>63.8</v>
      </c>
      <c r="U14">
        <f t="shared" si="0"/>
        <v>0</v>
      </c>
      <c r="W14" s="10" t="s">
        <v>419</v>
      </c>
      <c r="X14" s="10">
        <v>80</v>
      </c>
      <c r="Y14">
        <v>79.48</v>
      </c>
      <c r="AA14">
        <f t="shared" si="1"/>
        <v>0</v>
      </c>
      <c r="AB14">
        <v>104.42</v>
      </c>
      <c r="AF14">
        <v>94.84</v>
      </c>
      <c r="AJ14">
        <v>55.32</v>
      </c>
      <c r="AL14">
        <f t="shared" si="2"/>
        <v>0</v>
      </c>
    </row>
    <row r="15" spans="1:38" ht="14.1" customHeight="1" x14ac:dyDescent="0.2">
      <c r="A15" s="10" t="s">
        <v>420</v>
      </c>
      <c r="B15">
        <v>63.41</v>
      </c>
      <c r="D15">
        <v>104.64</v>
      </c>
      <c r="F15">
        <v>68.87</v>
      </c>
      <c r="H15">
        <v>67.59</v>
      </c>
      <c r="J15">
        <v>47.13</v>
      </c>
      <c r="L15" s="10" t="s">
        <v>420</v>
      </c>
      <c r="M15">
        <v>32.53</v>
      </c>
      <c r="O15" s="10" t="s">
        <v>420</v>
      </c>
      <c r="P15">
        <v>60.67</v>
      </c>
      <c r="R15" s="10" t="s">
        <v>420</v>
      </c>
      <c r="S15">
        <v>83.88</v>
      </c>
      <c r="U15">
        <f t="shared" si="0"/>
        <v>3.8799999999999955</v>
      </c>
      <c r="W15" s="10" t="s">
        <v>420</v>
      </c>
      <c r="X15" s="10">
        <v>80</v>
      </c>
      <c r="Y15">
        <v>66.040000000000006</v>
      </c>
      <c r="AA15">
        <f t="shared" si="1"/>
        <v>0</v>
      </c>
      <c r="AB15">
        <v>76.78</v>
      </c>
      <c r="AF15">
        <v>46.5</v>
      </c>
      <c r="AJ15">
        <v>41.5</v>
      </c>
      <c r="AL15">
        <f t="shared" si="2"/>
        <v>0</v>
      </c>
    </row>
    <row r="16" spans="1:38" ht="14.1" customHeight="1" x14ac:dyDescent="0.2">
      <c r="A16" s="10" t="s">
        <v>446</v>
      </c>
      <c r="B16">
        <v>30.63</v>
      </c>
      <c r="D16">
        <v>67.27</v>
      </c>
      <c r="F16">
        <v>45.68</v>
      </c>
      <c r="H16">
        <v>65.97</v>
      </c>
      <c r="J16">
        <v>37.85</v>
      </c>
      <c r="L16" s="10" t="s">
        <v>446</v>
      </c>
      <c r="M16">
        <v>34.729999999999997</v>
      </c>
      <c r="O16" s="10" t="s">
        <v>446</v>
      </c>
      <c r="P16">
        <v>42.13</v>
      </c>
      <c r="R16" s="10" t="s">
        <v>446</v>
      </c>
      <c r="S16">
        <v>56.2</v>
      </c>
      <c r="U16">
        <f t="shared" si="0"/>
        <v>0</v>
      </c>
      <c r="W16" s="10" t="s">
        <v>446</v>
      </c>
      <c r="X16" s="10">
        <v>80</v>
      </c>
      <c r="Y16">
        <v>66.42</v>
      </c>
      <c r="AA16">
        <f t="shared" si="1"/>
        <v>0</v>
      </c>
      <c r="AB16">
        <v>103.06</v>
      </c>
      <c r="AF16">
        <v>103.58</v>
      </c>
      <c r="AJ16">
        <v>49.51</v>
      </c>
      <c r="AL16">
        <f t="shared" si="2"/>
        <v>0</v>
      </c>
    </row>
    <row r="17" spans="1:38" ht="14.1" customHeight="1" x14ac:dyDescent="0.2">
      <c r="A17" s="10" t="s">
        <v>421</v>
      </c>
      <c r="B17">
        <v>64.23</v>
      </c>
      <c r="D17">
        <v>100.94</v>
      </c>
      <c r="F17">
        <v>60.01</v>
      </c>
      <c r="H17">
        <v>62.05</v>
      </c>
      <c r="J17">
        <v>62.49</v>
      </c>
      <c r="L17" s="10" t="s">
        <v>421</v>
      </c>
      <c r="M17">
        <v>54</v>
      </c>
      <c r="O17" s="10" t="s">
        <v>421</v>
      </c>
      <c r="P17">
        <v>79.31</v>
      </c>
      <c r="R17" s="10" t="s">
        <v>421</v>
      </c>
      <c r="S17">
        <v>130.77000000000001</v>
      </c>
      <c r="U17">
        <f t="shared" si="0"/>
        <v>30.77000000000001</v>
      </c>
      <c r="W17" s="10" t="s">
        <v>421</v>
      </c>
      <c r="X17" s="10">
        <v>100</v>
      </c>
      <c r="Y17">
        <v>163.16999999999999</v>
      </c>
      <c r="AA17">
        <f t="shared" si="1"/>
        <v>63.169999999999987</v>
      </c>
      <c r="AB17">
        <v>194.98</v>
      </c>
      <c r="AF17">
        <v>132.25</v>
      </c>
      <c r="AJ17">
        <v>84.27</v>
      </c>
      <c r="AL17">
        <f t="shared" si="2"/>
        <v>0</v>
      </c>
    </row>
    <row r="18" spans="1:38" ht="14.1" customHeight="1" x14ac:dyDescent="0.2">
      <c r="A18" s="10" t="s">
        <v>422</v>
      </c>
      <c r="B18">
        <v>43.52</v>
      </c>
      <c r="D18">
        <v>65.64</v>
      </c>
      <c r="F18">
        <v>55.51</v>
      </c>
      <c r="H18">
        <v>61.9</v>
      </c>
      <c r="J18">
        <v>46.17</v>
      </c>
      <c r="L18" s="10" t="s">
        <v>422</v>
      </c>
      <c r="M18">
        <v>37.520000000000003</v>
      </c>
      <c r="O18" s="10" t="s">
        <v>422</v>
      </c>
      <c r="P18">
        <v>48.05</v>
      </c>
      <c r="R18" s="10" t="s">
        <v>422</v>
      </c>
      <c r="S18">
        <v>64.36</v>
      </c>
      <c r="U18">
        <f t="shared" si="0"/>
        <v>0</v>
      </c>
      <c r="W18" s="10" t="s">
        <v>422</v>
      </c>
      <c r="X18" s="10">
        <v>80</v>
      </c>
      <c r="Y18">
        <v>76.19</v>
      </c>
      <c r="AA18">
        <f t="shared" si="1"/>
        <v>0</v>
      </c>
      <c r="AB18">
        <v>82.31</v>
      </c>
      <c r="AF18">
        <v>77.94</v>
      </c>
      <c r="AJ18">
        <v>57.14</v>
      </c>
      <c r="AL18">
        <f t="shared" si="2"/>
        <v>0</v>
      </c>
    </row>
    <row r="19" spans="1:38" ht="14.1" customHeight="1" x14ac:dyDescent="0.2">
      <c r="A19" s="10" t="s">
        <v>423</v>
      </c>
      <c r="B19">
        <v>76.3</v>
      </c>
      <c r="D19">
        <v>81.849999999999994</v>
      </c>
      <c r="F19">
        <v>53.63</v>
      </c>
      <c r="H19">
        <v>60.93</v>
      </c>
      <c r="J19">
        <v>77.36</v>
      </c>
      <c r="L19" s="10" t="s">
        <v>423</v>
      </c>
      <c r="M19">
        <v>76.599999999999994</v>
      </c>
      <c r="O19" s="10" t="s">
        <v>423</v>
      </c>
      <c r="P19">
        <v>99.46</v>
      </c>
      <c r="R19" s="10" t="s">
        <v>423</v>
      </c>
      <c r="S19">
        <v>121.37</v>
      </c>
      <c r="U19">
        <f t="shared" si="0"/>
        <v>21.370000000000005</v>
      </c>
      <c r="W19" s="10" t="s">
        <v>423</v>
      </c>
      <c r="X19" s="10">
        <v>100</v>
      </c>
      <c r="Y19">
        <v>125.12</v>
      </c>
      <c r="AA19">
        <f t="shared" si="1"/>
        <v>25.120000000000005</v>
      </c>
      <c r="AB19">
        <v>144.46</v>
      </c>
      <c r="AF19">
        <v>102.16</v>
      </c>
      <c r="AJ19">
        <v>83.08</v>
      </c>
      <c r="AL19">
        <f t="shared" si="2"/>
        <v>0</v>
      </c>
    </row>
    <row r="20" spans="1:38" ht="14.1" customHeight="1" x14ac:dyDescent="0.2">
      <c r="A20" s="10" t="s">
        <v>424</v>
      </c>
      <c r="B20">
        <v>44.65</v>
      </c>
      <c r="D20">
        <v>66.790000000000006</v>
      </c>
      <c r="F20">
        <v>67.37</v>
      </c>
      <c r="H20">
        <v>60.5</v>
      </c>
      <c r="J20">
        <v>29.05</v>
      </c>
      <c r="L20" s="10" t="s">
        <v>424</v>
      </c>
      <c r="M20">
        <v>58.57</v>
      </c>
      <c r="O20" s="10" t="s">
        <v>424</v>
      </c>
      <c r="P20">
        <v>58.83</v>
      </c>
      <c r="R20" s="10" t="s">
        <v>424</v>
      </c>
      <c r="S20">
        <v>75.33</v>
      </c>
      <c r="U20">
        <f t="shared" si="0"/>
        <v>0</v>
      </c>
      <c r="W20" s="10" t="s">
        <v>424</v>
      </c>
      <c r="X20" s="10">
        <v>100</v>
      </c>
      <c r="Y20">
        <v>80.44</v>
      </c>
      <c r="AA20">
        <f t="shared" si="1"/>
        <v>0</v>
      </c>
      <c r="AB20" s="13">
        <v>141.32</v>
      </c>
      <c r="AF20">
        <v>101.26</v>
      </c>
      <c r="AJ20">
        <v>86.71</v>
      </c>
      <c r="AL20">
        <f t="shared" si="2"/>
        <v>0</v>
      </c>
    </row>
    <row r="21" spans="1:38" ht="14.1" customHeight="1" x14ac:dyDescent="0.2">
      <c r="A21" s="10" t="s">
        <v>425</v>
      </c>
      <c r="B21">
        <v>52.38</v>
      </c>
      <c r="D21">
        <v>80.87</v>
      </c>
      <c r="F21">
        <v>55.72</v>
      </c>
      <c r="H21">
        <v>59.64</v>
      </c>
      <c r="J21">
        <v>59.26</v>
      </c>
      <c r="L21" s="10" t="s">
        <v>425</v>
      </c>
      <c r="M21">
        <v>45.79</v>
      </c>
      <c r="O21" s="10" t="s">
        <v>425</v>
      </c>
      <c r="P21">
        <v>69.23</v>
      </c>
      <c r="R21" s="10" t="s">
        <v>425</v>
      </c>
      <c r="S21">
        <v>82.71</v>
      </c>
      <c r="U21">
        <f t="shared" si="0"/>
        <v>0</v>
      </c>
      <c r="W21" s="10" t="s">
        <v>425</v>
      </c>
      <c r="X21" s="10">
        <v>100</v>
      </c>
      <c r="Y21">
        <v>70.02</v>
      </c>
      <c r="AA21">
        <f t="shared" si="1"/>
        <v>0</v>
      </c>
      <c r="AB21">
        <v>78.38</v>
      </c>
      <c r="AF21">
        <v>71.95</v>
      </c>
      <c r="AJ21">
        <v>63.32</v>
      </c>
      <c r="AL21">
        <f t="shared" si="2"/>
        <v>0</v>
      </c>
    </row>
    <row r="22" spans="1:38" ht="14.1" customHeight="1" x14ac:dyDescent="0.2">
      <c r="A22" s="10" t="s">
        <v>426</v>
      </c>
      <c r="B22">
        <v>71.95</v>
      </c>
      <c r="D22">
        <v>95.23</v>
      </c>
      <c r="F22">
        <v>63.77</v>
      </c>
      <c r="H22">
        <v>59.64</v>
      </c>
      <c r="J22">
        <v>44.67</v>
      </c>
      <c r="L22" s="10" t="s">
        <v>426</v>
      </c>
      <c r="M22">
        <v>62.76</v>
      </c>
      <c r="O22" s="10" t="s">
        <v>426</v>
      </c>
      <c r="P22">
        <v>93.15</v>
      </c>
      <c r="R22" s="10" t="s">
        <v>426</v>
      </c>
      <c r="S22">
        <v>104.09</v>
      </c>
      <c r="U22">
        <f t="shared" si="0"/>
        <v>4.0900000000000034</v>
      </c>
      <c r="W22" s="10" t="s">
        <v>426</v>
      </c>
      <c r="X22" s="10">
        <v>100</v>
      </c>
      <c r="Y22">
        <v>95.35</v>
      </c>
      <c r="AA22">
        <f t="shared" si="1"/>
        <v>0</v>
      </c>
      <c r="AB22">
        <v>106.86</v>
      </c>
      <c r="AF22">
        <v>83.78</v>
      </c>
      <c r="AJ22">
        <v>65.39</v>
      </c>
      <c r="AL22">
        <f t="shared" si="2"/>
        <v>0</v>
      </c>
    </row>
    <row r="23" spans="1:38" ht="14.1" customHeight="1" x14ac:dyDescent="0.2">
      <c r="A23" s="10" t="s">
        <v>427</v>
      </c>
      <c r="B23">
        <v>66.25</v>
      </c>
      <c r="D23">
        <v>116.38</v>
      </c>
      <c r="F23">
        <v>66.89</v>
      </c>
      <c r="H23">
        <v>59</v>
      </c>
      <c r="J23">
        <v>68.98</v>
      </c>
      <c r="L23" s="10" t="s">
        <v>427</v>
      </c>
      <c r="M23">
        <v>38.380000000000003</v>
      </c>
      <c r="O23" s="10" t="s">
        <v>427</v>
      </c>
      <c r="P23">
        <v>43.21</v>
      </c>
      <c r="R23" s="10" t="s">
        <v>427</v>
      </c>
      <c r="S23">
        <v>65.2</v>
      </c>
      <c r="U23">
        <f t="shared" si="0"/>
        <v>0</v>
      </c>
      <c r="W23" s="10" t="s">
        <v>427</v>
      </c>
      <c r="X23" s="10">
        <v>80</v>
      </c>
      <c r="Y23">
        <v>67.78</v>
      </c>
      <c r="AA23">
        <f t="shared" si="1"/>
        <v>0</v>
      </c>
      <c r="AB23">
        <v>79.09</v>
      </c>
      <c r="AF23">
        <v>68.16</v>
      </c>
      <c r="AJ23">
        <v>49.94</v>
      </c>
      <c r="AL23">
        <f t="shared" si="2"/>
        <v>0</v>
      </c>
    </row>
    <row r="24" spans="1:38" ht="14.1" customHeight="1" x14ac:dyDescent="0.2">
      <c r="A24" s="10" t="s">
        <v>428</v>
      </c>
      <c r="B24">
        <v>40.69</v>
      </c>
      <c r="D24">
        <v>57.11</v>
      </c>
      <c r="F24">
        <v>42.73</v>
      </c>
      <c r="H24">
        <v>54.75</v>
      </c>
      <c r="J24">
        <v>57.01</v>
      </c>
      <c r="L24" s="10" t="s">
        <v>428</v>
      </c>
      <c r="M24">
        <v>38.159999999999997</v>
      </c>
      <c r="O24" s="10" t="s">
        <v>428</v>
      </c>
      <c r="P24">
        <v>37.93</v>
      </c>
      <c r="R24" s="10" t="s">
        <v>428</v>
      </c>
      <c r="S24">
        <v>46.23</v>
      </c>
      <c r="U24">
        <f t="shared" si="0"/>
        <v>0</v>
      </c>
      <c r="W24" s="10" t="s">
        <v>428</v>
      </c>
      <c r="X24" s="10">
        <v>80</v>
      </c>
      <c r="Y24">
        <v>53.44</v>
      </c>
      <c r="AA24">
        <f t="shared" si="1"/>
        <v>0</v>
      </c>
      <c r="AB24">
        <v>55.88</v>
      </c>
      <c r="AF24">
        <v>46.7</v>
      </c>
      <c r="AJ24">
        <v>45.19</v>
      </c>
      <c r="AL24">
        <f t="shared" si="2"/>
        <v>0</v>
      </c>
    </row>
    <row r="25" spans="1:38" x14ac:dyDescent="0.2">
      <c r="A25" s="10" t="s">
        <v>429</v>
      </c>
      <c r="B25">
        <v>60.64</v>
      </c>
      <c r="D25">
        <v>102.78</v>
      </c>
      <c r="F25">
        <v>71.34</v>
      </c>
      <c r="H25">
        <v>53.2</v>
      </c>
      <c r="J25">
        <v>41.5</v>
      </c>
      <c r="L25" s="10" t="s">
        <v>429</v>
      </c>
      <c r="M25">
        <v>60.4</v>
      </c>
      <c r="O25" s="10" t="s">
        <v>429</v>
      </c>
      <c r="P25">
        <v>79.900000000000006</v>
      </c>
      <c r="R25" s="10" t="s">
        <v>429</v>
      </c>
      <c r="S25">
        <v>96.26</v>
      </c>
      <c r="U25">
        <f t="shared" si="0"/>
        <v>16.260000000000005</v>
      </c>
      <c r="W25" s="10" t="s">
        <v>429</v>
      </c>
      <c r="X25" s="10">
        <v>80</v>
      </c>
      <c r="Y25">
        <v>101.78</v>
      </c>
      <c r="AA25">
        <f t="shared" si="1"/>
        <v>21.78</v>
      </c>
      <c r="AB25">
        <v>120.62</v>
      </c>
      <c r="AF25">
        <v>97.41</v>
      </c>
      <c r="AJ25">
        <v>68.319999999999993</v>
      </c>
      <c r="AL25">
        <f t="shared" si="2"/>
        <v>0</v>
      </c>
    </row>
    <row r="26" spans="1:38" x14ac:dyDescent="0.2">
      <c r="A26" s="10" t="s">
        <v>430</v>
      </c>
      <c r="B26">
        <v>38.67</v>
      </c>
      <c r="D26">
        <v>56.29</v>
      </c>
      <c r="F26">
        <v>45.84</v>
      </c>
      <c r="H26">
        <v>51.69</v>
      </c>
      <c r="J26">
        <v>60.34</v>
      </c>
      <c r="L26" s="10" t="s">
        <v>430</v>
      </c>
      <c r="M26">
        <v>44.23</v>
      </c>
      <c r="O26" s="10" t="s">
        <v>430</v>
      </c>
      <c r="P26">
        <v>47.52</v>
      </c>
      <c r="R26" s="10" t="s">
        <v>430</v>
      </c>
      <c r="S26">
        <v>57.38</v>
      </c>
      <c r="U26">
        <f t="shared" si="0"/>
        <v>0</v>
      </c>
      <c r="W26" s="10" t="s">
        <v>430</v>
      </c>
      <c r="X26" s="10">
        <v>80</v>
      </c>
      <c r="Y26">
        <v>76.709999999999994</v>
      </c>
      <c r="AA26">
        <f t="shared" si="1"/>
        <v>0</v>
      </c>
      <c r="AB26">
        <v>69</v>
      </c>
      <c r="AF26">
        <v>74.010000000000005</v>
      </c>
      <c r="AJ26">
        <v>43.63</v>
      </c>
      <c r="AL26">
        <f t="shared" si="2"/>
        <v>0</v>
      </c>
    </row>
    <row r="27" spans="1:38" x14ac:dyDescent="0.2">
      <c r="A27" s="10" t="s">
        <v>431</v>
      </c>
      <c r="B27">
        <v>55.15</v>
      </c>
      <c r="D27">
        <v>85.12</v>
      </c>
      <c r="F27">
        <v>60.34</v>
      </c>
      <c r="H27">
        <v>51.34</v>
      </c>
      <c r="J27">
        <v>49.12</v>
      </c>
      <c r="L27" s="10" t="s">
        <v>431</v>
      </c>
      <c r="M27">
        <v>45.79</v>
      </c>
      <c r="O27" s="10" t="s">
        <v>431</v>
      </c>
      <c r="P27">
        <v>48.22</v>
      </c>
      <c r="R27" s="10" t="s">
        <v>431</v>
      </c>
      <c r="S27">
        <v>56.42</v>
      </c>
      <c r="U27">
        <f t="shared" si="0"/>
        <v>0</v>
      </c>
      <c r="W27" s="10" t="s">
        <v>431</v>
      </c>
      <c r="X27" s="10">
        <v>100</v>
      </c>
      <c r="Y27">
        <v>79.41</v>
      </c>
      <c r="AA27">
        <f t="shared" si="1"/>
        <v>0</v>
      </c>
      <c r="AB27">
        <v>96.96</v>
      </c>
      <c r="AF27">
        <v>78.38</v>
      </c>
      <c r="AJ27">
        <v>62.45</v>
      </c>
      <c r="AL27">
        <f t="shared" si="2"/>
        <v>0</v>
      </c>
    </row>
    <row r="28" spans="1:38" x14ac:dyDescent="0.2">
      <c r="A28" s="10" t="s">
        <v>432</v>
      </c>
      <c r="B28">
        <v>63.37</v>
      </c>
      <c r="D28">
        <v>127.48</v>
      </c>
      <c r="F28">
        <v>91.47</v>
      </c>
      <c r="H28">
        <v>50.24</v>
      </c>
      <c r="J28">
        <v>59.43</v>
      </c>
      <c r="L28" s="10" t="s">
        <v>432</v>
      </c>
      <c r="M28">
        <v>48.85</v>
      </c>
      <c r="O28" s="10" t="s">
        <v>432</v>
      </c>
      <c r="P28">
        <v>41.37</v>
      </c>
      <c r="R28" s="10" t="s">
        <v>432</v>
      </c>
      <c r="S28">
        <v>45.17</v>
      </c>
      <c r="U28">
        <f t="shared" si="0"/>
        <v>0</v>
      </c>
      <c r="W28" s="10" t="s">
        <v>432</v>
      </c>
      <c r="X28" s="10">
        <v>100</v>
      </c>
      <c r="Y28">
        <v>42.84</v>
      </c>
      <c r="AA28">
        <f t="shared" si="1"/>
        <v>0</v>
      </c>
      <c r="AB28">
        <v>47.53</v>
      </c>
      <c r="AF28">
        <v>65.47</v>
      </c>
      <c r="AJ28">
        <v>56.69</v>
      </c>
      <c r="AL28">
        <f t="shared" si="2"/>
        <v>0</v>
      </c>
    </row>
    <row r="29" spans="1:38" x14ac:dyDescent="0.2">
      <c r="A29" s="10" t="s">
        <v>433</v>
      </c>
      <c r="B29">
        <v>45.04</v>
      </c>
      <c r="D29">
        <v>73.31</v>
      </c>
      <c r="F29">
        <v>58.51</v>
      </c>
      <c r="H29">
        <v>50.04</v>
      </c>
      <c r="J29">
        <v>78.91</v>
      </c>
      <c r="L29" s="10" t="s">
        <v>433</v>
      </c>
      <c r="M29">
        <v>50.04</v>
      </c>
      <c r="O29" s="10" t="s">
        <v>433</v>
      </c>
      <c r="P29">
        <v>40.36</v>
      </c>
      <c r="R29" s="10" t="s">
        <v>433</v>
      </c>
      <c r="S29">
        <v>75.67</v>
      </c>
      <c r="U29">
        <f t="shared" si="0"/>
        <v>0</v>
      </c>
      <c r="W29" s="10" t="s">
        <v>433</v>
      </c>
      <c r="X29" s="10">
        <v>100</v>
      </c>
      <c r="Y29">
        <v>77.22</v>
      </c>
      <c r="AA29">
        <f t="shared" si="1"/>
        <v>0</v>
      </c>
      <c r="AB29">
        <v>84.55</v>
      </c>
      <c r="AF29">
        <v>67.78</v>
      </c>
      <c r="AJ29">
        <v>49.94</v>
      </c>
      <c r="AL29">
        <f t="shared" si="2"/>
        <v>0</v>
      </c>
    </row>
    <row r="30" spans="1:38" x14ac:dyDescent="0.2">
      <c r="A30" s="10" t="s">
        <v>434</v>
      </c>
      <c r="B30">
        <v>50.31</v>
      </c>
      <c r="D30">
        <v>92.46</v>
      </c>
      <c r="F30">
        <v>82.18</v>
      </c>
      <c r="H30">
        <v>47.03</v>
      </c>
      <c r="J30">
        <v>52.88</v>
      </c>
      <c r="L30" s="10" t="s">
        <v>434</v>
      </c>
      <c r="M30">
        <v>23.73</v>
      </c>
      <c r="O30" s="10" t="s">
        <v>434</v>
      </c>
      <c r="P30">
        <v>37.39</v>
      </c>
      <c r="R30" s="10" t="s">
        <v>434</v>
      </c>
      <c r="S30">
        <v>69.2</v>
      </c>
      <c r="U30">
        <f t="shared" si="0"/>
        <v>0</v>
      </c>
      <c r="W30" s="10" t="s">
        <v>434</v>
      </c>
      <c r="X30" s="10">
        <v>100</v>
      </c>
      <c r="Y30">
        <v>89.89</v>
      </c>
      <c r="AA30">
        <f t="shared" si="1"/>
        <v>0</v>
      </c>
      <c r="AB30">
        <v>100.24</v>
      </c>
      <c r="AF30">
        <v>83.21</v>
      </c>
      <c r="AJ30">
        <v>58.76</v>
      </c>
      <c r="AL30">
        <f t="shared" si="2"/>
        <v>0</v>
      </c>
    </row>
    <row r="31" spans="1:38" x14ac:dyDescent="0.2">
      <c r="A31" s="10" t="s">
        <v>435</v>
      </c>
      <c r="B31">
        <v>19.48</v>
      </c>
      <c r="D31">
        <v>24.86</v>
      </c>
      <c r="F31">
        <v>37.26</v>
      </c>
      <c r="H31">
        <v>46.76</v>
      </c>
      <c r="J31">
        <v>54.06</v>
      </c>
      <c r="L31" s="10" t="s">
        <v>435</v>
      </c>
      <c r="M31">
        <v>43.27</v>
      </c>
      <c r="O31" s="10" t="s">
        <v>435</v>
      </c>
      <c r="P31">
        <v>43.32</v>
      </c>
      <c r="R31" s="10" t="s">
        <v>435</v>
      </c>
      <c r="S31">
        <v>85.23</v>
      </c>
      <c r="U31">
        <f t="shared" si="0"/>
        <v>0</v>
      </c>
      <c r="W31" s="10" t="s">
        <v>435</v>
      </c>
      <c r="X31" s="10">
        <v>100</v>
      </c>
      <c r="Y31">
        <v>108.79</v>
      </c>
      <c r="AA31">
        <f t="shared" si="1"/>
        <v>8.7900000000000063</v>
      </c>
      <c r="AB31">
        <v>132.88999999999999</v>
      </c>
      <c r="AF31">
        <v>96.64</v>
      </c>
      <c r="AJ31">
        <v>63.39</v>
      </c>
      <c r="AL31">
        <f t="shared" si="2"/>
        <v>0</v>
      </c>
    </row>
    <row r="32" spans="1:38" x14ac:dyDescent="0.2">
      <c r="A32" s="10" t="s">
        <v>436</v>
      </c>
      <c r="B32">
        <v>48.4</v>
      </c>
      <c r="D32">
        <v>110.08</v>
      </c>
      <c r="F32">
        <v>80.14</v>
      </c>
      <c r="H32">
        <v>43.59</v>
      </c>
      <c r="J32">
        <v>65.97</v>
      </c>
      <c r="L32" s="10" t="s">
        <v>436</v>
      </c>
      <c r="M32">
        <v>70.37</v>
      </c>
      <c r="O32" s="10" t="s">
        <v>436</v>
      </c>
      <c r="P32">
        <v>84.59</v>
      </c>
      <c r="R32" s="10" t="s">
        <v>436</v>
      </c>
      <c r="S32">
        <v>108.7</v>
      </c>
      <c r="U32">
        <f t="shared" si="0"/>
        <v>28.700000000000003</v>
      </c>
      <c r="W32" s="10" t="s">
        <v>436</v>
      </c>
      <c r="X32" s="10">
        <v>80</v>
      </c>
      <c r="Y32">
        <v>105.32</v>
      </c>
      <c r="AA32">
        <f t="shared" si="1"/>
        <v>25.319999999999993</v>
      </c>
      <c r="AB32">
        <v>104.09</v>
      </c>
      <c r="AF32">
        <v>82.49</v>
      </c>
      <c r="AJ32">
        <v>63.01</v>
      </c>
      <c r="AL32">
        <f t="shared" si="2"/>
        <v>0</v>
      </c>
    </row>
    <row r="33" spans="1:38" x14ac:dyDescent="0.2">
      <c r="A33" s="10" t="s">
        <v>437</v>
      </c>
      <c r="B33">
        <v>53.57</v>
      </c>
      <c r="D33">
        <v>71.790000000000006</v>
      </c>
      <c r="F33">
        <v>66.14</v>
      </c>
      <c r="H33">
        <v>41.71</v>
      </c>
      <c r="J33">
        <v>67.31</v>
      </c>
      <c r="L33" s="10" t="s">
        <v>437</v>
      </c>
      <c r="M33">
        <v>61.68</v>
      </c>
      <c r="O33" s="10" t="s">
        <v>437</v>
      </c>
      <c r="P33">
        <v>79.900000000000006</v>
      </c>
      <c r="R33" s="10" t="s">
        <v>437</v>
      </c>
      <c r="S33">
        <v>90.86</v>
      </c>
      <c r="U33">
        <f t="shared" si="0"/>
        <v>0</v>
      </c>
      <c r="W33" s="10" t="s">
        <v>437</v>
      </c>
      <c r="X33" s="10">
        <v>100</v>
      </c>
      <c r="Y33">
        <v>114.51</v>
      </c>
      <c r="AA33">
        <f t="shared" si="1"/>
        <v>14.510000000000005</v>
      </c>
      <c r="AB33">
        <v>137</v>
      </c>
      <c r="AF33">
        <v>104.86</v>
      </c>
      <c r="AJ33">
        <v>93.28</v>
      </c>
      <c r="AL33">
        <f t="shared" si="2"/>
        <v>0</v>
      </c>
    </row>
    <row r="34" spans="1:38" x14ac:dyDescent="0.2">
      <c r="A34" s="10" t="s">
        <v>438</v>
      </c>
      <c r="B34">
        <v>19.04</v>
      </c>
      <c r="C34">
        <v>15.92</v>
      </c>
      <c r="D34">
        <v>35.31</v>
      </c>
      <c r="E34">
        <v>30.96</v>
      </c>
      <c r="F34">
        <v>29.69</v>
      </c>
      <c r="G34">
        <v>48.5</v>
      </c>
      <c r="H34">
        <v>41.39</v>
      </c>
      <c r="I34">
        <v>28.27</v>
      </c>
      <c r="J34">
        <v>50.3</v>
      </c>
      <c r="K34">
        <v>22.92</v>
      </c>
      <c r="L34" s="10" t="s">
        <v>438</v>
      </c>
      <c r="M34">
        <v>70.37</v>
      </c>
      <c r="N34">
        <v>24.01</v>
      </c>
      <c r="O34" s="10" t="s">
        <v>438</v>
      </c>
      <c r="P34">
        <v>97.46</v>
      </c>
      <c r="Q34">
        <v>18.350000000000001</v>
      </c>
      <c r="R34" s="10" t="s">
        <v>438</v>
      </c>
      <c r="S34">
        <v>123.9</v>
      </c>
      <c r="T34">
        <v>25.08</v>
      </c>
      <c r="U34">
        <f t="shared" si="0"/>
        <v>23.900000000000006</v>
      </c>
      <c r="W34" s="10" t="s">
        <v>438</v>
      </c>
      <c r="X34" s="10">
        <v>100</v>
      </c>
      <c r="Y34">
        <v>124.09</v>
      </c>
      <c r="AA34">
        <f t="shared" si="1"/>
        <v>24.090000000000003</v>
      </c>
      <c r="AB34">
        <v>151.47</v>
      </c>
      <c r="AC34">
        <v>21.9</v>
      </c>
      <c r="AF34">
        <v>96.38</v>
      </c>
      <c r="AG34">
        <v>33.869999999999997</v>
      </c>
      <c r="AJ34">
        <v>78.02</v>
      </c>
      <c r="AK34">
        <v>32.630000000000003</v>
      </c>
      <c r="AL34">
        <f t="shared" si="2"/>
        <v>0</v>
      </c>
    </row>
    <row r="35" spans="1:38" x14ac:dyDescent="0.2">
      <c r="A35" s="10" t="s">
        <v>439</v>
      </c>
      <c r="B35">
        <v>34.6</v>
      </c>
      <c r="C35">
        <v>30.25</v>
      </c>
      <c r="D35">
        <v>38.08</v>
      </c>
      <c r="E35">
        <v>34.549999999999997</v>
      </c>
      <c r="F35">
        <v>30.66</v>
      </c>
      <c r="G35">
        <v>41.68</v>
      </c>
      <c r="H35">
        <v>40.909999999999997</v>
      </c>
      <c r="I35">
        <v>18.64</v>
      </c>
      <c r="J35">
        <v>36.99</v>
      </c>
      <c r="K35">
        <v>20.65</v>
      </c>
      <c r="L35" s="10" t="s">
        <v>439</v>
      </c>
      <c r="M35">
        <v>32.26</v>
      </c>
      <c r="N35">
        <v>19.12</v>
      </c>
      <c r="O35" s="10" t="s">
        <v>439</v>
      </c>
      <c r="P35">
        <v>65.09</v>
      </c>
      <c r="Q35">
        <v>17.97</v>
      </c>
      <c r="R35" s="10" t="s">
        <v>439</v>
      </c>
      <c r="S35">
        <v>111.52</v>
      </c>
      <c r="T35">
        <v>21.26</v>
      </c>
      <c r="U35">
        <f t="shared" si="0"/>
        <v>11.519999999999996</v>
      </c>
      <c r="W35" s="10" t="s">
        <v>439</v>
      </c>
      <c r="X35" s="10">
        <v>100</v>
      </c>
      <c r="Y35">
        <v>103.06</v>
      </c>
      <c r="AA35">
        <f t="shared" si="1"/>
        <v>3.0600000000000023</v>
      </c>
      <c r="AB35">
        <v>86.87</v>
      </c>
      <c r="AC35">
        <v>18.079999999999998</v>
      </c>
      <c r="AF35">
        <v>68.42</v>
      </c>
      <c r="AG35">
        <v>26.99</v>
      </c>
      <c r="AJ35">
        <v>59.57</v>
      </c>
      <c r="AK35">
        <v>28.26</v>
      </c>
      <c r="AL35">
        <f t="shared" si="2"/>
        <v>0</v>
      </c>
    </row>
    <row r="36" spans="1:38" x14ac:dyDescent="0.2">
      <c r="A36" s="10" t="s">
        <v>440</v>
      </c>
      <c r="B36">
        <v>30.95</v>
      </c>
      <c r="C36">
        <v>43.93</v>
      </c>
      <c r="D36">
        <v>34.270000000000003</v>
      </c>
      <c r="E36">
        <v>45.13</v>
      </c>
      <c r="F36">
        <v>28.88</v>
      </c>
      <c r="G36">
        <v>49.89</v>
      </c>
      <c r="H36">
        <v>39.24</v>
      </c>
      <c r="I36">
        <v>32.72</v>
      </c>
      <c r="J36">
        <v>33.869999999999997</v>
      </c>
      <c r="K36">
        <v>32.82</v>
      </c>
      <c r="L36" s="10" t="s">
        <v>440</v>
      </c>
      <c r="M36">
        <v>33.28</v>
      </c>
      <c r="N36">
        <v>25.37</v>
      </c>
      <c r="O36" s="10" t="s">
        <v>440</v>
      </c>
      <c r="P36">
        <v>40.840000000000003</v>
      </c>
      <c r="Q36">
        <v>19.579999999999998</v>
      </c>
      <c r="R36" s="10" t="s">
        <v>440</v>
      </c>
      <c r="S36">
        <v>59.35</v>
      </c>
      <c r="T36">
        <v>22.87</v>
      </c>
      <c r="U36">
        <f t="shared" si="0"/>
        <v>0</v>
      </c>
      <c r="W36" s="10" t="s">
        <v>440</v>
      </c>
      <c r="X36" s="10">
        <v>100</v>
      </c>
      <c r="Y36">
        <v>92.08</v>
      </c>
      <c r="AA36">
        <f t="shared" si="1"/>
        <v>0</v>
      </c>
      <c r="AB36">
        <v>96.64</v>
      </c>
      <c r="AC36">
        <v>19.43</v>
      </c>
      <c r="AF36">
        <v>56.65</v>
      </c>
      <c r="AG36">
        <v>31.13</v>
      </c>
      <c r="AJ36">
        <v>43.63</v>
      </c>
      <c r="AK36">
        <v>27.69</v>
      </c>
      <c r="AL36">
        <f t="shared" si="2"/>
        <v>0</v>
      </c>
    </row>
    <row r="37" spans="1:38" x14ac:dyDescent="0.2">
      <c r="A37" s="10" t="s">
        <v>441</v>
      </c>
      <c r="B37">
        <v>46.45</v>
      </c>
      <c r="C37">
        <v>29.17</v>
      </c>
      <c r="D37">
        <v>68.849999999999994</v>
      </c>
      <c r="E37">
        <v>44.23</v>
      </c>
      <c r="F37">
        <v>52.29</v>
      </c>
      <c r="G37">
        <v>76.430000000000007</v>
      </c>
      <c r="H37">
        <v>39.19</v>
      </c>
      <c r="J37">
        <v>52.07</v>
      </c>
      <c r="K37">
        <v>15.72</v>
      </c>
      <c r="L37" s="10" t="s">
        <v>441</v>
      </c>
      <c r="M37">
        <v>50.94</v>
      </c>
      <c r="N37">
        <v>15.29</v>
      </c>
      <c r="O37" s="10" t="s">
        <v>441</v>
      </c>
      <c r="P37">
        <v>69.77</v>
      </c>
      <c r="Q37">
        <v>13.76</v>
      </c>
      <c r="R37" s="10" t="s">
        <v>441</v>
      </c>
      <c r="S37">
        <v>18.43</v>
      </c>
      <c r="T37">
        <v>11.53</v>
      </c>
      <c r="U37">
        <f t="shared" si="0"/>
        <v>0</v>
      </c>
      <c r="W37" s="10" t="s">
        <v>441</v>
      </c>
      <c r="X37" s="10">
        <v>150</v>
      </c>
      <c r="Y37">
        <v>65.98</v>
      </c>
      <c r="AA37">
        <f t="shared" si="1"/>
        <v>0</v>
      </c>
      <c r="AB37">
        <v>141.06</v>
      </c>
      <c r="AC37">
        <v>19.989999999999998</v>
      </c>
      <c r="AF37">
        <v>79.84</v>
      </c>
      <c r="AG37">
        <v>22.54</v>
      </c>
      <c r="AJ37">
        <v>54.14</v>
      </c>
      <c r="AK37">
        <v>37.56</v>
      </c>
      <c r="AL37">
        <f t="shared" si="2"/>
        <v>0</v>
      </c>
    </row>
    <row r="38" spans="1:38" x14ac:dyDescent="0.2">
      <c r="A38" t="s">
        <v>442</v>
      </c>
      <c r="B38">
        <v>26.66</v>
      </c>
      <c r="C38">
        <v>26.38</v>
      </c>
      <c r="D38">
        <v>29.88</v>
      </c>
      <c r="E38">
        <v>29.25</v>
      </c>
      <c r="F38">
        <v>23.13</v>
      </c>
      <c r="G38">
        <v>24.03</v>
      </c>
      <c r="H38">
        <v>38.71</v>
      </c>
      <c r="I38">
        <v>24.03</v>
      </c>
      <c r="J38">
        <v>25.76</v>
      </c>
      <c r="K38">
        <v>27.44</v>
      </c>
      <c r="L38" t="s">
        <v>442</v>
      </c>
      <c r="M38">
        <v>23.13</v>
      </c>
      <c r="N38">
        <v>22.89</v>
      </c>
      <c r="O38" t="s">
        <v>442</v>
      </c>
      <c r="P38">
        <v>23.34</v>
      </c>
      <c r="Q38">
        <v>27.03</v>
      </c>
      <c r="R38" t="s">
        <v>442</v>
      </c>
      <c r="S38">
        <v>24.78</v>
      </c>
      <c r="T38">
        <v>35.270000000000003</v>
      </c>
      <c r="W38" t="s">
        <v>442</v>
      </c>
      <c r="Y38">
        <v>23.45</v>
      </c>
      <c r="AB38">
        <v>27.58</v>
      </c>
      <c r="AC38">
        <v>31.83</v>
      </c>
      <c r="AF38">
        <v>27.06</v>
      </c>
      <c r="AG38">
        <v>29.76</v>
      </c>
      <c r="AJ38">
        <v>26.82</v>
      </c>
      <c r="AK38">
        <v>29.07</v>
      </c>
      <c r="AL38">
        <f t="shared" si="2"/>
        <v>0</v>
      </c>
    </row>
    <row r="39" spans="1:38" x14ac:dyDescent="0.2">
      <c r="A39" t="s">
        <v>455</v>
      </c>
      <c r="B39">
        <v>142.55000000000001</v>
      </c>
      <c r="D39">
        <v>194.8</v>
      </c>
      <c r="F39">
        <v>109.3</v>
      </c>
      <c r="H39">
        <v>34.729999999999997</v>
      </c>
      <c r="J39">
        <v>232.8</v>
      </c>
      <c r="L39" t="s">
        <v>455</v>
      </c>
      <c r="M39">
        <v>171.05</v>
      </c>
      <c r="O39" t="s">
        <v>455</v>
      </c>
      <c r="P39">
        <v>161.55000000000001</v>
      </c>
      <c r="R39" t="s">
        <v>455</v>
      </c>
      <c r="S39">
        <v>175.8</v>
      </c>
      <c r="W39" t="s">
        <v>455</v>
      </c>
      <c r="Y39">
        <v>255.59</v>
      </c>
      <c r="AB39">
        <v>209.05</v>
      </c>
      <c r="AF39">
        <v>194.8</v>
      </c>
      <c r="AJ39">
        <v>203</v>
      </c>
    </row>
    <row r="40" spans="1:38" x14ac:dyDescent="0.2">
      <c r="A40" t="s">
        <v>52</v>
      </c>
      <c r="B40">
        <v>127.34</v>
      </c>
      <c r="D40">
        <v>141.59</v>
      </c>
      <c r="F40">
        <v>94.09</v>
      </c>
      <c r="H40">
        <v>31.03</v>
      </c>
      <c r="J40">
        <v>146.34</v>
      </c>
      <c r="L40" t="s">
        <v>52</v>
      </c>
      <c r="M40">
        <v>132.09</v>
      </c>
      <c r="O40" t="s">
        <v>52</v>
      </c>
      <c r="P40">
        <v>146.34</v>
      </c>
      <c r="R40" t="s">
        <v>52</v>
      </c>
      <c r="S40">
        <v>155.84</v>
      </c>
      <c r="W40" t="s">
        <v>52</v>
      </c>
      <c r="Y40">
        <v>152.05000000000001</v>
      </c>
      <c r="AB40">
        <v>369.59</v>
      </c>
      <c r="AF40">
        <v>317.33999999999997</v>
      </c>
      <c r="AJ40">
        <v>254.04</v>
      </c>
    </row>
    <row r="41" spans="1:38" x14ac:dyDescent="0.2">
      <c r="A41" t="s">
        <v>443</v>
      </c>
      <c r="B41">
        <v>175.8</v>
      </c>
      <c r="D41">
        <v>223.3</v>
      </c>
      <c r="F41">
        <v>232.8</v>
      </c>
      <c r="H41">
        <v>30.22</v>
      </c>
      <c r="J41">
        <v>223.3</v>
      </c>
      <c r="L41" t="s">
        <v>443</v>
      </c>
      <c r="M41">
        <v>147.30000000000001</v>
      </c>
      <c r="O41" t="s">
        <v>443</v>
      </c>
      <c r="P41">
        <v>147.30000000000001</v>
      </c>
      <c r="R41" t="s">
        <v>443</v>
      </c>
      <c r="S41">
        <v>218.55</v>
      </c>
      <c r="W41" t="s">
        <v>443</v>
      </c>
      <c r="Y41">
        <v>180.55</v>
      </c>
      <c r="AB41">
        <v>190.05</v>
      </c>
      <c r="AF41">
        <v>199.55</v>
      </c>
      <c r="AJ41">
        <v>176.75</v>
      </c>
    </row>
    <row r="42" spans="1:38" x14ac:dyDescent="0.2">
      <c r="A42" t="s">
        <v>444</v>
      </c>
      <c r="B42">
        <v>66.55</v>
      </c>
      <c r="D42">
        <v>95.05</v>
      </c>
      <c r="F42">
        <v>85.55</v>
      </c>
      <c r="H42">
        <v>27.78</v>
      </c>
      <c r="J42">
        <v>128.30000000000001</v>
      </c>
      <c r="L42" t="s">
        <v>444</v>
      </c>
      <c r="M42">
        <v>109.3</v>
      </c>
      <c r="O42" t="s">
        <v>456</v>
      </c>
      <c r="P42">
        <v>109.3</v>
      </c>
      <c r="R42" t="s">
        <v>444</v>
      </c>
      <c r="S42">
        <v>118.8</v>
      </c>
      <c r="W42" t="s">
        <v>444</v>
      </c>
      <c r="Y42">
        <v>90.3</v>
      </c>
      <c r="AB42">
        <v>90.3</v>
      </c>
      <c r="AF42">
        <v>66.55</v>
      </c>
      <c r="AJ42">
        <v>77</v>
      </c>
    </row>
    <row r="43" spans="1:38" x14ac:dyDescent="0.2">
      <c r="A43" t="s">
        <v>445</v>
      </c>
      <c r="B43">
        <v>51.34</v>
      </c>
      <c r="D43">
        <v>51.34</v>
      </c>
      <c r="F43">
        <v>46.59</v>
      </c>
      <c r="H43">
        <v>18.25</v>
      </c>
      <c r="J43">
        <v>60.84</v>
      </c>
      <c r="L43" t="s">
        <v>445</v>
      </c>
      <c r="M43">
        <v>51.34</v>
      </c>
      <c r="O43" t="s">
        <v>445</v>
      </c>
      <c r="P43">
        <v>46.59</v>
      </c>
      <c r="R43" t="s">
        <v>445</v>
      </c>
      <c r="S43">
        <v>41.84</v>
      </c>
      <c r="W43" t="s">
        <v>445</v>
      </c>
      <c r="Y43">
        <v>56.09</v>
      </c>
      <c r="AB43">
        <v>94.09</v>
      </c>
      <c r="AF43">
        <v>70.86</v>
      </c>
      <c r="AJ43">
        <v>86.04</v>
      </c>
    </row>
    <row r="45" spans="1:38" x14ac:dyDescent="0.2">
      <c r="B45">
        <f>SUM(B3:B43)</f>
        <v>3408.3400000000006</v>
      </c>
      <c r="C45">
        <f>SUM(C3:C43)</f>
        <v>145.65</v>
      </c>
      <c r="D45">
        <f>SUM(D3:D43)</f>
        <v>4748.1900000000005</v>
      </c>
      <c r="E45">
        <f>SUM(E6:E42)</f>
        <v>184.11999999999998</v>
      </c>
      <c r="F45">
        <f>SUM(F3:F43)</f>
        <v>3477.2500000000014</v>
      </c>
      <c r="G45">
        <f>SUM(G3:G43)</f>
        <v>240.53</v>
      </c>
      <c r="H45">
        <f>SUM(H3:H44)</f>
        <v>3697.31</v>
      </c>
      <c r="I45">
        <f>SUM(I3:I44)</f>
        <v>103.66</v>
      </c>
      <c r="J45">
        <f>SUM(J3:J44)</f>
        <v>3354.5500000000006</v>
      </c>
      <c r="K45">
        <f>SUM(K8:K44)</f>
        <v>119.55</v>
      </c>
      <c r="M45">
        <f>SUM(M3:M44)</f>
        <v>2877.2200000000007</v>
      </c>
      <c r="N45">
        <f>SUM(N3:N44)</f>
        <v>106.67999999999999</v>
      </c>
      <c r="P45">
        <f>SUM(P3:P44)</f>
        <v>3397.5000000000023</v>
      </c>
      <c r="Q45">
        <f>SUM(Q5:Q44)</f>
        <v>96.69</v>
      </c>
      <c r="S45">
        <f>SUM(S3:S44)</f>
        <v>3984.3500000000008</v>
      </c>
      <c r="T45">
        <f>SUM(T3:T44)</f>
        <v>116.01000000000002</v>
      </c>
      <c r="U45">
        <f>SUM(U3:U44)</f>
        <v>185.16000000000003</v>
      </c>
      <c r="Y45">
        <f>SUM(Y3:Y43)</f>
        <v>4618.7300000000005</v>
      </c>
      <c r="Z45">
        <f>SUM(Z3:Z43)</f>
        <v>197.66</v>
      </c>
      <c r="AA45">
        <f>SUM(AA3:AA43)</f>
        <v>246.12999999999997</v>
      </c>
      <c r="AB45">
        <f>SUM(AB3:AB43)</f>
        <v>5357.9700000000021</v>
      </c>
      <c r="AC45">
        <f>SUM(AC3:AC43)</f>
        <v>111.22999999999999</v>
      </c>
      <c r="AF45">
        <f>SUM(AF3:AF43)</f>
        <v>4300.01</v>
      </c>
      <c r="AG45">
        <f>SUM(AG3:AG43)</f>
        <v>144.29</v>
      </c>
      <c r="AJ45">
        <f>SUM(AJ3:AJ43)</f>
        <v>3684.9300000000012</v>
      </c>
      <c r="AK45">
        <f>SUM(AK3:AK43)</f>
        <v>155.21</v>
      </c>
      <c r="AL45">
        <f>SUM(AL3:AL43)</f>
        <v>0</v>
      </c>
    </row>
    <row r="46" spans="1:38" x14ac:dyDescent="0.2">
      <c r="R46" s="10" t="s">
        <v>452</v>
      </c>
      <c r="S46">
        <v>1176.07</v>
      </c>
    </row>
    <row r="47" spans="1:38" x14ac:dyDescent="0.2">
      <c r="S47">
        <f>SUM(S45:S46)</f>
        <v>5160.420000000001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0"/>
  <sheetViews>
    <sheetView topLeftCell="A4" workbookViewId="0">
      <pane xSplit="1" ySplit="5" topLeftCell="B9" activePane="bottomRight" state="frozen"/>
      <selection activeCell="A4" sqref="A4"/>
      <selection pane="topRight" activeCell="B4" sqref="B4"/>
      <selection pane="bottomLeft" activeCell="A9" sqref="A9"/>
      <selection pane="bottomRight" activeCell="A8" sqref="A8"/>
      <pivotSelection pane="bottomRight" showHeader="1" activeRow="7" previousRow="7" click="1" r:id="rId1">
        <pivotArea type="origin" dataOnly="0" labelOnly="1" outline="0" fieldPosition="0"/>
      </pivotSelection>
    </sheetView>
  </sheetViews>
  <sheetFormatPr defaultRowHeight="12.75" x14ac:dyDescent="0.2"/>
  <cols>
    <col min="1" max="1" width="17.5703125" customWidth="1"/>
    <col min="2" max="13" width="11.7109375" customWidth="1"/>
    <col min="14" max="14" width="12.140625" customWidth="1"/>
    <col min="15" max="15" width="10.140625" customWidth="1"/>
    <col min="16" max="16" width="10" customWidth="1"/>
    <col min="17" max="17" width="10" bestFit="1" customWidth="1"/>
    <col min="18" max="18" width="10.5703125" bestFit="1" customWidth="1"/>
    <col min="19" max="19" width="10.7109375" customWidth="1"/>
    <col min="20" max="20" width="11" customWidth="1"/>
    <col min="21" max="21" width="11.7109375" customWidth="1"/>
    <col min="22" max="22" width="8.28515625" customWidth="1"/>
    <col min="23" max="23" width="11.7109375" customWidth="1"/>
    <col min="24" max="24" width="8.28515625" customWidth="1"/>
    <col min="25" max="25" width="11.7109375" customWidth="1"/>
    <col min="26" max="26" width="8.28515625" customWidth="1"/>
    <col min="27" max="27" width="11.7109375" customWidth="1"/>
    <col min="28" max="28" width="7.140625" customWidth="1"/>
    <col min="29" max="29" width="11.7109375" customWidth="1"/>
    <col min="30" max="30" width="6.5703125" customWidth="1"/>
    <col min="31" max="31" width="10.7109375" customWidth="1"/>
    <col min="32" max="32" width="6.140625" customWidth="1"/>
    <col min="33" max="33" width="10.7109375" customWidth="1"/>
    <col min="34" max="34" width="7.140625" customWidth="1"/>
    <col min="35" max="35" width="11.7109375" customWidth="1"/>
    <col min="36" max="36" width="7.140625" customWidth="1"/>
    <col min="37" max="37" width="11.7109375" customWidth="1"/>
    <col min="38" max="38" width="7.140625" customWidth="1"/>
    <col min="39" max="39" width="11.7109375" customWidth="1"/>
    <col min="40" max="40" width="7.140625" customWidth="1"/>
    <col min="41" max="41" width="11.7109375" customWidth="1"/>
    <col min="42" max="42" width="7.140625" customWidth="1"/>
    <col min="43" max="43" width="11.7109375" bestFit="1" customWidth="1"/>
    <col min="44" max="44" width="6.140625" customWidth="1"/>
    <col min="45" max="45" width="10.7109375" customWidth="1"/>
    <col min="46" max="46" width="6.140625" customWidth="1"/>
    <col min="47" max="47" width="10.7109375" customWidth="1"/>
    <col min="48" max="48" width="6.140625" customWidth="1"/>
    <col min="49" max="49" width="10.7109375" customWidth="1"/>
    <col min="50" max="50" width="7.140625" customWidth="1"/>
    <col min="51" max="51" width="11.7109375" customWidth="1"/>
    <col min="52" max="52" width="7.140625" customWidth="1"/>
    <col min="53" max="53" width="11.7109375" customWidth="1"/>
    <col min="54" max="54" width="7.140625" customWidth="1"/>
    <col min="55" max="55" width="11.7109375" customWidth="1"/>
    <col min="56" max="56" width="7.140625" customWidth="1"/>
    <col min="57" max="57" width="11.7109375" customWidth="1"/>
    <col min="58" max="58" width="7.140625" customWidth="1"/>
    <col min="59" max="59" width="11.7109375" customWidth="1"/>
    <col min="60" max="60" width="7.140625" customWidth="1"/>
    <col min="61" max="61" width="11.7109375" customWidth="1"/>
    <col min="62" max="62" width="6.5703125" customWidth="1"/>
    <col min="63" max="63" width="10.7109375" customWidth="1"/>
    <col min="64" max="64" width="7.140625" customWidth="1"/>
    <col min="65" max="65" width="11.7109375" customWidth="1"/>
    <col min="66" max="66" width="7.140625" customWidth="1"/>
    <col min="67" max="67" width="11.7109375" customWidth="1"/>
    <col min="68" max="68" width="7.140625" customWidth="1"/>
    <col min="69" max="69" width="11.7109375" customWidth="1"/>
    <col min="70" max="70" width="7.5703125" customWidth="1"/>
    <col min="71" max="71" width="11.7109375" customWidth="1"/>
    <col min="72" max="72" width="7.140625" customWidth="1"/>
    <col min="73" max="73" width="11.7109375" customWidth="1"/>
    <col min="74" max="74" width="7.5703125" customWidth="1"/>
    <col min="75" max="75" width="11.7109375" customWidth="1"/>
    <col min="76" max="76" width="6.140625" customWidth="1"/>
    <col min="77" max="77" width="10.7109375" customWidth="1"/>
    <col min="78" max="78" width="6.140625" customWidth="1"/>
    <col min="79" max="79" width="10.7109375" customWidth="1"/>
    <col min="80" max="80" width="6.140625" customWidth="1"/>
    <col min="81" max="81" width="10.7109375" customWidth="1"/>
    <col min="82" max="82" width="7.140625" customWidth="1"/>
    <col min="83" max="83" width="11.7109375" customWidth="1"/>
    <col min="84" max="84" width="7.140625" customWidth="1"/>
    <col min="85" max="85" width="11.7109375" customWidth="1"/>
    <col min="86" max="86" width="7.140625" customWidth="1"/>
    <col min="87" max="87" width="11.7109375" customWidth="1"/>
    <col min="88" max="88" width="7.140625" customWidth="1"/>
    <col min="89" max="89" width="11.7109375" customWidth="1"/>
    <col min="90" max="91" width="7.140625" customWidth="1"/>
    <col min="92" max="92" width="11.7109375" customWidth="1"/>
    <col min="93" max="93" width="6.140625" customWidth="1"/>
    <col min="94" max="94" width="10.7109375" customWidth="1"/>
    <col min="95" max="95" width="7.140625" customWidth="1"/>
    <col min="96" max="96" width="11.7109375" customWidth="1"/>
    <col min="97" max="97" width="7.140625" customWidth="1"/>
    <col min="98" max="98" width="11.7109375" customWidth="1"/>
    <col min="99" max="99" width="7.140625" customWidth="1"/>
    <col min="100" max="100" width="11.7109375" bestFit="1" customWidth="1"/>
    <col min="101" max="101" width="7.140625" customWidth="1"/>
    <col min="102" max="102" width="11.7109375" customWidth="1"/>
    <col min="103" max="103" width="7.5703125" customWidth="1"/>
    <col min="104" max="104" width="11.7109375" customWidth="1"/>
    <col min="105" max="105" width="10.5703125" customWidth="1"/>
    <col min="106" max="106" width="11.7109375" customWidth="1"/>
    <col min="107" max="107" width="16.28515625" bestFit="1" customWidth="1"/>
    <col min="108" max="108" width="11.7109375" bestFit="1" customWidth="1"/>
    <col min="109" max="109" width="13" customWidth="1"/>
    <col min="110" max="110" width="17.5703125" bestFit="1" customWidth="1"/>
    <col min="111" max="111" width="11.7109375" bestFit="1" customWidth="1"/>
    <col min="112" max="112" width="13" bestFit="1" customWidth="1"/>
    <col min="113" max="113" width="17.5703125" bestFit="1" customWidth="1"/>
    <col min="114" max="114" width="11.5703125" customWidth="1"/>
    <col min="115" max="115" width="16.140625" bestFit="1" customWidth="1"/>
    <col min="116" max="116" width="11.7109375" customWidth="1"/>
    <col min="117" max="117" width="16.28515625" bestFit="1" customWidth="1"/>
    <col min="118" max="118" width="11.7109375" bestFit="1" customWidth="1"/>
    <col min="119" max="119" width="13" customWidth="1"/>
    <col min="120" max="120" width="17.5703125" bestFit="1" customWidth="1"/>
    <col min="121" max="121" width="11.7109375" bestFit="1" customWidth="1"/>
    <col min="122" max="122" width="16.28515625" bestFit="1" customWidth="1"/>
    <col min="123" max="123" width="11.7109375" bestFit="1" customWidth="1"/>
    <col min="124" max="124" width="13" customWidth="1"/>
    <col min="125" max="125" width="17.5703125" bestFit="1" customWidth="1"/>
    <col min="126" max="126" width="11.5703125" customWidth="1"/>
    <col min="127" max="127" width="16.140625" bestFit="1" customWidth="1"/>
    <col min="128" max="128" width="11.7109375" customWidth="1"/>
    <col min="129" max="129" width="16.28515625" bestFit="1" customWidth="1"/>
    <col min="130" max="130" width="10.7109375" customWidth="1"/>
    <col min="131" max="131" width="13" customWidth="1"/>
    <col min="132" max="132" width="17.5703125" bestFit="1" customWidth="1"/>
    <col min="133" max="133" width="11.7109375" bestFit="1" customWidth="1"/>
    <col min="134" max="134" width="16.28515625" bestFit="1" customWidth="1"/>
    <col min="135" max="135" width="13.42578125" bestFit="1" customWidth="1"/>
    <col min="136" max="136" width="18" bestFit="1" customWidth="1"/>
    <col min="137" max="137" width="11.7109375" bestFit="1" customWidth="1"/>
    <col min="138" max="138" width="13" bestFit="1" customWidth="1"/>
    <col min="139" max="139" width="17.5703125" bestFit="1" customWidth="1"/>
    <col min="140" max="140" width="11.7109375" bestFit="1" customWidth="1"/>
    <col min="141" max="141" width="13" bestFit="1" customWidth="1"/>
    <col min="142" max="142" width="17.5703125" bestFit="1" customWidth="1"/>
    <col min="143" max="143" width="11.7109375" bestFit="1" customWidth="1"/>
    <col min="144" max="144" width="16.28515625" bestFit="1" customWidth="1"/>
    <col min="145" max="145" width="13.42578125" bestFit="1" customWidth="1"/>
    <col min="146" max="146" width="18" bestFit="1" customWidth="1"/>
    <col min="147" max="147" width="11.7109375" bestFit="1" customWidth="1"/>
    <col min="148" max="148" width="13.42578125" bestFit="1" customWidth="1"/>
    <col min="149" max="149" width="18" bestFit="1" customWidth="1"/>
    <col min="150" max="150" width="11.7109375" bestFit="1" customWidth="1"/>
    <col min="151" max="151" width="13" bestFit="1" customWidth="1"/>
    <col min="152" max="152" width="17.5703125" bestFit="1" customWidth="1"/>
    <col min="153" max="154" width="11.7109375" bestFit="1" customWidth="1"/>
    <col min="155" max="155" width="16.28515625" bestFit="1" customWidth="1"/>
    <col min="156" max="156" width="13.42578125" bestFit="1" customWidth="1"/>
    <col min="157" max="157" width="18" bestFit="1" customWidth="1"/>
    <col min="158" max="158" width="11.7109375" bestFit="1" customWidth="1"/>
    <col min="159" max="159" width="13.42578125" bestFit="1" customWidth="1"/>
    <col min="160" max="160" width="18" bestFit="1" customWidth="1"/>
    <col min="161" max="161" width="10.7109375" bestFit="1" customWidth="1"/>
    <col min="162" max="162" width="11.7109375" bestFit="1" customWidth="1"/>
    <col min="163" max="163" width="16.28515625" bestFit="1" customWidth="1"/>
    <col min="164" max="164" width="10.7109375" bestFit="1" customWidth="1"/>
    <col min="165" max="165" width="11.7109375" bestFit="1" customWidth="1"/>
    <col min="166" max="166" width="16.28515625" bestFit="1" customWidth="1"/>
    <col min="167" max="167" width="13.42578125" bestFit="1" customWidth="1"/>
    <col min="168" max="168" width="18" bestFit="1" customWidth="1"/>
    <col min="169" max="169" width="10.7109375" bestFit="1" customWidth="1"/>
    <col min="170" max="170" width="11.7109375" bestFit="1" customWidth="1"/>
    <col min="171" max="171" width="16.28515625" bestFit="1" customWidth="1"/>
    <col min="172" max="172" width="13.42578125" bestFit="1" customWidth="1"/>
    <col min="173" max="173" width="18" bestFit="1" customWidth="1"/>
    <col min="174" max="175" width="11.7109375" bestFit="1" customWidth="1"/>
    <col min="176" max="176" width="16.28515625" bestFit="1" customWidth="1"/>
    <col min="177" max="177" width="13.42578125" bestFit="1" customWidth="1"/>
    <col min="178" max="178" width="18" bestFit="1" customWidth="1"/>
    <col min="179" max="179" width="11.7109375" bestFit="1" customWidth="1"/>
    <col min="180" max="180" width="11" bestFit="1" customWidth="1"/>
    <col min="181" max="181" width="15.5703125" bestFit="1" customWidth="1"/>
    <col min="182" max="182" width="11.7109375" bestFit="1" customWidth="1"/>
    <col min="183" max="183" width="12.140625" bestFit="1" customWidth="1"/>
    <col min="184" max="184" width="16.7109375" bestFit="1" customWidth="1"/>
    <col min="185" max="186" width="11.7109375" bestFit="1" customWidth="1"/>
    <col min="187" max="187" width="16.28515625" bestFit="1" customWidth="1"/>
    <col min="188" max="188" width="13.42578125" bestFit="1" customWidth="1"/>
    <col min="189" max="189" width="18" bestFit="1" customWidth="1"/>
    <col min="190" max="191" width="11.7109375" bestFit="1" customWidth="1"/>
    <col min="192" max="192" width="16.28515625" bestFit="1" customWidth="1"/>
    <col min="193" max="193" width="13.42578125" bestFit="1" customWidth="1"/>
    <col min="194" max="194" width="18" bestFit="1" customWidth="1"/>
    <col min="195" max="195" width="10.7109375" bestFit="1" customWidth="1"/>
    <col min="196" max="196" width="13.42578125" bestFit="1" customWidth="1"/>
    <col min="197" max="197" width="18" bestFit="1" customWidth="1"/>
    <col min="198" max="199" width="11.7109375" bestFit="1" customWidth="1"/>
    <col min="200" max="200" width="16.28515625" bestFit="1" customWidth="1"/>
    <col min="201" max="201" width="13.42578125" bestFit="1" customWidth="1"/>
    <col min="202" max="202" width="18" bestFit="1" customWidth="1"/>
    <col min="203" max="203" width="11.28515625" bestFit="1" customWidth="1"/>
    <col min="204" max="204" width="15.85546875" bestFit="1" customWidth="1"/>
    <col min="205" max="205" width="11.7109375" bestFit="1" customWidth="1"/>
    <col min="206" max="206" width="12.5703125" bestFit="1" customWidth="1"/>
    <col min="207" max="207" width="17.140625" bestFit="1" customWidth="1"/>
    <col min="208" max="209" width="11.7109375" bestFit="1" customWidth="1"/>
    <col min="210" max="210" width="16.28515625" bestFit="1" customWidth="1"/>
    <col min="211" max="211" width="13.42578125" bestFit="1" customWidth="1"/>
    <col min="212" max="212" width="18" bestFit="1" customWidth="1"/>
    <col min="213" max="213" width="11.85546875" bestFit="1" customWidth="1"/>
    <col min="214" max="214" width="16.42578125" bestFit="1" customWidth="1"/>
    <col min="215" max="216" width="11.7109375" bestFit="1" customWidth="1"/>
    <col min="217" max="217" width="16.28515625" bestFit="1" customWidth="1"/>
    <col min="218" max="218" width="13.42578125" bestFit="1" customWidth="1"/>
    <col min="219" max="219" width="18" bestFit="1" customWidth="1"/>
    <col min="220" max="220" width="11.85546875" bestFit="1" customWidth="1"/>
    <col min="221" max="221" width="16.42578125" bestFit="1" customWidth="1"/>
    <col min="222" max="222" width="11.7109375" bestFit="1" customWidth="1"/>
    <col min="223" max="223" width="10.5703125" bestFit="1" customWidth="1"/>
  </cols>
  <sheetData>
    <row r="1" spans="1:20" x14ac:dyDescent="0.2">
      <c r="A1" s="16" t="s">
        <v>72</v>
      </c>
      <c r="B1" s="17" t="s">
        <v>74</v>
      </c>
    </row>
    <row r="2" spans="1:20" x14ac:dyDescent="0.2">
      <c r="A2" s="16" t="s">
        <v>23</v>
      </c>
      <c r="B2" s="17" t="s">
        <v>74</v>
      </c>
    </row>
    <row r="3" spans="1:20" x14ac:dyDescent="0.2">
      <c r="A3" s="16" t="s">
        <v>22</v>
      </c>
      <c r="B3" s="17" t="s">
        <v>74</v>
      </c>
    </row>
    <row r="4" spans="1:20" x14ac:dyDescent="0.2">
      <c r="A4" s="16" t="s">
        <v>1</v>
      </c>
      <c r="B4" s="17" t="s">
        <v>74</v>
      </c>
    </row>
    <row r="5" spans="1:20" x14ac:dyDescent="0.2">
      <c r="A5" s="16" t="s">
        <v>497</v>
      </c>
      <c r="B5" s="17" t="s">
        <v>74</v>
      </c>
    </row>
    <row r="6" spans="1:20" x14ac:dyDescent="0.2">
      <c r="A6" s="16" t="s">
        <v>365</v>
      </c>
      <c r="B6" s="18">
        <v>2000</v>
      </c>
    </row>
    <row r="8" spans="1:20" ht="15" x14ac:dyDescent="0.25">
      <c r="A8" s="46" t="s">
        <v>71</v>
      </c>
      <c r="B8" s="16" t="s">
        <v>2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8"/>
    </row>
    <row r="9" spans="1:20" x14ac:dyDescent="0.2">
      <c r="A9" s="16" t="s">
        <v>27</v>
      </c>
      <c r="B9" s="49" t="s">
        <v>31</v>
      </c>
      <c r="C9" s="49" t="s">
        <v>76</v>
      </c>
      <c r="D9" s="49" t="s">
        <v>75</v>
      </c>
      <c r="E9" s="49" t="s">
        <v>92</v>
      </c>
      <c r="F9" s="49" t="s">
        <v>166</v>
      </c>
      <c r="G9" s="49" t="s">
        <v>196</v>
      </c>
      <c r="H9" s="49" t="s">
        <v>231</v>
      </c>
      <c r="I9" s="49" t="s">
        <v>288</v>
      </c>
      <c r="J9" s="49" t="s">
        <v>320</v>
      </c>
      <c r="K9" s="49" t="s">
        <v>322</v>
      </c>
      <c r="L9" s="49" t="s">
        <v>323</v>
      </c>
      <c r="M9" s="49" t="s">
        <v>501</v>
      </c>
      <c r="N9" s="50" t="s">
        <v>73</v>
      </c>
      <c r="O9" s="51"/>
      <c r="P9" s="52"/>
    </row>
    <row r="10" spans="1:20" x14ac:dyDescent="0.2">
      <c r="A10" s="21" t="s">
        <v>17</v>
      </c>
      <c r="B10" s="19">
        <v>16199.83</v>
      </c>
      <c r="C10" s="19">
        <v>22900.35</v>
      </c>
      <c r="D10" s="19">
        <v>16804.240000000002</v>
      </c>
      <c r="E10" s="19">
        <v>17109.79</v>
      </c>
      <c r="F10" s="19">
        <v>18488.41</v>
      </c>
      <c r="G10" s="19">
        <v>22300.720000000001</v>
      </c>
      <c r="H10" s="19">
        <v>18268.54</v>
      </c>
      <c r="I10" s="19">
        <v>23837.8</v>
      </c>
      <c r="J10" s="19">
        <v>18764.189999999999</v>
      </c>
      <c r="K10" s="19">
        <v>23183.55</v>
      </c>
      <c r="L10" s="19">
        <v>18308.53</v>
      </c>
      <c r="M10" s="19">
        <v>300</v>
      </c>
      <c r="N10" s="19">
        <v>216465.95</v>
      </c>
      <c r="O10" s="23"/>
      <c r="P10" s="23"/>
    </row>
    <row r="11" spans="1:20" x14ac:dyDescent="0.2">
      <c r="A11" s="21" t="s">
        <v>3</v>
      </c>
      <c r="B11" s="19">
        <v>-1815</v>
      </c>
      <c r="C11" s="19">
        <v>-2972.5</v>
      </c>
      <c r="D11" s="19">
        <v>-2789</v>
      </c>
      <c r="E11" s="19">
        <v>-2909</v>
      </c>
      <c r="F11" s="19">
        <v>-6867.6</v>
      </c>
      <c r="G11" s="19">
        <v>-3187</v>
      </c>
      <c r="H11" s="19">
        <v>-3428</v>
      </c>
      <c r="I11" s="19">
        <v>-7005</v>
      </c>
      <c r="J11" s="19">
        <v>-2344.25</v>
      </c>
      <c r="K11" s="19">
        <v>-2120</v>
      </c>
      <c r="L11" s="19">
        <v>-2662</v>
      </c>
      <c r="M11" s="19"/>
      <c r="N11" s="19">
        <v>-38099.35</v>
      </c>
      <c r="O11" s="23"/>
      <c r="P11" s="23"/>
    </row>
    <row r="12" spans="1:20" x14ac:dyDescent="0.2">
      <c r="A12" s="21" t="s">
        <v>6</v>
      </c>
      <c r="B12" s="19">
        <v>-1890.81</v>
      </c>
      <c r="C12" s="19">
        <v>-4705.3</v>
      </c>
      <c r="D12" s="19">
        <v>-4626.71</v>
      </c>
      <c r="E12" s="19">
        <v>-2250.33</v>
      </c>
      <c r="F12" s="19">
        <v>-2705.96</v>
      </c>
      <c r="G12" s="19">
        <v>-6026.82</v>
      </c>
      <c r="H12" s="19">
        <v>-5551.32</v>
      </c>
      <c r="I12" s="19">
        <v>-6227.94</v>
      </c>
      <c r="J12" s="19">
        <v>-2503.85</v>
      </c>
      <c r="K12" s="19">
        <v>-7506.15</v>
      </c>
      <c r="L12" s="19">
        <v>-3916.13</v>
      </c>
      <c r="M12" s="19"/>
      <c r="N12" s="19">
        <v>-47911.32</v>
      </c>
      <c r="O12" s="23"/>
      <c r="P12" s="23"/>
    </row>
    <row r="13" spans="1:20" x14ac:dyDescent="0.2">
      <c r="A13" s="21" t="s">
        <v>115</v>
      </c>
      <c r="B13" s="19"/>
      <c r="C13" s="19">
        <v>0</v>
      </c>
      <c r="D13" s="19">
        <v>0</v>
      </c>
      <c r="E13" s="19"/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/>
      <c r="N13" s="19">
        <v>0</v>
      </c>
      <c r="O13" s="23"/>
      <c r="P13" s="23"/>
    </row>
    <row r="14" spans="1:20" x14ac:dyDescent="0.2">
      <c r="A14" s="21" t="s">
        <v>18</v>
      </c>
      <c r="B14" s="19">
        <v>-66.69</v>
      </c>
      <c r="C14" s="19">
        <v>-177.41</v>
      </c>
      <c r="D14" s="19">
        <v>-47.41</v>
      </c>
      <c r="E14" s="19">
        <v>-52.78</v>
      </c>
      <c r="F14" s="19">
        <v>-311.95999999999998</v>
      </c>
      <c r="G14" s="19">
        <v>-53.43</v>
      </c>
      <c r="H14" s="19">
        <v>-651.16</v>
      </c>
      <c r="I14" s="19">
        <v>-464.41</v>
      </c>
      <c r="J14" s="19">
        <v>-353.69</v>
      </c>
      <c r="K14" s="19">
        <v>-292.51</v>
      </c>
      <c r="L14" s="19">
        <v>-1197.4100000000001</v>
      </c>
      <c r="M14" s="19"/>
      <c r="N14" s="19">
        <v>-3668.86</v>
      </c>
      <c r="O14" s="23"/>
      <c r="P14" s="23"/>
      <c r="T14" s="24"/>
    </row>
    <row r="15" spans="1:20" x14ac:dyDescent="0.2">
      <c r="A15" s="21" t="s">
        <v>51</v>
      </c>
      <c r="B15" s="19">
        <v>-3675.44</v>
      </c>
      <c r="C15" s="19">
        <v>-5081.28</v>
      </c>
      <c r="D15" s="19">
        <v>-3857.15</v>
      </c>
      <c r="E15" s="19">
        <v>-3933.72</v>
      </c>
      <c r="F15" s="19">
        <v>-3633.04</v>
      </c>
      <c r="G15" s="19">
        <v>-3133.21</v>
      </c>
      <c r="H15" s="19">
        <v>-3658.34</v>
      </c>
      <c r="I15" s="19">
        <v>-5441.89</v>
      </c>
      <c r="J15" s="19">
        <v>-4651.46</v>
      </c>
      <c r="K15" s="19">
        <v>-5634.56</v>
      </c>
      <c r="L15" s="19">
        <v>-4891.67</v>
      </c>
      <c r="M15" s="19"/>
      <c r="N15" s="19">
        <v>-47591.76</v>
      </c>
      <c r="O15" s="23"/>
      <c r="P15" s="23"/>
      <c r="Q15" s="15"/>
    </row>
    <row r="16" spans="1:20" x14ac:dyDescent="0.2">
      <c r="A16" s="21" t="s">
        <v>355</v>
      </c>
      <c r="B16" s="19">
        <v>-15846.58</v>
      </c>
      <c r="C16" s="19"/>
      <c r="D16" s="19">
        <v>-616.58000000000004</v>
      </c>
      <c r="E16" s="19">
        <v>-918.4</v>
      </c>
      <c r="F16" s="19">
        <v>-1901.8</v>
      </c>
      <c r="G16" s="19">
        <v>-1452.58</v>
      </c>
      <c r="H16" s="19">
        <v>-1556.46</v>
      </c>
      <c r="I16" s="19">
        <v>-1697.03</v>
      </c>
      <c r="J16" s="19">
        <v>-11729.46</v>
      </c>
      <c r="K16" s="19">
        <v>-2499.96</v>
      </c>
      <c r="L16" s="19">
        <v>-1547.82</v>
      </c>
      <c r="M16" s="19"/>
      <c r="N16" s="19">
        <v>-39766.67</v>
      </c>
      <c r="O16" s="23"/>
      <c r="P16" s="23"/>
    </row>
    <row r="17" spans="1:16" x14ac:dyDescent="0.2">
      <c r="A17" s="21" t="s">
        <v>358</v>
      </c>
      <c r="B17" s="19">
        <v>-3941.3</v>
      </c>
      <c r="C17" s="19">
        <v>-3941.3</v>
      </c>
      <c r="D17" s="19">
        <v>-3941.3</v>
      </c>
      <c r="E17" s="19">
        <v>-3941.3</v>
      </c>
      <c r="F17" s="19">
        <v>-3941.3</v>
      </c>
      <c r="G17" s="19">
        <v>-3941.3</v>
      </c>
      <c r="H17" s="19">
        <v>-3941.3</v>
      </c>
      <c r="I17" s="19">
        <v>-3941.3</v>
      </c>
      <c r="J17" s="19">
        <v>-3941.3</v>
      </c>
      <c r="K17" s="19">
        <v>-3941.3</v>
      </c>
      <c r="L17" s="19">
        <v>-3941.3</v>
      </c>
      <c r="M17" s="19"/>
      <c r="N17" s="19">
        <v>-43354.3</v>
      </c>
      <c r="O17" s="25"/>
      <c r="P17" s="25"/>
    </row>
    <row r="18" spans="1:16" x14ac:dyDescent="0.2">
      <c r="A18" s="21" t="s">
        <v>500</v>
      </c>
      <c r="B18" s="19">
        <v>-11639.77</v>
      </c>
      <c r="C18" s="19"/>
      <c r="D18" s="19"/>
      <c r="E18" s="19"/>
      <c r="F18" s="19"/>
      <c r="G18" s="19"/>
      <c r="H18" s="19"/>
      <c r="I18" s="19">
        <v>-4071.58</v>
      </c>
      <c r="J18" s="19"/>
      <c r="K18" s="19"/>
      <c r="L18" s="19"/>
      <c r="M18" s="19"/>
      <c r="N18" s="19">
        <v>-15711.35</v>
      </c>
    </row>
    <row r="19" spans="1:16" ht="13.5" thickBot="1" x14ac:dyDescent="0.25">
      <c r="A19" s="22" t="s">
        <v>73</v>
      </c>
      <c r="B19" s="20">
        <v>-22675.759999999998</v>
      </c>
      <c r="C19" s="20">
        <v>6022.56</v>
      </c>
      <c r="D19" s="20">
        <v>926.09000000000287</v>
      </c>
      <c r="E19" s="20">
        <v>3104.26</v>
      </c>
      <c r="F19" s="20">
        <v>-873.25000000000182</v>
      </c>
      <c r="G19" s="20">
        <v>4506.38</v>
      </c>
      <c r="H19" s="20">
        <v>-518.03999999999905</v>
      </c>
      <c r="I19" s="20">
        <v>-5011.3500000000004</v>
      </c>
      <c r="J19" s="20">
        <v>-6759.82</v>
      </c>
      <c r="K19" s="20">
        <v>1189.07</v>
      </c>
      <c r="L19" s="20">
        <v>152.199999999998</v>
      </c>
      <c r="M19" s="20">
        <v>300</v>
      </c>
      <c r="N19" s="20">
        <v>-19637.66</v>
      </c>
    </row>
    <row r="20" spans="1:16" ht="13.5" thickTop="1" x14ac:dyDescent="0.2"/>
  </sheetData>
  <pageMargins left="0.22" right="0.46" top="1" bottom="1" header="0.5" footer="0.5"/>
  <pageSetup scale="67"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5"/>
  <sheetViews>
    <sheetView topLeftCell="A2" workbookViewId="0">
      <pane xSplit="1" ySplit="1" topLeftCell="B787" activePane="bottomRight" state="frozen"/>
      <selection activeCell="A2" sqref="A2"/>
      <selection pane="topRight" activeCell="B2" sqref="B2"/>
      <selection pane="bottomLeft" activeCell="A3" sqref="A3"/>
      <selection pane="bottomRight" activeCell="B816" sqref="B816"/>
    </sheetView>
  </sheetViews>
  <sheetFormatPr defaultRowHeight="12.75" x14ac:dyDescent="0.2"/>
  <cols>
    <col min="1" max="1" width="7.42578125" customWidth="1"/>
    <col min="2" max="2" width="10.140625" customWidth="1"/>
    <col min="3" max="3" width="10.5703125" customWidth="1"/>
    <col min="4" max="5" width="6.140625" customWidth="1"/>
    <col min="6" max="6" width="19.140625" customWidth="1"/>
    <col min="7" max="7" width="11.42578125" customWidth="1"/>
    <col min="8" max="8" width="10.5703125" customWidth="1"/>
    <col min="9" max="9" width="15.140625" customWidth="1"/>
    <col min="10" max="10" width="11.140625" customWidth="1"/>
    <col min="11" max="11" width="10.7109375" customWidth="1"/>
    <col min="12" max="12" width="9.7109375" bestFit="1" customWidth="1"/>
  </cols>
  <sheetData>
    <row r="1" spans="1:13" ht="15.75" x14ac:dyDescent="0.25">
      <c r="B1" s="3" t="s">
        <v>0</v>
      </c>
      <c r="C1" s="3" t="s">
        <v>117</v>
      </c>
      <c r="D1" s="3"/>
      <c r="E1" s="3" t="s">
        <v>29</v>
      </c>
      <c r="F1" s="1"/>
      <c r="G1" s="1"/>
      <c r="H1" s="3" t="s">
        <v>26</v>
      </c>
      <c r="I1" s="3" t="s">
        <v>28</v>
      </c>
      <c r="J1" s="1"/>
      <c r="K1" s="1"/>
    </row>
    <row r="2" spans="1:13" ht="15.75" x14ac:dyDescent="0.25">
      <c r="A2" s="1" t="s">
        <v>364</v>
      </c>
      <c r="B2" s="1" t="s">
        <v>1</v>
      </c>
      <c r="C2" s="1" t="s">
        <v>2</v>
      </c>
      <c r="D2" s="1" t="s">
        <v>365</v>
      </c>
      <c r="E2" s="1" t="s">
        <v>30</v>
      </c>
      <c r="F2" s="1" t="s">
        <v>22</v>
      </c>
      <c r="G2" s="1" t="s">
        <v>23</v>
      </c>
      <c r="H2" s="1" t="s">
        <v>27</v>
      </c>
      <c r="I2" s="1" t="s">
        <v>27</v>
      </c>
      <c r="J2" s="1" t="s">
        <v>24</v>
      </c>
      <c r="K2" s="1" t="s">
        <v>25</v>
      </c>
      <c r="L2" s="1" t="s">
        <v>497</v>
      </c>
      <c r="M2" t="s">
        <v>510</v>
      </c>
    </row>
    <row r="3" spans="1:13" x14ac:dyDescent="0.2">
      <c r="A3">
        <v>35599</v>
      </c>
      <c r="B3" s="2">
        <v>36528</v>
      </c>
      <c r="C3" t="s">
        <v>31</v>
      </c>
      <c r="D3">
        <v>2000</v>
      </c>
      <c r="F3" t="s">
        <v>20</v>
      </c>
      <c r="G3" t="s">
        <v>33</v>
      </c>
      <c r="H3" t="s">
        <v>17</v>
      </c>
      <c r="I3" t="s">
        <v>20</v>
      </c>
      <c r="J3">
        <v>445</v>
      </c>
      <c r="L3" t="str">
        <f>IF(H3="Personal","Personal","Operating")</f>
        <v>Operating</v>
      </c>
    </row>
    <row r="4" spans="1:13" x14ac:dyDescent="0.2">
      <c r="A4">
        <v>35599</v>
      </c>
      <c r="B4" s="2">
        <v>36528</v>
      </c>
      <c r="C4" t="s">
        <v>31</v>
      </c>
      <c r="D4">
        <v>2000</v>
      </c>
      <c r="F4" t="s">
        <v>20</v>
      </c>
      <c r="G4" t="s">
        <v>33</v>
      </c>
      <c r="H4" t="s">
        <v>17</v>
      </c>
      <c r="I4" t="s">
        <v>20</v>
      </c>
      <c r="J4">
        <v>1690</v>
      </c>
      <c r="L4" t="str">
        <f t="shared" ref="L4:L68" si="0">IF(H4="Personal","Personal","Operating")</f>
        <v>Operating</v>
      </c>
    </row>
    <row r="5" spans="1:13" x14ac:dyDescent="0.2">
      <c r="A5">
        <v>35599</v>
      </c>
      <c r="B5" s="2">
        <v>36528</v>
      </c>
      <c r="C5" t="s">
        <v>31</v>
      </c>
      <c r="D5">
        <v>2000</v>
      </c>
      <c r="F5" t="s">
        <v>20</v>
      </c>
      <c r="G5" t="s">
        <v>33</v>
      </c>
      <c r="H5" t="s">
        <v>17</v>
      </c>
      <c r="I5" t="s">
        <v>20</v>
      </c>
      <c r="J5">
        <v>2028</v>
      </c>
      <c r="L5" t="str">
        <f t="shared" si="0"/>
        <v>Operating</v>
      </c>
    </row>
    <row r="6" spans="1:13" x14ac:dyDescent="0.2">
      <c r="A6">
        <v>35599</v>
      </c>
      <c r="B6" s="2">
        <v>36535</v>
      </c>
      <c r="C6" t="s">
        <v>31</v>
      </c>
      <c r="D6">
        <v>2000</v>
      </c>
      <c r="F6" t="s">
        <v>20</v>
      </c>
      <c r="G6" t="s">
        <v>32</v>
      </c>
      <c r="H6" t="s">
        <v>17</v>
      </c>
      <c r="I6" t="s">
        <v>20</v>
      </c>
      <c r="J6">
        <v>1075.97</v>
      </c>
      <c r="L6" t="str">
        <f t="shared" si="0"/>
        <v>Operating</v>
      </c>
    </row>
    <row r="7" spans="1:13" x14ac:dyDescent="0.2">
      <c r="A7">
        <v>35599</v>
      </c>
      <c r="B7" s="2">
        <v>36535</v>
      </c>
      <c r="C7" t="s">
        <v>31</v>
      </c>
      <c r="D7">
        <v>2000</v>
      </c>
      <c r="F7" t="s">
        <v>20</v>
      </c>
      <c r="G7" t="s">
        <v>32</v>
      </c>
      <c r="H7" t="s">
        <v>17</v>
      </c>
      <c r="I7" t="s">
        <v>20</v>
      </c>
      <c r="J7">
        <v>1450</v>
      </c>
      <c r="L7" t="str">
        <f t="shared" si="0"/>
        <v>Operating</v>
      </c>
    </row>
    <row r="8" spans="1:13" x14ac:dyDescent="0.2">
      <c r="A8">
        <v>35599</v>
      </c>
      <c r="B8" s="2">
        <v>36535</v>
      </c>
      <c r="C8" t="s">
        <v>31</v>
      </c>
      <c r="D8">
        <v>2000</v>
      </c>
      <c r="F8" t="s">
        <v>20</v>
      </c>
      <c r="G8" t="s">
        <v>32</v>
      </c>
      <c r="H8" t="s">
        <v>17</v>
      </c>
      <c r="I8" t="s">
        <v>20</v>
      </c>
      <c r="J8">
        <v>1809</v>
      </c>
      <c r="L8" t="str">
        <f t="shared" si="0"/>
        <v>Operating</v>
      </c>
    </row>
    <row r="9" spans="1:13" x14ac:dyDescent="0.2">
      <c r="A9">
        <v>35599</v>
      </c>
      <c r="B9" s="2">
        <v>36543</v>
      </c>
      <c r="C9" t="s">
        <v>31</v>
      </c>
      <c r="D9">
        <v>2000</v>
      </c>
      <c r="F9" t="s">
        <v>20</v>
      </c>
      <c r="G9" t="s">
        <v>34</v>
      </c>
      <c r="H9" t="s">
        <v>17</v>
      </c>
      <c r="I9" t="s">
        <v>20</v>
      </c>
      <c r="J9">
        <v>433</v>
      </c>
      <c r="L9" t="str">
        <f t="shared" si="0"/>
        <v>Operating</v>
      </c>
    </row>
    <row r="10" spans="1:13" x14ac:dyDescent="0.2">
      <c r="A10">
        <v>35599</v>
      </c>
      <c r="B10" s="2">
        <v>36543</v>
      </c>
      <c r="C10" t="s">
        <v>31</v>
      </c>
      <c r="D10">
        <v>2000</v>
      </c>
      <c r="F10" t="s">
        <v>20</v>
      </c>
      <c r="G10" t="s">
        <v>34</v>
      </c>
      <c r="H10" t="s">
        <v>17</v>
      </c>
      <c r="I10" t="s">
        <v>20</v>
      </c>
      <c r="J10">
        <v>1432</v>
      </c>
      <c r="L10" t="str">
        <f t="shared" si="0"/>
        <v>Operating</v>
      </c>
    </row>
    <row r="11" spans="1:13" x14ac:dyDescent="0.2">
      <c r="A11">
        <v>35599</v>
      </c>
      <c r="B11" s="2">
        <v>36543</v>
      </c>
      <c r="C11" t="s">
        <v>31</v>
      </c>
      <c r="D11">
        <v>2000</v>
      </c>
      <c r="F11" t="s">
        <v>20</v>
      </c>
      <c r="G11" t="s">
        <v>34</v>
      </c>
      <c r="H11" t="s">
        <v>17</v>
      </c>
      <c r="I11" t="s">
        <v>20</v>
      </c>
      <c r="J11">
        <v>2025</v>
      </c>
      <c r="L11" t="str">
        <f t="shared" si="0"/>
        <v>Operating</v>
      </c>
    </row>
    <row r="12" spans="1:13" x14ac:dyDescent="0.2">
      <c r="A12">
        <v>35599</v>
      </c>
      <c r="B12" s="2">
        <v>36549</v>
      </c>
      <c r="C12" t="s">
        <v>31</v>
      </c>
      <c r="D12">
        <v>2000</v>
      </c>
      <c r="F12" t="s">
        <v>20</v>
      </c>
      <c r="G12" t="s">
        <v>35</v>
      </c>
      <c r="H12" t="s">
        <v>17</v>
      </c>
      <c r="I12" t="s">
        <v>20</v>
      </c>
      <c r="J12">
        <v>1760</v>
      </c>
      <c r="L12" t="str">
        <f t="shared" si="0"/>
        <v>Operating</v>
      </c>
    </row>
    <row r="13" spans="1:13" x14ac:dyDescent="0.2">
      <c r="A13">
        <v>35599</v>
      </c>
      <c r="B13" s="2">
        <v>36549</v>
      </c>
      <c r="C13" t="s">
        <v>31</v>
      </c>
      <c r="D13">
        <v>2000</v>
      </c>
      <c r="F13" t="s">
        <v>20</v>
      </c>
      <c r="G13" t="s">
        <v>35</v>
      </c>
      <c r="H13" t="s">
        <v>17</v>
      </c>
      <c r="I13" t="s">
        <v>20</v>
      </c>
      <c r="J13">
        <v>1865</v>
      </c>
      <c r="L13" t="str">
        <f t="shared" si="0"/>
        <v>Operating</v>
      </c>
    </row>
    <row r="14" spans="1:13" x14ac:dyDescent="0.2">
      <c r="A14">
        <v>35599</v>
      </c>
      <c r="B14" s="2">
        <v>36549</v>
      </c>
      <c r="C14" t="s">
        <v>31</v>
      </c>
      <c r="D14">
        <v>2000</v>
      </c>
      <c r="F14" t="s">
        <v>20</v>
      </c>
      <c r="G14" t="s">
        <v>35</v>
      </c>
      <c r="H14" t="s">
        <v>17</v>
      </c>
      <c r="I14" t="s">
        <v>20</v>
      </c>
      <c r="J14">
        <v>100</v>
      </c>
      <c r="L14" t="str">
        <f t="shared" si="0"/>
        <v>Operating</v>
      </c>
    </row>
    <row r="15" spans="1:13" x14ac:dyDescent="0.2">
      <c r="A15">
        <v>35599</v>
      </c>
      <c r="B15" s="2">
        <v>36551</v>
      </c>
      <c r="C15" t="s">
        <v>31</v>
      </c>
      <c r="D15">
        <v>2000</v>
      </c>
      <c r="F15" t="s">
        <v>163</v>
      </c>
      <c r="G15" t="s">
        <v>141</v>
      </c>
      <c r="H15" t="s">
        <v>18</v>
      </c>
      <c r="I15" t="s">
        <v>19</v>
      </c>
      <c r="J15">
        <v>-2.2799999999999998</v>
      </c>
      <c r="L15" t="str">
        <f t="shared" si="0"/>
        <v>Operating</v>
      </c>
    </row>
    <row r="16" spans="1:13" x14ac:dyDescent="0.2">
      <c r="A16">
        <v>35599</v>
      </c>
      <c r="B16" s="2">
        <v>36528</v>
      </c>
      <c r="C16" t="s">
        <v>31</v>
      </c>
      <c r="D16">
        <v>2000</v>
      </c>
      <c r="F16" t="s">
        <v>101</v>
      </c>
      <c r="G16" t="s">
        <v>138</v>
      </c>
      <c r="H16" t="s">
        <v>51</v>
      </c>
      <c r="I16" t="s">
        <v>103</v>
      </c>
      <c r="J16">
        <v>-3408.34</v>
      </c>
      <c r="L16" t="str">
        <f t="shared" si="0"/>
        <v>Operating</v>
      </c>
    </row>
    <row r="17" spans="1:12" x14ac:dyDescent="0.2">
      <c r="A17">
        <v>35599</v>
      </c>
      <c r="B17" s="2">
        <v>36532</v>
      </c>
      <c r="C17" t="s">
        <v>31</v>
      </c>
      <c r="D17">
        <v>2000</v>
      </c>
      <c r="F17" t="s">
        <v>105</v>
      </c>
      <c r="G17" t="s">
        <v>140</v>
      </c>
      <c r="H17" t="s">
        <v>51</v>
      </c>
      <c r="I17" t="s">
        <v>53</v>
      </c>
      <c r="J17">
        <v>-145.65</v>
      </c>
      <c r="L17" t="str">
        <f t="shared" si="0"/>
        <v>Operating</v>
      </c>
    </row>
    <row r="18" spans="1:12" x14ac:dyDescent="0.2">
      <c r="A18">
        <v>35599</v>
      </c>
      <c r="B18" s="2">
        <v>36529</v>
      </c>
      <c r="C18" t="s">
        <v>31</v>
      </c>
      <c r="D18">
        <v>2000</v>
      </c>
      <c r="F18" t="s">
        <v>36</v>
      </c>
      <c r="G18" t="s">
        <v>37</v>
      </c>
      <c r="H18" t="s">
        <v>6</v>
      </c>
      <c r="I18" t="s">
        <v>9</v>
      </c>
      <c r="J18">
        <v>200.16</v>
      </c>
      <c r="L18" t="str">
        <f t="shared" si="0"/>
        <v>Operating</v>
      </c>
    </row>
    <row r="19" spans="1:12" x14ac:dyDescent="0.2">
      <c r="A19">
        <v>35599</v>
      </c>
      <c r="B19" s="2">
        <v>36502</v>
      </c>
      <c r="C19" t="s">
        <v>31</v>
      </c>
      <c r="D19">
        <v>2000</v>
      </c>
      <c r="E19">
        <v>1119</v>
      </c>
      <c r="F19" t="s">
        <v>36</v>
      </c>
      <c r="G19" t="s">
        <v>37</v>
      </c>
      <c r="H19" t="s">
        <v>6</v>
      </c>
      <c r="I19" t="s">
        <v>9</v>
      </c>
      <c r="J19">
        <v>-700.16</v>
      </c>
      <c r="L19" t="str">
        <f t="shared" si="0"/>
        <v>Operating</v>
      </c>
    </row>
    <row r="20" spans="1:12" x14ac:dyDescent="0.2">
      <c r="A20">
        <v>35599</v>
      </c>
      <c r="B20" s="2">
        <v>36521</v>
      </c>
      <c r="C20" t="s">
        <v>31</v>
      </c>
      <c r="D20">
        <v>2000</v>
      </c>
      <c r="E20">
        <v>1140</v>
      </c>
      <c r="F20" t="s">
        <v>40</v>
      </c>
      <c r="G20" t="s">
        <v>41</v>
      </c>
      <c r="H20" t="s">
        <v>3</v>
      </c>
      <c r="I20" t="s">
        <v>5</v>
      </c>
      <c r="J20">
        <v>-5</v>
      </c>
      <c r="L20" t="str">
        <f t="shared" si="0"/>
        <v>Operating</v>
      </c>
    </row>
    <row r="21" spans="1:12" x14ac:dyDescent="0.2">
      <c r="A21">
        <v>35599</v>
      </c>
      <c r="B21" s="2">
        <v>36521</v>
      </c>
      <c r="C21" t="s">
        <v>31</v>
      </c>
      <c r="D21">
        <v>2000</v>
      </c>
      <c r="E21">
        <v>1141</v>
      </c>
      <c r="F21" t="s">
        <v>42</v>
      </c>
      <c r="G21" t="s">
        <v>43</v>
      </c>
      <c r="H21" t="s">
        <v>17</v>
      </c>
      <c r="I21" t="s">
        <v>195</v>
      </c>
      <c r="J21">
        <v>-100</v>
      </c>
      <c r="L21" t="str">
        <f t="shared" si="0"/>
        <v>Operating</v>
      </c>
    </row>
    <row r="22" spans="1:12" x14ac:dyDescent="0.2">
      <c r="A22">
        <v>35599</v>
      </c>
      <c r="B22" s="2">
        <v>36523</v>
      </c>
      <c r="C22" t="s">
        <v>31</v>
      </c>
      <c r="D22">
        <v>2000</v>
      </c>
      <c r="E22">
        <v>1142</v>
      </c>
      <c r="F22" t="s">
        <v>44</v>
      </c>
      <c r="G22" t="s">
        <v>45</v>
      </c>
      <c r="H22" t="s">
        <v>6</v>
      </c>
      <c r="I22" t="s">
        <v>46</v>
      </c>
      <c r="J22">
        <v>-16.239999999999998</v>
      </c>
      <c r="L22" t="str">
        <f t="shared" si="0"/>
        <v>Operating</v>
      </c>
    </row>
    <row r="23" spans="1:12" x14ac:dyDescent="0.2">
      <c r="A23">
        <v>35599</v>
      </c>
      <c r="B23" s="2">
        <v>36524</v>
      </c>
      <c r="C23" t="s">
        <v>31</v>
      </c>
      <c r="D23">
        <v>2000</v>
      </c>
      <c r="E23">
        <v>1143</v>
      </c>
      <c r="F23" t="s">
        <v>47</v>
      </c>
      <c r="G23" t="s">
        <v>48</v>
      </c>
      <c r="H23" t="s">
        <v>3</v>
      </c>
      <c r="I23" t="s">
        <v>5</v>
      </c>
      <c r="J23">
        <v>-125</v>
      </c>
      <c r="L23" t="str">
        <f t="shared" si="0"/>
        <v>Operating</v>
      </c>
    </row>
    <row r="24" spans="1:12" x14ac:dyDescent="0.2">
      <c r="A24">
        <v>35599</v>
      </c>
      <c r="B24" s="2">
        <v>36525</v>
      </c>
      <c r="C24" t="s">
        <v>31</v>
      </c>
      <c r="D24">
        <v>2000</v>
      </c>
      <c r="E24">
        <v>1145</v>
      </c>
      <c r="F24" t="s">
        <v>49</v>
      </c>
      <c r="G24" t="s">
        <v>50</v>
      </c>
      <c r="H24" t="s">
        <v>51</v>
      </c>
      <c r="I24" t="s">
        <v>122</v>
      </c>
      <c r="J24">
        <v>-121.45</v>
      </c>
      <c r="L24" t="str">
        <f t="shared" si="0"/>
        <v>Operating</v>
      </c>
    </row>
    <row r="25" spans="1:12" x14ac:dyDescent="0.2">
      <c r="A25">
        <v>35599</v>
      </c>
      <c r="B25" s="2">
        <v>36525</v>
      </c>
      <c r="C25" t="s">
        <v>31</v>
      </c>
      <c r="D25">
        <v>2000</v>
      </c>
      <c r="E25">
        <v>1148</v>
      </c>
      <c r="F25" t="s">
        <v>44</v>
      </c>
      <c r="G25" t="s">
        <v>45</v>
      </c>
      <c r="H25" t="s">
        <v>6</v>
      </c>
      <c r="I25" t="s">
        <v>46</v>
      </c>
      <c r="J25">
        <v>-9.09</v>
      </c>
      <c r="L25" t="str">
        <f t="shared" si="0"/>
        <v>Operating</v>
      </c>
    </row>
    <row r="26" spans="1:12" x14ac:dyDescent="0.2">
      <c r="A26">
        <v>35599</v>
      </c>
      <c r="B26" s="2">
        <v>36525</v>
      </c>
      <c r="C26" t="s">
        <v>31</v>
      </c>
      <c r="D26">
        <v>2000</v>
      </c>
      <c r="E26">
        <v>1149</v>
      </c>
      <c r="F26" t="s">
        <v>55</v>
      </c>
      <c r="G26" t="s">
        <v>56</v>
      </c>
      <c r="H26" t="s">
        <v>6</v>
      </c>
      <c r="I26" t="s">
        <v>16</v>
      </c>
      <c r="J26">
        <v>-44.51</v>
      </c>
      <c r="L26" t="str">
        <f t="shared" si="0"/>
        <v>Operating</v>
      </c>
    </row>
    <row r="27" spans="1:12" x14ac:dyDescent="0.2">
      <c r="A27">
        <v>35599</v>
      </c>
      <c r="B27" s="2">
        <v>36525</v>
      </c>
      <c r="C27" t="s">
        <v>31</v>
      </c>
      <c r="D27">
        <v>2000</v>
      </c>
      <c r="E27">
        <v>1150</v>
      </c>
      <c r="F27" t="s">
        <v>57</v>
      </c>
      <c r="G27" t="s">
        <v>58</v>
      </c>
      <c r="H27" t="s">
        <v>6</v>
      </c>
      <c r="I27" t="s">
        <v>16</v>
      </c>
      <c r="J27">
        <v>-6.6</v>
      </c>
      <c r="L27" t="str">
        <f t="shared" si="0"/>
        <v>Operating</v>
      </c>
    </row>
    <row r="28" spans="1:12" x14ac:dyDescent="0.2">
      <c r="A28">
        <v>35599</v>
      </c>
      <c r="B28" s="2">
        <v>36528</v>
      </c>
      <c r="C28" t="s">
        <v>31</v>
      </c>
      <c r="D28">
        <v>2000</v>
      </c>
      <c r="E28">
        <v>1151</v>
      </c>
      <c r="F28" t="s">
        <v>44</v>
      </c>
      <c r="G28" t="s">
        <v>45</v>
      </c>
      <c r="H28" t="s">
        <v>6</v>
      </c>
      <c r="I28" t="s">
        <v>46</v>
      </c>
      <c r="J28">
        <v>-25.98</v>
      </c>
      <c r="L28" t="str">
        <f t="shared" si="0"/>
        <v>Operating</v>
      </c>
    </row>
    <row r="29" spans="1:12" x14ac:dyDescent="0.2">
      <c r="A29">
        <v>35599</v>
      </c>
      <c r="B29" s="2">
        <v>36528</v>
      </c>
      <c r="C29" t="s">
        <v>31</v>
      </c>
      <c r="D29">
        <v>2000</v>
      </c>
      <c r="E29">
        <v>1152</v>
      </c>
      <c r="F29" t="s">
        <v>301</v>
      </c>
      <c r="G29" t="s">
        <v>56</v>
      </c>
      <c r="H29" t="s">
        <v>6</v>
      </c>
      <c r="I29" t="s">
        <v>16</v>
      </c>
      <c r="J29">
        <v>-40.54</v>
      </c>
      <c r="L29" t="str">
        <f t="shared" si="0"/>
        <v>Operating</v>
      </c>
    </row>
    <row r="30" spans="1:12" x14ac:dyDescent="0.2">
      <c r="A30">
        <v>35599</v>
      </c>
      <c r="B30" s="2">
        <v>36528</v>
      </c>
      <c r="C30" t="s">
        <v>31</v>
      </c>
      <c r="D30">
        <v>2000</v>
      </c>
      <c r="E30">
        <v>1153</v>
      </c>
      <c r="F30" t="s">
        <v>55</v>
      </c>
      <c r="G30" t="s">
        <v>54</v>
      </c>
      <c r="H30" t="s">
        <v>6</v>
      </c>
      <c r="I30" t="s">
        <v>16</v>
      </c>
      <c r="J30">
        <v>-32.43</v>
      </c>
      <c r="L30" t="str">
        <f t="shared" si="0"/>
        <v>Operating</v>
      </c>
    </row>
    <row r="31" spans="1:12" x14ac:dyDescent="0.2">
      <c r="A31">
        <v>35599</v>
      </c>
      <c r="B31" s="2">
        <v>36529</v>
      </c>
      <c r="C31" t="s">
        <v>31</v>
      </c>
      <c r="D31">
        <v>2000</v>
      </c>
      <c r="E31">
        <v>1154</v>
      </c>
      <c r="F31" t="s">
        <v>36</v>
      </c>
      <c r="G31" t="s">
        <v>50</v>
      </c>
      <c r="H31" t="s">
        <v>6</v>
      </c>
      <c r="I31" t="s">
        <v>38</v>
      </c>
      <c r="J31">
        <v>-184</v>
      </c>
      <c r="L31" t="str">
        <f t="shared" si="0"/>
        <v>Operating</v>
      </c>
    </row>
    <row r="32" spans="1:12" x14ac:dyDescent="0.2">
      <c r="A32">
        <v>35599</v>
      </c>
      <c r="B32" s="2">
        <v>36529</v>
      </c>
      <c r="C32" t="s">
        <v>31</v>
      </c>
      <c r="D32">
        <v>2000</v>
      </c>
      <c r="E32">
        <v>1155</v>
      </c>
      <c r="F32" t="s">
        <v>59</v>
      </c>
      <c r="G32" t="s">
        <v>54</v>
      </c>
      <c r="H32" t="s">
        <v>6</v>
      </c>
      <c r="I32" t="s">
        <v>16</v>
      </c>
      <c r="J32">
        <v>-59.49</v>
      </c>
      <c r="L32" t="str">
        <f t="shared" si="0"/>
        <v>Operating</v>
      </c>
    </row>
    <row r="33" spans="1:12" x14ac:dyDescent="0.2">
      <c r="A33">
        <v>35599</v>
      </c>
      <c r="B33" s="2">
        <v>36529</v>
      </c>
      <c r="C33" t="s">
        <v>31</v>
      </c>
      <c r="D33">
        <v>2000</v>
      </c>
      <c r="E33">
        <v>1156</v>
      </c>
      <c r="F33" t="s">
        <v>59</v>
      </c>
      <c r="G33" t="s">
        <v>54</v>
      </c>
      <c r="H33" t="s">
        <v>6</v>
      </c>
      <c r="I33" t="s">
        <v>16</v>
      </c>
      <c r="J33">
        <v>-32.479999999999997</v>
      </c>
      <c r="L33" t="str">
        <f t="shared" si="0"/>
        <v>Operating</v>
      </c>
    </row>
    <row r="34" spans="1:12" x14ac:dyDescent="0.2">
      <c r="A34">
        <v>35599</v>
      </c>
      <c r="B34" s="2">
        <v>36530</v>
      </c>
      <c r="C34" t="s">
        <v>31</v>
      </c>
      <c r="D34">
        <v>2000</v>
      </c>
      <c r="E34">
        <v>1157</v>
      </c>
      <c r="F34" t="s">
        <v>60</v>
      </c>
      <c r="G34" t="s">
        <v>61</v>
      </c>
      <c r="H34" t="s">
        <v>18</v>
      </c>
      <c r="I34" t="s">
        <v>62</v>
      </c>
      <c r="J34">
        <v>-47.41</v>
      </c>
      <c r="L34" t="str">
        <f t="shared" si="0"/>
        <v>Operating</v>
      </c>
    </row>
    <row r="35" spans="1:12" x14ac:dyDescent="0.2">
      <c r="A35">
        <v>35599</v>
      </c>
      <c r="B35" s="2">
        <v>36530</v>
      </c>
      <c r="C35" t="s">
        <v>31</v>
      </c>
      <c r="D35">
        <v>2000</v>
      </c>
      <c r="E35">
        <v>1158</v>
      </c>
      <c r="F35" t="s">
        <v>63</v>
      </c>
      <c r="G35" t="s">
        <v>50</v>
      </c>
      <c r="H35" t="s">
        <v>6</v>
      </c>
      <c r="I35" t="s">
        <v>9</v>
      </c>
      <c r="J35">
        <v>-820.33</v>
      </c>
      <c r="L35" t="str">
        <f t="shared" si="0"/>
        <v>Operating</v>
      </c>
    </row>
    <row r="36" spans="1:12" x14ac:dyDescent="0.2">
      <c r="A36">
        <v>35599</v>
      </c>
      <c r="B36" s="2">
        <v>36531</v>
      </c>
      <c r="C36" t="s">
        <v>31</v>
      </c>
      <c r="D36">
        <v>2000</v>
      </c>
      <c r="E36">
        <v>1159</v>
      </c>
      <c r="F36" t="s">
        <v>47</v>
      </c>
      <c r="G36" t="s">
        <v>64</v>
      </c>
      <c r="H36" t="s">
        <v>3</v>
      </c>
      <c r="I36" t="s">
        <v>5</v>
      </c>
      <c r="J36">
        <v>-260</v>
      </c>
      <c r="L36" t="str">
        <f t="shared" si="0"/>
        <v>Operating</v>
      </c>
    </row>
    <row r="37" spans="1:12" x14ac:dyDescent="0.2">
      <c r="A37">
        <v>35599</v>
      </c>
      <c r="B37" s="2">
        <v>36531</v>
      </c>
      <c r="C37" t="s">
        <v>31</v>
      </c>
      <c r="D37">
        <v>2000</v>
      </c>
      <c r="E37">
        <v>1160</v>
      </c>
      <c r="F37" t="s">
        <v>374</v>
      </c>
      <c r="G37" t="s">
        <v>64</v>
      </c>
      <c r="H37" t="s">
        <v>3</v>
      </c>
      <c r="I37" t="s">
        <v>4</v>
      </c>
      <c r="J37">
        <v>-280</v>
      </c>
      <c r="L37" t="str">
        <f t="shared" si="0"/>
        <v>Operating</v>
      </c>
    </row>
    <row r="38" spans="1:12" x14ac:dyDescent="0.2">
      <c r="A38">
        <v>35599</v>
      </c>
      <c r="B38" s="2">
        <v>36535</v>
      </c>
      <c r="C38" t="s">
        <v>31</v>
      </c>
      <c r="D38">
        <v>2000</v>
      </c>
      <c r="E38">
        <v>1161</v>
      </c>
      <c r="F38" t="s">
        <v>44</v>
      </c>
      <c r="G38" t="s">
        <v>45</v>
      </c>
      <c r="H38" t="s">
        <v>6</v>
      </c>
      <c r="I38" t="s">
        <v>46</v>
      </c>
      <c r="J38">
        <v>-25.98</v>
      </c>
      <c r="L38" t="str">
        <f t="shared" si="0"/>
        <v>Operating</v>
      </c>
    </row>
    <row r="39" spans="1:12" x14ac:dyDescent="0.2">
      <c r="A39">
        <v>35599</v>
      </c>
      <c r="B39" s="2">
        <v>36536</v>
      </c>
      <c r="C39" t="s">
        <v>31</v>
      </c>
      <c r="D39">
        <v>2000</v>
      </c>
      <c r="E39">
        <v>1162</v>
      </c>
      <c r="F39" t="s">
        <v>65</v>
      </c>
      <c r="G39" t="s">
        <v>50</v>
      </c>
      <c r="H39" t="s">
        <v>6</v>
      </c>
      <c r="I39" t="s">
        <v>66</v>
      </c>
      <c r="J39">
        <v>-53.1</v>
      </c>
      <c r="L39" t="str">
        <f t="shared" si="0"/>
        <v>Operating</v>
      </c>
    </row>
    <row r="40" spans="1:12" x14ac:dyDescent="0.2">
      <c r="A40">
        <v>35599</v>
      </c>
      <c r="B40" s="2">
        <v>36536</v>
      </c>
      <c r="C40" t="s">
        <v>31</v>
      </c>
      <c r="D40">
        <v>2000</v>
      </c>
      <c r="E40">
        <v>1163</v>
      </c>
      <c r="F40" t="s">
        <v>67</v>
      </c>
      <c r="G40" t="s">
        <v>50</v>
      </c>
      <c r="H40" t="s">
        <v>17</v>
      </c>
      <c r="I40" t="s">
        <v>194</v>
      </c>
      <c r="J40">
        <v>-113.14</v>
      </c>
      <c r="L40" t="str">
        <f t="shared" si="0"/>
        <v>Operating</v>
      </c>
    </row>
    <row r="41" spans="1:12" x14ac:dyDescent="0.2">
      <c r="A41">
        <v>35599</v>
      </c>
      <c r="B41" s="2">
        <v>36537</v>
      </c>
      <c r="C41" t="s">
        <v>31</v>
      </c>
      <c r="D41">
        <v>2000</v>
      </c>
      <c r="E41">
        <v>1164</v>
      </c>
      <c r="F41" t="s">
        <v>301</v>
      </c>
      <c r="G41" t="s">
        <v>68</v>
      </c>
      <c r="H41" t="s">
        <v>6</v>
      </c>
      <c r="I41" t="s">
        <v>16</v>
      </c>
      <c r="J41">
        <v>-40.04</v>
      </c>
      <c r="L41" t="str">
        <f t="shared" si="0"/>
        <v>Operating</v>
      </c>
    </row>
    <row r="42" spans="1:12" x14ac:dyDescent="0.2">
      <c r="A42">
        <v>35599</v>
      </c>
      <c r="B42" s="2">
        <v>36546</v>
      </c>
      <c r="C42" t="s">
        <v>31</v>
      </c>
      <c r="D42">
        <v>2000</v>
      </c>
      <c r="E42">
        <v>1165</v>
      </c>
      <c r="F42" t="s">
        <v>374</v>
      </c>
      <c r="G42" t="s">
        <v>69</v>
      </c>
      <c r="H42" t="s">
        <v>3</v>
      </c>
      <c r="I42" t="s">
        <v>4</v>
      </c>
      <c r="J42">
        <v>-315</v>
      </c>
      <c r="L42" t="str">
        <f t="shared" si="0"/>
        <v>Operating</v>
      </c>
    </row>
    <row r="43" spans="1:12" x14ac:dyDescent="0.2">
      <c r="A43">
        <v>35599</v>
      </c>
      <c r="B43" s="2">
        <v>36539</v>
      </c>
      <c r="C43" t="s">
        <v>31</v>
      </c>
      <c r="D43">
        <v>2000</v>
      </c>
      <c r="E43">
        <v>1166</v>
      </c>
      <c r="F43" t="s">
        <v>47</v>
      </c>
      <c r="G43" t="s">
        <v>70</v>
      </c>
      <c r="H43" t="s">
        <v>3</v>
      </c>
      <c r="I43" t="s">
        <v>5</v>
      </c>
      <c r="J43">
        <v>-260</v>
      </c>
      <c r="L43" t="str">
        <f t="shared" si="0"/>
        <v>Operating</v>
      </c>
    </row>
    <row r="44" spans="1:12" x14ac:dyDescent="0.2">
      <c r="A44">
        <v>35599</v>
      </c>
      <c r="B44" s="2">
        <v>36539</v>
      </c>
      <c r="C44" t="s">
        <v>31</v>
      </c>
      <c r="D44">
        <v>2000</v>
      </c>
      <c r="E44">
        <v>1167</v>
      </c>
      <c r="F44" t="s">
        <v>374</v>
      </c>
      <c r="G44" t="s">
        <v>70</v>
      </c>
      <c r="H44" t="s">
        <v>3</v>
      </c>
      <c r="I44" t="s">
        <v>4</v>
      </c>
      <c r="J44">
        <v>-310</v>
      </c>
      <c r="L44" t="str">
        <f t="shared" si="0"/>
        <v>Operating</v>
      </c>
    </row>
    <row r="45" spans="1:12" x14ac:dyDescent="0.2">
      <c r="A45">
        <v>35599</v>
      </c>
      <c r="B45" s="2">
        <v>36546</v>
      </c>
      <c r="C45" t="s">
        <v>31</v>
      </c>
      <c r="D45">
        <v>2000</v>
      </c>
      <c r="E45">
        <v>1168</v>
      </c>
      <c r="F45" t="s">
        <v>47</v>
      </c>
      <c r="G45" t="s">
        <v>69</v>
      </c>
      <c r="H45" t="s">
        <v>3</v>
      </c>
      <c r="I45" t="s">
        <v>5</v>
      </c>
      <c r="J45">
        <v>-260</v>
      </c>
      <c r="L45" t="str">
        <f t="shared" si="0"/>
        <v>Operating</v>
      </c>
    </row>
    <row r="46" spans="1:12" x14ac:dyDescent="0.2">
      <c r="A46">
        <v>35599</v>
      </c>
      <c r="B46" s="2">
        <v>36557</v>
      </c>
      <c r="C46" t="s">
        <v>76</v>
      </c>
      <c r="D46">
        <v>2000</v>
      </c>
      <c r="F46" t="s">
        <v>113</v>
      </c>
      <c r="G46" t="s">
        <v>114</v>
      </c>
      <c r="H46" t="s">
        <v>115</v>
      </c>
      <c r="I46" t="s">
        <v>116</v>
      </c>
      <c r="J46">
        <v>-10000</v>
      </c>
      <c r="L46" t="s">
        <v>358</v>
      </c>
    </row>
    <row r="47" spans="1:12" x14ac:dyDescent="0.2">
      <c r="A47">
        <v>35599</v>
      </c>
      <c r="B47" s="2">
        <v>36558</v>
      </c>
      <c r="C47" t="s">
        <v>76</v>
      </c>
      <c r="D47">
        <v>2000</v>
      </c>
      <c r="F47" t="s">
        <v>20</v>
      </c>
      <c r="G47" t="s">
        <v>100</v>
      </c>
      <c r="H47" t="s">
        <v>17</v>
      </c>
      <c r="I47" t="s">
        <v>20</v>
      </c>
      <c r="J47">
        <v>4765</v>
      </c>
      <c r="L47" t="str">
        <f t="shared" si="0"/>
        <v>Operating</v>
      </c>
    </row>
    <row r="48" spans="1:12" x14ac:dyDescent="0.2">
      <c r="A48">
        <v>35599</v>
      </c>
      <c r="B48" s="2">
        <v>36559</v>
      </c>
      <c r="C48" t="s">
        <v>76</v>
      </c>
      <c r="D48">
        <v>2000</v>
      </c>
      <c r="F48" t="s">
        <v>101</v>
      </c>
      <c r="G48" t="s">
        <v>102</v>
      </c>
      <c r="H48" t="s">
        <v>51</v>
      </c>
      <c r="I48" t="s">
        <v>103</v>
      </c>
      <c r="J48">
        <v>-4748.1899999999996</v>
      </c>
      <c r="L48" t="str">
        <f t="shared" si="0"/>
        <v>Operating</v>
      </c>
    </row>
    <row r="49" spans="1:12" x14ac:dyDescent="0.2">
      <c r="A49">
        <v>35599</v>
      </c>
      <c r="B49" s="2">
        <v>36563</v>
      </c>
      <c r="C49" t="s">
        <v>76</v>
      </c>
      <c r="D49">
        <v>2000</v>
      </c>
      <c r="F49" t="s">
        <v>20</v>
      </c>
      <c r="G49" t="s">
        <v>104</v>
      </c>
      <c r="H49" t="s">
        <v>17</v>
      </c>
      <c r="I49" t="s">
        <v>20</v>
      </c>
      <c r="J49">
        <v>4563.16</v>
      </c>
      <c r="L49" t="str">
        <f t="shared" si="0"/>
        <v>Operating</v>
      </c>
    </row>
    <row r="50" spans="1:12" x14ac:dyDescent="0.2">
      <c r="A50">
        <v>35599</v>
      </c>
      <c r="B50" s="2">
        <v>36563</v>
      </c>
      <c r="C50" t="s">
        <v>76</v>
      </c>
      <c r="D50">
        <v>2000</v>
      </c>
      <c r="F50" t="s">
        <v>105</v>
      </c>
      <c r="G50" t="s">
        <v>106</v>
      </c>
      <c r="H50" t="s">
        <v>51</v>
      </c>
      <c r="I50" t="s">
        <v>53</v>
      </c>
      <c r="J50">
        <v>-184.12</v>
      </c>
      <c r="L50" t="str">
        <f t="shared" si="0"/>
        <v>Operating</v>
      </c>
    </row>
    <row r="51" spans="1:12" x14ac:dyDescent="0.2">
      <c r="A51">
        <v>35599</v>
      </c>
      <c r="B51" s="2">
        <v>36570</v>
      </c>
      <c r="C51" t="s">
        <v>76</v>
      </c>
      <c r="D51">
        <v>2000</v>
      </c>
      <c r="F51" t="s">
        <v>20</v>
      </c>
      <c r="G51" t="s">
        <v>109</v>
      </c>
      <c r="H51" t="s">
        <v>17</v>
      </c>
      <c r="I51" t="s">
        <v>20</v>
      </c>
      <c r="J51">
        <v>3589</v>
      </c>
      <c r="L51" t="str">
        <f t="shared" si="0"/>
        <v>Operating</v>
      </c>
    </row>
    <row r="52" spans="1:12" x14ac:dyDescent="0.2">
      <c r="A52">
        <v>35599</v>
      </c>
      <c r="B52" s="2">
        <v>36571</v>
      </c>
      <c r="C52" t="s">
        <v>76</v>
      </c>
      <c r="D52">
        <v>2000</v>
      </c>
      <c r="F52" t="s">
        <v>20</v>
      </c>
      <c r="G52" t="s">
        <v>110</v>
      </c>
      <c r="H52" t="s">
        <v>17</v>
      </c>
      <c r="I52" t="s">
        <v>20</v>
      </c>
      <c r="J52">
        <v>-105</v>
      </c>
      <c r="L52" t="str">
        <f t="shared" si="0"/>
        <v>Operating</v>
      </c>
    </row>
    <row r="53" spans="1:12" x14ac:dyDescent="0.2">
      <c r="A53">
        <v>35599</v>
      </c>
      <c r="B53" s="2">
        <v>36578</v>
      </c>
      <c r="C53" t="s">
        <v>76</v>
      </c>
      <c r="D53">
        <v>2000</v>
      </c>
      <c r="F53" t="s">
        <v>20</v>
      </c>
      <c r="G53" t="s">
        <v>111</v>
      </c>
      <c r="H53" t="s">
        <v>17</v>
      </c>
      <c r="I53" t="s">
        <v>20</v>
      </c>
      <c r="J53">
        <v>5905</v>
      </c>
      <c r="L53" t="str">
        <f t="shared" si="0"/>
        <v>Operating</v>
      </c>
    </row>
    <row r="54" spans="1:12" x14ac:dyDescent="0.2">
      <c r="A54">
        <v>35599</v>
      </c>
      <c r="B54" s="2">
        <v>36578</v>
      </c>
      <c r="C54" t="s">
        <v>76</v>
      </c>
      <c r="D54">
        <v>2000</v>
      </c>
      <c r="F54" t="s">
        <v>20</v>
      </c>
      <c r="G54" t="s">
        <v>112</v>
      </c>
      <c r="H54" t="s">
        <v>17</v>
      </c>
      <c r="I54" t="s">
        <v>20</v>
      </c>
      <c r="J54">
        <v>3964</v>
      </c>
      <c r="L54" t="str">
        <f t="shared" si="0"/>
        <v>Operating</v>
      </c>
    </row>
    <row r="55" spans="1:12" x14ac:dyDescent="0.2">
      <c r="A55">
        <v>35599</v>
      </c>
      <c r="B55" s="2">
        <v>36584</v>
      </c>
      <c r="C55" t="s">
        <v>76</v>
      </c>
      <c r="D55">
        <v>2000</v>
      </c>
      <c r="F55" t="s">
        <v>113</v>
      </c>
      <c r="G55" t="s">
        <v>114</v>
      </c>
      <c r="H55" t="s">
        <v>115</v>
      </c>
      <c r="I55" t="s">
        <v>116</v>
      </c>
      <c r="J55">
        <v>-10000</v>
      </c>
      <c r="L55" t="s">
        <v>358</v>
      </c>
    </row>
    <row r="56" spans="1:12" x14ac:dyDescent="0.2">
      <c r="A56">
        <v>35599</v>
      </c>
      <c r="B56" s="2">
        <v>36546</v>
      </c>
      <c r="C56" t="s">
        <v>76</v>
      </c>
      <c r="D56">
        <v>2000</v>
      </c>
      <c r="E56">
        <v>1169</v>
      </c>
      <c r="F56" t="s">
        <v>44</v>
      </c>
      <c r="G56" t="s">
        <v>45</v>
      </c>
      <c r="H56" t="s">
        <v>6</v>
      </c>
      <c r="I56" t="s">
        <v>46</v>
      </c>
      <c r="J56">
        <v>-16.239999999999998</v>
      </c>
      <c r="L56" t="str">
        <f t="shared" si="0"/>
        <v>Operating</v>
      </c>
    </row>
    <row r="57" spans="1:12" x14ac:dyDescent="0.2">
      <c r="A57">
        <v>35599</v>
      </c>
      <c r="B57" s="2">
        <v>36549</v>
      </c>
      <c r="C57" t="s">
        <v>76</v>
      </c>
      <c r="D57">
        <v>2000</v>
      </c>
      <c r="E57">
        <v>1170</v>
      </c>
      <c r="F57" t="s">
        <v>44</v>
      </c>
      <c r="G57" t="s">
        <v>45</v>
      </c>
      <c r="H57" t="s">
        <v>6</v>
      </c>
      <c r="I57" t="s">
        <v>46</v>
      </c>
      <c r="J57">
        <v>-25.98</v>
      </c>
      <c r="L57" t="str">
        <f t="shared" si="0"/>
        <v>Operating</v>
      </c>
    </row>
    <row r="58" spans="1:12" x14ac:dyDescent="0.2">
      <c r="A58">
        <v>35599</v>
      </c>
      <c r="B58" s="2">
        <v>36549</v>
      </c>
      <c r="C58" t="s">
        <v>76</v>
      </c>
      <c r="D58">
        <v>2000</v>
      </c>
      <c r="E58">
        <v>1171</v>
      </c>
      <c r="F58" t="s">
        <v>241</v>
      </c>
      <c r="G58" t="s">
        <v>118</v>
      </c>
      <c r="H58" t="s">
        <v>6</v>
      </c>
      <c r="I58" t="s">
        <v>7</v>
      </c>
      <c r="J58">
        <v>-339.11</v>
      </c>
      <c r="L58" t="str">
        <f t="shared" si="0"/>
        <v>Operating</v>
      </c>
    </row>
    <row r="59" spans="1:12" x14ac:dyDescent="0.2">
      <c r="A59">
        <v>35599</v>
      </c>
      <c r="B59" s="2">
        <v>36549</v>
      </c>
      <c r="C59" t="s">
        <v>76</v>
      </c>
      <c r="D59">
        <v>2000</v>
      </c>
      <c r="E59">
        <v>1172</v>
      </c>
      <c r="F59" t="s">
        <v>471</v>
      </c>
      <c r="G59" t="s">
        <v>543</v>
      </c>
      <c r="H59" t="s">
        <v>6</v>
      </c>
      <c r="I59" t="s">
        <v>218</v>
      </c>
      <c r="J59">
        <v>-408.28</v>
      </c>
      <c r="L59" t="s">
        <v>499</v>
      </c>
    </row>
    <row r="60" spans="1:12" x14ac:dyDescent="0.2">
      <c r="A60">
        <v>35599</v>
      </c>
      <c r="B60" s="2">
        <v>36549</v>
      </c>
      <c r="C60" t="s">
        <v>76</v>
      </c>
      <c r="D60">
        <v>2000</v>
      </c>
      <c r="E60">
        <v>1173</v>
      </c>
      <c r="F60" t="s">
        <v>119</v>
      </c>
      <c r="G60" t="s">
        <v>120</v>
      </c>
      <c r="H60" t="s">
        <v>6</v>
      </c>
      <c r="I60" t="s">
        <v>38</v>
      </c>
      <c r="J60">
        <v>-791.24</v>
      </c>
      <c r="L60" t="s">
        <v>499</v>
      </c>
    </row>
    <row r="61" spans="1:12" x14ac:dyDescent="0.2">
      <c r="A61">
        <v>35599</v>
      </c>
      <c r="B61" s="2">
        <v>36550</v>
      </c>
      <c r="C61" t="s">
        <v>76</v>
      </c>
      <c r="D61">
        <v>2000</v>
      </c>
      <c r="E61">
        <v>1174</v>
      </c>
      <c r="F61" t="s">
        <v>91</v>
      </c>
      <c r="G61" t="s">
        <v>121</v>
      </c>
      <c r="H61" t="s">
        <v>51</v>
      </c>
      <c r="I61" t="s">
        <v>122</v>
      </c>
      <c r="J61">
        <v>-11.12</v>
      </c>
      <c r="L61" t="str">
        <f t="shared" si="0"/>
        <v>Operating</v>
      </c>
    </row>
    <row r="62" spans="1:12" x14ac:dyDescent="0.2">
      <c r="A62">
        <v>35599</v>
      </c>
      <c r="B62" s="2">
        <v>36553</v>
      </c>
      <c r="C62" t="s">
        <v>76</v>
      </c>
      <c r="D62">
        <v>2000</v>
      </c>
      <c r="E62">
        <v>1175</v>
      </c>
      <c r="F62" t="s">
        <v>374</v>
      </c>
      <c r="G62" t="s">
        <v>123</v>
      </c>
      <c r="H62" t="s">
        <v>3</v>
      </c>
      <c r="I62" t="s">
        <v>4</v>
      </c>
      <c r="J62">
        <v>-103.5</v>
      </c>
      <c r="L62" t="s">
        <v>499</v>
      </c>
    </row>
    <row r="63" spans="1:12" x14ac:dyDescent="0.2">
      <c r="A63">
        <v>35599</v>
      </c>
      <c r="B63" s="2">
        <v>36553</v>
      </c>
      <c r="C63" t="s">
        <v>76</v>
      </c>
      <c r="D63">
        <v>2000</v>
      </c>
      <c r="E63">
        <v>1175</v>
      </c>
      <c r="F63" t="s">
        <v>374</v>
      </c>
      <c r="G63" t="s">
        <v>123</v>
      </c>
      <c r="H63" t="s">
        <v>3</v>
      </c>
      <c r="I63" t="s">
        <v>4</v>
      </c>
      <c r="J63">
        <v>-280</v>
      </c>
      <c r="L63" t="str">
        <f t="shared" si="0"/>
        <v>Operating</v>
      </c>
    </row>
    <row r="64" spans="1:12" x14ac:dyDescent="0.2">
      <c r="A64">
        <v>35599</v>
      </c>
      <c r="B64" s="2">
        <v>36553</v>
      </c>
      <c r="C64" t="s">
        <v>76</v>
      </c>
      <c r="D64">
        <v>2000</v>
      </c>
      <c r="E64">
        <v>1176</v>
      </c>
      <c r="F64" t="s">
        <v>47</v>
      </c>
      <c r="G64" t="s">
        <v>124</v>
      </c>
      <c r="H64" t="s">
        <v>3</v>
      </c>
      <c r="I64" t="s">
        <v>5</v>
      </c>
      <c r="J64">
        <v>-210</v>
      </c>
      <c r="L64" t="str">
        <f t="shared" si="0"/>
        <v>Operating</v>
      </c>
    </row>
    <row r="65" spans="1:12" x14ac:dyDescent="0.2">
      <c r="A65">
        <v>35599</v>
      </c>
      <c r="B65" s="2">
        <v>36553</v>
      </c>
      <c r="C65" t="s">
        <v>76</v>
      </c>
      <c r="D65">
        <v>2000</v>
      </c>
      <c r="E65">
        <v>1177</v>
      </c>
      <c r="F65" t="s">
        <v>49</v>
      </c>
      <c r="G65" t="s">
        <v>118</v>
      </c>
      <c r="H65" t="s">
        <v>51</v>
      </c>
      <c r="I65" t="s">
        <v>122</v>
      </c>
      <c r="J65">
        <v>-127.62</v>
      </c>
      <c r="L65" t="str">
        <f t="shared" si="0"/>
        <v>Operating</v>
      </c>
    </row>
    <row r="66" spans="1:12" x14ac:dyDescent="0.2">
      <c r="A66">
        <v>35599</v>
      </c>
      <c r="B66" s="2">
        <v>36557</v>
      </c>
      <c r="C66" t="s">
        <v>76</v>
      </c>
      <c r="D66">
        <v>2000</v>
      </c>
      <c r="E66">
        <v>1178</v>
      </c>
      <c r="F66" t="s">
        <v>55</v>
      </c>
      <c r="G66" t="s">
        <v>56</v>
      </c>
      <c r="H66" t="s">
        <v>6</v>
      </c>
      <c r="I66" t="s">
        <v>16</v>
      </c>
      <c r="J66">
        <v>-10.11</v>
      </c>
      <c r="L66" t="str">
        <f t="shared" si="0"/>
        <v>Operating</v>
      </c>
    </row>
    <row r="67" spans="1:12" x14ac:dyDescent="0.2">
      <c r="A67">
        <v>35599</v>
      </c>
      <c r="B67" s="2">
        <v>36558</v>
      </c>
      <c r="C67" t="s">
        <v>76</v>
      </c>
      <c r="D67">
        <v>2000</v>
      </c>
      <c r="E67">
        <v>1179</v>
      </c>
      <c r="F67" t="s">
        <v>57</v>
      </c>
      <c r="G67" t="s">
        <v>58</v>
      </c>
      <c r="H67" t="s">
        <v>6</v>
      </c>
      <c r="I67" t="s">
        <v>16</v>
      </c>
      <c r="J67">
        <v>-6.6</v>
      </c>
      <c r="L67" t="str">
        <f t="shared" si="0"/>
        <v>Operating</v>
      </c>
    </row>
    <row r="68" spans="1:12" x14ac:dyDescent="0.2">
      <c r="A68">
        <v>35599</v>
      </c>
      <c r="B68" s="2">
        <v>36558</v>
      </c>
      <c r="C68" t="s">
        <v>76</v>
      </c>
      <c r="D68">
        <v>2000</v>
      </c>
      <c r="E68">
        <v>1180</v>
      </c>
      <c r="F68" t="s">
        <v>125</v>
      </c>
      <c r="G68" t="s">
        <v>126</v>
      </c>
      <c r="H68" t="s">
        <v>3</v>
      </c>
      <c r="I68" t="s">
        <v>4</v>
      </c>
      <c r="J68">
        <v>-60</v>
      </c>
      <c r="L68" t="str">
        <f t="shared" si="0"/>
        <v>Operating</v>
      </c>
    </row>
    <row r="69" spans="1:12" x14ac:dyDescent="0.2">
      <c r="A69">
        <v>35599</v>
      </c>
      <c r="B69" s="2">
        <v>36559</v>
      </c>
      <c r="C69" t="s">
        <v>76</v>
      </c>
      <c r="D69">
        <v>2000</v>
      </c>
      <c r="E69">
        <v>1181</v>
      </c>
      <c r="F69" t="s">
        <v>63</v>
      </c>
      <c r="G69" t="s">
        <v>118</v>
      </c>
      <c r="H69" t="s">
        <v>6</v>
      </c>
      <c r="I69" t="s">
        <v>9</v>
      </c>
      <c r="J69">
        <v>-200</v>
      </c>
      <c r="L69" t="s">
        <v>499</v>
      </c>
    </row>
    <row r="70" spans="1:12" x14ac:dyDescent="0.2">
      <c r="A70">
        <v>35599</v>
      </c>
      <c r="B70" s="2">
        <v>36559</v>
      </c>
      <c r="C70" t="s">
        <v>76</v>
      </c>
      <c r="D70">
        <v>2000</v>
      </c>
      <c r="E70">
        <v>1181</v>
      </c>
      <c r="F70" t="s">
        <v>63</v>
      </c>
      <c r="G70" t="s">
        <v>118</v>
      </c>
      <c r="H70" t="s">
        <v>6</v>
      </c>
      <c r="I70" t="s">
        <v>9</v>
      </c>
      <c r="J70">
        <v>-380.26</v>
      </c>
      <c r="L70" t="str">
        <f t="shared" ref="L70:L135" si="1">IF(H70="Personal","Personal","Operating")</f>
        <v>Operating</v>
      </c>
    </row>
    <row r="71" spans="1:12" x14ac:dyDescent="0.2">
      <c r="A71">
        <v>35599</v>
      </c>
      <c r="B71" s="2">
        <v>36559</v>
      </c>
      <c r="C71" t="s">
        <v>76</v>
      </c>
      <c r="D71">
        <v>2000</v>
      </c>
      <c r="E71">
        <v>1182</v>
      </c>
      <c r="F71" t="s">
        <v>60</v>
      </c>
      <c r="G71" t="s">
        <v>77</v>
      </c>
      <c r="H71" t="s">
        <v>18</v>
      </c>
      <c r="I71" t="s">
        <v>62</v>
      </c>
      <c r="J71">
        <v>-47.41</v>
      </c>
      <c r="L71" t="str">
        <f t="shared" si="1"/>
        <v>Operating</v>
      </c>
    </row>
    <row r="72" spans="1:12" x14ac:dyDescent="0.2">
      <c r="A72">
        <v>35599</v>
      </c>
      <c r="B72" s="2">
        <v>36560</v>
      </c>
      <c r="C72" t="s">
        <v>76</v>
      </c>
      <c r="D72">
        <v>2000</v>
      </c>
      <c r="E72">
        <v>1184</v>
      </c>
      <c r="F72" t="s">
        <v>47</v>
      </c>
      <c r="G72" t="s">
        <v>127</v>
      </c>
      <c r="H72" t="s">
        <v>3</v>
      </c>
      <c r="I72" t="s">
        <v>5</v>
      </c>
      <c r="J72">
        <v>-260</v>
      </c>
      <c r="L72" t="str">
        <f t="shared" si="1"/>
        <v>Operating</v>
      </c>
    </row>
    <row r="73" spans="1:12" x14ac:dyDescent="0.2">
      <c r="A73">
        <v>35599</v>
      </c>
      <c r="B73" s="2">
        <v>36560</v>
      </c>
      <c r="C73" t="s">
        <v>76</v>
      </c>
      <c r="D73">
        <v>2000</v>
      </c>
      <c r="E73">
        <v>1185</v>
      </c>
      <c r="F73" t="s">
        <v>374</v>
      </c>
      <c r="G73" t="s">
        <v>127</v>
      </c>
      <c r="H73" t="s">
        <v>3</v>
      </c>
      <c r="I73" t="s">
        <v>4</v>
      </c>
      <c r="J73">
        <v>-280</v>
      </c>
      <c r="L73" t="str">
        <f t="shared" si="1"/>
        <v>Operating</v>
      </c>
    </row>
    <row r="74" spans="1:12" x14ac:dyDescent="0.2">
      <c r="A74">
        <v>35599</v>
      </c>
      <c r="B74" s="2">
        <v>36563</v>
      </c>
      <c r="C74" t="s">
        <v>76</v>
      </c>
      <c r="D74">
        <v>2000</v>
      </c>
      <c r="E74">
        <v>1186</v>
      </c>
      <c r="F74" t="s">
        <v>47</v>
      </c>
      <c r="G74" t="s">
        <v>128</v>
      </c>
      <c r="H74" t="s">
        <v>3</v>
      </c>
      <c r="I74" t="s">
        <v>5</v>
      </c>
      <c r="J74">
        <v>-120</v>
      </c>
      <c r="L74" t="str">
        <f t="shared" si="1"/>
        <v>Operating</v>
      </c>
    </row>
    <row r="75" spans="1:12" x14ac:dyDescent="0.2">
      <c r="A75">
        <v>35599</v>
      </c>
      <c r="B75" s="2">
        <v>36563</v>
      </c>
      <c r="C75" t="s">
        <v>76</v>
      </c>
      <c r="D75">
        <v>2000</v>
      </c>
      <c r="E75">
        <v>1187</v>
      </c>
      <c r="F75" t="s">
        <v>36</v>
      </c>
      <c r="G75" t="s">
        <v>118</v>
      </c>
      <c r="H75" t="s">
        <v>6</v>
      </c>
      <c r="I75" t="s">
        <v>38</v>
      </c>
      <c r="J75">
        <v>-300</v>
      </c>
      <c r="L75" t="s">
        <v>499</v>
      </c>
    </row>
    <row r="76" spans="1:12" x14ac:dyDescent="0.2">
      <c r="A76">
        <v>35599</v>
      </c>
      <c r="B76" s="2">
        <v>36563</v>
      </c>
      <c r="C76" t="s">
        <v>76</v>
      </c>
      <c r="D76">
        <v>2000</v>
      </c>
      <c r="E76">
        <v>1187</v>
      </c>
      <c r="F76" t="s">
        <v>36</v>
      </c>
      <c r="G76" t="s">
        <v>118</v>
      </c>
      <c r="H76" t="s">
        <v>6</v>
      </c>
      <c r="I76" t="s">
        <v>38</v>
      </c>
      <c r="J76">
        <v>-515.37</v>
      </c>
      <c r="L76" t="str">
        <f t="shared" si="1"/>
        <v>Operating</v>
      </c>
    </row>
    <row r="77" spans="1:12" x14ac:dyDescent="0.2">
      <c r="A77">
        <v>35599</v>
      </c>
      <c r="B77" s="2">
        <v>36567</v>
      </c>
      <c r="C77" t="s">
        <v>76</v>
      </c>
      <c r="D77">
        <v>2000</v>
      </c>
      <c r="E77">
        <v>1188</v>
      </c>
      <c r="F77" t="s">
        <v>47</v>
      </c>
      <c r="G77" t="s">
        <v>128</v>
      </c>
      <c r="H77" t="s">
        <v>3</v>
      </c>
      <c r="I77" t="s">
        <v>5</v>
      </c>
      <c r="J77">
        <v>-140</v>
      </c>
      <c r="L77" t="str">
        <f t="shared" si="1"/>
        <v>Operating</v>
      </c>
    </row>
    <row r="78" spans="1:12" x14ac:dyDescent="0.2">
      <c r="A78">
        <v>35599</v>
      </c>
      <c r="B78" s="2">
        <v>36567</v>
      </c>
      <c r="C78" t="s">
        <v>76</v>
      </c>
      <c r="D78">
        <v>2000</v>
      </c>
      <c r="E78">
        <v>1189</v>
      </c>
      <c r="F78" t="s">
        <v>374</v>
      </c>
      <c r="G78" t="s">
        <v>128</v>
      </c>
      <c r="H78" t="s">
        <v>3</v>
      </c>
      <c r="I78" t="s">
        <v>4</v>
      </c>
      <c r="J78">
        <v>-304.5</v>
      </c>
      <c r="L78" t="str">
        <f t="shared" si="1"/>
        <v>Operating</v>
      </c>
    </row>
    <row r="79" spans="1:12" x14ac:dyDescent="0.2">
      <c r="A79">
        <v>35599</v>
      </c>
      <c r="B79" s="2">
        <v>36567</v>
      </c>
      <c r="C79" t="s">
        <v>76</v>
      </c>
      <c r="D79">
        <v>2000</v>
      </c>
      <c r="E79">
        <v>1190</v>
      </c>
      <c r="F79" t="s">
        <v>97</v>
      </c>
      <c r="G79" t="s">
        <v>129</v>
      </c>
      <c r="H79" t="s">
        <v>3</v>
      </c>
      <c r="I79" t="s">
        <v>4</v>
      </c>
      <c r="J79">
        <v>-41.5</v>
      </c>
      <c r="L79" t="str">
        <f t="shared" si="1"/>
        <v>Operating</v>
      </c>
    </row>
    <row r="80" spans="1:12" x14ac:dyDescent="0.2">
      <c r="A80">
        <v>35599</v>
      </c>
      <c r="B80" s="2">
        <v>36570</v>
      </c>
      <c r="C80" t="s">
        <v>76</v>
      </c>
      <c r="D80">
        <v>2000</v>
      </c>
      <c r="E80">
        <v>1191</v>
      </c>
      <c r="F80" t="s">
        <v>44</v>
      </c>
      <c r="G80" t="s">
        <v>45</v>
      </c>
      <c r="H80" t="s">
        <v>6</v>
      </c>
      <c r="I80" t="s">
        <v>46</v>
      </c>
      <c r="J80">
        <v>-25.98</v>
      </c>
      <c r="L80" t="str">
        <f t="shared" si="1"/>
        <v>Operating</v>
      </c>
    </row>
    <row r="81" spans="1:12" x14ac:dyDescent="0.2">
      <c r="A81">
        <v>35599</v>
      </c>
      <c r="B81" s="2">
        <v>36570</v>
      </c>
      <c r="C81" t="s">
        <v>76</v>
      </c>
      <c r="D81">
        <v>2000</v>
      </c>
      <c r="E81">
        <v>1192</v>
      </c>
      <c r="F81" t="s">
        <v>55</v>
      </c>
      <c r="G81" t="s">
        <v>130</v>
      </c>
      <c r="H81" t="s">
        <v>6</v>
      </c>
      <c r="I81" t="s">
        <v>15</v>
      </c>
      <c r="J81">
        <v>-37.01</v>
      </c>
      <c r="L81" t="str">
        <f t="shared" si="1"/>
        <v>Operating</v>
      </c>
    </row>
    <row r="82" spans="1:12" x14ac:dyDescent="0.2">
      <c r="A82">
        <v>35599</v>
      </c>
      <c r="B82" s="2">
        <v>36570</v>
      </c>
      <c r="C82" t="s">
        <v>76</v>
      </c>
      <c r="D82">
        <v>2000</v>
      </c>
      <c r="E82">
        <v>1193</v>
      </c>
      <c r="F82" t="s">
        <v>471</v>
      </c>
      <c r="G82" t="s">
        <v>131</v>
      </c>
      <c r="H82" t="s">
        <v>6</v>
      </c>
      <c r="I82" t="s">
        <v>66</v>
      </c>
      <c r="J82">
        <v>-30.12</v>
      </c>
      <c r="L82" t="str">
        <f t="shared" si="1"/>
        <v>Operating</v>
      </c>
    </row>
    <row r="83" spans="1:12" x14ac:dyDescent="0.2">
      <c r="A83">
        <v>35599</v>
      </c>
      <c r="B83" s="2">
        <v>36571</v>
      </c>
      <c r="C83" t="s">
        <v>76</v>
      </c>
      <c r="D83">
        <v>2000</v>
      </c>
      <c r="E83">
        <v>1194</v>
      </c>
      <c r="F83" t="s">
        <v>55</v>
      </c>
      <c r="G83" t="s">
        <v>56</v>
      </c>
      <c r="H83" t="s">
        <v>6</v>
      </c>
      <c r="I83" t="s">
        <v>16</v>
      </c>
      <c r="J83">
        <v>-25.45</v>
      </c>
      <c r="L83" t="str">
        <f t="shared" si="1"/>
        <v>Operating</v>
      </c>
    </row>
    <row r="84" spans="1:12" x14ac:dyDescent="0.2">
      <c r="A84">
        <v>35599</v>
      </c>
      <c r="B84" s="2">
        <v>36572</v>
      </c>
      <c r="C84" t="s">
        <v>76</v>
      </c>
      <c r="D84">
        <v>2000</v>
      </c>
      <c r="E84">
        <v>1195</v>
      </c>
      <c r="F84" t="s">
        <v>44</v>
      </c>
      <c r="G84" t="s">
        <v>45</v>
      </c>
      <c r="H84" t="s">
        <v>6</v>
      </c>
      <c r="I84" t="s">
        <v>46</v>
      </c>
      <c r="J84">
        <v>-9.09</v>
      </c>
      <c r="L84" t="str">
        <f t="shared" si="1"/>
        <v>Operating</v>
      </c>
    </row>
    <row r="85" spans="1:12" x14ac:dyDescent="0.2">
      <c r="A85">
        <v>35599</v>
      </c>
      <c r="B85" s="2">
        <v>36573</v>
      </c>
      <c r="C85" t="s">
        <v>76</v>
      </c>
      <c r="D85">
        <v>2000</v>
      </c>
      <c r="E85">
        <v>1196</v>
      </c>
      <c r="F85" t="s">
        <v>55</v>
      </c>
      <c r="G85" t="s">
        <v>132</v>
      </c>
      <c r="H85" t="s">
        <v>6</v>
      </c>
      <c r="I85" t="s">
        <v>66</v>
      </c>
      <c r="J85">
        <v>-20.32</v>
      </c>
      <c r="L85" t="str">
        <f t="shared" si="1"/>
        <v>Operating</v>
      </c>
    </row>
    <row r="86" spans="1:12" x14ac:dyDescent="0.2">
      <c r="A86">
        <v>35599</v>
      </c>
      <c r="B86" s="2">
        <v>36574</v>
      </c>
      <c r="C86" t="s">
        <v>76</v>
      </c>
      <c r="D86">
        <v>2000</v>
      </c>
      <c r="E86">
        <v>1197</v>
      </c>
      <c r="F86" t="s">
        <v>374</v>
      </c>
      <c r="G86" t="s">
        <v>133</v>
      </c>
      <c r="H86" t="s">
        <v>3</v>
      </c>
      <c r="I86" t="s">
        <v>4</v>
      </c>
      <c r="J86">
        <v>-143</v>
      </c>
      <c r="L86" t="s">
        <v>499</v>
      </c>
    </row>
    <row r="87" spans="1:12" x14ac:dyDescent="0.2">
      <c r="A87">
        <v>35599</v>
      </c>
      <c r="B87" s="2">
        <v>36574</v>
      </c>
      <c r="C87" t="s">
        <v>76</v>
      </c>
      <c r="D87">
        <v>2000</v>
      </c>
      <c r="E87">
        <v>1197</v>
      </c>
      <c r="F87" t="s">
        <v>374</v>
      </c>
      <c r="G87" t="s">
        <v>133</v>
      </c>
      <c r="H87" t="s">
        <v>3</v>
      </c>
      <c r="I87" t="s">
        <v>4</v>
      </c>
      <c r="J87">
        <v>-280</v>
      </c>
      <c r="L87" t="str">
        <f t="shared" si="1"/>
        <v>Operating</v>
      </c>
    </row>
    <row r="88" spans="1:12" x14ac:dyDescent="0.2">
      <c r="A88">
        <v>35599</v>
      </c>
      <c r="B88" s="2">
        <v>36574</v>
      </c>
      <c r="C88" t="s">
        <v>76</v>
      </c>
      <c r="D88">
        <v>2000</v>
      </c>
      <c r="E88">
        <v>1198</v>
      </c>
      <c r="F88" t="s">
        <v>47</v>
      </c>
      <c r="G88" t="s">
        <v>133</v>
      </c>
      <c r="H88" t="s">
        <v>3</v>
      </c>
      <c r="I88" t="s">
        <v>5</v>
      </c>
      <c r="J88">
        <v>-210</v>
      </c>
      <c r="L88" t="str">
        <f t="shared" si="1"/>
        <v>Operating</v>
      </c>
    </row>
    <row r="89" spans="1:12" x14ac:dyDescent="0.2">
      <c r="A89">
        <v>35599</v>
      </c>
      <c r="B89" s="2">
        <v>36574</v>
      </c>
      <c r="C89" t="s">
        <v>76</v>
      </c>
      <c r="D89">
        <v>2000</v>
      </c>
      <c r="E89">
        <v>1199</v>
      </c>
      <c r="F89" t="s">
        <v>44</v>
      </c>
      <c r="G89" t="s">
        <v>45</v>
      </c>
      <c r="H89" t="s">
        <v>6</v>
      </c>
      <c r="I89" t="s">
        <v>46</v>
      </c>
      <c r="J89">
        <v>-16.239999999999998</v>
      </c>
      <c r="L89" t="str">
        <f t="shared" si="1"/>
        <v>Operating</v>
      </c>
    </row>
    <row r="90" spans="1:12" x14ac:dyDescent="0.2">
      <c r="A90">
        <v>35599</v>
      </c>
      <c r="B90" s="2">
        <v>36577</v>
      </c>
      <c r="C90" t="s">
        <v>76</v>
      </c>
      <c r="D90">
        <v>2000</v>
      </c>
      <c r="E90">
        <v>1200</v>
      </c>
      <c r="F90" t="s">
        <v>44</v>
      </c>
      <c r="G90" t="s">
        <v>45</v>
      </c>
      <c r="H90" t="s">
        <v>6</v>
      </c>
      <c r="I90" t="s">
        <v>46</v>
      </c>
      <c r="J90">
        <v>-25.98</v>
      </c>
      <c r="L90" t="str">
        <f t="shared" si="1"/>
        <v>Operating</v>
      </c>
    </row>
    <row r="91" spans="1:12" x14ac:dyDescent="0.2">
      <c r="A91">
        <v>35599</v>
      </c>
      <c r="B91" s="2">
        <v>36578</v>
      </c>
      <c r="C91" t="s">
        <v>76</v>
      </c>
      <c r="D91">
        <v>2000</v>
      </c>
      <c r="E91">
        <v>1201</v>
      </c>
      <c r="F91" t="s">
        <v>57</v>
      </c>
      <c r="G91" t="s">
        <v>58</v>
      </c>
      <c r="H91" t="s">
        <v>6</v>
      </c>
      <c r="I91" t="s">
        <v>16</v>
      </c>
      <c r="J91">
        <v>-6.6</v>
      </c>
      <c r="L91" t="str">
        <f t="shared" si="1"/>
        <v>Operating</v>
      </c>
    </row>
    <row r="92" spans="1:12" x14ac:dyDescent="0.2">
      <c r="A92">
        <v>35599</v>
      </c>
      <c r="B92" s="2">
        <v>36579</v>
      </c>
      <c r="C92" t="s">
        <v>76</v>
      </c>
      <c r="D92">
        <v>2000</v>
      </c>
      <c r="E92">
        <v>1203</v>
      </c>
      <c r="F92" t="s">
        <v>91</v>
      </c>
      <c r="G92" t="s">
        <v>134</v>
      </c>
      <c r="H92" t="s">
        <v>51</v>
      </c>
      <c r="I92" t="s">
        <v>122</v>
      </c>
      <c r="J92">
        <v>-10.23</v>
      </c>
      <c r="L92" t="str">
        <f t="shared" si="1"/>
        <v>Operating</v>
      </c>
    </row>
    <row r="93" spans="1:12" x14ac:dyDescent="0.2">
      <c r="A93">
        <v>35599</v>
      </c>
      <c r="B93" s="2">
        <v>36580</v>
      </c>
      <c r="C93" t="s">
        <v>76</v>
      </c>
      <c r="D93">
        <v>2000</v>
      </c>
      <c r="E93">
        <v>1204</v>
      </c>
      <c r="F93" t="s">
        <v>67</v>
      </c>
      <c r="G93" t="s">
        <v>77</v>
      </c>
      <c r="H93" t="s">
        <v>17</v>
      </c>
      <c r="I93" t="s">
        <v>194</v>
      </c>
      <c r="J93">
        <v>-80.81</v>
      </c>
      <c r="L93" t="str">
        <f t="shared" si="1"/>
        <v>Operating</v>
      </c>
    </row>
    <row r="94" spans="1:12" x14ac:dyDescent="0.2">
      <c r="A94">
        <v>35599</v>
      </c>
      <c r="B94" s="2">
        <v>36580</v>
      </c>
      <c r="C94" t="s">
        <v>76</v>
      </c>
      <c r="D94">
        <v>2000</v>
      </c>
      <c r="E94">
        <v>1205</v>
      </c>
      <c r="F94" t="s">
        <v>47</v>
      </c>
      <c r="G94" t="s">
        <v>135</v>
      </c>
      <c r="H94" t="s">
        <v>3</v>
      </c>
      <c r="I94" t="s">
        <v>5</v>
      </c>
      <c r="J94">
        <v>-260</v>
      </c>
      <c r="L94" t="str">
        <f t="shared" si="1"/>
        <v>Operating</v>
      </c>
    </row>
    <row r="95" spans="1:12" x14ac:dyDescent="0.2">
      <c r="A95">
        <v>35599</v>
      </c>
      <c r="B95" s="2">
        <v>36580</v>
      </c>
      <c r="C95" t="s">
        <v>76</v>
      </c>
      <c r="D95">
        <v>2000</v>
      </c>
      <c r="E95">
        <v>1206</v>
      </c>
      <c r="F95" t="s">
        <v>136</v>
      </c>
      <c r="G95" t="s">
        <v>137</v>
      </c>
      <c r="H95" t="s">
        <v>6</v>
      </c>
      <c r="I95" t="s">
        <v>9</v>
      </c>
      <c r="J95">
        <v>-32.450000000000003</v>
      </c>
      <c r="L95" t="str">
        <f t="shared" si="1"/>
        <v>Operating</v>
      </c>
    </row>
    <row r="96" spans="1:12" x14ac:dyDescent="0.2">
      <c r="A96">
        <v>35599</v>
      </c>
      <c r="B96" s="2">
        <v>36581</v>
      </c>
      <c r="C96" t="s">
        <v>76</v>
      </c>
      <c r="D96">
        <v>2000</v>
      </c>
      <c r="E96">
        <v>1207</v>
      </c>
      <c r="F96" t="s">
        <v>374</v>
      </c>
      <c r="G96" t="s">
        <v>135</v>
      </c>
      <c r="H96" t="s">
        <v>3</v>
      </c>
      <c r="I96" t="s">
        <v>4</v>
      </c>
      <c r="J96">
        <v>-280</v>
      </c>
      <c r="L96" t="str">
        <f t="shared" si="1"/>
        <v>Operating</v>
      </c>
    </row>
    <row r="97" spans="1:12" x14ac:dyDescent="0.2">
      <c r="A97">
        <v>35599</v>
      </c>
      <c r="B97" s="2">
        <v>36591</v>
      </c>
      <c r="C97" t="s">
        <v>75</v>
      </c>
      <c r="D97">
        <v>2000</v>
      </c>
      <c r="F97" t="s">
        <v>20</v>
      </c>
      <c r="G97" t="s">
        <v>150</v>
      </c>
      <c r="H97" t="s">
        <v>17</v>
      </c>
      <c r="I97" t="s">
        <v>20</v>
      </c>
      <c r="J97">
        <v>4628.3999999999996</v>
      </c>
      <c r="L97" t="str">
        <f t="shared" si="1"/>
        <v>Operating</v>
      </c>
    </row>
    <row r="98" spans="1:12" x14ac:dyDescent="0.2">
      <c r="A98">
        <v>35599</v>
      </c>
      <c r="B98" s="2">
        <v>36598</v>
      </c>
      <c r="C98" t="s">
        <v>75</v>
      </c>
      <c r="D98">
        <v>2000</v>
      </c>
      <c r="F98" t="s">
        <v>20</v>
      </c>
      <c r="G98" t="s">
        <v>151</v>
      </c>
      <c r="H98" t="s">
        <v>17</v>
      </c>
      <c r="I98" t="s">
        <v>20</v>
      </c>
      <c r="J98">
        <v>3440</v>
      </c>
      <c r="L98" t="str">
        <f t="shared" si="1"/>
        <v>Operating</v>
      </c>
    </row>
    <row r="99" spans="1:12" x14ac:dyDescent="0.2">
      <c r="A99">
        <v>35599</v>
      </c>
      <c r="B99" s="2">
        <v>36605</v>
      </c>
      <c r="C99" t="s">
        <v>75</v>
      </c>
      <c r="D99">
        <v>2000</v>
      </c>
      <c r="F99" t="s">
        <v>20</v>
      </c>
      <c r="G99" t="s">
        <v>152</v>
      </c>
      <c r="H99" t="s">
        <v>17</v>
      </c>
      <c r="I99" t="s">
        <v>20</v>
      </c>
      <c r="J99">
        <v>4065</v>
      </c>
      <c r="L99" t="str">
        <f t="shared" si="1"/>
        <v>Operating</v>
      </c>
    </row>
    <row r="100" spans="1:12" x14ac:dyDescent="0.2">
      <c r="A100">
        <v>35599</v>
      </c>
      <c r="B100" s="2">
        <v>36612</v>
      </c>
      <c r="C100" t="s">
        <v>75</v>
      </c>
      <c r="D100">
        <v>2000</v>
      </c>
      <c r="F100" t="s">
        <v>20</v>
      </c>
      <c r="G100" t="s">
        <v>153</v>
      </c>
      <c r="H100" t="s">
        <v>17</v>
      </c>
      <c r="I100" t="s">
        <v>20</v>
      </c>
      <c r="J100">
        <v>4387</v>
      </c>
      <c r="L100" t="str">
        <f t="shared" si="1"/>
        <v>Operating</v>
      </c>
    </row>
    <row r="101" spans="1:12" x14ac:dyDescent="0.2">
      <c r="A101">
        <v>35599</v>
      </c>
      <c r="B101" s="2">
        <v>36614</v>
      </c>
      <c r="C101" t="s">
        <v>75</v>
      </c>
      <c r="D101">
        <v>2000</v>
      </c>
      <c r="F101" t="s">
        <v>113</v>
      </c>
      <c r="G101" t="s">
        <v>114</v>
      </c>
      <c r="H101" t="s">
        <v>115</v>
      </c>
      <c r="I101" t="s">
        <v>116</v>
      </c>
      <c r="J101">
        <v>-10000</v>
      </c>
      <c r="L101" t="s">
        <v>358</v>
      </c>
    </row>
    <row r="102" spans="1:12" x14ac:dyDescent="0.2">
      <c r="A102">
        <v>35599</v>
      </c>
      <c r="B102" s="2">
        <v>36579</v>
      </c>
      <c r="C102" t="s">
        <v>75</v>
      </c>
      <c r="D102">
        <v>2000</v>
      </c>
      <c r="E102">
        <v>1202</v>
      </c>
      <c r="F102" t="s">
        <v>504</v>
      </c>
      <c r="H102" t="s">
        <v>6</v>
      </c>
      <c r="I102" t="s">
        <v>46</v>
      </c>
      <c r="J102">
        <v>-25.98</v>
      </c>
      <c r="L102" t="str">
        <f t="shared" si="1"/>
        <v>Operating</v>
      </c>
    </row>
    <row r="103" spans="1:12" x14ac:dyDescent="0.2">
      <c r="A103">
        <v>35599</v>
      </c>
      <c r="B103" s="2">
        <v>36581</v>
      </c>
      <c r="C103" t="s">
        <v>75</v>
      </c>
      <c r="D103">
        <v>2000</v>
      </c>
      <c r="E103">
        <v>1208</v>
      </c>
      <c r="F103" t="s">
        <v>241</v>
      </c>
      <c r="G103" t="s">
        <v>77</v>
      </c>
      <c r="H103" t="s">
        <v>6</v>
      </c>
      <c r="I103" t="s">
        <v>7</v>
      </c>
      <c r="J103">
        <v>-202.47</v>
      </c>
      <c r="L103" t="str">
        <f t="shared" si="1"/>
        <v>Operating</v>
      </c>
    </row>
    <row r="104" spans="1:12" x14ac:dyDescent="0.2">
      <c r="A104">
        <v>35599</v>
      </c>
      <c r="B104" s="2">
        <v>36584</v>
      </c>
      <c r="C104" t="s">
        <v>75</v>
      </c>
      <c r="D104">
        <v>2000</v>
      </c>
      <c r="E104">
        <v>1209</v>
      </c>
      <c r="F104" t="s">
        <v>47</v>
      </c>
      <c r="G104" t="s">
        <v>78</v>
      </c>
      <c r="H104" t="s">
        <v>3</v>
      </c>
      <c r="I104" t="s">
        <v>5</v>
      </c>
      <c r="J104">
        <v>-260</v>
      </c>
      <c r="L104" t="str">
        <f t="shared" si="1"/>
        <v>Operating</v>
      </c>
    </row>
    <row r="105" spans="1:12" x14ac:dyDescent="0.2">
      <c r="A105">
        <v>35599</v>
      </c>
      <c r="B105" s="2">
        <v>36584</v>
      </c>
      <c r="C105" t="s">
        <v>75</v>
      </c>
      <c r="D105">
        <v>2000</v>
      </c>
      <c r="E105">
        <v>1210</v>
      </c>
      <c r="F105" t="s">
        <v>79</v>
      </c>
      <c r="H105" t="s">
        <v>6</v>
      </c>
      <c r="I105" t="s">
        <v>16</v>
      </c>
      <c r="J105">
        <v>-9.73</v>
      </c>
      <c r="L105" t="str">
        <f t="shared" si="1"/>
        <v>Operating</v>
      </c>
    </row>
    <row r="106" spans="1:12" x14ac:dyDescent="0.2">
      <c r="A106">
        <v>35599</v>
      </c>
      <c r="B106" s="2">
        <v>36584</v>
      </c>
      <c r="C106" t="s">
        <v>75</v>
      </c>
      <c r="D106">
        <v>2000</v>
      </c>
      <c r="E106">
        <v>1211</v>
      </c>
      <c r="F106" t="s">
        <v>80</v>
      </c>
      <c r="H106" t="s">
        <v>51</v>
      </c>
      <c r="I106" t="s">
        <v>122</v>
      </c>
      <c r="J106">
        <v>-137.06</v>
      </c>
      <c r="L106" t="str">
        <f t="shared" si="1"/>
        <v>Operating</v>
      </c>
    </row>
    <row r="107" spans="1:12" x14ac:dyDescent="0.2">
      <c r="A107">
        <v>35599</v>
      </c>
      <c r="B107" s="2">
        <v>36586</v>
      </c>
      <c r="C107" t="s">
        <v>75</v>
      </c>
      <c r="D107">
        <v>2000</v>
      </c>
      <c r="E107">
        <v>1212</v>
      </c>
      <c r="F107" t="s">
        <v>55</v>
      </c>
      <c r="G107" t="s">
        <v>84</v>
      </c>
      <c r="H107" t="s">
        <v>6</v>
      </c>
      <c r="I107" t="s">
        <v>15</v>
      </c>
      <c r="J107">
        <v>-48.45</v>
      </c>
      <c r="L107" t="str">
        <f t="shared" si="1"/>
        <v>Operating</v>
      </c>
    </row>
    <row r="108" spans="1:12" x14ac:dyDescent="0.2">
      <c r="A108">
        <v>35599</v>
      </c>
      <c r="B108" s="2">
        <v>36587</v>
      </c>
      <c r="C108" t="s">
        <v>75</v>
      </c>
      <c r="D108">
        <v>2000</v>
      </c>
      <c r="E108">
        <v>1213</v>
      </c>
      <c r="F108" t="s">
        <v>81</v>
      </c>
      <c r="H108" t="s">
        <v>6</v>
      </c>
      <c r="I108" t="s">
        <v>7</v>
      </c>
      <c r="J108">
        <v>-40</v>
      </c>
      <c r="L108" t="str">
        <f t="shared" si="1"/>
        <v>Operating</v>
      </c>
    </row>
    <row r="109" spans="1:12" x14ac:dyDescent="0.2">
      <c r="A109">
        <v>35599</v>
      </c>
      <c r="B109" s="2">
        <v>36587</v>
      </c>
      <c r="C109" t="s">
        <v>75</v>
      </c>
      <c r="D109">
        <v>2000</v>
      </c>
      <c r="E109">
        <v>1214</v>
      </c>
      <c r="F109" t="s">
        <v>63</v>
      </c>
      <c r="H109" t="s">
        <v>6</v>
      </c>
      <c r="I109" t="s">
        <v>9</v>
      </c>
      <c r="J109">
        <v>-570.24</v>
      </c>
      <c r="L109" t="str">
        <f t="shared" si="1"/>
        <v>Operating</v>
      </c>
    </row>
    <row r="110" spans="1:12" x14ac:dyDescent="0.2">
      <c r="A110">
        <v>35599</v>
      </c>
      <c r="B110" s="2">
        <v>36587</v>
      </c>
      <c r="C110" t="s">
        <v>75</v>
      </c>
      <c r="D110">
        <v>2000</v>
      </c>
      <c r="E110">
        <v>1215</v>
      </c>
      <c r="F110" t="s">
        <v>82</v>
      </c>
      <c r="H110" t="s">
        <v>18</v>
      </c>
      <c r="I110" t="s">
        <v>62</v>
      </c>
      <c r="J110">
        <v>-47.41</v>
      </c>
      <c r="L110" t="str">
        <f t="shared" si="1"/>
        <v>Operating</v>
      </c>
    </row>
    <row r="111" spans="1:12" x14ac:dyDescent="0.2">
      <c r="A111">
        <v>35599</v>
      </c>
      <c r="B111" s="2">
        <v>36588</v>
      </c>
      <c r="C111" t="s">
        <v>75</v>
      </c>
      <c r="D111">
        <v>2000</v>
      </c>
      <c r="E111">
        <v>1216</v>
      </c>
      <c r="F111" t="s">
        <v>374</v>
      </c>
      <c r="G111" t="s">
        <v>83</v>
      </c>
      <c r="H111" t="s">
        <v>3</v>
      </c>
      <c r="I111" t="s">
        <v>4</v>
      </c>
      <c r="J111">
        <v>-261.5</v>
      </c>
      <c r="L111" t="str">
        <f t="shared" si="1"/>
        <v>Operating</v>
      </c>
    </row>
    <row r="112" spans="1:12" x14ac:dyDescent="0.2">
      <c r="A112">
        <v>35599</v>
      </c>
      <c r="B112" s="2">
        <v>36588</v>
      </c>
      <c r="C112" t="s">
        <v>75</v>
      </c>
      <c r="D112">
        <v>2000</v>
      </c>
      <c r="E112">
        <v>1217</v>
      </c>
      <c r="F112" t="s">
        <v>55</v>
      </c>
      <c r="G112" t="s">
        <v>56</v>
      </c>
      <c r="H112" t="s">
        <v>6</v>
      </c>
      <c r="I112" t="s">
        <v>16</v>
      </c>
      <c r="J112">
        <v>-216.85</v>
      </c>
      <c r="L112" t="str">
        <f t="shared" si="1"/>
        <v>Operating</v>
      </c>
    </row>
    <row r="113" spans="1:12" x14ac:dyDescent="0.2">
      <c r="A113">
        <v>35599</v>
      </c>
      <c r="B113" s="2">
        <v>36588</v>
      </c>
      <c r="C113" t="s">
        <v>75</v>
      </c>
      <c r="D113">
        <v>2000</v>
      </c>
      <c r="E113">
        <v>1218</v>
      </c>
      <c r="F113" t="s">
        <v>271</v>
      </c>
      <c r="G113" t="s">
        <v>53</v>
      </c>
      <c r="H113" t="s">
        <v>6</v>
      </c>
      <c r="I113" t="s">
        <v>38</v>
      </c>
      <c r="J113">
        <v>-5.51</v>
      </c>
      <c r="L113" t="str">
        <f t="shared" si="1"/>
        <v>Operating</v>
      </c>
    </row>
    <row r="114" spans="1:12" x14ac:dyDescent="0.2">
      <c r="A114">
        <v>35599</v>
      </c>
      <c r="B114" s="2">
        <v>36591</v>
      </c>
      <c r="C114" t="s">
        <v>75</v>
      </c>
      <c r="D114">
        <v>2000</v>
      </c>
      <c r="E114">
        <v>1219</v>
      </c>
      <c r="F114" t="s">
        <v>36</v>
      </c>
      <c r="G114" t="s">
        <v>77</v>
      </c>
      <c r="H114" t="s">
        <v>6</v>
      </c>
      <c r="I114" t="s">
        <v>38</v>
      </c>
      <c r="J114">
        <v>-60.39</v>
      </c>
      <c r="L114" t="str">
        <f t="shared" si="1"/>
        <v>Operating</v>
      </c>
    </row>
    <row r="115" spans="1:12" x14ac:dyDescent="0.2">
      <c r="A115">
        <v>35599</v>
      </c>
      <c r="B115" s="2">
        <v>36588</v>
      </c>
      <c r="C115" t="s">
        <v>75</v>
      </c>
      <c r="D115">
        <v>2000</v>
      </c>
      <c r="F115" t="s">
        <v>101</v>
      </c>
      <c r="G115" t="s">
        <v>142</v>
      </c>
      <c r="H115" t="s">
        <v>51</v>
      </c>
      <c r="I115" t="s">
        <v>103</v>
      </c>
      <c r="J115">
        <v>-3477.25</v>
      </c>
      <c r="L115" t="str">
        <f t="shared" si="1"/>
        <v>Operating</v>
      </c>
    </row>
    <row r="116" spans="1:12" x14ac:dyDescent="0.2">
      <c r="A116">
        <v>35599</v>
      </c>
      <c r="B116" s="2">
        <v>36588</v>
      </c>
      <c r="C116" t="s">
        <v>75</v>
      </c>
      <c r="D116">
        <v>2000</v>
      </c>
      <c r="F116" t="s">
        <v>105</v>
      </c>
      <c r="G116" t="s">
        <v>145</v>
      </c>
      <c r="H116" t="s">
        <v>51</v>
      </c>
      <c r="I116" t="s">
        <v>53</v>
      </c>
      <c r="J116">
        <v>-240.53</v>
      </c>
      <c r="L116" t="str">
        <f t="shared" si="1"/>
        <v>Operating</v>
      </c>
    </row>
    <row r="117" spans="1:12" x14ac:dyDescent="0.2">
      <c r="A117">
        <v>35599</v>
      </c>
      <c r="B117" s="2">
        <v>36591</v>
      </c>
      <c r="C117" t="s">
        <v>75</v>
      </c>
      <c r="D117">
        <v>2000</v>
      </c>
      <c r="E117">
        <v>1220</v>
      </c>
      <c r="F117" t="s">
        <v>67</v>
      </c>
      <c r="G117" t="s">
        <v>95</v>
      </c>
      <c r="H117" t="s">
        <v>17</v>
      </c>
      <c r="I117" t="s">
        <v>194</v>
      </c>
      <c r="J117">
        <v>-16.16</v>
      </c>
      <c r="L117" t="str">
        <f t="shared" si="1"/>
        <v>Operating</v>
      </c>
    </row>
    <row r="118" spans="1:12" x14ac:dyDescent="0.2">
      <c r="A118">
        <v>35599</v>
      </c>
      <c r="B118" s="2">
        <v>36591</v>
      </c>
      <c r="C118" t="s">
        <v>75</v>
      </c>
      <c r="D118">
        <v>2000</v>
      </c>
      <c r="E118">
        <v>1221</v>
      </c>
      <c r="F118" t="s">
        <v>119</v>
      </c>
      <c r="G118" t="s">
        <v>85</v>
      </c>
      <c r="H118" t="s">
        <v>6</v>
      </c>
      <c r="I118" t="s">
        <v>38</v>
      </c>
      <c r="J118">
        <v>-100</v>
      </c>
      <c r="L118" t="s">
        <v>499</v>
      </c>
    </row>
    <row r="119" spans="1:12" x14ac:dyDescent="0.2">
      <c r="A119">
        <v>35599</v>
      </c>
      <c r="B119" s="2">
        <v>36594</v>
      </c>
      <c r="C119" t="s">
        <v>75</v>
      </c>
      <c r="D119">
        <v>2000</v>
      </c>
      <c r="E119">
        <v>1222</v>
      </c>
      <c r="F119" t="s">
        <v>47</v>
      </c>
      <c r="G119" t="s">
        <v>86</v>
      </c>
      <c r="H119" t="s">
        <v>3</v>
      </c>
      <c r="I119" t="s">
        <v>5</v>
      </c>
      <c r="J119">
        <v>-210</v>
      </c>
      <c r="L119" t="str">
        <f t="shared" si="1"/>
        <v>Operating</v>
      </c>
    </row>
    <row r="120" spans="1:12" x14ac:dyDescent="0.2">
      <c r="A120">
        <v>35599</v>
      </c>
      <c r="B120" s="2">
        <v>36594</v>
      </c>
      <c r="C120" t="s">
        <v>75</v>
      </c>
      <c r="D120">
        <v>2000</v>
      </c>
      <c r="E120">
        <v>1223</v>
      </c>
      <c r="F120" t="s">
        <v>479</v>
      </c>
      <c r="H120" t="s">
        <v>6</v>
      </c>
      <c r="I120" t="s">
        <v>13</v>
      </c>
      <c r="J120">
        <v>-79.78</v>
      </c>
      <c r="L120" t="str">
        <f t="shared" si="1"/>
        <v>Operating</v>
      </c>
    </row>
    <row r="121" spans="1:12" x14ac:dyDescent="0.2">
      <c r="A121">
        <v>35599</v>
      </c>
      <c r="B121" s="2">
        <v>36595</v>
      </c>
      <c r="C121" t="s">
        <v>75</v>
      </c>
      <c r="D121">
        <v>2000</v>
      </c>
      <c r="E121">
        <v>1224</v>
      </c>
      <c r="F121" t="s">
        <v>374</v>
      </c>
      <c r="G121" t="s">
        <v>86</v>
      </c>
      <c r="H121" t="s">
        <v>3</v>
      </c>
      <c r="I121" t="s">
        <v>4</v>
      </c>
      <c r="J121">
        <v>-290</v>
      </c>
      <c r="L121" t="str">
        <f t="shared" si="1"/>
        <v>Operating</v>
      </c>
    </row>
    <row r="122" spans="1:12" x14ac:dyDescent="0.2">
      <c r="A122">
        <v>35599</v>
      </c>
      <c r="B122" s="2">
        <v>36595</v>
      </c>
      <c r="C122" t="s">
        <v>75</v>
      </c>
      <c r="D122">
        <v>2000</v>
      </c>
      <c r="E122">
        <v>1225</v>
      </c>
      <c r="F122" t="s">
        <v>374</v>
      </c>
      <c r="G122" t="s">
        <v>87</v>
      </c>
      <c r="H122" t="s">
        <v>3</v>
      </c>
      <c r="I122" t="s">
        <v>4</v>
      </c>
      <c r="J122">
        <v>-100</v>
      </c>
      <c r="L122" t="str">
        <f t="shared" si="1"/>
        <v>Operating</v>
      </c>
    </row>
    <row r="123" spans="1:12" x14ac:dyDescent="0.2">
      <c r="A123">
        <v>35599</v>
      </c>
      <c r="B123" s="2">
        <v>36595</v>
      </c>
      <c r="C123" t="s">
        <v>75</v>
      </c>
      <c r="D123">
        <v>2000</v>
      </c>
      <c r="E123">
        <v>1226</v>
      </c>
      <c r="F123" t="s">
        <v>44</v>
      </c>
      <c r="G123" t="s">
        <v>146</v>
      </c>
      <c r="H123" t="s">
        <v>6</v>
      </c>
      <c r="I123" t="s">
        <v>46</v>
      </c>
      <c r="J123">
        <v>-25.98</v>
      </c>
      <c r="L123" t="str">
        <f t="shared" si="1"/>
        <v>Operating</v>
      </c>
    </row>
    <row r="124" spans="1:12" x14ac:dyDescent="0.2">
      <c r="A124">
        <v>35599</v>
      </c>
      <c r="B124" s="2">
        <v>36595</v>
      </c>
      <c r="C124" t="s">
        <v>75</v>
      </c>
      <c r="D124">
        <v>2000</v>
      </c>
      <c r="E124">
        <v>1227</v>
      </c>
      <c r="F124" t="s">
        <v>119</v>
      </c>
      <c r="G124" t="s">
        <v>88</v>
      </c>
      <c r="H124" t="s">
        <v>6</v>
      </c>
      <c r="I124" t="s">
        <v>38</v>
      </c>
      <c r="J124">
        <v>-195.04</v>
      </c>
      <c r="L124" t="s">
        <v>499</v>
      </c>
    </row>
    <row r="125" spans="1:12" x14ac:dyDescent="0.2">
      <c r="A125">
        <v>35599</v>
      </c>
      <c r="B125" s="2">
        <v>36598</v>
      </c>
      <c r="C125" t="s">
        <v>75</v>
      </c>
      <c r="D125">
        <v>2000</v>
      </c>
      <c r="E125">
        <v>1228</v>
      </c>
      <c r="F125" t="s">
        <v>57</v>
      </c>
      <c r="G125" t="s">
        <v>58</v>
      </c>
      <c r="H125" t="s">
        <v>6</v>
      </c>
      <c r="I125" t="s">
        <v>16</v>
      </c>
      <c r="J125">
        <v>-6.6</v>
      </c>
      <c r="L125" t="str">
        <f t="shared" si="1"/>
        <v>Operating</v>
      </c>
    </row>
    <row r="126" spans="1:12" x14ac:dyDescent="0.2">
      <c r="A126">
        <v>35599</v>
      </c>
      <c r="B126" s="2">
        <v>36601</v>
      </c>
      <c r="C126" t="s">
        <v>75</v>
      </c>
      <c r="D126">
        <v>2000</v>
      </c>
      <c r="E126">
        <v>1229</v>
      </c>
      <c r="F126" t="s">
        <v>47</v>
      </c>
      <c r="G126" t="s">
        <v>89</v>
      </c>
      <c r="H126" t="s">
        <v>3</v>
      </c>
      <c r="I126" t="s">
        <v>5</v>
      </c>
      <c r="J126">
        <v>-260</v>
      </c>
      <c r="L126" t="str">
        <f t="shared" si="1"/>
        <v>Operating</v>
      </c>
    </row>
    <row r="127" spans="1:12" x14ac:dyDescent="0.2">
      <c r="A127">
        <v>35599</v>
      </c>
      <c r="B127" s="2">
        <v>36606</v>
      </c>
      <c r="C127" t="s">
        <v>75</v>
      </c>
      <c r="D127">
        <v>2000</v>
      </c>
      <c r="E127">
        <v>1230</v>
      </c>
      <c r="F127" t="s">
        <v>44</v>
      </c>
      <c r="G127" t="s">
        <v>146</v>
      </c>
      <c r="H127" t="s">
        <v>6</v>
      </c>
      <c r="I127" t="s">
        <v>46</v>
      </c>
      <c r="J127">
        <v>-25.98</v>
      </c>
      <c r="L127" t="str">
        <f t="shared" si="1"/>
        <v>Operating</v>
      </c>
    </row>
    <row r="128" spans="1:12" x14ac:dyDescent="0.2">
      <c r="A128">
        <v>35599</v>
      </c>
      <c r="B128" s="2">
        <v>36601</v>
      </c>
      <c r="C128" t="s">
        <v>75</v>
      </c>
      <c r="D128">
        <v>2000</v>
      </c>
      <c r="E128">
        <v>1231</v>
      </c>
      <c r="F128" t="s">
        <v>55</v>
      </c>
      <c r="G128" t="s">
        <v>90</v>
      </c>
      <c r="H128" t="s">
        <v>6</v>
      </c>
      <c r="I128" t="s">
        <v>269</v>
      </c>
      <c r="J128">
        <v>-23.84</v>
      </c>
      <c r="L128" t="str">
        <f t="shared" si="1"/>
        <v>Operating</v>
      </c>
    </row>
    <row r="129" spans="1:12" x14ac:dyDescent="0.2">
      <c r="A129">
        <v>35599</v>
      </c>
      <c r="B129" s="2">
        <v>36602</v>
      </c>
      <c r="C129" t="s">
        <v>75</v>
      </c>
      <c r="D129">
        <v>2000</v>
      </c>
      <c r="E129">
        <v>1232</v>
      </c>
      <c r="F129" t="s">
        <v>374</v>
      </c>
      <c r="G129" t="s">
        <v>86</v>
      </c>
      <c r="H129" t="s">
        <v>3</v>
      </c>
      <c r="I129" t="s">
        <v>4</v>
      </c>
      <c r="J129">
        <v>-270</v>
      </c>
      <c r="L129" t="str">
        <f t="shared" si="1"/>
        <v>Operating</v>
      </c>
    </row>
    <row r="130" spans="1:12" x14ac:dyDescent="0.2">
      <c r="A130">
        <v>35599</v>
      </c>
      <c r="B130" s="2">
        <v>36606</v>
      </c>
      <c r="C130" t="s">
        <v>75</v>
      </c>
      <c r="D130">
        <v>2000</v>
      </c>
      <c r="E130">
        <v>1233</v>
      </c>
      <c r="F130" t="s">
        <v>301</v>
      </c>
      <c r="G130" t="s">
        <v>147</v>
      </c>
      <c r="H130" t="s">
        <v>6</v>
      </c>
      <c r="I130" t="s">
        <v>16</v>
      </c>
      <c r="J130">
        <v>-61.36</v>
      </c>
      <c r="L130" t="str">
        <f t="shared" si="1"/>
        <v>Operating</v>
      </c>
    </row>
    <row r="131" spans="1:12" x14ac:dyDescent="0.2">
      <c r="A131">
        <v>35599</v>
      </c>
      <c r="B131" s="2">
        <v>36606</v>
      </c>
      <c r="C131" t="s">
        <v>75</v>
      </c>
      <c r="D131">
        <v>2000</v>
      </c>
      <c r="E131">
        <v>1234</v>
      </c>
      <c r="F131" t="s">
        <v>91</v>
      </c>
      <c r="H131" t="s">
        <v>51</v>
      </c>
      <c r="I131" t="s">
        <v>122</v>
      </c>
      <c r="J131">
        <v>-2.31</v>
      </c>
      <c r="L131" t="str">
        <f t="shared" si="1"/>
        <v>Operating</v>
      </c>
    </row>
    <row r="132" spans="1:12" x14ac:dyDescent="0.2">
      <c r="A132">
        <v>35599</v>
      </c>
      <c r="B132" s="2">
        <v>36606</v>
      </c>
      <c r="C132" t="s">
        <v>75</v>
      </c>
      <c r="D132">
        <v>2000</v>
      </c>
      <c r="E132">
        <v>1235</v>
      </c>
      <c r="F132" t="s">
        <v>471</v>
      </c>
      <c r="G132" t="s">
        <v>148</v>
      </c>
      <c r="H132" t="s">
        <v>6</v>
      </c>
      <c r="I132" t="s">
        <v>218</v>
      </c>
      <c r="J132">
        <v>-1204.6500000000001</v>
      </c>
      <c r="L132" t="s">
        <v>499</v>
      </c>
    </row>
    <row r="133" spans="1:12" x14ac:dyDescent="0.2">
      <c r="A133">
        <v>35599</v>
      </c>
      <c r="B133" s="2">
        <v>36609</v>
      </c>
      <c r="C133" t="s">
        <v>75</v>
      </c>
      <c r="D133">
        <v>2000</v>
      </c>
      <c r="E133">
        <v>1236</v>
      </c>
      <c r="F133" t="s">
        <v>374</v>
      </c>
      <c r="G133" t="s">
        <v>86</v>
      </c>
      <c r="H133" t="s">
        <v>3</v>
      </c>
      <c r="I133" t="s">
        <v>4</v>
      </c>
      <c r="J133">
        <v>-354.5</v>
      </c>
      <c r="L133" t="str">
        <f t="shared" si="1"/>
        <v>Operating</v>
      </c>
    </row>
    <row r="134" spans="1:12" x14ac:dyDescent="0.2">
      <c r="A134">
        <v>35599</v>
      </c>
      <c r="B134" s="2">
        <v>36609</v>
      </c>
      <c r="C134" t="s">
        <v>75</v>
      </c>
      <c r="D134">
        <v>2000</v>
      </c>
      <c r="E134">
        <v>1237</v>
      </c>
      <c r="F134" t="s">
        <v>47</v>
      </c>
      <c r="G134" t="s">
        <v>86</v>
      </c>
      <c r="H134" t="s">
        <v>3</v>
      </c>
      <c r="I134" t="s">
        <v>5</v>
      </c>
      <c r="J134">
        <v>-260</v>
      </c>
      <c r="L134" t="str">
        <f t="shared" si="1"/>
        <v>Operating</v>
      </c>
    </row>
    <row r="135" spans="1:12" x14ac:dyDescent="0.2">
      <c r="A135">
        <v>35599</v>
      </c>
      <c r="B135" s="2">
        <v>36609</v>
      </c>
      <c r="C135" t="s">
        <v>75</v>
      </c>
      <c r="D135">
        <v>2000</v>
      </c>
      <c r="E135">
        <v>1238</v>
      </c>
      <c r="F135" t="s">
        <v>165</v>
      </c>
      <c r="H135" t="s">
        <v>3</v>
      </c>
      <c r="I135" t="s">
        <v>4</v>
      </c>
      <c r="J135">
        <v>-63</v>
      </c>
      <c r="L135" t="str">
        <f t="shared" si="1"/>
        <v>Operating</v>
      </c>
    </row>
    <row r="136" spans="1:12" x14ac:dyDescent="0.2">
      <c r="A136">
        <v>35599</v>
      </c>
      <c r="B136" s="2">
        <v>36612</v>
      </c>
      <c r="C136" t="s">
        <v>75</v>
      </c>
      <c r="D136">
        <v>2000</v>
      </c>
      <c r="E136">
        <v>1240</v>
      </c>
      <c r="F136" t="s">
        <v>136</v>
      </c>
      <c r="G136" t="s">
        <v>270</v>
      </c>
      <c r="H136" t="s">
        <v>6</v>
      </c>
      <c r="I136" t="s">
        <v>38</v>
      </c>
      <c r="J136">
        <v>-119.72</v>
      </c>
      <c r="L136" t="str">
        <f t="shared" ref="L136:L207" si="2">IF(H136="Personal","Personal","Operating")</f>
        <v>Operating</v>
      </c>
    </row>
    <row r="137" spans="1:12" x14ac:dyDescent="0.2">
      <c r="A137">
        <v>35599</v>
      </c>
      <c r="B137" s="2">
        <v>36613</v>
      </c>
      <c r="C137" t="s">
        <v>75</v>
      </c>
      <c r="D137">
        <v>2000</v>
      </c>
      <c r="E137">
        <v>1241</v>
      </c>
      <c r="F137" t="s">
        <v>65</v>
      </c>
      <c r="G137" t="s">
        <v>149</v>
      </c>
      <c r="H137" t="s">
        <v>6</v>
      </c>
      <c r="I137" t="s">
        <v>66</v>
      </c>
      <c r="J137">
        <v>-32.44</v>
      </c>
      <c r="L137" t="str">
        <f t="shared" si="2"/>
        <v>Operating</v>
      </c>
    </row>
    <row r="138" spans="1:12" x14ac:dyDescent="0.2">
      <c r="A138">
        <v>35599</v>
      </c>
      <c r="B138" s="2">
        <v>36613</v>
      </c>
      <c r="C138" t="s">
        <v>75</v>
      </c>
      <c r="D138">
        <v>2000</v>
      </c>
      <c r="E138">
        <v>1244</v>
      </c>
      <c r="F138" t="s">
        <v>212</v>
      </c>
      <c r="G138" t="s">
        <v>149</v>
      </c>
      <c r="H138" t="s">
        <v>6</v>
      </c>
      <c r="I138" t="s">
        <v>66</v>
      </c>
      <c r="J138">
        <v>-21.65</v>
      </c>
      <c r="L138" t="str">
        <f t="shared" si="2"/>
        <v>Operating</v>
      </c>
    </row>
    <row r="139" spans="1:12" x14ac:dyDescent="0.2">
      <c r="A139">
        <v>35599</v>
      </c>
      <c r="B139" s="2">
        <v>36614</v>
      </c>
      <c r="C139" t="s">
        <v>75</v>
      </c>
      <c r="D139">
        <v>2000</v>
      </c>
      <c r="E139">
        <v>1245</v>
      </c>
      <c r="F139" t="s">
        <v>55</v>
      </c>
      <c r="H139" t="s">
        <v>6</v>
      </c>
      <c r="I139" t="s">
        <v>15</v>
      </c>
      <c r="J139">
        <v>-28.05</v>
      </c>
      <c r="L139" t="str">
        <f t="shared" si="2"/>
        <v>Operating</v>
      </c>
    </row>
    <row r="140" spans="1:12" x14ac:dyDescent="0.2">
      <c r="A140">
        <v>35599</v>
      </c>
      <c r="B140" s="2">
        <v>36616</v>
      </c>
      <c r="C140" t="s">
        <v>75</v>
      </c>
      <c r="D140">
        <v>2000</v>
      </c>
      <c r="E140">
        <v>1247</v>
      </c>
      <c r="F140" t="s">
        <v>47</v>
      </c>
      <c r="G140" t="s">
        <v>86</v>
      </c>
      <c r="H140" t="s">
        <v>3</v>
      </c>
      <c r="I140" t="s">
        <v>5</v>
      </c>
      <c r="J140">
        <v>-160</v>
      </c>
      <c r="L140" t="str">
        <f t="shared" si="2"/>
        <v>Operating</v>
      </c>
    </row>
    <row r="141" spans="1:12" x14ac:dyDescent="0.2">
      <c r="A141">
        <v>35599</v>
      </c>
      <c r="B141" s="2">
        <v>36616</v>
      </c>
      <c r="C141" t="s">
        <v>75</v>
      </c>
      <c r="D141">
        <v>2000</v>
      </c>
      <c r="E141">
        <v>1248</v>
      </c>
      <c r="F141" t="s">
        <v>374</v>
      </c>
      <c r="G141" t="s">
        <v>86</v>
      </c>
      <c r="H141" t="s">
        <v>3</v>
      </c>
      <c r="I141" t="s">
        <v>4</v>
      </c>
      <c r="J141">
        <v>-300</v>
      </c>
      <c r="L141" t="str">
        <f t="shared" si="2"/>
        <v>Operating</v>
      </c>
    </row>
    <row r="142" spans="1:12" x14ac:dyDescent="0.2">
      <c r="A142">
        <v>35599</v>
      </c>
      <c r="B142" s="2">
        <v>36619</v>
      </c>
      <c r="C142" t="s">
        <v>92</v>
      </c>
      <c r="D142">
        <v>2000</v>
      </c>
      <c r="F142" t="s">
        <v>101</v>
      </c>
      <c r="G142" t="s">
        <v>156</v>
      </c>
      <c r="H142" t="s">
        <v>51</v>
      </c>
      <c r="I142" t="s">
        <v>103</v>
      </c>
      <c r="J142">
        <v>-3697.31</v>
      </c>
      <c r="L142" t="str">
        <f t="shared" si="2"/>
        <v>Operating</v>
      </c>
    </row>
    <row r="143" spans="1:12" x14ac:dyDescent="0.2">
      <c r="A143">
        <v>35599</v>
      </c>
      <c r="B143" s="2">
        <v>36621</v>
      </c>
      <c r="C143" t="s">
        <v>92</v>
      </c>
      <c r="D143">
        <v>2000</v>
      </c>
      <c r="F143" t="s">
        <v>105</v>
      </c>
      <c r="G143" t="s">
        <v>157</v>
      </c>
      <c r="H143" t="s">
        <v>51</v>
      </c>
      <c r="I143" t="s">
        <v>53</v>
      </c>
      <c r="J143">
        <v>-103.66</v>
      </c>
      <c r="L143" t="str">
        <f t="shared" si="2"/>
        <v>Operating</v>
      </c>
    </row>
    <row r="144" spans="1:12" x14ac:dyDescent="0.2">
      <c r="A144">
        <v>35599</v>
      </c>
      <c r="B144" s="2">
        <v>36620</v>
      </c>
      <c r="C144" t="s">
        <v>92</v>
      </c>
      <c r="D144">
        <v>2000</v>
      </c>
      <c r="F144" t="s">
        <v>20</v>
      </c>
      <c r="G144" t="s">
        <v>158</v>
      </c>
      <c r="H144" t="s">
        <v>17</v>
      </c>
      <c r="I144" t="s">
        <v>20</v>
      </c>
      <c r="J144">
        <v>4926</v>
      </c>
      <c r="L144" t="str">
        <f t="shared" si="2"/>
        <v>Operating</v>
      </c>
    </row>
    <row r="145" spans="1:12" x14ac:dyDescent="0.2">
      <c r="A145">
        <v>35599</v>
      </c>
      <c r="B145" s="2">
        <v>36627</v>
      </c>
      <c r="C145" t="s">
        <v>92</v>
      </c>
      <c r="D145">
        <v>2000</v>
      </c>
      <c r="F145" t="s">
        <v>20</v>
      </c>
      <c r="G145" t="s">
        <v>159</v>
      </c>
      <c r="H145" t="s">
        <v>17</v>
      </c>
      <c r="I145" t="s">
        <v>20</v>
      </c>
      <c r="J145">
        <v>4090.47</v>
      </c>
      <c r="L145" t="str">
        <f t="shared" si="2"/>
        <v>Operating</v>
      </c>
    </row>
    <row r="146" spans="1:12" x14ac:dyDescent="0.2">
      <c r="A146">
        <v>35599</v>
      </c>
      <c r="B146" s="2">
        <v>36633</v>
      </c>
      <c r="C146" t="s">
        <v>92</v>
      </c>
      <c r="D146">
        <v>2000</v>
      </c>
      <c r="F146" t="s">
        <v>20</v>
      </c>
      <c r="G146" t="s">
        <v>160</v>
      </c>
      <c r="H146" t="s">
        <v>17</v>
      </c>
      <c r="I146" t="s">
        <v>20</v>
      </c>
      <c r="J146">
        <v>4236</v>
      </c>
      <c r="L146" t="str">
        <f t="shared" si="2"/>
        <v>Operating</v>
      </c>
    </row>
    <row r="147" spans="1:12" x14ac:dyDescent="0.2">
      <c r="A147">
        <v>35599</v>
      </c>
      <c r="B147" s="2">
        <v>36643</v>
      </c>
      <c r="C147" t="s">
        <v>92</v>
      </c>
      <c r="D147">
        <v>2000</v>
      </c>
      <c r="F147" t="s">
        <v>20</v>
      </c>
      <c r="G147" t="s">
        <v>161</v>
      </c>
      <c r="H147" t="s">
        <v>17</v>
      </c>
      <c r="I147" t="s">
        <v>20</v>
      </c>
      <c r="J147">
        <v>3689</v>
      </c>
      <c r="L147" t="str">
        <f t="shared" si="2"/>
        <v>Operating</v>
      </c>
    </row>
    <row r="148" spans="1:12" x14ac:dyDescent="0.2">
      <c r="A148">
        <v>35599</v>
      </c>
      <c r="B148" s="2">
        <v>36644</v>
      </c>
      <c r="C148" t="s">
        <v>92</v>
      </c>
      <c r="D148">
        <v>2000</v>
      </c>
      <c r="F148" t="s">
        <v>163</v>
      </c>
      <c r="G148" t="s">
        <v>162</v>
      </c>
      <c r="H148" t="s">
        <v>18</v>
      </c>
      <c r="I148" t="s">
        <v>19</v>
      </c>
      <c r="J148">
        <v>-5.37</v>
      </c>
      <c r="L148" t="str">
        <f t="shared" si="2"/>
        <v>Operating</v>
      </c>
    </row>
    <row r="149" spans="1:12" x14ac:dyDescent="0.2">
      <c r="A149">
        <v>35599</v>
      </c>
      <c r="B149" s="2">
        <v>36612</v>
      </c>
      <c r="C149" t="s">
        <v>92</v>
      </c>
      <c r="D149">
        <v>2000</v>
      </c>
      <c r="E149">
        <v>1239</v>
      </c>
      <c r="F149" t="s">
        <v>93</v>
      </c>
      <c r="H149" t="s">
        <v>17</v>
      </c>
      <c r="I149" t="s">
        <v>195</v>
      </c>
      <c r="J149">
        <v>-35</v>
      </c>
      <c r="L149" t="str">
        <f t="shared" si="2"/>
        <v>Operating</v>
      </c>
    </row>
    <row r="150" spans="1:12" x14ac:dyDescent="0.2">
      <c r="A150">
        <v>35599</v>
      </c>
      <c r="B150" s="2">
        <v>36613</v>
      </c>
      <c r="C150" t="s">
        <v>92</v>
      </c>
      <c r="D150">
        <v>2000</v>
      </c>
      <c r="E150">
        <v>1242</v>
      </c>
      <c r="F150" t="s">
        <v>80</v>
      </c>
      <c r="H150" t="s">
        <v>51</v>
      </c>
      <c r="I150" t="s">
        <v>122</v>
      </c>
      <c r="J150">
        <v>-125.66</v>
      </c>
      <c r="L150" t="str">
        <f t="shared" si="2"/>
        <v>Operating</v>
      </c>
    </row>
    <row r="151" spans="1:12" x14ac:dyDescent="0.2">
      <c r="A151">
        <v>35599</v>
      </c>
      <c r="B151" s="2">
        <v>36613</v>
      </c>
      <c r="C151" t="s">
        <v>92</v>
      </c>
      <c r="D151">
        <v>2000</v>
      </c>
      <c r="E151">
        <v>1243</v>
      </c>
      <c r="F151" t="s">
        <v>91</v>
      </c>
      <c r="H151" t="s">
        <v>51</v>
      </c>
      <c r="I151" t="s">
        <v>122</v>
      </c>
      <c r="J151">
        <v>-4</v>
      </c>
      <c r="L151" t="str">
        <f t="shared" si="2"/>
        <v>Operating</v>
      </c>
    </row>
    <row r="152" spans="1:12" x14ac:dyDescent="0.2">
      <c r="A152">
        <v>35599</v>
      </c>
      <c r="B152" s="2">
        <v>36615</v>
      </c>
      <c r="C152" t="s">
        <v>92</v>
      </c>
      <c r="D152">
        <v>2000</v>
      </c>
      <c r="E152">
        <v>1246</v>
      </c>
      <c r="F152" t="s">
        <v>57</v>
      </c>
      <c r="G152" t="s">
        <v>58</v>
      </c>
      <c r="H152" t="s">
        <v>6</v>
      </c>
      <c r="I152" t="s">
        <v>16</v>
      </c>
      <c r="J152">
        <v>-13.2</v>
      </c>
      <c r="L152" t="str">
        <f t="shared" si="2"/>
        <v>Operating</v>
      </c>
    </row>
    <row r="153" spans="1:12" x14ac:dyDescent="0.2">
      <c r="A153">
        <v>35599</v>
      </c>
      <c r="B153" s="2">
        <v>36616</v>
      </c>
      <c r="C153" t="s">
        <v>92</v>
      </c>
      <c r="D153">
        <v>2000</v>
      </c>
      <c r="E153">
        <v>1249</v>
      </c>
      <c r="F153" t="s">
        <v>91</v>
      </c>
      <c r="H153" t="s">
        <v>51</v>
      </c>
      <c r="I153" t="s">
        <v>122</v>
      </c>
      <c r="J153">
        <v>-3.09</v>
      </c>
      <c r="L153" t="str">
        <f t="shared" si="2"/>
        <v>Operating</v>
      </c>
    </row>
    <row r="154" spans="1:12" x14ac:dyDescent="0.2">
      <c r="A154">
        <v>35599</v>
      </c>
      <c r="B154" s="2">
        <v>36619</v>
      </c>
      <c r="C154" t="s">
        <v>92</v>
      </c>
      <c r="D154">
        <v>2000</v>
      </c>
      <c r="E154">
        <v>1250</v>
      </c>
      <c r="F154" t="s">
        <v>47</v>
      </c>
      <c r="G154" t="s">
        <v>94</v>
      </c>
      <c r="H154" t="s">
        <v>3</v>
      </c>
      <c r="I154" t="s">
        <v>5</v>
      </c>
      <c r="J154">
        <v>-75</v>
      </c>
      <c r="L154" t="str">
        <f t="shared" si="2"/>
        <v>Operating</v>
      </c>
    </row>
    <row r="155" spans="1:12" x14ac:dyDescent="0.2">
      <c r="A155">
        <v>35599</v>
      </c>
      <c r="B155" s="2">
        <v>36620</v>
      </c>
      <c r="C155" t="s">
        <v>92</v>
      </c>
      <c r="D155">
        <v>2000</v>
      </c>
      <c r="E155">
        <v>1251</v>
      </c>
      <c r="F155" t="s">
        <v>36</v>
      </c>
      <c r="G155" t="s">
        <v>95</v>
      </c>
      <c r="H155" t="s">
        <v>6</v>
      </c>
      <c r="I155" t="s">
        <v>38</v>
      </c>
      <c r="J155">
        <v>-300</v>
      </c>
      <c r="L155" t="s">
        <v>499</v>
      </c>
    </row>
    <row r="156" spans="1:12" x14ac:dyDescent="0.2">
      <c r="A156">
        <v>35599</v>
      </c>
      <c r="B156" s="2">
        <v>36620</v>
      </c>
      <c r="C156" t="s">
        <v>92</v>
      </c>
      <c r="D156">
        <v>2000</v>
      </c>
      <c r="E156">
        <v>1251</v>
      </c>
      <c r="F156" t="s">
        <v>36</v>
      </c>
      <c r="G156" t="s">
        <v>95</v>
      </c>
      <c r="H156" t="s">
        <v>6</v>
      </c>
      <c r="I156" t="s">
        <v>38</v>
      </c>
      <c r="J156">
        <v>-510.93</v>
      </c>
      <c r="L156" t="str">
        <f t="shared" si="2"/>
        <v>Operating</v>
      </c>
    </row>
    <row r="157" spans="1:12" x14ac:dyDescent="0.2">
      <c r="A157">
        <v>35599</v>
      </c>
      <c r="B157" s="2">
        <v>36620</v>
      </c>
      <c r="C157" t="s">
        <v>92</v>
      </c>
      <c r="D157">
        <v>2000</v>
      </c>
      <c r="E157">
        <v>1252</v>
      </c>
      <c r="F157" t="s">
        <v>63</v>
      </c>
      <c r="G157" t="s">
        <v>95</v>
      </c>
      <c r="H157" t="s">
        <v>6</v>
      </c>
      <c r="I157" t="s">
        <v>9</v>
      </c>
      <c r="J157">
        <v>-200</v>
      </c>
      <c r="L157" t="s">
        <v>499</v>
      </c>
    </row>
    <row r="158" spans="1:12" x14ac:dyDescent="0.2">
      <c r="A158">
        <v>35599</v>
      </c>
      <c r="B158" s="2">
        <v>36620</v>
      </c>
      <c r="C158" t="s">
        <v>92</v>
      </c>
      <c r="D158">
        <v>2000</v>
      </c>
      <c r="E158">
        <v>1252</v>
      </c>
      <c r="F158" t="s">
        <v>63</v>
      </c>
      <c r="G158" t="s">
        <v>95</v>
      </c>
      <c r="H158" t="s">
        <v>6</v>
      </c>
      <c r="I158" t="s">
        <v>9</v>
      </c>
      <c r="J158">
        <v>-218.97</v>
      </c>
      <c r="L158" t="str">
        <f t="shared" si="2"/>
        <v>Operating</v>
      </c>
    </row>
    <row r="159" spans="1:12" x14ac:dyDescent="0.2">
      <c r="A159">
        <v>35599</v>
      </c>
      <c r="B159" s="2">
        <v>36620</v>
      </c>
      <c r="C159" t="s">
        <v>92</v>
      </c>
      <c r="D159">
        <v>2000</v>
      </c>
      <c r="E159">
        <v>1253</v>
      </c>
      <c r="F159" t="s">
        <v>82</v>
      </c>
      <c r="G159" t="s">
        <v>96</v>
      </c>
      <c r="H159" t="s">
        <v>18</v>
      </c>
      <c r="I159" t="s">
        <v>62</v>
      </c>
      <c r="J159">
        <v>-47.41</v>
      </c>
      <c r="L159" t="str">
        <f t="shared" si="2"/>
        <v>Operating</v>
      </c>
    </row>
    <row r="160" spans="1:12" x14ac:dyDescent="0.2">
      <c r="A160">
        <v>35599</v>
      </c>
      <c r="B160" s="2">
        <v>36622</v>
      </c>
      <c r="C160" t="s">
        <v>92</v>
      </c>
      <c r="D160">
        <v>2000</v>
      </c>
      <c r="E160">
        <v>1255</v>
      </c>
      <c r="F160" t="s">
        <v>47</v>
      </c>
      <c r="G160" t="s">
        <v>94</v>
      </c>
      <c r="H160" t="s">
        <v>3</v>
      </c>
      <c r="I160" t="s">
        <v>5</v>
      </c>
      <c r="J160">
        <v>-185</v>
      </c>
      <c r="L160" t="str">
        <f t="shared" si="2"/>
        <v>Operating</v>
      </c>
    </row>
    <row r="161" spans="1:12" x14ac:dyDescent="0.2">
      <c r="A161">
        <v>35599</v>
      </c>
      <c r="B161" s="2">
        <v>36623</v>
      </c>
      <c r="C161" t="s">
        <v>92</v>
      </c>
      <c r="D161">
        <v>2000</v>
      </c>
      <c r="E161">
        <v>1256</v>
      </c>
      <c r="F161" t="s">
        <v>374</v>
      </c>
      <c r="G161" t="s">
        <v>94</v>
      </c>
      <c r="H161" t="s">
        <v>3</v>
      </c>
      <c r="I161" t="s">
        <v>4</v>
      </c>
      <c r="J161">
        <v>-183</v>
      </c>
      <c r="L161" t="s">
        <v>499</v>
      </c>
    </row>
    <row r="162" spans="1:12" x14ac:dyDescent="0.2">
      <c r="A162">
        <v>35599</v>
      </c>
      <c r="B162" s="2">
        <v>36623</v>
      </c>
      <c r="C162" t="s">
        <v>92</v>
      </c>
      <c r="D162">
        <v>2000</v>
      </c>
      <c r="E162">
        <v>1256</v>
      </c>
      <c r="F162" t="s">
        <v>374</v>
      </c>
      <c r="G162" t="s">
        <v>94</v>
      </c>
      <c r="H162" t="s">
        <v>3</v>
      </c>
      <c r="I162" t="s">
        <v>4</v>
      </c>
      <c r="J162">
        <v>-280</v>
      </c>
      <c r="L162" t="str">
        <f t="shared" si="2"/>
        <v>Operating</v>
      </c>
    </row>
    <row r="163" spans="1:12" x14ac:dyDescent="0.2">
      <c r="A163">
        <v>35599</v>
      </c>
      <c r="B163" s="2">
        <v>36623</v>
      </c>
      <c r="C163" t="s">
        <v>92</v>
      </c>
      <c r="D163">
        <v>2000</v>
      </c>
      <c r="E163">
        <v>1257</v>
      </c>
      <c r="F163" t="s">
        <v>165</v>
      </c>
      <c r="G163" t="s">
        <v>164</v>
      </c>
      <c r="H163" t="s">
        <v>3</v>
      </c>
      <c r="I163" t="s">
        <v>4</v>
      </c>
      <c r="J163">
        <v>-77</v>
      </c>
      <c r="L163" t="str">
        <f t="shared" si="2"/>
        <v>Operating</v>
      </c>
    </row>
    <row r="164" spans="1:12" x14ac:dyDescent="0.2">
      <c r="A164">
        <v>35599</v>
      </c>
      <c r="B164" s="2">
        <v>36623</v>
      </c>
      <c r="C164" t="s">
        <v>92</v>
      </c>
      <c r="D164">
        <v>2000</v>
      </c>
      <c r="E164">
        <v>1258</v>
      </c>
      <c r="F164" t="s">
        <v>67</v>
      </c>
      <c r="G164" t="s">
        <v>184</v>
      </c>
      <c r="H164" t="s">
        <v>17</v>
      </c>
      <c r="I164" t="s">
        <v>194</v>
      </c>
      <c r="J164">
        <v>-96.68</v>
      </c>
      <c r="L164" t="str">
        <f t="shared" si="2"/>
        <v>Operating</v>
      </c>
    </row>
    <row r="165" spans="1:12" x14ac:dyDescent="0.2">
      <c r="A165">
        <v>35599</v>
      </c>
      <c r="B165" s="2">
        <v>36626</v>
      </c>
      <c r="C165" t="s">
        <v>92</v>
      </c>
      <c r="D165">
        <v>2000</v>
      </c>
      <c r="E165">
        <v>1259</v>
      </c>
      <c r="F165" t="s">
        <v>65</v>
      </c>
      <c r="H165" t="s">
        <v>6</v>
      </c>
      <c r="I165" t="s">
        <v>66</v>
      </c>
      <c r="J165">
        <v>-39.56</v>
      </c>
      <c r="L165" t="str">
        <f t="shared" si="2"/>
        <v>Operating</v>
      </c>
    </row>
    <row r="166" spans="1:12" x14ac:dyDescent="0.2">
      <c r="A166">
        <v>35599</v>
      </c>
      <c r="B166" s="2">
        <v>36626</v>
      </c>
      <c r="C166" t="s">
        <v>92</v>
      </c>
      <c r="D166">
        <v>2000</v>
      </c>
      <c r="E166">
        <v>1260</v>
      </c>
      <c r="F166" t="s">
        <v>479</v>
      </c>
      <c r="H166" t="s">
        <v>6</v>
      </c>
      <c r="I166" t="s">
        <v>13</v>
      </c>
      <c r="J166">
        <v>-73.16</v>
      </c>
      <c r="L166" t="str">
        <f t="shared" si="2"/>
        <v>Operating</v>
      </c>
    </row>
    <row r="167" spans="1:12" x14ac:dyDescent="0.2">
      <c r="A167">
        <v>35599</v>
      </c>
      <c r="B167" s="2">
        <v>36626</v>
      </c>
      <c r="C167" t="s">
        <v>92</v>
      </c>
      <c r="D167">
        <v>2000</v>
      </c>
      <c r="E167">
        <v>1261</v>
      </c>
      <c r="F167" t="s">
        <v>97</v>
      </c>
      <c r="G167" t="s">
        <v>98</v>
      </c>
      <c r="H167" t="s">
        <v>3</v>
      </c>
      <c r="I167" t="s">
        <v>4</v>
      </c>
      <c r="J167">
        <v>-115</v>
      </c>
      <c r="L167" t="str">
        <f t="shared" si="2"/>
        <v>Operating</v>
      </c>
    </row>
    <row r="168" spans="1:12" x14ac:dyDescent="0.2">
      <c r="A168">
        <v>35599</v>
      </c>
      <c r="B168" s="2">
        <v>36627</v>
      </c>
      <c r="C168" t="s">
        <v>92</v>
      </c>
      <c r="D168">
        <v>2000</v>
      </c>
      <c r="E168">
        <v>1262</v>
      </c>
      <c r="F168" t="s">
        <v>44</v>
      </c>
      <c r="G168" t="s">
        <v>146</v>
      </c>
      <c r="H168" t="s">
        <v>6</v>
      </c>
      <c r="I168" t="s">
        <v>46</v>
      </c>
      <c r="J168">
        <v>-22.73</v>
      </c>
      <c r="L168" t="str">
        <f t="shared" si="2"/>
        <v>Operating</v>
      </c>
    </row>
    <row r="169" spans="1:12" x14ac:dyDescent="0.2">
      <c r="A169">
        <v>35599</v>
      </c>
      <c r="B169" s="2">
        <v>36627</v>
      </c>
      <c r="C169" t="s">
        <v>92</v>
      </c>
      <c r="D169">
        <v>2000</v>
      </c>
      <c r="E169">
        <v>1263</v>
      </c>
      <c r="F169" t="s">
        <v>44</v>
      </c>
      <c r="G169" t="s">
        <v>146</v>
      </c>
      <c r="H169" t="s">
        <v>6</v>
      </c>
      <c r="I169" t="s">
        <v>46</v>
      </c>
      <c r="J169">
        <v>-9.09</v>
      </c>
      <c r="L169" t="str">
        <f t="shared" si="2"/>
        <v>Operating</v>
      </c>
    </row>
    <row r="170" spans="1:12" x14ac:dyDescent="0.2">
      <c r="A170">
        <v>35599</v>
      </c>
      <c r="B170" s="2">
        <v>36628</v>
      </c>
      <c r="C170" t="s">
        <v>92</v>
      </c>
      <c r="D170">
        <v>2000</v>
      </c>
      <c r="E170">
        <v>1264</v>
      </c>
      <c r="F170" t="s">
        <v>47</v>
      </c>
      <c r="G170" t="s">
        <v>94</v>
      </c>
      <c r="H170" t="s">
        <v>3</v>
      </c>
      <c r="I170" t="s">
        <v>5</v>
      </c>
      <c r="J170">
        <v>-200</v>
      </c>
      <c r="L170" t="str">
        <f t="shared" si="2"/>
        <v>Operating</v>
      </c>
    </row>
    <row r="171" spans="1:12" x14ac:dyDescent="0.2">
      <c r="A171">
        <v>35599</v>
      </c>
      <c r="B171" s="2">
        <v>36630</v>
      </c>
      <c r="C171" t="s">
        <v>92</v>
      </c>
      <c r="D171">
        <v>2000</v>
      </c>
      <c r="E171">
        <v>1265</v>
      </c>
      <c r="F171" t="s">
        <v>374</v>
      </c>
      <c r="G171" t="s">
        <v>94</v>
      </c>
      <c r="H171" t="s">
        <v>3</v>
      </c>
      <c r="I171" t="s">
        <v>4</v>
      </c>
      <c r="J171">
        <v>-103</v>
      </c>
      <c r="L171" t="s">
        <v>499</v>
      </c>
    </row>
    <row r="172" spans="1:12" x14ac:dyDescent="0.2">
      <c r="A172">
        <v>35599</v>
      </c>
      <c r="B172" s="2">
        <v>36630</v>
      </c>
      <c r="C172" t="s">
        <v>92</v>
      </c>
      <c r="D172">
        <v>2000</v>
      </c>
      <c r="E172">
        <v>1265</v>
      </c>
      <c r="F172" t="s">
        <v>374</v>
      </c>
      <c r="G172" t="s">
        <v>94</v>
      </c>
      <c r="H172" t="s">
        <v>3</v>
      </c>
      <c r="I172" t="s">
        <v>4</v>
      </c>
      <c r="J172">
        <v>-280</v>
      </c>
      <c r="L172" t="str">
        <f t="shared" si="2"/>
        <v>Operating</v>
      </c>
    </row>
    <row r="173" spans="1:12" x14ac:dyDescent="0.2">
      <c r="A173">
        <v>35599</v>
      </c>
      <c r="B173" s="2">
        <v>36630</v>
      </c>
      <c r="C173" t="s">
        <v>92</v>
      </c>
      <c r="D173">
        <v>2000</v>
      </c>
      <c r="E173">
        <v>1266</v>
      </c>
      <c r="F173" t="s">
        <v>165</v>
      </c>
      <c r="G173" t="s">
        <v>164</v>
      </c>
      <c r="H173" t="s">
        <v>3</v>
      </c>
      <c r="I173" t="s">
        <v>4</v>
      </c>
      <c r="J173">
        <v>-35</v>
      </c>
      <c r="L173" t="str">
        <f t="shared" si="2"/>
        <v>Operating</v>
      </c>
    </row>
    <row r="174" spans="1:12" x14ac:dyDescent="0.2">
      <c r="A174">
        <v>35599</v>
      </c>
      <c r="B174" s="2">
        <v>36633</v>
      </c>
      <c r="C174" t="s">
        <v>92</v>
      </c>
      <c r="D174">
        <v>2000</v>
      </c>
      <c r="E174">
        <v>1267</v>
      </c>
      <c r="F174" t="s">
        <v>271</v>
      </c>
      <c r="G174" t="s">
        <v>39</v>
      </c>
      <c r="H174" t="s">
        <v>6</v>
      </c>
      <c r="I174" t="s">
        <v>38</v>
      </c>
      <c r="J174">
        <v>-5.04</v>
      </c>
      <c r="L174" t="str">
        <f t="shared" si="2"/>
        <v>Operating</v>
      </c>
    </row>
    <row r="175" spans="1:12" x14ac:dyDescent="0.2">
      <c r="A175">
        <v>35599</v>
      </c>
      <c r="B175" s="2">
        <v>36634</v>
      </c>
      <c r="C175" t="s">
        <v>92</v>
      </c>
      <c r="D175">
        <v>2000</v>
      </c>
      <c r="E175">
        <v>1268</v>
      </c>
      <c r="F175" t="s">
        <v>47</v>
      </c>
      <c r="G175" t="s">
        <v>94</v>
      </c>
      <c r="H175" t="s">
        <v>3</v>
      </c>
      <c r="I175" t="s">
        <v>5</v>
      </c>
      <c r="J175">
        <v>-100</v>
      </c>
      <c r="L175" t="str">
        <f t="shared" si="2"/>
        <v>Operating</v>
      </c>
    </row>
    <row r="176" spans="1:12" x14ac:dyDescent="0.2">
      <c r="A176">
        <v>35599</v>
      </c>
      <c r="B176" s="2">
        <v>36637</v>
      </c>
      <c r="C176" t="s">
        <v>92</v>
      </c>
      <c r="D176">
        <v>2000</v>
      </c>
      <c r="E176">
        <v>1269</v>
      </c>
      <c r="F176" t="s">
        <v>374</v>
      </c>
      <c r="G176" t="s">
        <v>94</v>
      </c>
      <c r="H176" t="s">
        <v>3</v>
      </c>
      <c r="I176" t="s">
        <v>4</v>
      </c>
      <c r="J176">
        <v>-143</v>
      </c>
      <c r="L176" t="s">
        <v>499</v>
      </c>
    </row>
    <row r="177" spans="1:12" x14ac:dyDescent="0.2">
      <c r="A177">
        <v>35599</v>
      </c>
      <c r="B177" s="2">
        <v>36637</v>
      </c>
      <c r="C177" t="s">
        <v>92</v>
      </c>
      <c r="D177">
        <v>2000</v>
      </c>
      <c r="E177">
        <v>1269</v>
      </c>
      <c r="F177" t="s">
        <v>374</v>
      </c>
      <c r="G177" t="s">
        <v>94</v>
      </c>
      <c r="H177" t="s">
        <v>3</v>
      </c>
      <c r="I177" t="s">
        <v>4</v>
      </c>
      <c r="J177">
        <v>-280</v>
      </c>
      <c r="L177" t="str">
        <f t="shared" si="2"/>
        <v>Operating</v>
      </c>
    </row>
    <row r="178" spans="1:12" x14ac:dyDescent="0.2">
      <c r="A178">
        <v>35599</v>
      </c>
      <c r="B178" s="2">
        <v>36637</v>
      </c>
      <c r="C178" t="s">
        <v>92</v>
      </c>
      <c r="D178">
        <v>2000</v>
      </c>
      <c r="E178">
        <v>1270</v>
      </c>
      <c r="F178" t="s">
        <v>165</v>
      </c>
      <c r="G178" t="s">
        <v>164</v>
      </c>
      <c r="H178" t="s">
        <v>3</v>
      </c>
      <c r="I178" t="s">
        <v>4</v>
      </c>
      <c r="J178">
        <v>-63</v>
      </c>
      <c r="L178" t="str">
        <f t="shared" si="2"/>
        <v>Operating</v>
      </c>
    </row>
    <row r="179" spans="1:12" x14ac:dyDescent="0.2">
      <c r="A179">
        <v>35599</v>
      </c>
      <c r="B179" s="2">
        <v>36637</v>
      </c>
      <c r="C179" t="s">
        <v>92</v>
      </c>
      <c r="D179">
        <v>2000</v>
      </c>
      <c r="E179">
        <v>1271</v>
      </c>
      <c r="F179" t="s">
        <v>47</v>
      </c>
      <c r="G179" t="s">
        <v>94</v>
      </c>
      <c r="H179" t="s">
        <v>3</v>
      </c>
      <c r="I179" t="s">
        <v>5</v>
      </c>
      <c r="J179">
        <v>-110</v>
      </c>
      <c r="L179" t="str">
        <f t="shared" si="2"/>
        <v>Operating</v>
      </c>
    </row>
    <row r="180" spans="1:12" x14ac:dyDescent="0.2">
      <c r="A180">
        <v>35599</v>
      </c>
      <c r="B180" s="2">
        <v>36640</v>
      </c>
      <c r="C180" t="s">
        <v>92</v>
      </c>
      <c r="D180">
        <v>2000</v>
      </c>
      <c r="E180">
        <v>1272</v>
      </c>
      <c r="F180" t="s">
        <v>220</v>
      </c>
      <c r="G180" t="s">
        <v>99</v>
      </c>
      <c r="H180" t="s">
        <v>6</v>
      </c>
      <c r="I180" t="s">
        <v>216</v>
      </c>
      <c r="J180">
        <v>-85</v>
      </c>
      <c r="L180" t="str">
        <f t="shared" si="2"/>
        <v>Operating</v>
      </c>
    </row>
    <row r="181" spans="1:12" x14ac:dyDescent="0.2">
      <c r="A181">
        <v>35599</v>
      </c>
      <c r="B181" s="2">
        <v>36641</v>
      </c>
      <c r="C181" t="s">
        <v>92</v>
      </c>
      <c r="D181">
        <v>2000</v>
      </c>
      <c r="E181">
        <v>1273</v>
      </c>
      <c r="F181" t="s">
        <v>55</v>
      </c>
      <c r="H181" t="s">
        <v>6</v>
      </c>
      <c r="I181" t="s">
        <v>15</v>
      </c>
      <c r="J181">
        <v>-133.91999999999999</v>
      </c>
      <c r="L181" t="str">
        <f t="shared" si="2"/>
        <v>Operating</v>
      </c>
    </row>
    <row r="182" spans="1:12" x14ac:dyDescent="0.2">
      <c r="A182">
        <v>35599</v>
      </c>
      <c r="B182" s="2">
        <v>36644</v>
      </c>
      <c r="C182" t="s">
        <v>92</v>
      </c>
      <c r="D182">
        <v>2000</v>
      </c>
      <c r="E182">
        <v>1274</v>
      </c>
      <c r="F182" t="s">
        <v>374</v>
      </c>
      <c r="G182" t="s">
        <v>94</v>
      </c>
      <c r="H182" t="s">
        <v>3</v>
      </c>
      <c r="I182" t="s">
        <v>4</v>
      </c>
      <c r="J182">
        <v>-70</v>
      </c>
      <c r="L182" t="s">
        <v>499</v>
      </c>
    </row>
    <row r="183" spans="1:12" x14ac:dyDescent="0.2">
      <c r="A183">
        <v>35599</v>
      </c>
      <c r="B183" s="2">
        <v>36644</v>
      </c>
      <c r="C183" t="s">
        <v>92</v>
      </c>
      <c r="D183">
        <v>2000</v>
      </c>
      <c r="E183">
        <v>1274</v>
      </c>
      <c r="F183" t="s">
        <v>374</v>
      </c>
      <c r="G183" t="s">
        <v>94</v>
      </c>
      <c r="H183" t="s">
        <v>3</v>
      </c>
      <c r="I183" t="s">
        <v>4</v>
      </c>
      <c r="J183">
        <v>-350</v>
      </c>
      <c r="L183" t="str">
        <f t="shared" si="2"/>
        <v>Operating</v>
      </c>
    </row>
    <row r="184" spans="1:12" x14ac:dyDescent="0.2">
      <c r="A184">
        <v>35599</v>
      </c>
      <c r="B184" s="2">
        <v>36644</v>
      </c>
      <c r="C184" t="s">
        <v>92</v>
      </c>
      <c r="D184">
        <v>2000</v>
      </c>
      <c r="E184">
        <v>1275</v>
      </c>
      <c r="F184" t="s">
        <v>47</v>
      </c>
      <c r="G184" t="s">
        <v>94</v>
      </c>
      <c r="H184" t="s">
        <v>3</v>
      </c>
      <c r="I184" t="s">
        <v>5</v>
      </c>
      <c r="J184">
        <v>-260</v>
      </c>
      <c r="L184" t="str">
        <f t="shared" si="2"/>
        <v>Operating</v>
      </c>
    </row>
    <row r="185" spans="1:12" x14ac:dyDescent="0.2">
      <c r="A185">
        <v>35599</v>
      </c>
      <c r="B185" s="2">
        <v>36647</v>
      </c>
      <c r="C185" t="s">
        <v>166</v>
      </c>
      <c r="D185">
        <v>2000</v>
      </c>
      <c r="F185" t="s">
        <v>20</v>
      </c>
      <c r="G185" t="s">
        <v>167</v>
      </c>
      <c r="H185" t="s">
        <v>17</v>
      </c>
      <c r="I185" t="s">
        <v>20</v>
      </c>
      <c r="J185">
        <f>1856+1105+565</f>
        <v>3526</v>
      </c>
      <c r="L185" t="str">
        <f t="shared" si="2"/>
        <v>Operating</v>
      </c>
    </row>
    <row r="186" spans="1:12" x14ac:dyDescent="0.2">
      <c r="A186">
        <v>35599</v>
      </c>
      <c r="B186" s="2">
        <v>36657</v>
      </c>
      <c r="C186" t="s">
        <v>166</v>
      </c>
      <c r="D186">
        <v>2000</v>
      </c>
      <c r="F186" t="s">
        <v>20</v>
      </c>
      <c r="G186" t="s">
        <v>168</v>
      </c>
      <c r="H186" t="s">
        <v>17</v>
      </c>
      <c r="I186" t="s">
        <v>20</v>
      </c>
      <c r="J186">
        <f>2365+1970+1736.72</f>
        <v>6071.72</v>
      </c>
      <c r="L186" t="str">
        <f t="shared" si="2"/>
        <v>Operating</v>
      </c>
    </row>
    <row r="187" spans="1:12" x14ac:dyDescent="0.2">
      <c r="A187">
        <v>35599</v>
      </c>
      <c r="B187" s="2">
        <v>36664</v>
      </c>
      <c r="C187" t="s">
        <v>166</v>
      </c>
      <c r="D187">
        <v>2000</v>
      </c>
      <c r="F187" t="s">
        <v>20</v>
      </c>
      <c r="G187" t="s">
        <v>169</v>
      </c>
      <c r="H187" t="s">
        <v>17</v>
      </c>
      <c r="I187" t="s">
        <v>20</v>
      </c>
      <c r="J187">
        <f>2289+1973+645</f>
        <v>4907</v>
      </c>
      <c r="L187" t="str">
        <f t="shared" si="2"/>
        <v>Operating</v>
      </c>
    </row>
    <row r="188" spans="1:12" x14ac:dyDescent="0.2">
      <c r="A188">
        <v>35599</v>
      </c>
      <c r="B188" s="2">
        <v>36671</v>
      </c>
      <c r="C188" t="s">
        <v>166</v>
      </c>
      <c r="D188">
        <v>2000</v>
      </c>
      <c r="F188" t="s">
        <v>20</v>
      </c>
      <c r="G188" t="s">
        <v>170</v>
      </c>
      <c r="H188" t="s">
        <v>17</v>
      </c>
      <c r="I188" t="s">
        <v>20</v>
      </c>
      <c r="J188">
        <f>2105+1668</f>
        <v>3773</v>
      </c>
      <c r="L188" t="str">
        <f t="shared" si="2"/>
        <v>Operating</v>
      </c>
    </row>
    <row r="189" spans="1:12" x14ac:dyDescent="0.2">
      <c r="A189">
        <v>35599</v>
      </c>
      <c r="B189" s="2">
        <v>36649</v>
      </c>
      <c r="C189" t="s">
        <v>166</v>
      </c>
      <c r="D189">
        <v>2000</v>
      </c>
      <c r="F189" t="s">
        <v>101</v>
      </c>
      <c r="G189" t="s">
        <v>171</v>
      </c>
      <c r="H189" t="s">
        <v>51</v>
      </c>
      <c r="I189" t="s">
        <v>103</v>
      </c>
      <c r="J189">
        <v>-3354.55</v>
      </c>
      <c r="L189" t="str">
        <f t="shared" si="2"/>
        <v>Operating</v>
      </c>
    </row>
    <row r="190" spans="1:12" x14ac:dyDescent="0.2">
      <c r="A190">
        <v>35599</v>
      </c>
      <c r="B190" s="2">
        <v>36654</v>
      </c>
      <c r="C190" t="s">
        <v>166</v>
      </c>
      <c r="D190">
        <v>2000</v>
      </c>
      <c r="F190" t="s">
        <v>105</v>
      </c>
      <c r="G190" t="s">
        <v>174</v>
      </c>
      <c r="H190" t="s">
        <v>51</v>
      </c>
      <c r="I190" t="s">
        <v>53</v>
      </c>
      <c r="J190">
        <v>-119.55</v>
      </c>
      <c r="L190" t="str">
        <f t="shared" si="2"/>
        <v>Operating</v>
      </c>
    </row>
    <row r="191" spans="1:12" x14ac:dyDescent="0.2">
      <c r="A191">
        <v>35599</v>
      </c>
      <c r="B191" s="2">
        <v>36677</v>
      </c>
      <c r="C191" t="s">
        <v>166</v>
      </c>
      <c r="D191">
        <v>2000</v>
      </c>
      <c r="F191" t="s">
        <v>163</v>
      </c>
      <c r="G191" t="s">
        <v>162</v>
      </c>
      <c r="H191" t="s">
        <v>18</v>
      </c>
      <c r="I191" t="s">
        <v>19</v>
      </c>
      <c r="J191">
        <v>-1.94</v>
      </c>
      <c r="L191" t="str">
        <f t="shared" si="2"/>
        <v>Operating</v>
      </c>
    </row>
    <row r="192" spans="1:12" x14ac:dyDescent="0.2">
      <c r="A192">
        <v>35599</v>
      </c>
      <c r="B192" s="2">
        <v>36651</v>
      </c>
      <c r="C192" t="s">
        <v>166</v>
      </c>
      <c r="D192">
        <v>2000</v>
      </c>
      <c r="F192" t="s">
        <v>113</v>
      </c>
      <c r="G192" t="s">
        <v>114</v>
      </c>
      <c r="H192" t="s">
        <v>115</v>
      </c>
      <c r="I192" t="s">
        <v>116</v>
      </c>
      <c r="J192">
        <v>-10000</v>
      </c>
      <c r="L192" t="s">
        <v>358</v>
      </c>
    </row>
    <row r="193" spans="1:12" x14ac:dyDescent="0.2">
      <c r="A193">
        <v>35599</v>
      </c>
      <c r="B193" s="2">
        <v>36644</v>
      </c>
      <c r="C193" t="s">
        <v>166</v>
      </c>
      <c r="D193">
        <v>2000</v>
      </c>
      <c r="E193">
        <v>1276</v>
      </c>
      <c r="F193" t="s">
        <v>80</v>
      </c>
      <c r="H193" t="s">
        <v>51</v>
      </c>
      <c r="I193" t="s">
        <v>122</v>
      </c>
      <c r="J193">
        <v>-124.79</v>
      </c>
      <c r="L193" t="str">
        <f t="shared" si="2"/>
        <v>Operating</v>
      </c>
    </row>
    <row r="194" spans="1:12" x14ac:dyDescent="0.2">
      <c r="A194">
        <v>35599</v>
      </c>
      <c r="B194" s="2">
        <v>36644</v>
      </c>
      <c r="C194" t="s">
        <v>166</v>
      </c>
      <c r="D194">
        <v>2000</v>
      </c>
      <c r="E194">
        <v>1277</v>
      </c>
      <c r="F194" t="s">
        <v>55</v>
      </c>
      <c r="H194" t="s">
        <v>6</v>
      </c>
      <c r="I194" t="s">
        <v>16</v>
      </c>
      <c r="J194">
        <v>-49.61</v>
      </c>
      <c r="L194" t="str">
        <f t="shared" si="2"/>
        <v>Operating</v>
      </c>
    </row>
    <row r="195" spans="1:12" x14ac:dyDescent="0.2">
      <c r="A195">
        <v>35599</v>
      </c>
      <c r="B195" s="2">
        <v>36649</v>
      </c>
      <c r="C195" t="s">
        <v>166</v>
      </c>
      <c r="D195">
        <v>2000</v>
      </c>
      <c r="E195">
        <v>1278</v>
      </c>
      <c r="F195" t="s">
        <v>63</v>
      </c>
      <c r="G195" t="s">
        <v>184</v>
      </c>
      <c r="H195" t="s">
        <v>6</v>
      </c>
      <c r="I195" t="s">
        <v>9</v>
      </c>
      <c r="J195">
        <v>-400</v>
      </c>
      <c r="L195" t="s">
        <v>499</v>
      </c>
    </row>
    <row r="196" spans="1:12" x14ac:dyDescent="0.2">
      <c r="A196">
        <v>35599</v>
      </c>
      <c r="B196" s="2">
        <v>36649</v>
      </c>
      <c r="C196" t="s">
        <v>166</v>
      </c>
      <c r="D196">
        <v>2000</v>
      </c>
      <c r="E196">
        <v>1278</v>
      </c>
      <c r="F196" t="s">
        <v>63</v>
      </c>
      <c r="G196" t="s">
        <v>184</v>
      </c>
      <c r="H196" t="s">
        <v>6</v>
      </c>
      <c r="I196" t="s">
        <v>9</v>
      </c>
      <c r="J196">
        <v>-586.26</v>
      </c>
      <c r="L196" t="str">
        <f t="shared" si="2"/>
        <v>Operating</v>
      </c>
    </row>
    <row r="197" spans="1:12" x14ac:dyDescent="0.2">
      <c r="A197">
        <v>35599</v>
      </c>
      <c r="B197" s="2">
        <v>36649</v>
      </c>
      <c r="C197" t="s">
        <v>166</v>
      </c>
      <c r="D197">
        <v>2000</v>
      </c>
      <c r="E197">
        <v>1279</v>
      </c>
      <c r="F197" t="s">
        <v>91</v>
      </c>
      <c r="G197" t="s">
        <v>184</v>
      </c>
      <c r="H197" t="s">
        <v>51</v>
      </c>
      <c r="I197" t="s">
        <v>122</v>
      </c>
      <c r="J197">
        <v>-34.15</v>
      </c>
      <c r="L197" t="str">
        <f t="shared" si="2"/>
        <v>Operating</v>
      </c>
    </row>
    <row r="198" spans="1:12" x14ac:dyDescent="0.2">
      <c r="A198">
        <v>35599</v>
      </c>
      <c r="B198" s="2">
        <v>36649</v>
      </c>
      <c r="C198" t="s">
        <v>166</v>
      </c>
      <c r="D198">
        <v>2000</v>
      </c>
      <c r="E198">
        <v>1280</v>
      </c>
      <c r="F198" t="s">
        <v>185</v>
      </c>
      <c r="G198" t="s">
        <v>186</v>
      </c>
      <c r="H198" t="s">
        <v>18</v>
      </c>
      <c r="I198" t="s">
        <v>186</v>
      </c>
      <c r="J198">
        <v>-52.5</v>
      </c>
      <c r="L198" t="str">
        <f t="shared" si="2"/>
        <v>Operating</v>
      </c>
    </row>
    <row r="199" spans="1:12" x14ac:dyDescent="0.2">
      <c r="A199">
        <v>35599</v>
      </c>
      <c r="B199" s="2">
        <v>36649</v>
      </c>
      <c r="C199" t="s">
        <v>166</v>
      </c>
      <c r="D199">
        <v>2000</v>
      </c>
      <c r="E199">
        <v>1281</v>
      </c>
      <c r="F199" t="s">
        <v>136</v>
      </c>
      <c r="H199" t="s">
        <v>6</v>
      </c>
      <c r="I199" t="s">
        <v>9</v>
      </c>
      <c r="J199">
        <v>-6.81</v>
      </c>
      <c r="L199" t="str">
        <f t="shared" si="2"/>
        <v>Operating</v>
      </c>
    </row>
    <row r="200" spans="1:12" x14ac:dyDescent="0.2">
      <c r="A200">
        <v>35599</v>
      </c>
      <c r="B200" s="2">
        <v>36649</v>
      </c>
      <c r="C200" t="s">
        <v>166</v>
      </c>
      <c r="D200">
        <v>2000</v>
      </c>
      <c r="E200">
        <v>1282</v>
      </c>
      <c r="F200" s="4" t="s">
        <v>271</v>
      </c>
      <c r="G200" t="s">
        <v>39</v>
      </c>
      <c r="H200" t="s">
        <v>6</v>
      </c>
      <c r="I200" t="s">
        <v>38</v>
      </c>
      <c r="J200">
        <v>-6.12</v>
      </c>
      <c r="L200" t="str">
        <f t="shared" si="2"/>
        <v>Operating</v>
      </c>
    </row>
    <row r="201" spans="1:12" x14ac:dyDescent="0.2">
      <c r="A201">
        <v>35599</v>
      </c>
      <c r="B201" s="2">
        <v>36651</v>
      </c>
      <c r="C201" t="s">
        <v>166</v>
      </c>
      <c r="D201">
        <v>2000</v>
      </c>
      <c r="E201">
        <v>1283</v>
      </c>
      <c r="F201" t="s">
        <v>47</v>
      </c>
      <c r="G201" t="s">
        <v>187</v>
      </c>
      <c r="H201" t="s">
        <v>3</v>
      </c>
      <c r="I201" t="s">
        <v>5</v>
      </c>
      <c r="J201">
        <v>-260</v>
      </c>
      <c r="L201" t="str">
        <f t="shared" si="2"/>
        <v>Operating</v>
      </c>
    </row>
    <row r="202" spans="1:12" x14ac:dyDescent="0.2">
      <c r="A202">
        <v>35599</v>
      </c>
      <c r="B202" s="2">
        <v>36651</v>
      </c>
      <c r="C202" t="s">
        <v>166</v>
      </c>
      <c r="D202">
        <v>2000</v>
      </c>
      <c r="E202">
        <v>1284</v>
      </c>
      <c r="F202" t="s">
        <v>60</v>
      </c>
      <c r="G202" t="s">
        <v>188</v>
      </c>
      <c r="H202" t="s">
        <v>18</v>
      </c>
      <c r="I202" t="s">
        <v>62</v>
      </c>
      <c r="J202">
        <v>-47.41</v>
      </c>
      <c r="L202" t="str">
        <f t="shared" si="2"/>
        <v>Operating</v>
      </c>
    </row>
    <row r="203" spans="1:12" x14ac:dyDescent="0.2">
      <c r="A203">
        <v>35599</v>
      </c>
      <c r="B203" s="2">
        <v>36651</v>
      </c>
      <c r="C203" t="s">
        <v>166</v>
      </c>
      <c r="D203">
        <v>2000</v>
      </c>
      <c r="E203">
        <v>1285</v>
      </c>
      <c r="F203" t="s">
        <v>67</v>
      </c>
      <c r="G203" t="s">
        <v>188</v>
      </c>
      <c r="H203" t="s">
        <v>17</v>
      </c>
      <c r="I203" t="s">
        <v>194</v>
      </c>
      <c r="J203">
        <v>-80.81</v>
      </c>
      <c r="L203" t="str">
        <f t="shared" si="2"/>
        <v>Operating</v>
      </c>
    </row>
    <row r="204" spans="1:12" x14ac:dyDescent="0.2">
      <c r="A204">
        <v>35599</v>
      </c>
      <c r="B204" s="2">
        <v>36651</v>
      </c>
      <c r="C204" t="s">
        <v>166</v>
      </c>
      <c r="D204">
        <v>2000</v>
      </c>
      <c r="E204">
        <v>1286</v>
      </c>
      <c r="F204" t="s">
        <v>374</v>
      </c>
      <c r="G204" t="s">
        <v>187</v>
      </c>
      <c r="H204" t="s">
        <v>3</v>
      </c>
      <c r="I204" t="s">
        <v>4</v>
      </c>
      <c r="J204">
        <v>-54.5</v>
      </c>
      <c r="L204" t="s">
        <v>499</v>
      </c>
    </row>
    <row r="205" spans="1:12" x14ac:dyDescent="0.2">
      <c r="A205">
        <v>35599</v>
      </c>
      <c r="B205" s="2">
        <v>36651</v>
      </c>
      <c r="C205" t="s">
        <v>166</v>
      </c>
      <c r="D205">
        <v>2000</v>
      </c>
      <c r="E205">
        <v>1286</v>
      </c>
      <c r="F205" t="s">
        <v>374</v>
      </c>
      <c r="G205" t="s">
        <v>187</v>
      </c>
      <c r="H205" t="s">
        <v>3</v>
      </c>
      <c r="I205" t="s">
        <v>4</v>
      </c>
      <c r="J205">
        <v>-280</v>
      </c>
      <c r="L205" t="str">
        <f t="shared" si="2"/>
        <v>Operating</v>
      </c>
    </row>
    <row r="206" spans="1:12" x14ac:dyDescent="0.2">
      <c r="A206">
        <v>35599</v>
      </c>
      <c r="B206" s="2">
        <v>36651</v>
      </c>
      <c r="C206" t="s">
        <v>166</v>
      </c>
      <c r="D206">
        <v>2000</v>
      </c>
      <c r="E206">
        <v>1287</v>
      </c>
      <c r="F206" t="s">
        <v>165</v>
      </c>
      <c r="G206" t="s">
        <v>190</v>
      </c>
      <c r="H206" t="s">
        <v>3</v>
      </c>
      <c r="I206" t="s">
        <v>4</v>
      </c>
      <c r="J206">
        <v>-23.1</v>
      </c>
      <c r="L206" t="str">
        <f t="shared" si="2"/>
        <v>Operating</v>
      </c>
    </row>
    <row r="207" spans="1:12" x14ac:dyDescent="0.2">
      <c r="A207">
        <v>35599</v>
      </c>
      <c r="B207" s="2">
        <v>36658</v>
      </c>
      <c r="C207" t="s">
        <v>166</v>
      </c>
      <c r="D207">
        <v>2000</v>
      </c>
      <c r="E207">
        <v>1288</v>
      </c>
      <c r="F207" t="s">
        <v>47</v>
      </c>
      <c r="G207" t="s">
        <v>189</v>
      </c>
      <c r="H207" t="s">
        <v>3</v>
      </c>
      <c r="I207" t="s">
        <v>5</v>
      </c>
      <c r="J207">
        <v>-260</v>
      </c>
      <c r="L207" t="str">
        <f t="shared" si="2"/>
        <v>Operating</v>
      </c>
    </row>
    <row r="208" spans="1:12" x14ac:dyDescent="0.2">
      <c r="A208">
        <v>35599</v>
      </c>
      <c r="B208" s="2">
        <v>36657</v>
      </c>
      <c r="C208" t="s">
        <v>166</v>
      </c>
      <c r="D208">
        <v>2000</v>
      </c>
      <c r="E208">
        <v>1289</v>
      </c>
      <c r="F208" t="s">
        <v>55</v>
      </c>
      <c r="G208" t="s">
        <v>175</v>
      </c>
      <c r="H208" t="s">
        <v>6</v>
      </c>
      <c r="I208" t="s">
        <v>15</v>
      </c>
      <c r="J208">
        <v>-50.99</v>
      </c>
      <c r="L208" t="str">
        <f t="shared" ref="L208:L275" si="3">IF(H208="Personal","Personal","Operating")</f>
        <v>Operating</v>
      </c>
    </row>
    <row r="209" spans="1:12" x14ac:dyDescent="0.2">
      <c r="A209">
        <v>35599</v>
      </c>
      <c r="B209" s="2">
        <v>36658</v>
      </c>
      <c r="C209" t="s">
        <v>166</v>
      </c>
      <c r="D209">
        <v>2000</v>
      </c>
      <c r="E209">
        <v>1290</v>
      </c>
      <c r="F209" t="s">
        <v>176</v>
      </c>
      <c r="G209" t="s">
        <v>177</v>
      </c>
      <c r="H209" t="s">
        <v>3</v>
      </c>
      <c r="I209" t="s">
        <v>5</v>
      </c>
      <c r="J209">
        <v>-365</v>
      </c>
      <c r="L209" t="str">
        <f t="shared" si="3"/>
        <v>Operating</v>
      </c>
    </row>
    <row r="210" spans="1:12" x14ac:dyDescent="0.2">
      <c r="A210">
        <v>35599</v>
      </c>
      <c r="B210" s="2">
        <v>36658</v>
      </c>
      <c r="C210" t="s">
        <v>166</v>
      </c>
      <c r="D210">
        <v>2000</v>
      </c>
      <c r="E210">
        <v>1291</v>
      </c>
      <c r="F210" t="s">
        <v>374</v>
      </c>
      <c r="G210" t="s">
        <v>177</v>
      </c>
      <c r="H210" t="s">
        <v>3</v>
      </c>
      <c r="I210" t="s">
        <v>4</v>
      </c>
      <c r="J210">
        <v>-150</v>
      </c>
      <c r="L210" t="s">
        <v>499</v>
      </c>
    </row>
    <row r="211" spans="1:12" x14ac:dyDescent="0.2">
      <c r="A211">
        <v>35599</v>
      </c>
      <c r="B211" s="2">
        <v>36658</v>
      </c>
      <c r="C211" t="s">
        <v>166</v>
      </c>
      <c r="D211">
        <v>2000</v>
      </c>
      <c r="E211">
        <v>1291</v>
      </c>
      <c r="F211" t="s">
        <v>374</v>
      </c>
      <c r="G211" t="s">
        <v>177</v>
      </c>
      <c r="H211" t="s">
        <v>3</v>
      </c>
      <c r="I211" t="s">
        <v>4</v>
      </c>
      <c r="J211">
        <v>-280</v>
      </c>
      <c r="L211" t="str">
        <f t="shared" si="3"/>
        <v>Operating</v>
      </c>
    </row>
    <row r="212" spans="1:12" x14ac:dyDescent="0.2">
      <c r="A212">
        <v>35599</v>
      </c>
      <c r="B212" s="2">
        <v>36658</v>
      </c>
      <c r="C212" t="s">
        <v>166</v>
      </c>
      <c r="D212">
        <v>2000</v>
      </c>
      <c r="E212">
        <v>1292</v>
      </c>
      <c r="F212" t="s">
        <v>55</v>
      </c>
      <c r="G212" t="s">
        <v>175</v>
      </c>
      <c r="H212" t="s">
        <v>6</v>
      </c>
      <c r="I212" t="s">
        <v>38</v>
      </c>
      <c r="J212">
        <v>-166.71</v>
      </c>
      <c r="L212" t="str">
        <f t="shared" si="3"/>
        <v>Operating</v>
      </c>
    </row>
    <row r="213" spans="1:12" x14ac:dyDescent="0.2">
      <c r="A213">
        <v>35599</v>
      </c>
      <c r="B213" s="2">
        <v>36658</v>
      </c>
      <c r="C213" t="s">
        <v>166</v>
      </c>
      <c r="D213">
        <v>2000</v>
      </c>
      <c r="E213">
        <v>1293</v>
      </c>
      <c r="F213" t="s">
        <v>301</v>
      </c>
      <c r="G213" t="s">
        <v>147</v>
      </c>
      <c r="H213" t="s">
        <v>6</v>
      </c>
      <c r="I213" t="s">
        <v>16</v>
      </c>
      <c r="J213">
        <v>-85.14</v>
      </c>
      <c r="L213" t="str">
        <f t="shared" si="3"/>
        <v>Operating</v>
      </c>
    </row>
    <row r="214" spans="1:12" x14ac:dyDescent="0.2">
      <c r="A214">
        <v>35599</v>
      </c>
      <c r="B214" s="2">
        <v>36661</v>
      </c>
      <c r="C214" t="s">
        <v>166</v>
      </c>
      <c r="D214">
        <v>2000</v>
      </c>
      <c r="E214">
        <v>1294</v>
      </c>
      <c r="F214" t="s">
        <v>471</v>
      </c>
      <c r="G214" t="s">
        <v>178</v>
      </c>
      <c r="H214" t="s">
        <v>6</v>
      </c>
      <c r="I214" t="s">
        <v>66</v>
      </c>
      <c r="J214">
        <v>-96.01</v>
      </c>
      <c r="L214" t="str">
        <f t="shared" si="3"/>
        <v>Operating</v>
      </c>
    </row>
    <row r="215" spans="1:12" x14ac:dyDescent="0.2">
      <c r="A215">
        <v>35599</v>
      </c>
      <c r="B215" s="2">
        <v>36661</v>
      </c>
      <c r="C215" t="s">
        <v>166</v>
      </c>
      <c r="D215">
        <v>2000</v>
      </c>
      <c r="E215">
        <v>1295</v>
      </c>
      <c r="F215" t="s">
        <v>57</v>
      </c>
      <c r="G215" t="s">
        <v>58</v>
      </c>
      <c r="H215" t="s">
        <v>6</v>
      </c>
      <c r="I215" t="s">
        <v>16</v>
      </c>
      <c r="J215">
        <v>-13.2</v>
      </c>
      <c r="L215" t="str">
        <f t="shared" si="3"/>
        <v>Operating</v>
      </c>
    </row>
    <row r="216" spans="1:12" x14ac:dyDescent="0.2">
      <c r="A216">
        <v>35599</v>
      </c>
      <c r="B216" s="2">
        <v>36662</v>
      </c>
      <c r="C216" t="s">
        <v>166</v>
      </c>
      <c r="D216">
        <v>2000</v>
      </c>
      <c r="E216">
        <v>1296</v>
      </c>
      <c r="F216" t="s">
        <v>47</v>
      </c>
      <c r="G216" t="s">
        <v>179</v>
      </c>
      <c r="H216" t="s">
        <v>3</v>
      </c>
      <c r="I216" t="s">
        <v>5</v>
      </c>
      <c r="J216">
        <v>-260</v>
      </c>
      <c r="L216" t="str">
        <f t="shared" si="3"/>
        <v>Operating</v>
      </c>
    </row>
    <row r="217" spans="1:12" x14ac:dyDescent="0.2">
      <c r="A217">
        <v>35599</v>
      </c>
      <c r="B217" s="2">
        <v>36663</v>
      </c>
      <c r="C217" t="s">
        <v>166</v>
      </c>
      <c r="D217">
        <v>2000</v>
      </c>
      <c r="E217">
        <v>1297</v>
      </c>
      <c r="F217" t="s">
        <v>55</v>
      </c>
      <c r="G217" t="s">
        <v>175</v>
      </c>
      <c r="H217" t="s">
        <v>6</v>
      </c>
      <c r="I217" t="s">
        <v>15</v>
      </c>
      <c r="J217">
        <v>-62.06</v>
      </c>
      <c r="L217" t="str">
        <f t="shared" si="3"/>
        <v>Operating</v>
      </c>
    </row>
    <row r="218" spans="1:12" x14ac:dyDescent="0.2">
      <c r="A218">
        <v>35599</v>
      </c>
      <c r="B218" s="2">
        <v>36665</v>
      </c>
      <c r="C218" t="s">
        <v>166</v>
      </c>
      <c r="D218">
        <v>2000</v>
      </c>
      <c r="E218">
        <v>1298</v>
      </c>
      <c r="F218" t="s">
        <v>47</v>
      </c>
      <c r="G218" t="s">
        <v>179</v>
      </c>
      <c r="H218" t="s">
        <v>3</v>
      </c>
      <c r="I218" t="s">
        <v>5</v>
      </c>
      <c r="J218">
        <v>-110</v>
      </c>
      <c r="L218" t="str">
        <f t="shared" si="3"/>
        <v>Operating</v>
      </c>
    </row>
    <row r="219" spans="1:12" x14ac:dyDescent="0.2">
      <c r="A219">
        <v>35599</v>
      </c>
      <c r="B219" s="2">
        <v>36664</v>
      </c>
      <c r="C219" t="s">
        <v>166</v>
      </c>
      <c r="D219">
        <v>2000</v>
      </c>
      <c r="E219">
        <v>1299</v>
      </c>
      <c r="F219" s="4" t="s">
        <v>271</v>
      </c>
      <c r="G219" t="s">
        <v>39</v>
      </c>
      <c r="H219" t="s">
        <v>6</v>
      </c>
      <c r="I219" t="s">
        <v>38</v>
      </c>
      <c r="J219">
        <v>-6.95</v>
      </c>
      <c r="L219" t="str">
        <f t="shared" si="3"/>
        <v>Operating</v>
      </c>
    </row>
    <row r="220" spans="1:12" x14ac:dyDescent="0.2">
      <c r="A220">
        <v>35599</v>
      </c>
      <c r="B220" s="2">
        <v>36665</v>
      </c>
      <c r="C220" t="s">
        <v>166</v>
      </c>
      <c r="D220">
        <v>2000</v>
      </c>
      <c r="E220">
        <v>1300</v>
      </c>
      <c r="F220" t="s">
        <v>374</v>
      </c>
      <c r="G220" t="s">
        <v>179</v>
      </c>
      <c r="H220" t="s">
        <v>3</v>
      </c>
      <c r="I220" t="s">
        <v>4</v>
      </c>
      <c r="J220">
        <v>-90</v>
      </c>
      <c r="L220" t="s">
        <v>499</v>
      </c>
    </row>
    <row r="221" spans="1:12" x14ac:dyDescent="0.2">
      <c r="A221">
        <v>35599</v>
      </c>
      <c r="B221" s="2">
        <v>36665</v>
      </c>
      <c r="C221" t="s">
        <v>166</v>
      </c>
      <c r="D221">
        <v>2000</v>
      </c>
      <c r="E221">
        <v>1300</v>
      </c>
      <c r="F221" t="s">
        <v>374</v>
      </c>
      <c r="G221" t="s">
        <v>179</v>
      </c>
      <c r="H221" t="s">
        <v>3</v>
      </c>
      <c r="I221" t="s">
        <v>4</v>
      </c>
      <c r="J221">
        <v>-280</v>
      </c>
      <c r="L221" t="str">
        <f t="shared" si="3"/>
        <v>Operating</v>
      </c>
    </row>
    <row r="222" spans="1:12" x14ac:dyDescent="0.2">
      <c r="A222">
        <v>35599</v>
      </c>
      <c r="B222" s="2">
        <v>36665</v>
      </c>
      <c r="C222" t="s">
        <v>166</v>
      </c>
      <c r="D222">
        <v>2000</v>
      </c>
      <c r="E222">
        <v>1301</v>
      </c>
      <c r="F222" t="s">
        <v>374</v>
      </c>
      <c r="G222" t="s">
        <v>98</v>
      </c>
      <c r="H222" t="s">
        <v>3</v>
      </c>
      <c r="I222" t="s">
        <v>4</v>
      </c>
      <c r="J222">
        <v>-120</v>
      </c>
      <c r="L222" t="str">
        <f t="shared" si="3"/>
        <v>Operating</v>
      </c>
    </row>
    <row r="223" spans="1:12" x14ac:dyDescent="0.2">
      <c r="A223">
        <v>35599</v>
      </c>
      <c r="B223" s="2">
        <v>36665</v>
      </c>
      <c r="C223" t="s">
        <v>166</v>
      </c>
      <c r="D223">
        <v>2000</v>
      </c>
      <c r="E223">
        <v>1302</v>
      </c>
      <c r="F223" t="s">
        <v>176</v>
      </c>
      <c r="G223" t="s">
        <v>179</v>
      </c>
      <c r="H223" t="s">
        <v>3</v>
      </c>
      <c r="I223" t="s">
        <v>5</v>
      </c>
      <c r="J223">
        <v>-240</v>
      </c>
      <c r="L223" t="str">
        <f t="shared" si="3"/>
        <v>Operating</v>
      </c>
    </row>
    <row r="224" spans="1:12" x14ac:dyDescent="0.2">
      <c r="A224">
        <v>35599</v>
      </c>
      <c r="B224" s="2">
        <v>36669</v>
      </c>
      <c r="C224" t="s">
        <v>166</v>
      </c>
      <c r="D224">
        <v>2000</v>
      </c>
      <c r="E224">
        <v>1303</v>
      </c>
      <c r="F224" t="s">
        <v>180</v>
      </c>
      <c r="G224" t="s">
        <v>181</v>
      </c>
      <c r="H224" t="s">
        <v>17</v>
      </c>
      <c r="I224" t="s">
        <v>195</v>
      </c>
      <c r="J224">
        <v>-8.5</v>
      </c>
      <c r="L224" t="str">
        <f t="shared" si="3"/>
        <v>Operating</v>
      </c>
    </row>
    <row r="225" spans="1:12" x14ac:dyDescent="0.2">
      <c r="A225">
        <v>35599</v>
      </c>
      <c r="B225" s="2">
        <v>36669</v>
      </c>
      <c r="C225" t="s">
        <v>166</v>
      </c>
      <c r="D225">
        <v>2000</v>
      </c>
      <c r="E225">
        <v>1304</v>
      </c>
      <c r="F225" t="s">
        <v>60</v>
      </c>
      <c r="G225" t="s">
        <v>182</v>
      </c>
      <c r="H225" t="s">
        <v>18</v>
      </c>
      <c r="I225" t="s">
        <v>62</v>
      </c>
      <c r="J225">
        <v>-210.11</v>
      </c>
      <c r="L225" t="str">
        <f t="shared" si="3"/>
        <v>Operating</v>
      </c>
    </row>
    <row r="226" spans="1:12" x14ac:dyDescent="0.2">
      <c r="A226">
        <v>35599</v>
      </c>
      <c r="B226" s="2">
        <v>36669</v>
      </c>
      <c r="C226" t="s">
        <v>166</v>
      </c>
      <c r="D226">
        <v>2000</v>
      </c>
      <c r="E226">
        <v>1305</v>
      </c>
      <c r="F226" t="s">
        <v>176</v>
      </c>
      <c r="G226" t="s">
        <v>183</v>
      </c>
      <c r="H226" t="s">
        <v>3</v>
      </c>
      <c r="I226" t="s">
        <v>5</v>
      </c>
      <c r="J226">
        <v>-176.64</v>
      </c>
      <c r="L226" t="str">
        <f t="shared" si="3"/>
        <v>Operating</v>
      </c>
    </row>
    <row r="227" spans="1:12" x14ac:dyDescent="0.2">
      <c r="A227">
        <v>35599</v>
      </c>
      <c r="B227" s="2">
        <v>36671</v>
      </c>
      <c r="C227" t="s">
        <v>166</v>
      </c>
      <c r="D227">
        <v>2000</v>
      </c>
      <c r="E227">
        <v>1307</v>
      </c>
      <c r="F227" t="s">
        <v>47</v>
      </c>
      <c r="G227" t="s">
        <v>183</v>
      </c>
      <c r="H227" t="s">
        <v>3</v>
      </c>
      <c r="I227" t="s">
        <v>5</v>
      </c>
      <c r="J227">
        <v>-370</v>
      </c>
      <c r="L227" t="str">
        <f t="shared" si="3"/>
        <v>Operating</v>
      </c>
    </row>
    <row r="228" spans="1:12" x14ac:dyDescent="0.2">
      <c r="A228">
        <v>35599</v>
      </c>
      <c r="B228" s="2">
        <v>36671</v>
      </c>
      <c r="C228" t="s">
        <v>166</v>
      </c>
      <c r="D228">
        <v>2000</v>
      </c>
      <c r="E228">
        <v>1308</v>
      </c>
      <c r="F228" t="s">
        <v>55</v>
      </c>
      <c r="G228" t="s">
        <v>175</v>
      </c>
      <c r="H228" t="s">
        <v>6</v>
      </c>
      <c r="I228" t="s">
        <v>38</v>
      </c>
      <c r="J228">
        <v>-51.78</v>
      </c>
      <c r="L228" t="str">
        <f t="shared" si="3"/>
        <v>Operating</v>
      </c>
    </row>
    <row r="229" spans="1:12" x14ac:dyDescent="0.2">
      <c r="A229">
        <v>35599</v>
      </c>
      <c r="B229" s="2">
        <v>36672</v>
      </c>
      <c r="C229" t="s">
        <v>166</v>
      </c>
      <c r="D229">
        <v>2000</v>
      </c>
      <c r="E229">
        <v>1309</v>
      </c>
      <c r="F229" t="s">
        <v>374</v>
      </c>
      <c r="G229" t="s">
        <v>183</v>
      </c>
      <c r="H229" t="s">
        <v>3</v>
      </c>
      <c r="I229" t="s">
        <v>4</v>
      </c>
      <c r="J229">
        <v>-280</v>
      </c>
      <c r="L229" t="str">
        <f t="shared" si="3"/>
        <v>Operating</v>
      </c>
    </row>
    <row r="230" spans="1:12" x14ac:dyDescent="0.2">
      <c r="A230">
        <v>35599</v>
      </c>
      <c r="B230" s="2">
        <v>36672</v>
      </c>
      <c r="C230" t="s">
        <v>166</v>
      </c>
      <c r="D230">
        <v>2000</v>
      </c>
      <c r="E230">
        <v>1310</v>
      </c>
      <c r="F230" t="s">
        <v>176</v>
      </c>
      <c r="G230" t="s">
        <v>183</v>
      </c>
      <c r="H230" t="s">
        <v>3</v>
      </c>
      <c r="I230" t="s">
        <v>5</v>
      </c>
      <c r="J230">
        <v>-63.36</v>
      </c>
      <c r="L230" t="str">
        <f t="shared" si="3"/>
        <v>Operating</v>
      </c>
    </row>
    <row r="231" spans="1:12" x14ac:dyDescent="0.2">
      <c r="A231">
        <v>35599</v>
      </c>
      <c r="B231" s="2">
        <v>36679</v>
      </c>
      <c r="C231" t="s">
        <v>196</v>
      </c>
      <c r="D231">
        <v>2000</v>
      </c>
      <c r="F231" t="s">
        <v>20</v>
      </c>
      <c r="G231" t="s">
        <v>197</v>
      </c>
      <c r="H231" t="s">
        <v>17</v>
      </c>
      <c r="I231" t="s">
        <v>20</v>
      </c>
      <c r="J231">
        <v>4683</v>
      </c>
      <c r="L231" t="str">
        <f t="shared" si="3"/>
        <v>Operating</v>
      </c>
    </row>
    <row r="232" spans="1:12" x14ac:dyDescent="0.2">
      <c r="A232">
        <v>35599</v>
      </c>
      <c r="B232" s="2">
        <v>36684</v>
      </c>
      <c r="C232" t="s">
        <v>196</v>
      </c>
      <c r="D232">
        <v>2000</v>
      </c>
      <c r="F232" t="s">
        <v>20</v>
      </c>
      <c r="G232" t="s">
        <v>198</v>
      </c>
      <c r="H232" t="s">
        <v>17</v>
      </c>
      <c r="I232" t="s">
        <v>20</v>
      </c>
      <c r="J232">
        <v>4839.51</v>
      </c>
      <c r="L232" t="str">
        <f t="shared" si="3"/>
        <v>Operating</v>
      </c>
    </row>
    <row r="233" spans="1:12" x14ac:dyDescent="0.2">
      <c r="A233">
        <v>35599</v>
      </c>
      <c r="B233" s="2">
        <v>36689</v>
      </c>
      <c r="C233" t="s">
        <v>196</v>
      </c>
      <c r="D233">
        <v>2000</v>
      </c>
      <c r="F233" t="s">
        <v>20</v>
      </c>
      <c r="G233" t="s">
        <v>199</v>
      </c>
      <c r="H233" t="s">
        <v>17</v>
      </c>
      <c r="I233" t="s">
        <v>20</v>
      </c>
      <c r="J233">
        <v>3693</v>
      </c>
      <c r="L233" t="str">
        <f t="shared" si="3"/>
        <v>Operating</v>
      </c>
    </row>
    <row r="234" spans="1:12" x14ac:dyDescent="0.2">
      <c r="A234">
        <v>35599</v>
      </c>
      <c r="B234" s="2">
        <v>36698</v>
      </c>
      <c r="C234" t="s">
        <v>196</v>
      </c>
      <c r="D234">
        <v>2000</v>
      </c>
      <c r="F234" t="s">
        <v>20</v>
      </c>
      <c r="G234" t="s">
        <v>200</v>
      </c>
      <c r="H234" t="s">
        <v>17</v>
      </c>
      <c r="I234" t="s">
        <v>20</v>
      </c>
      <c r="J234">
        <v>4460</v>
      </c>
      <c r="L234" t="str">
        <f t="shared" si="3"/>
        <v>Operating</v>
      </c>
    </row>
    <row r="235" spans="1:12" x14ac:dyDescent="0.2">
      <c r="A235">
        <v>35599</v>
      </c>
      <c r="B235" s="2">
        <v>36705</v>
      </c>
      <c r="C235" t="s">
        <v>196</v>
      </c>
      <c r="D235">
        <v>2000</v>
      </c>
      <c r="F235" t="s">
        <v>20</v>
      </c>
      <c r="G235" t="s">
        <v>201</v>
      </c>
      <c r="H235" t="s">
        <v>17</v>
      </c>
      <c r="I235" t="s">
        <v>20</v>
      </c>
      <c r="J235">
        <v>5148</v>
      </c>
      <c r="L235" t="str">
        <f t="shared" si="3"/>
        <v>Operating</v>
      </c>
    </row>
    <row r="236" spans="1:12" x14ac:dyDescent="0.2">
      <c r="A236">
        <v>35599</v>
      </c>
      <c r="B236" s="2">
        <v>36679</v>
      </c>
      <c r="C236" t="s">
        <v>196</v>
      </c>
      <c r="D236">
        <v>2000</v>
      </c>
      <c r="F236" t="s">
        <v>101</v>
      </c>
      <c r="G236" t="s">
        <v>204</v>
      </c>
      <c r="H236" t="s">
        <v>51</v>
      </c>
      <c r="I236" t="s">
        <v>103</v>
      </c>
      <c r="J236">
        <v>-2877.22</v>
      </c>
      <c r="L236" t="str">
        <f t="shared" si="3"/>
        <v>Operating</v>
      </c>
    </row>
    <row r="237" spans="1:12" x14ac:dyDescent="0.2">
      <c r="A237">
        <v>35599</v>
      </c>
      <c r="B237" s="2">
        <v>36684</v>
      </c>
      <c r="C237" t="s">
        <v>196</v>
      </c>
      <c r="D237">
        <v>2000</v>
      </c>
      <c r="F237" t="s">
        <v>105</v>
      </c>
      <c r="G237" t="s">
        <v>205</v>
      </c>
      <c r="H237" t="s">
        <v>51</v>
      </c>
      <c r="I237" t="s">
        <v>53</v>
      </c>
      <c r="J237">
        <v>-106.68</v>
      </c>
      <c r="L237" t="str">
        <f t="shared" si="3"/>
        <v>Operating</v>
      </c>
    </row>
    <row r="238" spans="1:12" x14ac:dyDescent="0.2">
      <c r="A238">
        <v>35599</v>
      </c>
      <c r="B238" s="2">
        <v>36707</v>
      </c>
      <c r="C238" t="s">
        <v>196</v>
      </c>
      <c r="D238">
        <v>2000</v>
      </c>
      <c r="F238" t="s">
        <v>163</v>
      </c>
      <c r="G238" t="s">
        <v>162</v>
      </c>
      <c r="H238" t="s">
        <v>18</v>
      </c>
      <c r="I238" t="s">
        <v>19</v>
      </c>
      <c r="J238">
        <v>-6.02</v>
      </c>
      <c r="L238" t="str">
        <f t="shared" si="3"/>
        <v>Operating</v>
      </c>
    </row>
    <row r="239" spans="1:12" x14ac:dyDescent="0.2">
      <c r="A239">
        <v>35599</v>
      </c>
      <c r="B239" s="2">
        <v>36682</v>
      </c>
      <c r="C239" t="s">
        <v>196</v>
      </c>
      <c r="D239">
        <v>2000</v>
      </c>
      <c r="F239" t="s">
        <v>113</v>
      </c>
      <c r="G239" t="s">
        <v>114</v>
      </c>
      <c r="H239" t="s">
        <v>115</v>
      </c>
      <c r="I239" t="s">
        <v>116</v>
      </c>
      <c r="J239">
        <v>-10000</v>
      </c>
      <c r="L239" t="s">
        <v>358</v>
      </c>
    </row>
    <row r="240" spans="1:12" x14ac:dyDescent="0.2">
      <c r="A240">
        <v>35599</v>
      </c>
      <c r="B240" s="5">
        <v>36705</v>
      </c>
      <c r="C240" s="4" t="s">
        <v>196</v>
      </c>
      <c r="D240">
        <v>2000</v>
      </c>
      <c r="E240" s="4"/>
      <c r="F240" s="4" t="s">
        <v>110</v>
      </c>
      <c r="G240" s="4" t="s">
        <v>283</v>
      </c>
      <c r="H240" s="4" t="s">
        <v>17</v>
      </c>
      <c r="I240" s="4" t="s">
        <v>206</v>
      </c>
      <c r="J240" s="4">
        <v>-220</v>
      </c>
      <c r="K240" s="4"/>
      <c r="L240" t="str">
        <f t="shared" si="3"/>
        <v>Operating</v>
      </c>
    </row>
    <row r="241" spans="1:13" x14ac:dyDescent="0.2">
      <c r="A241">
        <v>35599</v>
      </c>
      <c r="B241" s="2">
        <v>36670</v>
      </c>
      <c r="C241" t="s">
        <v>196</v>
      </c>
      <c r="D241">
        <v>2000</v>
      </c>
      <c r="E241">
        <v>1306</v>
      </c>
      <c r="F241" t="s">
        <v>207</v>
      </c>
      <c r="G241" t="s">
        <v>208</v>
      </c>
      <c r="H241" t="s">
        <v>6</v>
      </c>
      <c r="I241" t="s">
        <v>16</v>
      </c>
      <c r="J241">
        <v>-42.25</v>
      </c>
      <c r="L241" t="str">
        <f t="shared" si="3"/>
        <v>Operating</v>
      </c>
    </row>
    <row r="242" spans="1:13" x14ac:dyDescent="0.2">
      <c r="A242">
        <v>35599</v>
      </c>
      <c r="B242" s="2">
        <v>36670</v>
      </c>
      <c r="C242" t="s">
        <v>196</v>
      </c>
      <c r="D242">
        <v>2000</v>
      </c>
      <c r="E242">
        <v>1311</v>
      </c>
      <c r="F242" t="s">
        <v>176</v>
      </c>
      <c r="G242" t="s">
        <v>195</v>
      </c>
      <c r="H242" t="s">
        <v>17</v>
      </c>
      <c r="I242" t="s">
        <v>195</v>
      </c>
      <c r="J242">
        <v>-250</v>
      </c>
      <c r="L242" t="str">
        <f t="shared" si="3"/>
        <v>Operating</v>
      </c>
    </row>
    <row r="243" spans="1:13" x14ac:dyDescent="0.2">
      <c r="A243">
        <v>35599</v>
      </c>
      <c r="B243" s="2">
        <v>36678</v>
      </c>
      <c r="C243" t="s">
        <v>196</v>
      </c>
      <c r="D243">
        <v>2000</v>
      </c>
      <c r="E243">
        <v>1312</v>
      </c>
      <c r="F243" t="s">
        <v>176</v>
      </c>
      <c r="G243" t="s">
        <v>264</v>
      </c>
      <c r="H243" t="s">
        <v>3</v>
      </c>
      <c r="I243" t="s">
        <v>5</v>
      </c>
      <c r="J243">
        <v>-240</v>
      </c>
      <c r="L243" t="str">
        <f t="shared" si="3"/>
        <v>Operating</v>
      </c>
    </row>
    <row r="244" spans="1:13" x14ac:dyDescent="0.2">
      <c r="A244">
        <v>35599</v>
      </c>
      <c r="B244" s="2">
        <v>36679</v>
      </c>
      <c r="C244" t="s">
        <v>196</v>
      </c>
      <c r="D244">
        <v>2000</v>
      </c>
      <c r="E244">
        <v>1313</v>
      </c>
      <c r="F244" t="s">
        <v>374</v>
      </c>
      <c r="G244" t="s">
        <v>264</v>
      </c>
      <c r="H244" t="s">
        <v>3</v>
      </c>
      <c r="I244" t="s">
        <v>4</v>
      </c>
      <c r="J244">
        <v>-280</v>
      </c>
      <c r="L244" t="str">
        <f>IF(H244="Personal","Personal","Operating")</f>
        <v>Operating</v>
      </c>
    </row>
    <row r="245" spans="1:13" x14ac:dyDescent="0.2">
      <c r="A245">
        <v>35599</v>
      </c>
      <c r="B245" s="2">
        <v>36679</v>
      </c>
      <c r="C245" t="s">
        <v>196</v>
      </c>
      <c r="D245">
        <v>2000</v>
      </c>
      <c r="E245">
        <v>1313</v>
      </c>
      <c r="F245" t="s">
        <v>374</v>
      </c>
      <c r="G245" t="s">
        <v>264</v>
      </c>
      <c r="H245" t="s">
        <v>3</v>
      </c>
      <c r="I245" t="s">
        <v>4</v>
      </c>
      <c r="J245">
        <v>-80</v>
      </c>
      <c r="L245" t="s">
        <v>499</v>
      </c>
    </row>
    <row r="246" spans="1:13" x14ac:dyDescent="0.2">
      <c r="A246">
        <v>35599</v>
      </c>
      <c r="B246" s="2">
        <v>36679</v>
      </c>
      <c r="C246" t="s">
        <v>196</v>
      </c>
      <c r="D246">
        <v>2000</v>
      </c>
      <c r="E246">
        <v>1315</v>
      </c>
      <c r="F246" t="s">
        <v>210</v>
      </c>
      <c r="G246" t="s">
        <v>211</v>
      </c>
      <c r="H246" t="s">
        <v>6</v>
      </c>
      <c r="I246" t="s">
        <v>46</v>
      </c>
      <c r="J246">
        <v>-40</v>
      </c>
      <c r="L246" t="str">
        <f t="shared" si="3"/>
        <v>Operating</v>
      </c>
      <c r="M246" t="s">
        <v>511</v>
      </c>
    </row>
    <row r="247" spans="1:13" x14ac:dyDescent="0.2">
      <c r="A247">
        <v>35599</v>
      </c>
      <c r="B247" s="2">
        <v>36679</v>
      </c>
      <c r="C247" t="s">
        <v>196</v>
      </c>
      <c r="D247">
        <v>2000</v>
      </c>
      <c r="E247">
        <v>1316</v>
      </c>
      <c r="F247" t="s">
        <v>49</v>
      </c>
      <c r="G247" t="s">
        <v>188</v>
      </c>
      <c r="H247" t="s">
        <v>51</v>
      </c>
      <c r="I247" t="s">
        <v>122</v>
      </c>
      <c r="J247">
        <v>-125.25</v>
      </c>
      <c r="L247" t="str">
        <f t="shared" si="3"/>
        <v>Operating</v>
      </c>
      <c r="M247" t="s">
        <v>511</v>
      </c>
    </row>
    <row r="248" spans="1:13" x14ac:dyDescent="0.2">
      <c r="A248">
        <v>35599</v>
      </c>
      <c r="B248" s="2">
        <v>36679</v>
      </c>
      <c r="C248" t="s">
        <v>196</v>
      </c>
      <c r="D248">
        <v>2000</v>
      </c>
      <c r="E248">
        <v>1317</v>
      </c>
      <c r="F248" t="s">
        <v>91</v>
      </c>
      <c r="G248" t="s">
        <v>188</v>
      </c>
      <c r="H248" t="s">
        <v>51</v>
      </c>
      <c r="I248" t="s">
        <v>122</v>
      </c>
      <c r="J248">
        <v>-24.06</v>
      </c>
      <c r="L248" t="str">
        <f t="shared" si="3"/>
        <v>Operating</v>
      </c>
      <c r="M248" t="s">
        <v>511</v>
      </c>
    </row>
    <row r="249" spans="1:13" x14ac:dyDescent="0.2">
      <c r="A249">
        <v>35599</v>
      </c>
      <c r="B249" s="2">
        <v>36679</v>
      </c>
      <c r="C249" t="s">
        <v>196</v>
      </c>
      <c r="D249">
        <v>2000</v>
      </c>
      <c r="E249">
        <v>1318</v>
      </c>
      <c r="F249" t="s">
        <v>63</v>
      </c>
      <c r="G249" t="s">
        <v>188</v>
      </c>
      <c r="H249" t="s">
        <v>6</v>
      </c>
      <c r="I249" t="s">
        <v>9</v>
      </c>
      <c r="J249">
        <v>-500</v>
      </c>
      <c r="L249" t="s">
        <v>499</v>
      </c>
    </row>
    <row r="250" spans="1:13" x14ac:dyDescent="0.2">
      <c r="A250">
        <v>35599</v>
      </c>
      <c r="B250" s="2">
        <v>36679</v>
      </c>
      <c r="C250" t="s">
        <v>196</v>
      </c>
      <c r="D250">
        <v>2000</v>
      </c>
      <c r="E250">
        <v>1318</v>
      </c>
      <c r="F250" t="s">
        <v>63</v>
      </c>
      <c r="G250" t="s">
        <v>188</v>
      </c>
      <c r="H250" t="s">
        <v>6</v>
      </c>
      <c r="I250" t="s">
        <v>9</v>
      </c>
      <c r="J250">
        <v>-254</v>
      </c>
      <c r="L250" t="str">
        <f t="shared" si="3"/>
        <v>Operating</v>
      </c>
    </row>
    <row r="251" spans="1:13" x14ac:dyDescent="0.2">
      <c r="A251">
        <v>35599</v>
      </c>
      <c r="B251" s="2">
        <v>36679</v>
      </c>
      <c r="C251" t="s">
        <v>196</v>
      </c>
      <c r="D251">
        <v>2000</v>
      </c>
      <c r="E251">
        <v>1319</v>
      </c>
      <c r="F251" t="s">
        <v>60</v>
      </c>
      <c r="G251" t="s">
        <v>188</v>
      </c>
      <c r="H251" t="s">
        <v>18</v>
      </c>
      <c r="I251" t="s">
        <v>62</v>
      </c>
      <c r="J251">
        <v>-47.41</v>
      </c>
      <c r="L251" t="str">
        <f t="shared" si="3"/>
        <v>Operating</v>
      </c>
      <c r="M251" t="s">
        <v>511</v>
      </c>
    </row>
    <row r="252" spans="1:13" x14ac:dyDescent="0.2">
      <c r="A252">
        <v>35599</v>
      </c>
      <c r="B252" s="2">
        <v>36679</v>
      </c>
      <c r="C252" t="s">
        <v>196</v>
      </c>
      <c r="D252">
        <v>2000</v>
      </c>
      <c r="E252">
        <v>1320</v>
      </c>
      <c r="F252" t="s">
        <v>212</v>
      </c>
      <c r="G252" t="s">
        <v>188</v>
      </c>
      <c r="H252" t="s">
        <v>6</v>
      </c>
      <c r="I252" t="s">
        <v>66</v>
      </c>
      <c r="J252">
        <v>-32.4</v>
      </c>
      <c r="L252" t="str">
        <f t="shared" si="3"/>
        <v>Operating</v>
      </c>
      <c r="M252" t="s">
        <v>511</v>
      </c>
    </row>
    <row r="253" spans="1:13" x14ac:dyDescent="0.2">
      <c r="A253">
        <v>35599</v>
      </c>
      <c r="B253" s="5">
        <v>36682</v>
      </c>
      <c r="C253" s="4" t="s">
        <v>196</v>
      </c>
      <c r="D253">
        <v>2000</v>
      </c>
      <c r="E253" s="4">
        <v>1321</v>
      </c>
      <c r="F253" s="4" t="s">
        <v>55</v>
      </c>
      <c r="G253" s="4" t="s">
        <v>215</v>
      </c>
      <c r="H253" s="4" t="s">
        <v>6</v>
      </c>
      <c r="I253" s="4" t="s">
        <v>216</v>
      </c>
      <c r="J253" s="4">
        <v>-40</v>
      </c>
      <c r="K253" s="4"/>
      <c r="L253" t="str">
        <f t="shared" si="3"/>
        <v>Operating</v>
      </c>
      <c r="M253" t="s">
        <v>511</v>
      </c>
    </row>
    <row r="254" spans="1:13" x14ac:dyDescent="0.2">
      <c r="A254">
        <v>35599</v>
      </c>
      <c r="B254" s="5">
        <v>36682</v>
      </c>
      <c r="C254" s="4" t="s">
        <v>196</v>
      </c>
      <c r="D254">
        <v>2000</v>
      </c>
      <c r="E254" s="4">
        <v>1321</v>
      </c>
      <c r="F254" s="4" t="s">
        <v>55</v>
      </c>
      <c r="G254" s="4" t="s">
        <v>147</v>
      </c>
      <c r="H254" s="4" t="s">
        <v>6</v>
      </c>
      <c r="I254" s="4" t="s">
        <v>16</v>
      </c>
      <c r="J254" s="4">
        <v>-40</v>
      </c>
      <c r="K254" s="4"/>
      <c r="L254" t="str">
        <f t="shared" si="3"/>
        <v>Operating</v>
      </c>
      <c r="M254" t="s">
        <v>511</v>
      </c>
    </row>
    <row r="255" spans="1:13" x14ac:dyDescent="0.2">
      <c r="A255">
        <v>35599</v>
      </c>
      <c r="B255" s="5">
        <v>36682</v>
      </c>
      <c r="C255" s="4" t="s">
        <v>196</v>
      </c>
      <c r="D255">
        <v>2000</v>
      </c>
      <c r="E255" s="4">
        <v>1321</v>
      </c>
      <c r="F255" s="4" t="s">
        <v>55</v>
      </c>
      <c r="G255" s="4" t="s">
        <v>130</v>
      </c>
      <c r="H255" s="4" t="s">
        <v>6</v>
      </c>
      <c r="I255" s="4" t="s">
        <v>15</v>
      </c>
      <c r="J255" s="4">
        <v>-45.22</v>
      </c>
      <c r="K255" s="4"/>
      <c r="L255" t="str">
        <f t="shared" si="3"/>
        <v>Operating</v>
      </c>
      <c r="M255" t="s">
        <v>511</v>
      </c>
    </row>
    <row r="256" spans="1:13" x14ac:dyDescent="0.2">
      <c r="A256">
        <v>35599</v>
      </c>
      <c r="B256" s="2">
        <v>36683</v>
      </c>
      <c r="C256" t="s">
        <v>196</v>
      </c>
      <c r="D256">
        <v>2000</v>
      </c>
      <c r="E256">
        <v>1322</v>
      </c>
      <c r="F256" t="s">
        <v>57</v>
      </c>
      <c r="G256" t="s">
        <v>58</v>
      </c>
      <c r="H256" t="s">
        <v>6</v>
      </c>
      <c r="I256" t="s">
        <v>16</v>
      </c>
      <c r="J256">
        <v>-2.65</v>
      </c>
      <c r="L256" t="str">
        <f t="shared" si="3"/>
        <v>Operating</v>
      </c>
    </row>
    <row r="257" spans="1:14" x14ac:dyDescent="0.2">
      <c r="A257">
        <v>35599</v>
      </c>
      <c r="B257" s="2">
        <v>36683</v>
      </c>
      <c r="C257" t="s">
        <v>196</v>
      </c>
      <c r="D257">
        <v>2000</v>
      </c>
      <c r="E257">
        <v>1323</v>
      </c>
      <c r="F257" t="s">
        <v>136</v>
      </c>
      <c r="G257" t="s">
        <v>213</v>
      </c>
      <c r="H257" t="s">
        <v>6</v>
      </c>
      <c r="I257" t="s">
        <v>13</v>
      </c>
      <c r="J257">
        <v>-76.48</v>
      </c>
      <c r="L257" t="str">
        <f t="shared" si="3"/>
        <v>Operating</v>
      </c>
      <c r="M257" t="s">
        <v>511</v>
      </c>
    </row>
    <row r="258" spans="1:14" x14ac:dyDescent="0.2">
      <c r="A258">
        <v>35599</v>
      </c>
      <c r="B258" s="5">
        <v>36685</v>
      </c>
      <c r="C258" s="4" t="s">
        <v>196</v>
      </c>
      <c r="D258">
        <v>2000</v>
      </c>
      <c r="E258" s="4">
        <v>1324</v>
      </c>
      <c r="F258" s="4" t="s">
        <v>55</v>
      </c>
      <c r="G258" s="4" t="s">
        <v>215</v>
      </c>
      <c r="H258" s="4" t="s">
        <v>6</v>
      </c>
      <c r="I258" s="4" t="s">
        <v>216</v>
      </c>
      <c r="J258" s="4">
        <v>-111</v>
      </c>
      <c r="K258" s="4"/>
      <c r="L258" t="str">
        <f t="shared" si="3"/>
        <v>Operating</v>
      </c>
      <c r="M258" t="s">
        <v>511</v>
      </c>
    </row>
    <row r="259" spans="1:14" x14ac:dyDescent="0.2">
      <c r="A259">
        <v>35599</v>
      </c>
      <c r="B259" s="2">
        <v>36685</v>
      </c>
      <c r="C259" t="s">
        <v>196</v>
      </c>
      <c r="D259">
        <v>2000</v>
      </c>
      <c r="E259">
        <v>1325</v>
      </c>
      <c r="F259" t="s">
        <v>214</v>
      </c>
      <c r="G259" t="s">
        <v>215</v>
      </c>
      <c r="H259" t="s">
        <v>6</v>
      </c>
      <c r="I259" t="s">
        <v>216</v>
      </c>
      <c r="J259">
        <v>-42.04</v>
      </c>
      <c r="L259" t="str">
        <f t="shared" si="3"/>
        <v>Operating</v>
      </c>
      <c r="M259" t="s">
        <v>511</v>
      </c>
    </row>
    <row r="260" spans="1:14" x14ac:dyDescent="0.2">
      <c r="A260">
        <v>35599</v>
      </c>
      <c r="B260" s="2">
        <v>36686</v>
      </c>
      <c r="C260" t="s">
        <v>196</v>
      </c>
      <c r="D260">
        <v>2000</v>
      </c>
      <c r="E260">
        <v>1326</v>
      </c>
      <c r="F260" t="s">
        <v>374</v>
      </c>
      <c r="G260" t="s">
        <v>209</v>
      </c>
      <c r="H260" t="s">
        <v>3</v>
      </c>
      <c r="I260" t="s">
        <v>4</v>
      </c>
      <c r="J260">
        <v>-280</v>
      </c>
      <c r="L260" t="str">
        <f>IF(H260="Personal","Personal","Operating")</f>
        <v>Operating</v>
      </c>
    </row>
    <row r="261" spans="1:14" x14ac:dyDescent="0.2">
      <c r="A261">
        <v>35599</v>
      </c>
      <c r="B261" s="2">
        <v>36686</v>
      </c>
      <c r="C261" t="s">
        <v>196</v>
      </c>
      <c r="D261">
        <v>2000</v>
      </c>
      <c r="E261">
        <v>1326</v>
      </c>
      <c r="F261" t="s">
        <v>374</v>
      </c>
      <c r="G261" t="s">
        <v>209</v>
      </c>
      <c r="H261" t="s">
        <v>3</v>
      </c>
      <c r="I261" t="s">
        <v>4</v>
      </c>
      <c r="J261">
        <v>-80</v>
      </c>
      <c r="L261" t="s">
        <v>499</v>
      </c>
    </row>
    <row r="262" spans="1:14" x14ac:dyDescent="0.2">
      <c r="A262">
        <v>35599</v>
      </c>
      <c r="B262" s="2">
        <v>36686</v>
      </c>
      <c r="C262" t="s">
        <v>196</v>
      </c>
      <c r="D262">
        <v>2000</v>
      </c>
      <c r="E262">
        <v>1327</v>
      </c>
      <c r="F262" t="s">
        <v>176</v>
      </c>
      <c r="G262" t="s">
        <v>209</v>
      </c>
      <c r="H262" t="s">
        <v>3</v>
      </c>
      <c r="I262" t="s">
        <v>5</v>
      </c>
      <c r="J262">
        <v>-240</v>
      </c>
      <c r="L262" t="str">
        <f t="shared" si="3"/>
        <v>Operating</v>
      </c>
    </row>
    <row r="263" spans="1:14" x14ac:dyDescent="0.2">
      <c r="A263">
        <v>35599</v>
      </c>
      <c r="B263" s="2">
        <v>36685</v>
      </c>
      <c r="C263" t="s">
        <v>196</v>
      </c>
      <c r="D263">
        <v>2000</v>
      </c>
      <c r="E263">
        <v>1328</v>
      </c>
      <c r="F263" t="s">
        <v>67</v>
      </c>
      <c r="G263" t="s">
        <v>217</v>
      </c>
      <c r="H263" t="s">
        <v>17</v>
      </c>
      <c r="I263" t="s">
        <v>194</v>
      </c>
      <c r="J263">
        <v>-177.79</v>
      </c>
      <c r="L263" t="str">
        <f t="shared" si="3"/>
        <v>Operating</v>
      </c>
    </row>
    <row r="264" spans="1:14" x14ac:dyDescent="0.2">
      <c r="A264">
        <v>35599</v>
      </c>
      <c r="B264" s="2">
        <v>36689</v>
      </c>
      <c r="C264" t="s">
        <v>196</v>
      </c>
      <c r="D264">
        <v>2000</v>
      </c>
      <c r="E264">
        <v>1329</v>
      </c>
      <c r="F264" t="s">
        <v>136</v>
      </c>
      <c r="G264" t="s">
        <v>13</v>
      </c>
      <c r="H264" t="s">
        <v>6</v>
      </c>
      <c r="I264" t="s">
        <v>13</v>
      </c>
      <c r="J264">
        <v>-25.96</v>
      </c>
      <c r="L264" t="str">
        <f t="shared" si="3"/>
        <v>Operating</v>
      </c>
    </row>
    <row r="265" spans="1:14" s="4" customFormat="1" x14ac:dyDescent="0.2">
      <c r="A265">
        <v>35599</v>
      </c>
      <c r="B265" s="5">
        <v>36690</v>
      </c>
      <c r="C265" s="4" t="s">
        <v>196</v>
      </c>
      <c r="D265">
        <v>2000</v>
      </c>
      <c r="E265" s="4">
        <v>1330</v>
      </c>
      <c r="F265" t="s">
        <v>471</v>
      </c>
      <c r="G265" s="4" t="s">
        <v>219</v>
      </c>
      <c r="H265" s="4" t="s">
        <v>6</v>
      </c>
      <c r="I265" s="4" t="s">
        <v>218</v>
      </c>
      <c r="J265" s="4">
        <v>-1055.3399999999999</v>
      </c>
      <c r="L265" t="s">
        <v>499</v>
      </c>
    </row>
    <row r="266" spans="1:14" x14ac:dyDescent="0.2">
      <c r="A266">
        <v>35599</v>
      </c>
      <c r="B266" s="2">
        <v>36691</v>
      </c>
      <c r="C266" t="s">
        <v>196</v>
      </c>
      <c r="D266">
        <v>2000</v>
      </c>
      <c r="E266">
        <v>1331</v>
      </c>
      <c r="F266" t="s">
        <v>220</v>
      </c>
      <c r="G266" t="s">
        <v>221</v>
      </c>
      <c r="H266" t="s">
        <v>6</v>
      </c>
      <c r="I266" t="s">
        <v>216</v>
      </c>
      <c r="J266">
        <v>-85</v>
      </c>
      <c r="L266" t="str">
        <f t="shared" si="3"/>
        <v>Operating</v>
      </c>
      <c r="M266" t="s">
        <v>511</v>
      </c>
    </row>
    <row r="267" spans="1:14" x14ac:dyDescent="0.2">
      <c r="A267">
        <v>35599</v>
      </c>
      <c r="B267" s="5">
        <v>36692</v>
      </c>
      <c r="C267" s="4" t="s">
        <v>196</v>
      </c>
      <c r="D267">
        <v>2000</v>
      </c>
      <c r="E267" s="4">
        <v>1332</v>
      </c>
      <c r="F267" s="4" t="s">
        <v>55</v>
      </c>
      <c r="G267" s="4" t="s">
        <v>272</v>
      </c>
      <c r="H267" s="4" t="s">
        <v>6</v>
      </c>
      <c r="I267" s="4" t="s">
        <v>218</v>
      </c>
      <c r="J267" s="4">
        <v>-171.44</v>
      </c>
      <c r="K267" s="4">
        <v>23</v>
      </c>
      <c r="L267" t="s">
        <v>499</v>
      </c>
    </row>
    <row r="268" spans="1:14" x14ac:dyDescent="0.2">
      <c r="A268">
        <v>35599</v>
      </c>
      <c r="B268" s="2">
        <v>36693</v>
      </c>
      <c r="C268" t="s">
        <v>196</v>
      </c>
      <c r="D268">
        <v>2000</v>
      </c>
      <c r="E268">
        <v>1333</v>
      </c>
      <c r="F268" t="s">
        <v>176</v>
      </c>
      <c r="G268" t="s">
        <v>265</v>
      </c>
      <c r="H268" t="s">
        <v>3</v>
      </c>
      <c r="I268" t="s">
        <v>5</v>
      </c>
      <c r="J268">
        <v>-240</v>
      </c>
      <c r="L268" t="str">
        <f t="shared" si="3"/>
        <v>Operating</v>
      </c>
    </row>
    <row r="269" spans="1:14" x14ac:dyDescent="0.2">
      <c r="A269">
        <v>35599</v>
      </c>
      <c r="B269" s="2">
        <v>36692</v>
      </c>
      <c r="C269" t="s">
        <v>196</v>
      </c>
      <c r="D269">
        <v>2000</v>
      </c>
      <c r="E269">
        <v>1334</v>
      </c>
      <c r="F269" t="s">
        <v>136</v>
      </c>
      <c r="G269" t="s">
        <v>222</v>
      </c>
      <c r="H269" t="s">
        <v>6</v>
      </c>
      <c r="I269" t="s">
        <v>13</v>
      </c>
      <c r="J269">
        <v>-8.1199999999999992</v>
      </c>
      <c r="L269" t="str">
        <f t="shared" si="3"/>
        <v>Operating</v>
      </c>
    </row>
    <row r="270" spans="1:14" x14ac:dyDescent="0.2">
      <c r="A270">
        <v>35599</v>
      </c>
      <c r="B270" s="2">
        <v>36693</v>
      </c>
      <c r="C270" t="s">
        <v>196</v>
      </c>
      <c r="D270">
        <v>2000</v>
      </c>
      <c r="E270">
        <v>1335</v>
      </c>
      <c r="F270" t="s">
        <v>374</v>
      </c>
      <c r="G270" t="s">
        <v>265</v>
      </c>
      <c r="H270" t="s">
        <v>3</v>
      </c>
      <c r="I270" t="s">
        <v>4</v>
      </c>
      <c r="J270">
        <v>-280</v>
      </c>
      <c r="L270" t="str">
        <f t="shared" si="3"/>
        <v>Operating</v>
      </c>
    </row>
    <row r="271" spans="1:14" x14ac:dyDescent="0.2">
      <c r="A271">
        <v>35599</v>
      </c>
      <c r="B271" s="2">
        <v>36693</v>
      </c>
      <c r="C271" t="s">
        <v>196</v>
      </c>
      <c r="D271">
        <v>2000</v>
      </c>
      <c r="E271">
        <v>1336</v>
      </c>
      <c r="F271" t="s">
        <v>374</v>
      </c>
      <c r="G271" t="s">
        <v>223</v>
      </c>
      <c r="H271" t="s">
        <v>3</v>
      </c>
      <c r="I271" t="s">
        <v>4</v>
      </c>
      <c r="J271">
        <v>-400</v>
      </c>
      <c r="L271" t="str">
        <f t="shared" si="3"/>
        <v>Operating</v>
      </c>
    </row>
    <row r="272" spans="1:14" x14ac:dyDescent="0.2">
      <c r="A272">
        <v>35599</v>
      </c>
      <c r="B272" s="5">
        <v>36694</v>
      </c>
      <c r="C272" s="4" t="s">
        <v>196</v>
      </c>
      <c r="D272">
        <v>2000</v>
      </c>
      <c r="E272" s="4">
        <v>1337</v>
      </c>
      <c r="F272" s="4" t="s">
        <v>271</v>
      </c>
      <c r="G272" s="4" t="s">
        <v>39</v>
      </c>
      <c r="H272" s="4" t="s">
        <v>355</v>
      </c>
      <c r="I272" s="4" t="s">
        <v>53</v>
      </c>
      <c r="J272" s="4">
        <v>-10.75</v>
      </c>
      <c r="K272" s="4"/>
      <c r="L272" t="str">
        <f t="shared" si="3"/>
        <v>Personal</v>
      </c>
      <c r="M272" s="4"/>
      <c r="N272" s="4"/>
    </row>
    <row r="273" spans="1:14" x14ac:dyDescent="0.2">
      <c r="A273">
        <v>35599</v>
      </c>
      <c r="B273" s="2">
        <v>36697</v>
      </c>
      <c r="C273" t="s">
        <v>196</v>
      </c>
      <c r="D273">
        <v>2000</v>
      </c>
      <c r="E273">
        <v>1338</v>
      </c>
      <c r="F273" t="s">
        <v>214</v>
      </c>
      <c r="G273" t="s">
        <v>215</v>
      </c>
      <c r="H273" t="s">
        <v>6</v>
      </c>
      <c r="I273" t="s">
        <v>216</v>
      </c>
      <c r="J273">
        <v>-63.71</v>
      </c>
      <c r="L273" t="str">
        <f t="shared" si="3"/>
        <v>Operating</v>
      </c>
    </row>
    <row r="274" spans="1:14" x14ac:dyDescent="0.2">
      <c r="A274">
        <v>35599</v>
      </c>
      <c r="B274" s="5">
        <v>36697</v>
      </c>
      <c r="C274" s="4" t="s">
        <v>196</v>
      </c>
      <c r="D274">
        <v>2000</v>
      </c>
      <c r="E274" s="4">
        <v>1339</v>
      </c>
      <c r="F274" s="4" t="s">
        <v>55</v>
      </c>
      <c r="G274" s="4" t="s">
        <v>273</v>
      </c>
      <c r="H274" s="4" t="s">
        <v>6</v>
      </c>
      <c r="I274" s="4" t="s">
        <v>16</v>
      </c>
      <c r="J274" s="4">
        <v>-81.319999999999993</v>
      </c>
      <c r="K274" s="4"/>
      <c r="L274" t="str">
        <f t="shared" si="3"/>
        <v>Operating</v>
      </c>
      <c r="M274" t="s">
        <v>511</v>
      </c>
    </row>
    <row r="275" spans="1:14" x14ac:dyDescent="0.2">
      <c r="A275">
        <v>35599</v>
      </c>
      <c r="B275" s="5">
        <v>36697</v>
      </c>
      <c r="C275" s="4" t="s">
        <v>196</v>
      </c>
      <c r="D275">
        <v>2000</v>
      </c>
      <c r="E275" s="4">
        <v>1340</v>
      </c>
      <c r="F275" s="4" t="s">
        <v>55</v>
      </c>
      <c r="G275" s="4" t="s">
        <v>274</v>
      </c>
      <c r="H275" s="4" t="s">
        <v>6</v>
      </c>
      <c r="I275" s="4" t="s">
        <v>216</v>
      </c>
      <c r="J275" s="4">
        <v>-31.33</v>
      </c>
      <c r="K275" s="4"/>
      <c r="L275" t="str">
        <f t="shared" si="3"/>
        <v>Operating</v>
      </c>
      <c r="M275" s="4" t="s">
        <v>511</v>
      </c>
      <c r="N275" s="4"/>
    </row>
    <row r="276" spans="1:14" x14ac:dyDescent="0.2">
      <c r="A276">
        <v>35599</v>
      </c>
      <c r="B276" s="5">
        <v>36698</v>
      </c>
      <c r="C276" s="4" t="s">
        <v>196</v>
      </c>
      <c r="D276">
        <v>2000</v>
      </c>
      <c r="E276" s="4">
        <v>1341</v>
      </c>
      <c r="F276" s="4" t="s">
        <v>55</v>
      </c>
      <c r="G276" s="4" t="s">
        <v>246</v>
      </c>
      <c r="H276" s="4" t="s">
        <v>6</v>
      </c>
      <c r="I276" s="4" t="s">
        <v>218</v>
      </c>
      <c r="J276" s="4">
        <v>-174.31</v>
      </c>
      <c r="K276" s="4"/>
      <c r="L276" t="s">
        <v>499</v>
      </c>
      <c r="M276" s="4" t="s">
        <v>511</v>
      </c>
    </row>
    <row r="277" spans="1:14" x14ac:dyDescent="0.2">
      <c r="A277">
        <v>35599</v>
      </c>
      <c r="B277" s="5">
        <v>36698</v>
      </c>
      <c r="C277" s="4" t="s">
        <v>196</v>
      </c>
      <c r="D277">
        <v>2000</v>
      </c>
      <c r="E277" s="4">
        <v>1341</v>
      </c>
      <c r="F277" s="4" t="s">
        <v>55</v>
      </c>
      <c r="G277" s="4" t="s">
        <v>275</v>
      </c>
      <c r="H277" s="4" t="s">
        <v>6</v>
      </c>
      <c r="I277" s="4" t="s">
        <v>16</v>
      </c>
      <c r="J277" s="4">
        <v>30</v>
      </c>
      <c r="K277" s="4"/>
      <c r="L277" t="str">
        <f t="shared" ref="L277:L346" si="4">IF(H277="Personal","Personal","Operating")</f>
        <v>Operating</v>
      </c>
      <c r="M277" s="4"/>
    </row>
    <row r="278" spans="1:14" x14ac:dyDescent="0.2">
      <c r="A278">
        <v>35599</v>
      </c>
      <c r="B278" s="2">
        <v>36700</v>
      </c>
      <c r="C278" t="s">
        <v>196</v>
      </c>
      <c r="D278">
        <v>2000</v>
      </c>
      <c r="E278">
        <v>1342</v>
      </c>
      <c r="F278" t="s">
        <v>374</v>
      </c>
      <c r="G278" t="s">
        <v>266</v>
      </c>
      <c r="H278" t="s">
        <v>3</v>
      </c>
      <c r="I278" t="s">
        <v>4</v>
      </c>
      <c r="J278">
        <v>-280</v>
      </c>
      <c r="L278" t="str">
        <f t="shared" si="4"/>
        <v>Operating</v>
      </c>
    </row>
    <row r="279" spans="1:14" x14ac:dyDescent="0.2">
      <c r="A279">
        <v>35599</v>
      </c>
      <c r="B279" s="2">
        <v>36700</v>
      </c>
      <c r="C279" t="s">
        <v>196</v>
      </c>
      <c r="D279">
        <v>2000</v>
      </c>
      <c r="E279">
        <v>1343</v>
      </c>
      <c r="F279" t="s">
        <v>176</v>
      </c>
      <c r="G279" t="s">
        <v>266</v>
      </c>
      <c r="H279" t="s">
        <v>3</v>
      </c>
      <c r="I279" t="s">
        <v>5</v>
      </c>
      <c r="J279">
        <v>-272</v>
      </c>
      <c r="L279" t="str">
        <f t="shared" si="4"/>
        <v>Operating</v>
      </c>
    </row>
    <row r="280" spans="1:14" x14ac:dyDescent="0.2">
      <c r="A280">
        <v>35599</v>
      </c>
      <c r="B280" s="5">
        <v>36701</v>
      </c>
      <c r="C280" s="4" t="s">
        <v>196</v>
      </c>
      <c r="D280">
        <v>2000</v>
      </c>
      <c r="E280" s="4">
        <v>1344</v>
      </c>
      <c r="F280" s="4" t="s">
        <v>55</v>
      </c>
      <c r="G280" s="4" t="s">
        <v>276</v>
      </c>
      <c r="H280" s="4" t="s">
        <v>6</v>
      </c>
      <c r="I280" s="4" t="s">
        <v>16</v>
      </c>
      <c r="J280" s="4">
        <v>-6.31</v>
      </c>
      <c r="K280" s="4"/>
      <c r="L280" t="str">
        <f t="shared" si="4"/>
        <v>Operating</v>
      </c>
      <c r="M280" t="s">
        <v>511</v>
      </c>
    </row>
    <row r="281" spans="1:14" x14ac:dyDescent="0.2">
      <c r="A281">
        <v>35599</v>
      </c>
      <c r="B281" s="2">
        <v>36704</v>
      </c>
      <c r="C281" t="s">
        <v>196</v>
      </c>
      <c r="D281">
        <v>2000</v>
      </c>
      <c r="E281">
        <v>1345</v>
      </c>
      <c r="F281" t="s">
        <v>224</v>
      </c>
      <c r="G281" t="s">
        <v>195</v>
      </c>
      <c r="H281" t="s">
        <v>17</v>
      </c>
      <c r="I281" t="s">
        <v>195</v>
      </c>
      <c r="J281">
        <v>-175</v>
      </c>
      <c r="L281" t="str">
        <f t="shared" si="4"/>
        <v>Operating</v>
      </c>
    </row>
    <row r="282" spans="1:14" x14ac:dyDescent="0.2">
      <c r="A282">
        <v>35599</v>
      </c>
      <c r="B282" s="5">
        <v>36704</v>
      </c>
      <c r="C282" s="4" t="s">
        <v>196</v>
      </c>
      <c r="D282">
        <v>2000</v>
      </c>
      <c r="E282" s="4">
        <v>1346</v>
      </c>
      <c r="F282" s="4" t="s">
        <v>225</v>
      </c>
      <c r="G282" s="4" t="s">
        <v>226</v>
      </c>
      <c r="H282" s="4" t="s">
        <v>3</v>
      </c>
      <c r="I282" s="4" t="s">
        <v>5</v>
      </c>
      <c r="J282" s="4">
        <v>-35</v>
      </c>
      <c r="K282" s="4"/>
      <c r="L282" t="str">
        <f t="shared" si="4"/>
        <v>Operating</v>
      </c>
      <c r="M282" s="4"/>
    </row>
    <row r="283" spans="1:14" x14ac:dyDescent="0.2">
      <c r="A283">
        <v>35599</v>
      </c>
      <c r="B283" s="5">
        <v>36705</v>
      </c>
      <c r="C283" s="4" t="s">
        <v>196</v>
      </c>
      <c r="D283">
        <v>2000</v>
      </c>
      <c r="E283" s="4">
        <v>1347</v>
      </c>
      <c r="F283" s="4" t="s">
        <v>55</v>
      </c>
      <c r="G283" s="4" t="s">
        <v>130</v>
      </c>
      <c r="H283" s="4" t="s">
        <v>6</v>
      </c>
      <c r="I283" s="4" t="s">
        <v>15</v>
      </c>
      <c r="J283" s="4">
        <v>-19.920000000000002</v>
      </c>
      <c r="K283" s="4"/>
      <c r="L283" t="str">
        <f t="shared" si="4"/>
        <v>Operating</v>
      </c>
      <c r="M283" t="s">
        <v>511</v>
      </c>
    </row>
    <row r="284" spans="1:14" x14ac:dyDescent="0.2">
      <c r="A284">
        <v>35599</v>
      </c>
      <c r="B284" s="2">
        <v>36705</v>
      </c>
      <c r="C284" t="s">
        <v>196</v>
      </c>
      <c r="D284">
        <v>2000</v>
      </c>
      <c r="E284">
        <v>1348</v>
      </c>
      <c r="F284" t="s">
        <v>227</v>
      </c>
      <c r="G284" t="s">
        <v>228</v>
      </c>
      <c r="H284" t="s">
        <v>3</v>
      </c>
      <c r="I284" t="s">
        <v>5</v>
      </c>
      <c r="J284">
        <v>-40</v>
      </c>
      <c r="L284" t="str">
        <f t="shared" si="4"/>
        <v>Operating</v>
      </c>
    </row>
    <row r="285" spans="1:14" x14ac:dyDescent="0.2">
      <c r="A285">
        <v>35599</v>
      </c>
      <c r="B285" s="2">
        <v>36707</v>
      </c>
      <c r="C285" t="s">
        <v>196</v>
      </c>
      <c r="D285">
        <v>2000</v>
      </c>
      <c r="E285">
        <v>1355</v>
      </c>
      <c r="F285" t="s">
        <v>374</v>
      </c>
      <c r="G285" t="s">
        <v>267</v>
      </c>
      <c r="H285" t="s">
        <v>3</v>
      </c>
      <c r="I285" t="s">
        <v>4</v>
      </c>
      <c r="J285">
        <v>-160</v>
      </c>
      <c r="L285" t="s">
        <v>499</v>
      </c>
    </row>
    <row r="286" spans="1:14" x14ac:dyDescent="0.2">
      <c r="A286">
        <v>35599</v>
      </c>
      <c r="B286" s="2">
        <v>36707</v>
      </c>
      <c r="C286" t="s">
        <v>196</v>
      </c>
      <c r="D286">
        <v>2000</v>
      </c>
      <c r="E286">
        <v>1355</v>
      </c>
      <c r="F286" t="s">
        <v>374</v>
      </c>
      <c r="G286" t="s">
        <v>267</v>
      </c>
      <c r="H286" t="s">
        <v>3</v>
      </c>
      <c r="I286" t="s">
        <v>4</v>
      </c>
      <c r="J286">
        <v>-280</v>
      </c>
      <c r="L286" t="str">
        <f t="shared" si="4"/>
        <v>Operating</v>
      </c>
    </row>
    <row r="287" spans="1:14" x14ac:dyDescent="0.2">
      <c r="A287">
        <v>35599</v>
      </c>
      <c r="B287" s="2">
        <v>36712</v>
      </c>
      <c r="C287" t="s">
        <v>231</v>
      </c>
      <c r="D287">
        <v>2000</v>
      </c>
      <c r="F287" t="s">
        <v>20</v>
      </c>
      <c r="G287" t="s">
        <v>232</v>
      </c>
      <c r="H287" t="s">
        <v>17</v>
      </c>
      <c r="I287" t="s">
        <v>20</v>
      </c>
      <c r="J287">
        <f>2665+2237+12.88+0.5</f>
        <v>4915.38</v>
      </c>
      <c r="L287" t="str">
        <f t="shared" si="4"/>
        <v>Operating</v>
      </c>
    </row>
    <row r="288" spans="1:14" x14ac:dyDescent="0.2">
      <c r="A288">
        <v>35599</v>
      </c>
      <c r="B288" s="2">
        <v>36719</v>
      </c>
      <c r="C288" t="s">
        <v>231</v>
      </c>
      <c r="D288">
        <v>2000</v>
      </c>
      <c r="F288" t="s">
        <v>20</v>
      </c>
      <c r="G288" t="s">
        <v>233</v>
      </c>
      <c r="H288" t="s">
        <v>17</v>
      </c>
      <c r="I288" t="s">
        <v>20</v>
      </c>
      <c r="J288">
        <f>2195.14+1983</f>
        <v>4178.1399999999994</v>
      </c>
      <c r="L288" t="str">
        <f t="shared" si="4"/>
        <v>Operating</v>
      </c>
    </row>
    <row r="289" spans="1:13" x14ac:dyDescent="0.2">
      <c r="A289">
        <v>35599</v>
      </c>
      <c r="B289" s="2">
        <v>36724</v>
      </c>
      <c r="C289" t="s">
        <v>231</v>
      </c>
      <c r="D289">
        <v>2000</v>
      </c>
      <c r="F289" t="s">
        <v>20</v>
      </c>
      <c r="G289" t="s">
        <v>234</v>
      </c>
      <c r="H289" t="s">
        <v>17</v>
      </c>
      <c r="I289" t="s">
        <v>20</v>
      </c>
      <c r="J289">
        <f>2394+865</f>
        <v>3259</v>
      </c>
      <c r="L289" t="str">
        <f t="shared" si="4"/>
        <v>Operating</v>
      </c>
    </row>
    <row r="290" spans="1:13" x14ac:dyDescent="0.2">
      <c r="A290">
        <v>35599</v>
      </c>
      <c r="B290" s="2">
        <v>36732</v>
      </c>
      <c r="C290" t="s">
        <v>231</v>
      </c>
      <c r="D290">
        <v>2000</v>
      </c>
      <c r="F290" t="s">
        <v>20</v>
      </c>
      <c r="G290" t="s">
        <v>235</v>
      </c>
      <c r="H290" t="s">
        <v>17</v>
      </c>
      <c r="I290" t="s">
        <v>20</v>
      </c>
      <c r="J290">
        <f>2500.6+2185+1060.22</f>
        <v>5745.8200000000006</v>
      </c>
      <c r="L290" t="str">
        <f t="shared" si="4"/>
        <v>Operating</v>
      </c>
    </row>
    <row r="291" spans="1:13" x14ac:dyDescent="0.2">
      <c r="A291">
        <v>35599</v>
      </c>
      <c r="B291" s="2">
        <v>36725</v>
      </c>
      <c r="C291" t="s">
        <v>231</v>
      </c>
      <c r="D291">
        <v>2000</v>
      </c>
      <c r="F291" t="s">
        <v>163</v>
      </c>
      <c r="G291" t="s">
        <v>237</v>
      </c>
      <c r="H291" t="s">
        <v>6</v>
      </c>
      <c r="I291" t="s">
        <v>16</v>
      </c>
      <c r="J291">
        <v>-69.48</v>
      </c>
      <c r="L291" t="str">
        <f t="shared" si="4"/>
        <v>Operating</v>
      </c>
    </row>
    <row r="292" spans="1:13" x14ac:dyDescent="0.2">
      <c r="A292">
        <v>35599</v>
      </c>
      <c r="B292" s="2">
        <v>36710</v>
      </c>
      <c r="C292" t="s">
        <v>231</v>
      </c>
      <c r="D292">
        <v>2000</v>
      </c>
      <c r="F292" t="s">
        <v>101</v>
      </c>
      <c r="G292" t="s">
        <v>236</v>
      </c>
      <c r="H292" t="s">
        <v>51</v>
      </c>
      <c r="I292" t="s">
        <v>103</v>
      </c>
      <c r="J292">
        <v>-3397.5</v>
      </c>
      <c r="L292" t="str">
        <f t="shared" si="4"/>
        <v>Operating</v>
      </c>
    </row>
    <row r="293" spans="1:13" x14ac:dyDescent="0.2">
      <c r="A293">
        <v>35599</v>
      </c>
      <c r="B293" s="2">
        <v>36714</v>
      </c>
      <c r="C293" t="s">
        <v>231</v>
      </c>
      <c r="D293">
        <v>2000</v>
      </c>
      <c r="F293" t="s">
        <v>105</v>
      </c>
      <c r="G293" t="s">
        <v>230</v>
      </c>
      <c r="H293" t="s">
        <v>51</v>
      </c>
      <c r="I293" t="s">
        <v>53</v>
      </c>
      <c r="J293">
        <v>-96.69</v>
      </c>
      <c r="L293" t="str">
        <f t="shared" si="4"/>
        <v>Operating</v>
      </c>
    </row>
    <row r="294" spans="1:13" x14ac:dyDescent="0.2">
      <c r="A294">
        <v>35599</v>
      </c>
      <c r="B294" s="2">
        <v>36717</v>
      </c>
      <c r="C294" t="s">
        <v>231</v>
      </c>
      <c r="D294">
        <v>2000</v>
      </c>
      <c r="F294" t="s">
        <v>113</v>
      </c>
      <c r="G294" t="s">
        <v>114</v>
      </c>
      <c r="H294" t="s">
        <v>115</v>
      </c>
      <c r="I294" t="s">
        <v>116</v>
      </c>
      <c r="J294">
        <v>-10000</v>
      </c>
      <c r="L294" t="s">
        <v>358</v>
      </c>
    </row>
    <row r="295" spans="1:13" x14ac:dyDescent="0.2">
      <c r="A295">
        <v>35599</v>
      </c>
      <c r="B295" s="5">
        <v>36710</v>
      </c>
      <c r="C295" s="4" t="s">
        <v>231</v>
      </c>
      <c r="D295">
        <v>2000</v>
      </c>
      <c r="E295" s="4">
        <v>1349</v>
      </c>
      <c r="F295" s="4" t="s">
        <v>55</v>
      </c>
      <c r="G295" s="4" t="s">
        <v>277</v>
      </c>
      <c r="H295" s="4" t="s">
        <v>6</v>
      </c>
      <c r="I295" s="4" t="s">
        <v>216</v>
      </c>
      <c r="J295" s="4">
        <v>-17.38</v>
      </c>
      <c r="K295" s="4"/>
      <c r="L295" t="str">
        <f t="shared" si="4"/>
        <v>Operating</v>
      </c>
      <c r="M295" t="s">
        <v>511</v>
      </c>
    </row>
    <row r="296" spans="1:13" x14ac:dyDescent="0.2">
      <c r="A296">
        <v>35599</v>
      </c>
      <c r="B296" s="5">
        <v>36705</v>
      </c>
      <c r="C296" s="4" t="s">
        <v>231</v>
      </c>
      <c r="D296">
        <v>2000</v>
      </c>
      <c r="E296" s="4">
        <v>1350</v>
      </c>
      <c r="F296" s="4" t="s">
        <v>271</v>
      </c>
      <c r="G296" s="4" t="s">
        <v>39</v>
      </c>
      <c r="H296" s="4" t="s">
        <v>355</v>
      </c>
      <c r="I296" s="4" t="s">
        <v>53</v>
      </c>
      <c r="J296" s="4">
        <v>-11.07</v>
      </c>
      <c r="K296" s="4"/>
      <c r="L296" t="s">
        <v>355</v>
      </c>
      <c r="M296" t="s">
        <v>511</v>
      </c>
    </row>
    <row r="297" spans="1:13" x14ac:dyDescent="0.2">
      <c r="A297">
        <v>35599</v>
      </c>
      <c r="B297" s="5">
        <v>36706</v>
      </c>
      <c r="C297" s="4" t="s">
        <v>231</v>
      </c>
      <c r="D297">
        <v>2000</v>
      </c>
      <c r="E297" s="4">
        <v>1351</v>
      </c>
      <c r="F297" s="4" t="s">
        <v>301</v>
      </c>
      <c r="G297" s="4" t="s">
        <v>238</v>
      </c>
      <c r="H297" s="4" t="s">
        <v>6</v>
      </c>
      <c r="I297" s="4" t="s">
        <v>16</v>
      </c>
      <c r="J297" s="4">
        <v>-151.5</v>
      </c>
      <c r="K297" s="4"/>
      <c r="L297" t="s">
        <v>499</v>
      </c>
      <c r="M297" t="s">
        <v>511</v>
      </c>
    </row>
    <row r="298" spans="1:13" x14ac:dyDescent="0.2">
      <c r="A298">
        <v>35599</v>
      </c>
      <c r="B298" s="2">
        <v>36707</v>
      </c>
      <c r="C298" t="s">
        <v>231</v>
      </c>
      <c r="D298">
        <v>2000</v>
      </c>
      <c r="E298">
        <v>1352</v>
      </c>
      <c r="F298" t="s">
        <v>176</v>
      </c>
      <c r="G298" t="s">
        <v>267</v>
      </c>
      <c r="H298" t="s">
        <v>3</v>
      </c>
      <c r="I298" t="s">
        <v>5</v>
      </c>
      <c r="J298">
        <v>-250</v>
      </c>
      <c r="L298" t="str">
        <f t="shared" si="4"/>
        <v>Operating</v>
      </c>
    </row>
    <row r="299" spans="1:13" x14ac:dyDescent="0.2">
      <c r="A299">
        <v>35599</v>
      </c>
      <c r="B299" s="2">
        <v>36707</v>
      </c>
      <c r="C299" t="s">
        <v>231</v>
      </c>
      <c r="D299">
        <v>2000</v>
      </c>
      <c r="E299">
        <v>1352</v>
      </c>
      <c r="F299" t="s">
        <v>176</v>
      </c>
      <c r="G299" t="s">
        <v>535</v>
      </c>
      <c r="H299" t="s">
        <v>3</v>
      </c>
      <c r="I299" t="s">
        <v>5</v>
      </c>
      <c r="J299">
        <v>-54</v>
      </c>
      <c r="L299" t="s">
        <v>499</v>
      </c>
    </row>
    <row r="300" spans="1:13" x14ac:dyDescent="0.2">
      <c r="A300">
        <v>35599</v>
      </c>
      <c r="B300" s="2">
        <v>36707</v>
      </c>
      <c r="C300" t="s">
        <v>231</v>
      </c>
      <c r="D300">
        <v>2000</v>
      </c>
      <c r="E300">
        <v>1356</v>
      </c>
      <c r="F300" t="s">
        <v>176</v>
      </c>
      <c r="G300" t="s">
        <v>239</v>
      </c>
      <c r="H300" t="s">
        <v>3</v>
      </c>
      <c r="I300" t="s">
        <v>5</v>
      </c>
      <c r="J300">
        <v>-50</v>
      </c>
      <c r="L300" t="str">
        <f t="shared" si="4"/>
        <v>Operating</v>
      </c>
    </row>
    <row r="301" spans="1:13" x14ac:dyDescent="0.2">
      <c r="A301">
        <v>35599</v>
      </c>
      <c r="B301" s="5">
        <v>36710</v>
      </c>
      <c r="C301" s="4" t="s">
        <v>231</v>
      </c>
      <c r="D301">
        <v>2000</v>
      </c>
      <c r="E301" s="4">
        <v>1357</v>
      </c>
      <c r="F301" s="4" t="s">
        <v>91</v>
      </c>
      <c r="G301" s="4" t="s">
        <v>217</v>
      </c>
      <c r="H301" s="4" t="s">
        <v>51</v>
      </c>
      <c r="I301" s="4" t="s">
        <v>122</v>
      </c>
      <c r="J301" s="4">
        <v>-17.079999999999998</v>
      </c>
      <c r="K301" s="4"/>
      <c r="L301" t="str">
        <f t="shared" si="4"/>
        <v>Operating</v>
      </c>
      <c r="M301" t="s">
        <v>511</v>
      </c>
    </row>
    <row r="302" spans="1:13" x14ac:dyDescent="0.2">
      <c r="A302">
        <v>35599</v>
      </c>
      <c r="B302" s="5">
        <v>36712</v>
      </c>
      <c r="C302" s="4" t="s">
        <v>231</v>
      </c>
      <c r="D302">
        <v>2000</v>
      </c>
      <c r="E302" s="4">
        <v>1358</v>
      </c>
      <c r="F302" s="4" t="s">
        <v>49</v>
      </c>
      <c r="G302" s="4" t="s">
        <v>217</v>
      </c>
      <c r="H302" s="4" t="s">
        <v>51</v>
      </c>
      <c r="I302" s="4" t="s">
        <v>122</v>
      </c>
      <c r="J302" s="4">
        <v>-147.07</v>
      </c>
      <c r="K302" s="4"/>
      <c r="L302" t="str">
        <f t="shared" si="4"/>
        <v>Operating</v>
      </c>
      <c r="M302" t="s">
        <v>511</v>
      </c>
    </row>
    <row r="303" spans="1:13" x14ac:dyDescent="0.2">
      <c r="A303">
        <v>35599</v>
      </c>
      <c r="B303" s="2">
        <v>36710</v>
      </c>
      <c r="C303" t="s">
        <v>231</v>
      </c>
      <c r="D303">
        <v>2000</v>
      </c>
      <c r="E303">
        <v>1359</v>
      </c>
      <c r="F303" t="s">
        <v>63</v>
      </c>
      <c r="G303" t="s">
        <v>217</v>
      </c>
      <c r="H303" t="s">
        <v>6</v>
      </c>
      <c r="I303" t="s">
        <v>9</v>
      </c>
      <c r="J303">
        <v>-500</v>
      </c>
      <c r="L303" t="s">
        <v>499</v>
      </c>
      <c r="M303" t="s">
        <v>511</v>
      </c>
    </row>
    <row r="304" spans="1:13" x14ac:dyDescent="0.2">
      <c r="A304">
        <v>35599</v>
      </c>
      <c r="B304" s="2">
        <v>36710</v>
      </c>
      <c r="C304" t="s">
        <v>231</v>
      </c>
      <c r="D304">
        <v>2000</v>
      </c>
      <c r="E304">
        <v>1359</v>
      </c>
      <c r="F304" t="s">
        <v>63</v>
      </c>
      <c r="G304" t="s">
        <v>217</v>
      </c>
      <c r="H304" t="s">
        <v>6</v>
      </c>
      <c r="I304" t="s">
        <v>9</v>
      </c>
      <c r="J304">
        <v>-191.87</v>
      </c>
      <c r="L304" t="str">
        <f>IF(H304="Personal","Personal","Operating")</f>
        <v>Operating</v>
      </c>
      <c r="M304" t="s">
        <v>511</v>
      </c>
    </row>
    <row r="305" spans="1:13" x14ac:dyDescent="0.2">
      <c r="A305">
        <v>35599</v>
      </c>
      <c r="B305" s="2">
        <v>36708</v>
      </c>
      <c r="C305" t="s">
        <v>231</v>
      </c>
      <c r="D305">
        <v>2000</v>
      </c>
      <c r="E305">
        <v>1360</v>
      </c>
      <c r="F305" t="s">
        <v>60</v>
      </c>
      <c r="G305" t="s">
        <v>217</v>
      </c>
      <c r="H305" t="s">
        <v>18</v>
      </c>
      <c r="I305" t="s">
        <v>62</v>
      </c>
      <c r="J305">
        <v>-47.41</v>
      </c>
      <c r="L305" t="str">
        <f t="shared" si="4"/>
        <v>Operating</v>
      </c>
      <c r="M305" t="s">
        <v>511</v>
      </c>
    </row>
    <row r="306" spans="1:13" x14ac:dyDescent="0.2">
      <c r="A306">
        <v>35599</v>
      </c>
      <c r="B306" s="2">
        <v>36710</v>
      </c>
      <c r="C306" t="s">
        <v>231</v>
      </c>
      <c r="D306">
        <v>2000</v>
      </c>
      <c r="E306">
        <v>1361</v>
      </c>
      <c r="F306" t="s">
        <v>212</v>
      </c>
      <c r="G306" t="s">
        <v>240</v>
      </c>
      <c r="H306" t="s">
        <v>6</v>
      </c>
      <c r="I306" t="s">
        <v>66</v>
      </c>
      <c r="J306">
        <v>-98.8</v>
      </c>
      <c r="L306" t="str">
        <f t="shared" si="4"/>
        <v>Operating</v>
      </c>
      <c r="M306" t="s">
        <v>511</v>
      </c>
    </row>
    <row r="307" spans="1:13" x14ac:dyDescent="0.2">
      <c r="A307">
        <v>35599</v>
      </c>
      <c r="B307" s="2">
        <v>36710</v>
      </c>
      <c r="C307" t="s">
        <v>231</v>
      </c>
      <c r="D307">
        <v>2000</v>
      </c>
      <c r="E307">
        <v>1362</v>
      </c>
      <c r="F307" t="s">
        <v>241</v>
      </c>
      <c r="G307" t="s">
        <v>243</v>
      </c>
      <c r="H307" t="s">
        <v>6</v>
      </c>
      <c r="I307" t="s">
        <v>8</v>
      </c>
      <c r="J307">
        <v>-168.89</v>
      </c>
      <c r="L307" t="s">
        <v>499</v>
      </c>
      <c r="M307" t="s">
        <v>511</v>
      </c>
    </row>
    <row r="308" spans="1:13" x14ac:dyDescent="0.2">
      <c r="A308">
        <v>35599</v>
      </c>
      <c r="B308" s="2">
        <v>36712</v>
      </c>
      <c r="C308" t="s">
        <v>231</v>
      </c>
      <c r="D308">
        <v>2000</v>
      </c>
      <c r="E308">
        <v>1363</v>
      </c>
      <c r="F308" t="s">
        <v>242</v>
      </c>
      <c r="G308" t="s">
        <v>244</v>
      </c>
      <c r="H308" t="s">
        <v>6</v>
      </c>
      <c r="I308" t="s">
        <v>38</v>
      </c>
      <c r="J308">
        <v>-70.41</v>
      </c>
      <c r="L308" t="str">
        <f t="shared" si="4"/>
        <v>Operating</v>
      </c>
    </row>
    <row r="309" spans="1:13" x14ac:dyDescent="0.2">
      <c r="A309">
        <v>35599</v>
      </c>
      <c r="B309" s="2">
        <v>36713</v>
      </c>
      <c r="C309" t="s">
        <v>231</v>
      </c>
      <c r="D309">
        <v>2000</v>
      </c>
      <c r="E309">
        <v>1364</v>
      </c>
      <c r="F309" t="s">
        <v>44</v>
      </c>
      <c r="G309" t="s">
        <v>245</v>
      </c>
      <c r="H309" t="s">
        <v>6</v>
      </c>
      <c r="I309" t="s">
        <v>46</v>
      </c>
      <c r="J309">
        <v>-9.09</v>
      </c>
      <c r="L309" t="str">
        <f t="shared" si="4"/>
        <v>Operating</v>
      </c>
    </row>
    <row r="310" spans="1:13" x14ac:dyDescent="0.2">
      <c r="A310">
        <v>35599</v>
      </c>
      <c r="B310" s="2">
        <v>36714</v>
      </c>
      <c r="C310" t="s">
        <v>231</v>
      </c>
      <c r="D310">
        <v>2000</v>
      </c>
      <c r="E310">
        <v>1365</v>
      </c>
      <c r="F310" t="s">
        <v>374</v>
      </c>
      <c r="G310" t="s">
        <v>268</v>
      </c>
      <c r="H310" t="s">
        <v>3</v>
      </c>
      <c r="I310" t="s">
        <v>4</v>
      </c>
      <c r="J310">
        <v>-280</v>
      </c>
      <c r="L310" t="str">
        <f t="shared" si="4"/>
        <v>Operating</v>
      </c>
    </row>
    <row r="311" spans="1:13" x14ac:dyDescent="0.2">
      <c r="A311">
        <v>35599</v>
      </c>
      <c r="B311" s="2">
        <v>36714</v>
      </c>
      <c r="C311" t="s">
        <v>231</v>
      </c>
      <c r="D311">
        <v>2000</v>
      </c>
      <c r="E311">
        <v>1366</v>
      </c>
      <c r="F311" t="s">
        <v>176</v>
      </c>
      <c r="G311" t="s">
        <v>268</v>
      </c>
      <c r="H311" t="s">
        <v>3</v>
      </c>
      <c r="I311" t="s">
        <v>5</v>
      </c>
      <c r="J311">
        <v>-250</v>
      </c>
      <c r="L311" t="str">
        <f t="shared" si="4"/>
        <v>Operating</v>
      </c>
    </row>
    <row r="312" spans="1:13" x14ac:dyDescent="0.2">
      <c r="A312">
        <v>35599</v>
      </c>
      <c r="B312" s="5">
        <v>36717</v>
      </c>
      <c r="C312" s="4" t="s">
        <v>231</v>
      </c>
      <c r="D312">
        <v>2000</v>
      </c>
      <c r="E312" s="4">
        <v>1367</v>
      </c>
      <c r="F312" s="4" t="s">
        <v>271</v>
      </c>
      <c r="G312" s="4" t="s">
        <v>39</v>
      </c>
      <c r="H312" s="4" t="s">
        <v>355</v>
      </c>
      <c r="I312" s="4" t="s">
        <v>53</v>
      </c>
      <c r="J312" s="4">
        <v>-10</v>
      </c>
      <c r="K312" s="4"/>
      <c r="L312" t="str">
        <f t="shared" si="4"/>
        <v>Personal</v>
      </c>
      <c r="M312" t="s">
        <v>511</v>
      </c>
    </row>
    <row r="313" spans="1:13" x14ac:dyDescent="0.2">
      <c r="A313">
        <v>35599</v>
      </c>
      <c r="B313" s="2">
        <v>36717</v>
      </c>
      <c r="C313" t="s">
        <v>231</v>
      </c>
      <c r="D313">
        <v>2000</v>
      </c>
      <c r="E313">
        <v>1368</v>
      </c>
      <c r="F313" t="s">
        <v>55</v>
      </c>
      <c r="G313" t="s">
        <v>246</v>
      </c>
      <c r="H313" t="s">
        <v>6</v>
      </c>
      <c r="I313" t="s">
        <v>218</v>
      </c>
      <c r="J313">
        <v>-166.71</v>
      </c>
      <c r="L313" t="s">
        <v>499</v>
      </c>
    </row>
    <row r="314" spans="1:13" x14ac:dyDescent="0.2">
      <c r="A314">
        <v>35599</v>
      </c>
      <c r="B314" s="5">
        <v>36717</v>
      </c>
      <c r="C314" s="4" t="s">
        <v>231</v>
      </c>
      <c r="D314">
        <v>2000</v>
      </c>
      <c r="E314" s="4">
        <v>1369</v>
      </c>
      <c r="F314" s="4" t="s">
        <v>176</v>
      </c>
      <c r="G314" s="4" t="s">
        <v>278</v>
      </c>
      <c r="H314" s="4" t="s">
        <v>3</v>
      </c>
      <c r="I314" s="4" t="s">
        <v>5</v>
      </c>
      <c r="J314" s="4">
        <v>-25</v>
      </c>
      <c r="K314" s="4"/>
      <c r="L314" t="str">
        <f t="shared" si="4"/>
        <v>Operating</v>
      </c>
    </row>
    <row r="315" spans="1:13" x14ac:dyDescent="0.2">
      <c r="A315">
        <v>35599</v>
      </c>
      <c r="B315" s="5">
        <v>36717</v>
      </c>
      <c r="C315" s="4" t="s">
        <v>231</v>
      </c>
      <c r="D315">
        <v>2000</v>
      </c>
      <c r="E315" s="4">
        <v>1370</v>
      </c>
      <c r="F315" s="4" t="s">
        <v>176</v>
      </c>
      <c r="G315" s="4" t="s">
        <v>278</v>
      </c>
      <c r="H315" s="4" t="s">
        <v>3</v>
      </c>
      <c r="I315" s="4" t="s">
        <v>5</v>
      </c>
      <c r="J315" s="4">
        <v>-25</v>
      </c>
      <c r="K315" s="4"/>
      <c r="L315" t="str">
        <f t="shared" si="4"/>
        <v>Operating</v>
      </c>
    </row>
    <row r="316" spans="1:13" x14ac:dyDescent="0.2">
      <c r="A316">
        <v>35599</v>
      </c>
      <c r="B316" s="2">
        <v>36718</v>
      </c>
      <c r="C316" t="s">
        <v>231</v>
      </c>
      <c r="D316">
        <v>2000</v>
      </c>
      <c r="E316">
        <v>1371</v>
      </c>
      <c r="F316" t="s">
        <v>136</v>
      </c>
      <c r="G316" t="s">
        <v>538</v>
      </c>
      <c r="H316" t="s">
        <v>6</v>
      </c>
      <c r="I316" t="s">
        <v>38</v>
      </c>
      <c r="J316">
        <v>-17.600000000000001</v>
      </c>
      <c r="L316" t="s">
        <v>498</v>
      </c>
      <c r="M316" t="s">
        <v>511</v>
      </c>
    </row>
    <row r="317" spans="1:13" x14ac:dyDescent="0.2">
      <c r="A317">
        <v>35599</v>
      </c>
      <c r="B317" s="2">
        <v>36718</v>
      </c>
      <c r="C317" t="s">
        <v>231</v>
      </c>
      <c r="D317">
        <v>2000</v>
      </c>
      <c r="E317">
        <v>1372</v>
      </c>
      <c r="F317" t="s">
        <v>210</v>
      </c>
      <c r="G317" t="s">
        <v>247</v>
      </c>
      <c r="H317" t="s">
        <v>6</v>
      </c>
      <c r="I317" t="s">
        <v>46</v>
      </c>
      <c r="J317">
        <v>-24.36</v>
      </c>
      <c r="L317" t="str">
        <f t="shared" si="4"/>
        <v>Operating</v>
      </c>
    </row>
    <row r="318" spans="1:13" s="4" customFormat="1" x14ac:dyDescent="0.2">
      <c r="A318">
        <v>35599</v>
      </c>
      <c r="B318" s="5">
        <v>36718</v>
      </c>
      <c r="C318" s="4" t="s">
        <v>231</v>
      </c>
      <c r="D318">
        <v>2000</v>
      </c>
      <c r="E318" s="4">
        <v>1373</v>
      </c>
      <c r="F318" s="4" t="s">
        <v>55</v>
      </c>
      <c r="G318" s="4" t="s">
        <v>284</v>
      </c>
      <c r="H318" s="4" t="s">
        <v>6</v>
      </c>
      <c r="I318" s="4" t="s">
        <v>38</v>
      </c>
      <c r="J318" s="4">
        <v>-211.98</v>
      </c>
      <c r="K318" s="4" t="s">
        <v>285</v>
      </c>
      <c r="L318" t="s">
        <v>499</v>
      </c>
    </row>
    <row r="319" spans="1:13" x14ac:dyDescent="0.2">
      <c r="A319">
        <v>35599</v>
      </c>
      <c r="B319" s="2">
        <v>36718</v>
      </c>
      <c r="C319" t="s">
        <v>231</v>
      </c>
      <c r="D319">
        <v>2000</v>
      </c>
      <c r="E319">
        <v>1374</v>
      </c>
      <c r="F319" s="4" t="s">
        <v>301</v>
      </c>
      <c r="G319" t="s">
        <v>68</v>
      </c>
      <c r="H319" t="s">
        <v>6</v>
      </c>
      <c r="I319" t="s">
        <v>16</v>
      </c>
      <c r="J319">
        <v>-43.29</v>
      </c>
      <c r="L319" t="str">
        <f t="shared" si="4"/>
        <v>Operating</v>
      </c>
      <c r="M319" t="s">
        <v>511</v>
      </c>
    </row>
    <row r="320" spans="1:13" x14ac:dyDescent="0.2">
      <c r="A320">
        <v>35599</v>
      </c>
      <c r="B320" s="2">
        <v>36718</v>
      </c>
      <c r="C320" t="s">
        <v>231</v>
      </c>
      <c r="D320">
        <v>2000</v>
      </c>
      <c r="E320">
        <v>1375</v>
      </c>
      <c r="F320" t="s">
        <v>55</v>
      </c>
      <c r="G320" t="s">
        <v>248</v>
      </c>
      <c r="H320" t="s">
        <v>6</v>
      </c>
      <c r="I320" t="s">
        <v>218</v>
      </c>
      <c r="J320">
        <v>-155.88</v>
      </c>
      <c r="L320" t="s">
        <v>499</v>
      </c>
    </row>
    <row r="321" spans="1:14" s="4" customFormat="1" x14ac:dyDescent="0.2">
      <c r="A321">
        <v>35599</v>
      </c>
      <c r="B321" s="5">
        <v>36719</v>
      </c>
      <c r="C321" s="4" t="s">
        <v>231</v>
      </c>
      <c r="D321">
        <v>2000</v>
      </c>
      <c r="E321" s="4">
        <v>1376</v>
      </c>
      <c r="F321" s="4" t="s">
        <v>55</v>
      </c>
      <c r="G321" s="4" t="s">
        <v>536</v>
      </c>
      <c r="H321" s="4" t="s">
        <v>6</v>
      </c>
      <c r="I321" s="4" t="s">
        <v>38</v>
      </c>
      <c r="J321" s="4">
        <v>-417.36</v>
      </c>
      <c r="L321" t="s">
        <v>499</v>
      </c>
    </row>
    <row r="322" spans="1:14" x14ac:dyDescent="0.2">
      <c r="A322">
        <v>35599</v>
      </c>
      <c r="B322" s="2">
        <v>36721</v>
      </c>
      <c r="C322" t="s">
        <v>231</v>
      </c>
      <c r="D322">
        <v>2000</v>
      </c>
      <c r="E322">
        <v>1377</v>
      </c>
      <c r="F322" t="s">
        <v>176</v>
      </c>
      <c r="G322" t="s">
        <v>249</v>
      </c>
      <c r="H322" t="s">
        <v>3</v>
      </c>
      <c r="I322" t="s">
        <v>5</v>
      </c>
      <c r="J322">
        <v>-250</v>
      </c>
      <c r="L322" t="str">
        <f t="shared" si="4"/>
        <v>Operating</v>
      </c>
    </row>
    <row r="323" spans="1:14" x14ac:dyDescent="0.2">
      <c r="A323">
        <v>35599</v>
      </c>
      <c r="B323" s="2">
        <v>36721</v>
      </c>
      <c r="C323" t="s">
        <v>231</v>
      </c>
      <c r="D323">
        <v>2000</v>
      </c>
      <c r="E323">
        <v>1378</v>
      </c>
      <c r="F323" t="s">
        <v>374</v>
      </c>
      <c r="G323" t="s">
        <v>249</v>
      </c>
      <c r="H323" t="s">
        <v>3</v>
      </c>
      <c r="I323" t="s">
        <v>4</v>
      </c>
      <c r="J323">
        <v>-280</v>
      </c>
      <c r="L323" t="str">
        <f>IF(H323="Personal","Personal","Operating")</f>
        <v>Operating</v>
      </c>
    </row>
    <row r="324" spans="1:14" x14ac:dyDescent="0.2">
      <c r="A324">
        <v>35599</v>
      </c>
      <c r="B324" s="2">
        <v>36721</v>
      </c>
      <c r="C324" t="s">
        <v>231</v>
      </c>
      <c r="D324">
        <v>2000</v>
      </c>
      <c r="E324">
        <v>1378</v>
      </c>
      <c r="F324" t="s">
        <v>374</v>
      </c>
      <c r="G324" t="s">
        <v>537</v>
      </c>
      <c r="H324" t="s">
        <v>3</v>
      </c>
      <c r="I324" t="s">
        <v>4</v>
      </c>
      <c r="J324">
        <v>-300</v>
      </c>
      <c r="L324" t="s">
        <v>499</v>
      </c>
    </row>
    <row r="325" spans="1:14" x14ac:dyDescent="0.2">
      <c r="A325">
        <v>35599</v>
      </c>
      <c r="B325" s="5">
        <v>36722</v>
      </c>
      <c r="C325" s="4" t="s">
        <v>231</v>
      </c>
      <c r="D325">
        <v>2000</v>
      </c>
      <c r="E325" s="4">
        <v>1379</v>
      </c>
      <c r="F325" s="4" t="s">
        <v>250</v>
      </c>
      <c r="G325" s="4" t="s">
        <v>287</v>
      </c>
      <c r="H325" s="4" t="s">
        <v>3</v>
      </c>
      <c r="I325" s="4" t="s">
        <v>4</v>
      </c>
      <c r="J325" s="4">
        <v>-20</v>
      </c>
      <c r="K325" s="4"/>
      <c r="L325" t="str">
        <f t="shared" si="4"/>
        <v>Operating</v>
      </c>
      <c r="M325" s="4"/>
      <c r="N325" s="4"/>
    </row>
    <row r="326" spans="1:14" x14ac:dyDescent="0.2">
      <c r="A326">
        <v>35599</v>
      </c>
      <c r="B326" s="5">
        <v>36721</v>
      </c>
      <c r="C326" s="4" t="s">
        <v>231</v>
      </c>
      <c r="D326">
        <v>2000</v>
      </c>
      <c r="E326" s="4">
        <v>1380</v>
      </c>
      <c r="F326" s="4" t="s">
        <v>251</v>
      </c>
      <c r="G326" s="4" t="s">
        <v>252</v>
      </c>
      <c r="H326" s="4" t="s">
        <v>18</v>
      </c>
      <c r="I326" s="4" t="s">
        <v>253</v>
      </c>
      <c r="J326" s="4">
        <v>-280</v>
      </c>
      <c r="K326" s="4"/>
      <c r="L326" t="str">
        <f t="shared" si="4"/>
        <v>Operating</v>
      </c>
      <c r="M326" s="4" t="s">
        <v>511</v>
      </c>
      <c r="N326" s="4"/>
    </row>
    <row r="327" spans="1:14" x14ac:dyDescent="0.2">
      <c r="A327">
        <v>35599</v>
      </c>
      <c r="B327" s="5">
        <v>36721</v>
      </c>
      <c r="C327" s="4" t="s">
        <v>231</v>
      </c>
      <c r="D327">
        <v>2000</v>
      </c>
      <c r="E327" s="4">
        <v>1381</v>
      </c>
      <c r="F327" s="4" t="s">
        <v>254</v>
      </c>
      <c r="G327" s="4" t="s">
        <v>287</v>
      </c>
      <c r="H327" s="4" t="s">
        <v>3</v>
      </c>
      <c r="I327" s="4" t="s">
        <v>4</v>
      </c>
      <c r="J327" s="4">
        <v>-30</v>
      </c>
      <c r="K327" s="4"/>
      <c r="L327" t="str">
        <f t="shared" si="4"/>
        <v>Operating</v>
      </c>
      <c r="M327" s="4"/>
      <c r="N327" s="4"/>
    </row>
    <row r="328" spans="1:14" x14ac:dyDescent="0.2">
      <c r="A328">
        <v>35599</v>
      </c>
      <c r="B328" s="5">
        <v>36721</v>
      </c>
      <c r="C328" s="4" t="s">
        <v>231</v>
      </c>
      <c r="D328">
        <v>2000</v>
      </c>
      <c r="E328" s="4">
        <v>1382</v>
      </c>
      <c r="F328" s="4" t="s">
        <v>220</v>
      </c>
      <c r="G328" s="4" t="s">
        <v>221</v>
      </c>
      <c r="H328" s="4" t="s">
        <v>6</v>
      </c>
      <c r="I328" s="4" t="s">
        <v>216</v>
      </c>
      <c r="J328" s="4">
        <v>-85</v>
      </c>
      <c r="K328" s="4"/>
      <c r="L328" t="s">
        <v>498</v>
      </c>
      <c r="M328" s="4"/>
      <c r="N328" s="4"/>
    </row>
    <row r="329" spans="1:14" x14ac:dyDescent="0.2">
      <c r="A329">
        <v>35599</v>
      </c>
      <c r="B329" s="5">
        <v>36722</v>
      </c>
      <c r="C329" s="4" t="s">
        <v>231</v>
      </c>
      <c r="D329">
        <v>2000</v>
      </c>
      <c r="E329" s="4">
        <v>1383</v>
      </c>
      <c r="F329" s="4" t="s">
        <v>220</v>
      </c>
      <c r="G329" s="4" t="s">
        <v>221</v>
      </c>
      <c r="H329" s="4" t="s">
        <v>6</v>
      </c>
      <c r="I329" s="4" t="s">
        <v>216</v>
      </c>
      <c r="J329" s="4">
        <v>-85</v>
      </c>
      <c r="K329" s="4"/>
      <c r="L329" t="s">
        <v>498</v>
      </c>
      <c r="M329" s="4"/>
      <c r="N329" s="4"/>
    </row>
    <row r="330" spans="1:14" x14ac:dyDescent="0.2">
      <c r="A330">
        <v>35599</v>
      </c>
      <c r="B330" s="5">
        <v>36725</v>
      </c>
      <c r="C330" s="4" t="s">
        <v>231</v>
      </c>
      <c r="D330">
        <v>2000</v>
      </c>
      <c r="E330" s="4">
        <v>1384</v>
      </c>
      <c r="F330" s="4" t="s">
        <v>255</v>
      </c>
      <c r="G330" s="4" t="s">
        <v>286</v>
      </c>
      <c r="H330" s="4" t="s">
        <v>355</v>
      </c>
      <c r="I330" s="4" t="s">
        <v>38</v>
      </c>
      <c r="J330" s="4">
        <v>-48.7</v>
      </c>
      <c r="K330" s="4"/>
      <c r="L330" t="str">
        <f t="shared" si="4"/>
        <v>Personal</v>
      </c>
      <c r="M330" s="4"/>
      <c r="N330" s="4"/>
    </row>
    <row r="331" spans="1:14" x14ac:dyDescent="0.2">
      <c r="A331">
        <v>35599</v>
      </c>
      <c r="B331" s="5">
        <v>36725</v>
      </c>
      <c r="C331" s="4" t="s">
        <v>231</v>
      </c>
      <c r="D331">
        <v>2000</v>
      </c>
      <c r="E331" s="4">
        <v>1385</v>
      </c>
      <c r="F331" s="4" t="s">
        <v>301</v>
      </c>
      <c r="G331" s="4" t="s">
        <v>147</v>
      </c>
      <c r="H331" s="4" t="s">
        <v>6</v>
      </c>
      <c r="I331" s="4" t="s">
        <v>16</v>
      </c>
      <c r="J331" s="4">
        <v>-28.99</v>
      </c>
      <c r="K331" s="4"/>
      <c r="L331" t="str">
        <f t="shared" si="4"/>
        <v>Operating</v>
      </c>
      <c r="M331" s="4"/>
      <c r="N331" s="4"/>
    </row>
    <row r="332" spans="1:14" x14ac:dyDescent="0.2">
      <c r="A332">
        <v>35599</v>
      </c>
      <c r="B332" s="5">
        <v>36725</v>
      </c>
      <c r="C332" s="4" t="s">
        <v>231</v>
      </c>
      <c r="D332">
        <v>2000</v>
      </c>
      <c r="E332" s="4">
        <v>1386</v>
      </c>
      <c r="F332" s="4" t="s">
        <v>271</v>
      </c>
      <c r="G332" s="4" t="s">
        <v>39</v>
      </c>
      <c r="H332" s="4" t="s">
        <v>355</v>
      </c>
      <c r="I332" s="4" t="s">
        <v>53</v>
      </c>
      <c r="J332" s="4">
        <v>-10</v>
      </c>
      <c r="K332" s="4"/>
      <c r="L332" t="str">
        <f t="shared" si="4"/>
        <v>Personal</v>
      </c>
      <c r="M332" s="4"/>
      <c r="N332" s="4"/>
    </row>
    <row r="333" spans="1:14" x14ac:dyDescent="0.2">
      <c r="A333">
        <v>35599</v>
      </c>
      <c r="B333" s="5">
        <v>36726</v>
      </c>
      <c r="C333" s="4" t="s">
        <v>231</v>
      </c>
      <c r="D333">
        <v>2000</v>
      </c>
      <c r="E333" s="4">
        <v>1387</v>
      </c>
      <c r="F333" s="4" t="s">
        <v>55</v>
      </c>
      <c r="G333" s="4" t="s">
        <v>263</v>
      </c>
      <c r="H333" s="4" t="s">
        <v>6</v>
      </c>
      <c r="I333" s="4" t="s">
        <v>15</v>
      </c>
      <c r="J333" s="4">
        <v>-108.05</v>
      </c>
      <c r="K333" s="4"/>
      <c r="L333" t="str">
        <f t="shared" si="4"/>
        <v>Operating</v>
      </c>
      <c r="M333" s="4" t="s">
        <v>511</v>
      </c>
      <c r="N333" s="4"/>
    </row>
    <row r="334" spans="1:14" x14ac:dyDescent="0.2">
      <c r="A334">
        <v>35599</v>
      </c>
      <c r="B334" s="2">
        <v>36726</v>
      </c>
      <c r="C334" t="s">
        <v>231</v>
      </c>
      <c r="D334">
        <v>2000</v>
      </c>
      <c r="E334" s="4">
        <v>1388</v>
      </c>
      <c r="F334" s="4" t="s">
        <v>55</v>
      </c>
      <c r="G334" s="4" t="s">
        <v>539</v>
      </c>
      <c r="H334" s="4" t="s">
        <v>6</v>
      </c>
      <c r="I334" s="4" t="s">
        <v>269</v>
      </c>
      <c r="J334" s="4">
        <v>-73.95</v>
      </c>
      <c r="K334" s="4"/>
      <c r="L334" t="str">
        <f t="shared" si="4"/>
        <v>Operating</v>
      </c>
      <c r="M334" s="4" t="s">
        <v>511</v>
      </c>
      <c r="N334" s="4"/>
    </row>
    <row r="335" spans="1:14" x14ac:dyDescent="0.2">
      <c r="A335">
        <v>35599</v>
      </c>
      <c r="B335" s="2">
        <v>36727</v>
      </c>
      <c r="C335" t="s">
        <v>231</v>
      </c>
      <c r="D335">
        <v>2000</v>
      </c>
      <c r="E335">
        <v>1389</v>
      </c>
      <c r="F335" t="s">
        <v>44</v>
      </c>
      <c r="G335" t="s">
        <v>540</v>
      </c>
      <c r="H335" t="s">
        <v>6</v>
      </c>
      <c r="I335" t="s">
        <v>46</v>
      </c>
      <c r="J335">
        <v>-15.16</v>
      </c>
      <c r="L335" t="str">
        <f t="shared" si="4"/>
        <v>Operating</v>
      </c>
    </row>
    <row r="336" spans="1:14" x14ac:dyDescent="0.2">
      <c r="A336">
        <v>35599</v>
      </c>
      <c r="B336" s="2">
        <v>36727</v>
      </c>
      <c r="C336" t="s">
        <v>231</v>
      </c>
      <c r="D336">
        <v>2000</v>
      </c>
      <c r="E336">
        <v>1390</v>
      </c>
      <c r="F336" t="s">
        <v>67</v>
      </c>
      <c r="G336" t="s">
        <v>256</v>
      </c>
      <c r="H336" t="s">
        <v>17</v>
      </c>
      <c r="I336" t="s">
        <v>194</v>
      </c>
      <c r="J336">
        <v>-129.80000000000001</v>
      </c>
      <c r="L336" t="str">
        <f t="shared" si="4"/>
        <v>Operating</v>
      </c>
    </row>
    <row r="337" spans="1:13" x14ac:dyDescent="0.2">
      <c r="A337">
        <v>35599</v>
      </c>
      <c r="B337" s="5">
        <v>36727</v>
      </c>
      <c r="C337" s="4" t="s">
        <v>231</v>
      </c>
      <c r="D337">
        <v>2000</v>
      </c>
      <c r="E337" s="4">
        <v>1391</v>
      </c>
      <c r="F337" t="s">
        <v>471</v>
      </c>
      <c r="G337" s="4" t="s">
        <v>256</v>
      </c>
      <c r="H337" s="4" t="s">
        <v>6</v>
      </c>
      <c r="I337" s="4" t="s">
        <v>218</v>
      </c>
      <c r="J337" s="4">
        <v>-1000</v>
      </c>
      <c r="K337" s="4">
        <v>44</v>
      </c>
      <c r="L337" t="s">
        <v>499</v>
      </c>
    </row>
    <row r="338" spans="1:13" x14ac:dyDescent="0.2">
      <c r="A338">
        <v>35599</v>
      </c>
      <c r="B338" s="2">
        <v>36727</v>
      </c>
      <c r="C338" t="s">
        <v>231</v>
      </c>
      <c r="D338">
        <v>2000</v>
      </c>
      <c r="E338">
        <v>1392</v>
      </c>
      <c r="F338" t="s">
        <v>210</v>
      </c>
      <c r="G338" t="s">
        <v>247</v>
      </c>
      <c r="H338" t="s">
        <v>6</v>
      </c>
      <c r="I338" t="s">
        <v>46</v>
      </c>
      <c r="J338">
        <v>-24.36</v>
      </c>
      <c r="K338">
        <v>44</v>
      </c>
      <c r="L338" t="s">
        <v>499</v>
      </c>
      <c r="M338" t="s">
        <v>511</v>
      </c>
    </row>
    <row r="339" spans="1:13" x14ac:dyDescent="0.2">
      <c r="A339">
        <v>35599</v>
      </c>
      <c r="B339" s="2">
        <v>36728</v>
      </c>
      <c r="C339" t="s">
        <v>231</v>
      </c>
      <c r="D339">
        <v>2000</v>
      </c>
      <c r="E339">
        <v>1393</v>
      </c>
      <c r="F339" t="s">
        <v>220</v>
      </c>
      <c r="G339" t="s">
        <v>221</v>
      </c>
      <c r="H339" t="s">
        <v>6</v>
      </c>
      <c r="I339" t="s">
        <v>216</v>
      </c>
      <c r="J339">
        <v>-85</v>
      </c>
      <c r="L339" t="s">
        <v>499</v>
      </c>
      <c r="M339" t="s">
        <v>511</v>
      </c>
    </row>
    <row r="340" spans="1:13" x14ac:dyDescent="0.2">
      <c r="A340">
        <v>35599</v>
      </c>
      <c r="B340" s="2">
        <v>36728</v>
      </c>
      <c r="C340" t="s">
        <v>231</v>
      </c>
      <c r="D340">
        <v>2000</v>
      </c>
      <c r="E340">
        <v>1394</v>
      </c>
      <c r="F340" t="s">
        <v>210</v>
      </c>
      <c r="G340" t="s">
        <v>257</v>
      </c>
      <c r="H340" t="s">
        <v>6</v>
      </c>
      <c r="I340" t="s">
        <v>218</v>
      </c>
      <c r="J340">
        <v>-18.940000000000001</v>
      </c>
      <c r="L340" t="s">
        <v>499</v>
      </c>
      <c r="M340" t="s">
        <v>511</v>
      </c>
    </row>
    <row r="341" spans="1:13" x14ac:dyDescent="0.2">
      <c r="A341">
        <v>35599</v>
      </c>
      <c r="B341" s="2">
        <v>36728</v>
      </c>
      <c r="C341" t="s">
        <v>231</v>
      </c>
      <c r="D341">
        <v>2000</v>
      </c>
      <c r="E341">
        <v>1395</v>
      </c>
      <c r="F341" t="s">
        <v>220</v>
      </c>
      <c r="G341" t="s">
        <v>221</v>
      </c>
      <c r="H341" t="s">
        <v>6</v>
      </c>
      <c r="I341" t="s">
        <v>216</v>
      </c>
      <c r="J341">
        <v>-85</v>
      </c>
      <c r="L341" t="s">
        <v>499</v>
      </c>
      <c r="M341" t="s">
        <v>511</v>
      </c>
    </row>
    <row r="342" spans="1:13" x14ac:dyDescent="0.2">
      <c r="A342">
        <v>35599</v>
      </c>
      <c r="B342" s="2">
        <v>36728</v>
      </c>
      <c r="C342" t="s">
        <v>231</v>
      </c>
      <c r="D342">
        <v>2000</v>
      </c>
      <c r="E342">
        <v>1396</v>
      </c>
      <c r="F342" t="s">
        <v>176</v>
      </c>
      <c r="G342" t="s">
        <v>258</v>
      </c>
      <c r="H342" t="s">
        <v>3</v>
      </c>
      <c r="I342" t="s">
        <v>5</v>
      </c>
      <c r="J342">
        <v>-250</v>
      </c>
      <c r="L342" t="str">
        <f t="shared" si="4"/>
        <v>Operating</v>
      </c>
    </row>
    <row r="343" spans="1:13" x14ac:dyDescent="0.2">
      <c r="A343">
        <v>35599</v>
      </c>
      <c r="B343" s="2">
        <v>36728</v>
      </c>
      <c r="C343" t="s">
        <v>231</v>
      </c>
      <c r="D343">
        <v>2000</v>
      </c>
      <c r="E343">
        <v>1396</v>
      </c>
      <c r="F343" t="s">
        <v>176</v>
      </c>
      <c r="G343" t="s">
        <v>258</v>
      </c>
      <c r="H343" t="s">
        <v>3</v>
      </c>
      <c r="I343" t="s">
        <v>5</v>
      </c>
      <c r="J343">
        <v>-158</v>
      </c>
      <c r="L343" t="s">
        <v>499</v>
      </c>
    </row>
    <row r="344" spans="1:13" x14ac:dyDescent="0.2">
      <c r="A344">
        <v>35599</v>
      </c>
      <c r="B344" s="2">
        <v>36728</v>
      </c>
      <c r="C344" t="s">
        <v>231</v>
      </c>
      <c r="D344">
        <v>2000</v>
      </c>
      <c r="E344">
        <v>1397</v>
      </c>
      <c r="F344" t="s">
        <v>374</v>
      </c>
      <c r="G344" t="s">
        <v>258</v>
      </c>
      <c r="H344" t="s">
        <v>3</v>
      </c>
      <c r="I344" t="s">
        <v>4</v>
      </c>
      <c r="J344">
        <v>-280</v>
      </c>
      <c r="L344" t="str">
        <f t="shared" si="4"/>
        <v>Operating</v>
      </c>
    </row>
    <row r="345" spans="1:13" x14ac:dyDescent="0.2">
      <c r="A345">
        <v>35599</v>
      </c>
      <c r="B345" s="2">
        <v>36728</v>
      </c>
      <c r="C345" t="s">
        <v>231</v>
      </c>
      <c r="D345">
        <v>2000</v>
      </c>
      <c r="E345">
        <v>1397</v>
      </c>
      <c r="F345" t="s">
        <v>374</v>
      </c>
      <c r="G345" t="s">
        <v>258</v>
      </c>
      <c r="H345" t="s">
        <v>3</v>
      </c>
      <c r="I345" t="s">
        <v>4</v>
      </c>
      <c r="J345">
        <v>-120</v>
      </c>
      <c r="L345" t="s">
        <v>499</v>
      </c>
    </row>
    <row r="346" spans="1:13" x14ac:dyDescent="0.2">
      <c r="A346">
        <v>35599</v>
      </c>
      <c r="B346" s="5">
        <v>36728</v>
      </c>
      <c r="C346" s="4" t="s">
        <v>231</v>
      </c>
      <c r="D346">
        <v>2000</v>
      </c>
      <c r="E346" s="4">
        <v>1398</v>
      </c>
      <c r="F346" s="4" t="s">
        <v>259</v>
      </c>
      <c r="G346" s="4" t="s">
        <v>252</v>
      </c>
      <c r="H346" s="4" t="s">
        <v>18</v>
      </c>
      <c r="I346" s="4" t="s">
        <v>253</v>
      </c>
      <c r="J346" s="4">
        <v>-70</v>
      </c>
      <c r="K346" s="4"/>
      <c r="L346" t="str">
        <f t="shared" si="4"/>
        <v>Operating</v>
      </c>
      <c r="M346" t="s">
        <v>511</v>
      </c>
    </row>
    <row r="347" spans="1:13" x14ac:dyDescent="0.2">
      <c r="A347">
        <v>35599</v>
      </c>
      <c r="B347" s="2">
        <v>36728</v>
      </c>
      <c r="C347" t="s">
        <v>231</v>
      </c>
      <c r="D347">
        <v>2000</v>
      </c>
      <c r="E347">
        <v>1400</v>
      </c>
      <c r="F347" t="s">
        <v>251</v>
      </c>
      <c r="G347" t="s">
        <v>260</v>
      </c>
      <c r="H347" s="4" t="s">
        <v>18</v>
      </c>
      <c r="I347" t="s">
        <v>253</v>
      </c>
      <c r="J347">
        <v>-70</v>
      </c>
      <c r="L347" t="str">
        <f t="shared" ref="L347:L416" si="5">IF(H347="Personal","Personal","Operating")</f>
        <v>Operating</v>
      </c>
      <c r="M347" t="s">
        <v>511</v>
      </c>
    </row>
    <row r="348" spans="1:13" x14ac:dyDescent="0.2">
      <c r="A348">
        <v>35599</v>
      </c>
      <c r="B348" s="2">
        <v>36732</v>
      </c>
      <c r="C348" t="s">
        <v>231</v>
      </c>
      <c r="D348">
        <v>2000</v>
      </c>
      <c r="E348">
        <v>1401</v>
      </c>
      <c r="F348" t="s">
        <v>210</v>
      </c>
      <c r="G348" t="s">
        <v>261</v>
      </c>
      <c r="H348" t="s">
        <v>6</v>
      </c>
      <c r="I348" t="s">
        <v>46</v>
      </c>
      <c r="J348">
        <v>-16.239999999999998</v>
      </c>
      <c r="K348">
        <v>44</v>
      </c>
      <c r="L348" t="s">
        <v>499</v>
      </c>
    </row>
    <row r="349" spans="1:13" x14ac:dyDescent="0.2">
      <c r="A349">
        <v>35599</v>
      </c>
      <c r="B349" s="2">
        <v>36733</v>
      </c>
      <c r="C349" t="s">
        <v>231</v>
      </c>
      <c r="D349">
        <v>2000</v>
      </c>
      <c r="E349">
        <v>1402</v>
      </c>
      <c r="F349" t="s">
        <v>220</v>
      </c>
      <c r="G349" t="s">
        <v>221</v>
      </c>
      <c r="H349" t="s">
        <v>6</v>
      </c>
      <c r="I349" t="s">
        <v>216</v>
      </c>
      <c r="J349">
        <v>-65</v>
      </c>
      <c r="L349" t="str">
        <f t="shared" si="5"/>
        <v>Operating</v>
      </c>
    </row>
    <row r="350" spans="1:13" x14ac:dyDescent="0.2">
      <c r="A350">
        <v>35599</v>
      </c>
      <c r="B350" s="2">
        <v>36735</v>
      </c>
      <c r="C350" t="s">
        <v>231</v>
      </c>
      <c r="D350">
        <v>2000</v>
      </c>
      <c r="E350">
        <v>1403</v>
      </c>
      <c r="F350" t="s">
        <v>176</v>
      </c>
      <c r="G350" t="s">
        <v>262</v>
      </c>
      <c r="H350" t="s">
        <v>3</v>
      </c>
      <c r="I350" t="s">
        <v>5</v>
      </c>
      <c r="J350">
        <v>-86</v>
      </c>
      <c r="L350" t="s">
        <v>499</v>
      </c>
    </row>
    <row r="351" spans="1:13" x14ac:dyDescent="0.2">
      <c r="A351">
        <v>35599</v>
      </c>
      <c r="B351" s="2">
        <v>36735</v>
      </c>
      <c r="C351" t="s">
        <v>231</v>
      </c>
      <c r="D351">
        <v>2000</v>
      </c>
      <c r="E351">
        <v>1403</v>
      </c>
      <c r="F351" t="s">
        <v>176</v>
      </c>
      <c r="G351" t="s">
        <v>262</v>
      </c>
      <c r="H351" t="s">
        <v>3</v>
      </c>
      <c r="I351" t="s">
        <v>5</v>
      </c>
      <c r="J351">
        <v>-250</v>
      </c>
      <c r="L351" t="str">
        <f t="shared" si="5"/>
        <v>Operating</v>
      </c>
    </row>
    <row r="352" spans="1:13" x14ac:dyDescent="0.2">
      <c r="A352">
        <v>35599</v>
      </c>
      <c r="B352" s="2">
        <v>36735</v>
      </c>
      <c r="C352" t="s">
        <v>231</v>
      </c>
      <c r="D352">
        <v>2000</v>
      </c>
      <c r="E352">
        <v>1404</v>
      </c>
      <c r="F352" t="s">
        <v>251</v>
      </c>
      <c r="G352" t="s">
        <v>89</v>
      </c>
      <c r="H352" s="4" t="s">
        <v>18</v>
      </c>
      <c r="I352" t="s">
        <v>253</v>
      </c>
      <c r="J352">
        <v>-183.75</v>
      </c>
      <c r="L352" t="str">
        <f t="shared" si="5"/>
        <v>Operating</v>
      </c>
      <c r="M352" t="s">
        <v>511</v>
      </c>
    </row>
    <row r="353" spans="1:13" x14ac:dyDescent="0.2">
      <c r="A353">
        <v>35599</v>
      </c>
      <c r="B353" s="2">
        <v>36735</v>
      </c>
      <c r="C353" t="s">
        <v>231</v>
      </c>
      <c r="D353">
        <v>2000</v>
      </c>
      <c r="E353">
        <v>1405</v>
      </c>
      <c r="F353" t="s">
        <v>374</v>
      </c>
      <c r="G353" t="s">
        <v>541</v>
      </c>
      <c r="H353" t="s">
        <v>3</v>
      </c>
      <c r="I353" t="s">
        <v>4</v>
      </c>
      <c r="J353">
        <v>-190</v>
      </c>
      <c r="L353" t="s">
        <v>499</v>
      </c>
    </row>
    <row r="354" spans="1:13" x14ac:dyDescent="0.2">
      <c r="A354">
        <v>35599</v>
      </c>
      <c r="B354" s="2">
        <v>36735</v>
      </c>
      <c r="C354" t="s">
        <v>231</v>
      </c>
      <c r="D354">
        <v>2000</v>
      </c>
      <c r="E354">
        <v>1405</v>
      </c>
      <c r="F354" t="s">
        <v>374</v>
      </c>
      <c r="G354" t="s">
        <v>262</v>
      </c>
      <c r="H354" t="s">
        <v>3</v>
      </c>
      <c r="I354" t="s">
        <v>4</v>
      </c>
      <c r="J354">
        <v>-280</v>
      </c>
      <c r="L354" t="str">
        <f t="shared" si="5"/>
        <v>Operating</v>
      </c>
    </row>
    <row r="355" spans="1:13" x14ac:dyDescent="0.2">
      <c r="A355">
        <v>35599</v>
      </c>
      <c r="B355" s="2">
        <v>36740</v>
      </c>
      <c r="C355" t="s">
        <v>288</v>
      </c>
      <c r="D355">
        <v>2000</v>
      </c>
      <c r="F355" t="s">
        <v>20</v>
      </c>
      <c r="G355" t="s">
        <v>289</v>
      </c>
      <c r="H355" t="s">
        <v>17</v>
      </c>
      <c r="I355" t="s">
        <v>20</v>
      </c>
      <c r="J355">
        <v>6516.78</v>
      </c>
      <c r="L355" t="str">
        <f t="shared" si="5"/>
        <v>Operating</v>
      </c>
    </row>
    <row r="356" spans="1:13" x14ac:dyDescent="0.2">
      <c r="A356">
        <v>35599</v>
      </c>
      <c r="B356" s="2">
        <v>36748</v>
      </c>
      <c r="C356" t="s">
        <v>288</v>
      </c>
      <c r="D356">
        <v>2000</v>
      </c>
      <c r="F356" t="s">
        <v>20</v>
      </c>
      <c r="G356" t="s">
        <v>290</v>
      </c>
      <c r="H356" t="s">
        <v>17</v>
      </c>
      <c r="I356" t="s">
        <v>20</v>
      </c>
      <c r="J356">
        <v>4591.13</v>
      </c>
      <c r="L356" t="str">
        <f t="shared" si="5"/>
        <v>Operating</v>
      </c>
    </row>
    <row r="357" spans="1:13" x14ac:dyDescent="0.2">
      <c r="A357">
        <v>35599</v>
      </c>
      <c r="B357" s="2">
        <v>36755</v>
      </c>
      <c r="C357" t="s">
        <v>288</v>
      </c>
      <c r="D357">
        <v>2000</v>
      </c>
      <c r="F357" t="s">
        <v>20</v>
      </c>
      <c r="G357" t="s">
        <v>291</v>
      </c>
      <c r="H357" t="s">
        <v>17</v>
      </c>
      <c r="I357" t="s">
        <v>20</v>
      </c>
      <c r="J357">
        <v>3807</v>
      </c>
      <c r="L357" t="str">
        <f t="shared" si="5"/>
        <v>Operating</v>
      </c>
    </row>
    <row r="358" spans="1:13" x14ac:dyDescent="0.2">
      <c r="A358">
        <v>35599</v>
      </c>
      <c r="B358" s="2">
        <v>36761</v>
      </c>
      <c r="C358" t="s">
        <v>288</v>
      </c>
      <c r="D358">
        <v>2000</v>
      </c>
      <c r="F358" t="s">
        <v>20</v>
      </c>
      <c r="G358" t="s">
        <v>292</v>
      </c>
      <c r="H358" t="s">
        <v>17</v>
      </c>
      <c r="I358" t="s">
        <v>20</v>
      </c>
      <c r="J358">
        <v>4808</v>
      </c>
      <c r="L358" t="str">
        <f t="shared" si="5"/>
        <v>Operating</v>
      </c>
    </row>
    <row r="359" spans="1:13" x14ac:dyDescent="0.2">
      <c r="A359">
        <v>35599</v>
      </c>
      <c r="B359" s="2">
        <v>36768</v>
      </c>
      <c r="C359" t="s">
        <v>288</v>
      </c>
      <c r="D359">
        <v>2000</v>
      </c>
      <c r="F359" t="s">
        <v>20</v>
      </c>
      <c r="G359" t="s">
        <v>293</v>
      </c>
      <c r="H359" t="s">
        <v>17</v>
      </c>
      <c r="I359" t="s">
        <v>20</v>
      </c>
      <c r="J359">
        <v>4150</v>
      </c>
      <c r="L359" t="str">
        <f t="shared" si="5"/>
        <v>Operating</v>
      </c>
    </row>
    <row r="360" spans="1:13" x14ac:dyDescent="0.2">
      <c r="A360">
        <v>35599</v>
      </c>
      <c r="B360" s="2">
        <v>36746</v>
      </c>
      <c r="C360" t="s">
        <v>288</v>
      </c>
      <c r="D360">
        <v>2000</v>
      </c>
      <c r="F360" t="s">
        <v>163</v>
      </c>
      <c r="G360" t="s">
        <v>237</v>
      </c>
      <c r="H360" t="s">
        <v>6</v>
      </c>
      <c r="I360" t="s">
        <v>16</v>
      </c>
      <c r="J360">
        <v>-21.75</v>
      </c>
      <c r="L360" t="str">
        <f t="shared" si="5"/>
        <v>Operating</v>
      </c>
    </row>
    <row r="361" spans="1:13" x14ac:dyDescent="0.2">
      <c r="A361">
        <v>35599</v>
      </c>
      <c r="B361" s="2">
        <v>36741</v>
      </c>
      <c r="C361" t="s">
        <v>288</v>
      </c>
      <c r="D361">
        <v>2000</v>
      </c>
      <c r="F361" t="s">
        <v>101</v>
      </c>
      <c r="G361" t="s">
        <v>294</v>
      </c>
      <c r="H361" t="s">
        <v>51</v>
      </c>
      <c r="I361" t="s">
        <v>103</v>
      </c>
      <c r="J361">
        <v>-5160.42</v>
      </c>
      <c r="L361" t="str">
        <f t="shared" si="5"/>
        <v>Operating</v>
      </c>
    </row>
    <row r="362" spans="1:13" x14ac:dyDescent="0.2">
      <c r="A362">
        <v>35599</v>
      </c>
      <c r="B362" s="2">
        <v>36745</v>
      </c>
      <c r="C362" t="s">
        <v>288</v>
      </c>
      <c r="D362">
        <v>2000</v>
      </c>
      <c r="F362" t="s">
        <v>105</v>
      </c>
      <c r="G362" t="s">
        <v>295</v>
      </c>
      <c r="H362" t="s">
        <v>51</v>
      </c>
      <c r="I362" t="s">
        <v>53</v>
      </c>
      <c r="J362">
        <v>-116.01</v>
      </c>
      <c r="L362" t="str">
        <f t="shared" si="5"/>
        <v>Operating</v>
      </c>
    </row>
    <row r="363" spans="1:13" x14ac:dyDescent="0.2">
      <c r="A363">
        <v>35599</v>
      </c>
      <c r="B363" s="2">
        <v>36768</v>
      </c>
      <c r="C363" t="s">
        <v>288</v>
      </c>
      <c r="D363">
        <v>2000</v>
      </c>
      <c r="F363" t="s">
        <v>113</v>
      </c>
      <c r="G363" t="s">
        <v>114</v>
      </c>
      <c r="H363" t="s">
        <v>115</v>
      </c>
      <c r="I363" t="s">
        <v>116</v>
      </c>
      <c r="J363">
        <v>-10000</v>
      </c>
      <c r="L363" t="s">
        <v>358</v>
      </c>
    </row>
    <row r="364" spans="1:13" x14ac:dyDescent="0.2">
      <c r="A364">
        <v>35599</v>
      </c>
      <c r="B364" s="2">
        <v>36722</v>
      </c>
      <c r="C364" t="s">
        <v>288</v>
      </c>
      <c r="D364">
        <v>2000</v>
      </c>
      <c r="E364">
        <v>1399</v>
      </c>
      <c r="F364" t="s">
        <v>296</v>
      </c>
      <c r="G364" t="s">
        <v>297</v>
      </c>
      <c r="H364" s="4" t="s">
        <v>18</v>
      </c>
      <c r="I364" t="s">
        <v>253</v>
      </c>
      <c r="J364">
        <v>-70</v>
      </c>
      <c r="L364" t="str">
        <f t="shared" si="5"/>
        <v>Operating</v>
      </c>
    </row>
    <row r="365" spans="1:13" x14ac:dyDescent="0.2">
      <c r="A365">
        <v>35599</v>
      </c>
      <c r="B365" s="2">
        <v>36738</v>
      </c>
      <c r="C365" t="s">
        <v>288</v>
      </c>
      <c r="D365">
        <v>2000</v>
      </c>
      <c r="E365">
        <v>1406</v>
      </c>
      <c r="F365" t="s">
        <v>55</v>
      </c>
      <c r="G365" t="s">
        <v>527</v>
      </c>
      <c r="H365" t="s">
        <v>6</v>
      </c>
      <c r="I365" t="s">
        <v>218</v>
      </c>
      <c r="J365">
        <v>-284.24</v>
      </c>
      <c r="L365" t="s">
        <v>499</v>
      </c>
    </row>
    <row r="366" spans="1:13" x14ac:dyDescent="0.2">
      <c r="A366">
        <v>35599</v>
      </c>
      <c r="B366" s="2">
        <v>36738</v>
      </c>
      <c r="C366" t="s">
        <v>288</v>
      </c>
      <c r="D366">
        <v>2000</v>
      </c>
      <c r="E366">
        <v>1407</v>
      </c>
      <c r="F366" t="s">
        <v>298</v>
      </c>
      <c r="G366" t="s">
        <v>299</v>
      </c>
      <c r="H366" t="s">
        <v>6</v>
      </c>
      <c r="I366" t="s">
        <v>66</v>
      </c>
      <c r="J366">
        <v>-175</v>
      </c>
      <c r="K366">
        <v>16</v>
      </c>
      <c r="L366" t="s">
        <v>499</v>
      </c>
      <c r="M366" t="s">
        <v>511</v>
      </c>
    </row>
    <row r="367" spans="1:13" x14ac:dyDescent="0.2">
      <c r="A367">
        <v>35599</v>
      </c>
      <c r="B367" s="2">
        <v>36739</v>
      </c>
      <c r="C367" t="s">
        <v>288</v>
      </c>
      <c r="D367">
        <v>2000</v>
      </c>
      <c r="E367">
        <v>1408</v>
      </c>
      <c r="F367" s="4" t="s">
        <v>49</v>
      </c>
      <c r="G367" s="4" t="s">
        <v>256</v>
      </c>
      <c r="H367" s="4" t="s">
        <v>51</v>
      </c>
      <c r="I367" s="4" t="s">
        <v>122</v>
      </c>
      <c r="J367" s="4">
        <v>-150.1</v>
      </c>
      <c r="K367" s="4"/>
      <c r="L367" t="str">
        <f t="shared" si="5"/>
        <v>Operating</v>
      </c>
      <c r="M367" t="s">
        <v>511</v>
      </c>
    </row>
    <row r="368" spans="1:13" x14ac:dyDescent="0.2">
      <c r="A368">
        <v>35599</v>
      </c>
      <c r="B368" s="2">
        <v>36739</v>
      </c>
      <c r="C368" t="s">
        <v>288</v>
      </c>
      <c r="D368">
        <v>2000</v>
      </c>
      <c r="E368">
        <v>1409</v>
      </c>
      <c r="F368" t="s">
        <v>91</v>
      </c>
      <c r="G368" t="s">
        <v>256</v>
      </c>
      <c r="H368" t="s">
        <v>51</v>
      </c>
      <c r="I368" t="s">
        <v>122</v>
      </c>
      <c r="J368">
        <v>-15.36</v>
      </c>
      <c r="L368" t="str">
        <f t="shared" si="5"/>
        <v>Operating</v>
      </c>
      <c r="M368" t="s">
        <v>511</v>
      </c>
    </row>
    <row r="369" spans="1:13" x14ac:dyDescent="0.2">
      <c r="A369">
        <v>35599</v>
      </c>
      <c r="B369" s="2">
        <v>36739</v>
      </c>
      <c r="C369" t="s">
        <v>288</v>
      </c>
      <c r="D369">
        <v>2000</v>
      </c>
      <c r="E369">
        <v>1410</v>
      </c>
      <c r="F369" t="s">
        <v>136</v>
      </c>
      <c r="H369" t="s">
        <v>6</v>
      </c>
      <c r="J369">
        <v>-542.85</v>
      </c>
      <c r="L369" t="str">
        <f t="shared" si="5"/>
        <v>Operating</v>
      </c>
    </row>
    <row r="370" spans="1:13" x14ac:dyDescent="0.2">
      <c r="A370">
        <v>35599</v>
      </c>
      <c r="B370" s="2">
        <v>36739</v>
      </c>
      <c r="C370" t="s">
        <v>288</v>
      </c>
      <c r="D370">
        <v>2000</v>
      </c>
      <c r="E370">
        <v>1411</v>
      </c>
      <c r="F370" t="s">
        <v>176</v>
      </c>
      <c r="H370" t="s">
        <v>3</v>
      </c>
      <c r="I370" t="s">
        <v>5</v>
      </c>
      <c r="J370">
        <v>-100</v>
      </c>
      <c r="L370" t="str">
        <f t="shared" si="5"/>
        <v>Operating</v>
      </c>
    </row>
    <row r="371" spans="1:13" x14ac:dyDescent="0.2">
      <c r="A371">
        <v>35599</v>
      </c>
      <c r="B371" s="2">
        <v>36739</v>
      </c>
      <c r="C371" t="s">
        <v>288</v>
      </c>
      <c r="D371">
        <v>2000</v>
      </c>
      <c r="E371">
        <v>1412</v>
      </c>
      <c r="F371" t="s">
        <v>471</v>
      </c>
      <c r="G371" t="s">
        <v>300</v>
      </c>
      <c r="H371" t="s">
        <v>6</v>
      </c>
      <c r="I371" t="s">
        <v>218</v>
      </c>
      <c r="J371">
        <v>-1000</v>
      </c>
      <c r="L371" t="s">
        <v>499</v>
      </c>
    </row>
    <row r="372" spans="1:13" x14ac:dyDescent="0.2">
      <c r="A372">
        <v>35599</v>
      </c>
      <c r="B372" s="2">
        <v>36739</v>
      </c>
      <c r="C372" t="s">
        <v>288</v>
      </c>
      <c r="D372">
        <v>2000</v>
      </c>
      <c r="E372">
        <v>1413</v>
      </c>
      <c r="F372" t="s">
        <v>57</v>
      </c>
      <c r="G372" t="s">
        <v>58</v>
      </c>
      <c r="H372" t="s">
        <v>6</v>
      </c>
      <c r="I372" t="s">
        <v>16</v>
      </c>
      <c r="J372">
        <v>-15.7</v>
      </c>
      <c r="L372" t="str">
        <f t="shared" si="5"/>
        <v>Operating</v>
      </c>
      <c r="M372" t="s">
        <v>511</v>
      </c>
    </row>
    <row r="373" spans="1:13" x14ac:dyDescent="0.2">
      <c r="A373">
        <v>35599</v>
      </c>
      <c r="B373" s="2">
        <v>36740</v>
      </c>
      <c r="C373" t="s">
        <v>288</v>
      </c>
      <c r="D373">
        <v>2000</v>
      </c>
      <c r="E373">
        <v>1414</v>
      </c>
      <c r="F373" t="s">
        <v>301</v>
      </c>
      <c r="G373" t="s">
        <v>528</v>
      </c>
      <c r="H373" t="s">
        <v>6</v>
      </c>
      <c r="I373" t="s">
        <v>16</v>
      </c>
      <c r="J373">
        <v>-11.84</v>
      </c>
      <c r="L373" t="str">
        <f t="shared" si="5"/>
        <v>Operating</v>
      </c>
      <c r="M373" t="s">
        <v>511</v>
      </c>
    </row>
    <row r="374" spans="1:13" x14ac:dyDescent="0.2">
      <c r="A374">
        <v>35599</v>
      </c>
      <c r="B374" s="2">
        <v>36741</v>
      </c>
      <c r="C374" t="s">
        <v>288</v>
      </c>
      <c r="D374">
        <v>2000</v>
      </c>
      <c r="E374">
        <v>1415</v>
      </c>
      <c r="F374" t="s">
        <v>63</v>
      </c>
      <c r="G374" t="s">
        <v>529</v>
      </c>
      <c r="H374" t="s">
        <v>6</v>
      </c>
      <c r="I374" t="s">
        <v>9</v>
      </c>
      <c r="J374">
        <v>-400</v>
      </c>
      <c r="K374">
        <v>44</v>
      </c>
      <c r="L374" t="s">
        <v>499</v>
      </c>
      <c r="M374" t="s">
        <v>511</v>
      </c>
    </row>
    <row r="375" spans="1:13" x14ac:dyDescent="0.2">
      <c r="A375">
        <v>35599</v>
      </c>
      <c r="B375" s="2">
        <v>36741</v>
      </c>
      <c r="C375" t="s">
        <v>288</v>
      </c>
      <c r="D375">
        <v>2000</v>
      </c>
      <c r="E375">
        <v>1415</v>
      </c>
      <c r="F375" t="s">
        <v>63</v>
      </c>
      <c r="G375" t="s">
        <v>530</v>
      </c>
      <c r="H375" t="s">
        <v>6</v>
      </c>
      <c r="I375" t="s">
        <v>9</v>
      </c>
      <c r="J375">
        <v>-380.65</v>
      </c>
      <c r="L375" t="str">
        <f>IF(H375="Personal","Personal","Operating")</f>
        <v>Operating</v>
      </c>
      <c r="M375" t="s">
        <v>511</v>
      </c>
    </row>
    <row r="376" spans="1:13" x14ac:dyDescent="0.2">
      <c r="A376">
        <v>35599</v>
      </c>
      <c r="B376" s="2">
        <v>36742</v>
      </c>
      <c r="C376" t="s">
        <v>288</v>
      </c>
      <c r="D376">
        <v>2000</v>
      </c>
      <c r="E376">
        <v>1417</v>
      </c>
      <c r="F376" t="s">
        <v>176</v>
      </c>
      <c r="G376" t="s">
        <v>302</v>
      </c>
      <c r="H376" t="s">
        <v>3</v>
      </c>
      <c r="I376" t="s">
        <v>5</v>
      </c>
      <c r="J376">
        <v>-260</v>
      </c>
      <c r="L376" t="str">
        <f t="shared" si="5"/>
        <v>Operating</v>
      </c>
    </row>
    <row r="377" spans="1:13" x14ac:dyDescent="0.2">
      <c r="A377">
        <v>35599</v>
      </c>
      <c r="B377" s="2">
        <v>36742</v>
      </c>
      <c r="C377" t="s">
        <v>288</v>
      </c>
      <c r="D377">
        <v>2000</v>
      </c>
      <c r="E377">
        <v>1417</v>
      </c>
      <c r="F377" t="s">
        <v>176</v>
      </c>
      <c r="G377" t="s">
        <v>531</v>
      </c>
      <c r="H377" t="s">
        <v>3</v>
      </c>
      <c r="I377" t="s">
        <v>5</v>
      </c>
      <c r="J377">
        <v>-150</v>
      </c>
      <c r="L377" t="s">
        <v>499</v>
      </c>
    </row>
    <row r="378" spans="1:13" x14ac:dyDescent="0.2">
      <c r="A378">
        <v>35599</v>
      </c>
      <c r="B378" s="2">
        <v>36742</v>
      </c>
      <c r="C378" t="s">
        <v>288</v>
      </c>
      <c r="D378">
        <v>2000</v>
      </c>
      <c r="E378">
        <v>1416</v>
      </c>
      <c r="F378" t="s">
        <v>374</v>
      </c>
      <c r="G378" t="s">
        <v>302</v>
      </c>
      <c r="H378" t="s">
        <v>3</v>
      </c>
      <c r="I378" t="s">
        <v>4</v>
      </c>
      <c r="J378">
        <v>-270</v>
      </c>
      <c r="L378" t="str">
        <f t="shared" si="5"/>
        <v>Operating</v>
      </c>
    </row>
    <row r="379" spans="1:13" x14ac:dyDescent="0.2">
      <c r="A379">
        <v>35599</v>
      </c>
      <c r="B379" s="2">
        <v>36742</v>
      </c>
      <c r="C379" t="s">
        <v>288</v>
      </c>
      <c r="D379">
        <v>2000</v>
      </c>
      <c r="E379">
        <v>1416</v>
      </c>
      <c r="F379" t="s">
        <v>374</v>
      </c>
      <c r="G379" t="s">
        <v>531</v>
      </c>
      <c r="H379" t="s">
        <v>3</v>
      </c>
      <c r="I379" t="s">
        <v>4</v>
      </c>
      <c r="J379">
        <v>-270</v>
      </c>
      <c r="L379" t="s">
        <v>499</v>
      </c>
    </row>
    <row r="380" spans="1:13" x14ac:dyDescent="0.2">
      <c r="A380">
        <v>35599</v>
      </c>
      <c r="B380" s="2">
        <v>36742</v>
      </c>
      <c r="C380" t="s">
        <v>288</v>
      </c>
      <c r="D380">
        <v>2000</v>
      </c>
      <c r="E380">
        <v>1418</v>
      </c>
      <c r="F380" t="s">
        <v>259</v>
      </c>
      <c r="G380" t="s">
        <v>303</v>
      </c>
      <c r="H380" s="4" t="s">
        <v>18</v>
      </c>
      <c r="I380" t="s">
        <v>253</v>
      </c>
      <c r="J380">
        <v>-70</v>
      </c>
      <c r="L380" t="str">
        <f t="shared" si="5"/>
        <v>Operating</v>
      </c>
      <c r="M380" t="s">
        <v>511</v>
      </c>
    </row>
    <row r="381" spans="1:13" x14ac:dyDescent="0.2">
      <c r="A381">
        <v>35599</v>
      </c>
      <c r="B381" s="2">
        <v>36742</v>
      </c>
      <c r="C381" t="s">
        <v>288</v>
      </c>
      <c r="D381">
        <v>2000</v>
      </c>
      <c r="E381">
        <v>1419</v>
      </c>
      <c r="F381" t="s">
        <v>251</v>
      </c>
      <c r="G381" t="s">
        <v>304</v>
      </c>
      <c r="H381" s="4" t="s">
        <v>18</v>
      </c>
      <c r="I381" t="s">
        <v>253</v>
      </c>
      <c r="J381">
        <v>-35</v>
      </c>
      <c r="L381" t="str">
        <f t="shared" si="5"/>
        <v>Operating</v>
      </c>
      <c r="M381" t="s">
        <v>511</v>
      </c>
    </row>
    <row r="382" spans="1:13" x14ac:dyDescent="0.2">
      <c r="A382">
        <v>35599</v>
      </c>
      <c r="B382" s="2">
        <v>36745</v>
      </c>
      <c r="C382" t="s">
        <v>288</v>
      </c>
      <c r="D382">
        <v>2000</v>
      </c>
      <c r="E382">
        <v>1420</v>
      </c>
      <c r="F382" t="s">
        <v>67</v>
      </c>
      <c r="G382" t="s">
        <v>502</v>
      </c>
      <c r="H382" t="s">
        <v>17</v>
      </c>
      <c r="I382" t="s">
        <v>194</v>
      </c>
      <c r="J382">
        <v>-210.11</v>
      </c>
      <c r="L382" t="str">
        <f t="shared" si="5"/>
        <v>Operating</v>
      </c>
      <c r="M382" t="s">
        <v>511</v>
      </c>
    </row>
    <row r="383" spans="1:13" x14ac:dyDescent="0.2">
      <c r="A383">
        <v>35599</v>
      </c>
      <c r="B383" s="2">
        <v>36745</v>
      </c>
      <c r="C383" t="s">
        <v>288</v>
      </c>
      <c r="D383">
        <v>2000</v>
      </c>
      <c r="E383">
        <v>1421</v>
      </c>
      <c r="F383" t="s">
        <v>185</v>
      </c>
      <c r="G383" t="s">
        <v>305</v>
      </c>
      <c r="H383" t="s">
        <v>18</v>
      </c>
      <c r="I383" t="s">
        <v>186</v>
      </c>
      <c r="J383">
        <v>-102</v>
      </c>
      <c r="L383" t="str">
        <f t="shared" si="5"/>
        <v>Operating</v>
      </c>
      <c r="M383" t="s">
        <v>511</v>
      </c>
    </row>
    <row r="384" spans="1:13" x14ac:dyDescent="0.2">
      <c r="A384">
        <v>35599</v>
      </c>
      <c r="B384" s="2">
        <v>36745</v>
      </c>
      <c r="C384" t="s">
        <v>288</v>
      </c>
      <c r="D384">
        <v>2000</v>
      </c>
      <c r="E384">
        <v>1422</v>
      </c>
      <c r="F384" t="s">
        <v>36</v>
      </c>
      <c r="G384" t="s">
        <v>532</v>
      </c>
      <c r="H384" t="s">
        <v>6</v>
      </c>
      <c r="I384" t="s">
        <v>520</v>
      </c>
      <c r="J384">
        <v>-1124.78</v>
      </c>
      <c r="L384" t="s">
        <v>499</v>
      </c>
      <c r="M384" t="s">
        <v>511</v>
      </c>
    </row>
    <row r="385" spans="1:13" x14ac:dyDescent="0.2">
      <c r="A385">
        <v>35599</v>
      </c>
      <c r="B385" s="2">
        <v>36746</v>
      </c>
      <c r="C385" t="s">
        <v>288</v>
      </c>
      <c r="D385">
        <v>2000</v>
      </c>
      <c r="E385">
        <v>1423</v>
      </c>
      <c r="F385" t="s">
        <v>60</v>
      </c>
      <c r="G385" t="s">
        <v>256</v>
      </c>
      <c r="H385" t="s">
        <v>18</v>
      </c>
      <c r="I385" t="s">
        <v>62</v>
      </c>
      <c r="J385">
        <v>-47.41</v>
      </c>
      <c r="L385" t="str">
        <f t="shared" si="5"/>
        <v>Operating</v>
      </c>
      <c r="M385" t="s">
        <v>511</v>
      </c>
    </row>
    <row r="386" spans="1:13" x14ac:dyDescent="0.2">
      <c r="A386">
        <v>35599</v>
      </c>
      <c r="B386" s="2">
        <v>36747</v>
      </c>
      <c r="C386" t="s">
        <v>288</v>
      </c>
      <c r="D386">
        <v>2000</v>
      </c>
      <c r="E386">
        <v>1424</v>
      </c>
      <c r="F386" t="s">
        <v>55</v>
      </c>
      <c r="G386" t="s">
        <v>533</v>
      </c>
      <c r="H386" t="s">
        <v>6</v>
      </c>
      <c r="I386" t="s">
        <v>15</v>
      </c>
      <c r="J386">
        <v>-17.09</v>
      </c>
      <c r="L386" t="str">
        <f t="shared" si="5"/>
        <v>Operating</v>
      </c>
      <c r="M386" t="s">
        <v>511</v>
      </c>
    </row>
    <row r="387" spans="1:13" x14ac:dyDescent="0.2">
      <c r="A387">
        <v>35599</v>
      </c>
      <c r="B387" s="2">
        <v>36748</v>
      </c>
      <c r="C387" t="s">
        <v>288</v>
      </c>
      <c r="D387">
        <v>2000</v>
      </c>
      <c r="E387">
        <v>1425</v>
      </c>
      <c r="F387" t="s">
        <v>374</v>
      </c>
      <c r="G387" t="s">
        <v>306</v>
      </c>
      <c r="H387" t="s">
        <v>3</v>
      </c>
      <c r="I387" t="s">
        <v>4</v>
      </c>
      <c r="J387">
        <v>-270</v>
      </c>
      <c r="L387" t="str">
        <f t="shared" si="5"/>
        <v>Operating</v>
      </c>
    </row>
    <row r="388" spans="1:13" x14ac:dyDescent="0.2">
      <c r="A388">
        <v>35599</v>
      </c>
      <c r="B388" s="2">
        <v>36748</v>
      </c>
      <c r="C388" t="s">
        <v>288</v>
      </c>
      <c r="D388">
        <v>2000</v>
      </c>
      <c r="E388">
        <v>1425</v>
      </c>
      <c r="F388" t="s">
        <v>374</v>
      </c>
      <c r="G388" t="s">
        <v>534</v>
      </c>
      <c r="H388" t="s">
        <v>3</v>
      </c>
      <c r="I388" t="s">
        <v>4</v>
      </c>
      <c r="J388">
        <v>-130</v>
      </c>
      <c r="L388" t="s">
        <v>499</v>
      </c>
    </row>
    <row r="389" spans="1:13" x14ac:dyDescent="0.2">
      <c r="A389">
        <v>35599</v>
      </c>
      <c r="B389" s="2">
        <v>36749</v>
      </c>
      <c r="C389" t="s">
        <v>288</v>
      </c>
      <c r="D389">
        <v>2000</v>
      </c>
      <c r="E389">
        <v>1426</v>
      </c>
      <c r="F389" t="s">
        <v>176</v>
      </c>
      <c r="G389" t="s">
        <v>306</v>
      </c>
      <c r="H389" t="s">
        <v>3</v>
      </c>
      <c r="I389" t="s">
        <v>5</v>
      </c>
      <c r="J389">
        <v>-260</v>
      </c>
      <c r="L389" t="str">
        <f t="shared" si="5"/>
        <v>Operating</v>
      </c>
    </row>
    <row r="390" spans="1:13" x14ac:dyDescent="0.2">
      <c r="A390">
        <v>35599</v>
      </c>
      <c r="B390" s="2">
        <v>36752</v>
      </c>
      <c r="C390" t="s">
        <v>288</v>
      </c>
      <c r="D390">
        <v>2000</v>
      </c>
      <c r="E390">
        <v>1427</v>
      </c>
      <c r="F390" t="s">
        <v>301</v>
      </c>
      <c r="G390" t="s">
        <v>307</v>
      </c>
      <c r="H390" t="s">
        <v>6</v>
      </c>
      <c r="I390" t="s">
        <v>16</v>
      </c>
      <c r="J390">
        <v>-108.25</v>
      </c>
      <c r="L390" t="str">
        <f t="shared" si="5"/>
        <v>Operating</v>
      </c>
      <c r="M390" t="s">
        <v>511</v>
      </c>
    </row>
    <row r="391" spans="1:13" x14ac:dyDescent="0.2">
      <c r="A391">
        <v>35599</v>
      </c>
      <c r="B391" s="2">
        <v>36753</v>
      </c>
      <c r="C391" t="s">
        <v>288</v>
      </c>
      <c r="D391">
        <v>2000</v>
      </c>
      <c r="E391">
        <v>1428</v>
      </c>
      <c r="F391" t="s">
        <v>298</v>
      </c>
      <c r="G391" t="s">
        <v>308</v>
      </c>
      <c r="H391" t="s">
        <v>6</v>
      </c>
      <c r="I391" t="s">
        <v>66</v>
      </c>
      <c r="J391">
        <v>-308.56</v>
      </c>
      <c r="L391" t="s">
        <v>499</v>
      </c>
    </row>
    <row r="392" spans="1:13" x14ac:dyDescent="0.2">
      <c r="A392">
        <v>35599</v>
      </c>
      <c r="B392" s="2">
        <v>36754</v>
      </c>
      <c r="C392" t="s">
        <v>288</v>
      </c>
      <c r="D392">
        <v>2000</v>
      </c>
      <c r="E392">
        <v>1429</v>
      </c>
      <c r="F392" t="s">
        <v>55</v>
      </c>
      <c r="G392" t="s">
        <v>272</v>
      </c>
      <c r="H392" t="s">
        <v>6</v>
      </c>
      <c r="I392" t="s">
        <v>218</v>
      </c>
      <c r="J392">
        <v>-166.71</v>
      </c>
      <c r="K392">
        <v>23</v>
      </c>
      <c r="L392" t="s">
        <v>499</v>
      </c>
    </row>
    <row r="393" spans="1:13" x14ac:dyDescent="0.2">
      <c r="A393">
        <v>35599</v>
      </c>
      <c r="B393" s="2">
        <v>36755</v>
      </c>
      <c r="C393" t="s">
        <v>288</v>
      </c>
      <c r="D393">
        <v>2000</v>
      </c>
      <c r="E393">
        <v>1430</v>
      </c>
      <c r="F393" t="s">
        <v>374</v>
      </c>
      <c r="G393" t="s">
        <v>309</v>
      </c>
      <c r="H393" t="s">
        <v>3</v>
      </c>
      <c r="I393" t="s">
        <v>4</v>
      </c>
      <c r="J393">
        <v>-270</v>
      </c>
      <c r="L393" t="str">
        <f t="shared" si="5"/>
        <v>Operating</v>
      </c>
    </row>
    <row r="394" spans="1:13" x14ac:dyDescent="0.2">
      <c r="A394">
        <v>35599</v>
      </c>
      <c r="B394" s="2">
        <v>36756</v>
      </c>
      <c r="C394" t="s">
        <v>288</v>
      </c>
      <c r="D394">
        <v>2000</v>
      </c>
      <c r="E394">
        <v>1431</v>
      </c>
      <c r="F394" t="s">
        <v>298</v>
      </c>
      <c r="G394" t="s">
        <v>310</v>
      </c>
      <c r="H394" t="s">
        <v>6</v>
      </c>
      <c r="I394" t="s">
        <v>66</v>
      </c>
      <c r="J394">
        <v>-149.94999999999999</v>
      </c>
      <c r="K394">
        <v>23</v>
      </c>
      <c r="L394" t="s">
        <v>499</v>
      </c>
      <c r="M394" t="s">
        <v>511</v>
      </c>
    </row>
    <row r="395" spans="1:13" x14ac:dyDescent="0.2">
      <c r="A395">
        <v>35599</v>
      </c>
      <c r="B395" s="2">
        <v>36756</v>
      </c>
      <c r="C395" t="s">
        <v>288</v>
      </c>
      <c r="D395">
        <v>2000</v>
      </c>
      <c r="E395">
        <v>1432</v>
      </c>
      <c r="F395" t="s">
        <v>176</v>
      </c>
      <c r="G395" t="s">
        <v>309</v>
      </c>
      <c r="H395" t="s">
        <v>3</v>
      </c>
      <c r="I395" t="s">
        <v>5</v>
      </c>
      <c r="J395">
        <v>-260</v>
      </c>
      <c r="L395" t="str">
        <f t="shared" si="5"/>
        <v>Operating</v>
      </c>
    </row>
    <row r="396" spans="1:13" x14ac:dyDescent="0.2">
      <c r="A396">
        <v>35599</v>
      </c>
      <c r="B396" s="2">
        <v>36759</v>
      </c>
      <c r="C396" t="s">
        <v>288</v>
      </c>
      <c r="D396">
        <v>2000</v>
      </c>
      <c r="E396">
        <v>1433</v>
      </c>
      <c r="F396" t="s">
        <v>311</v>
      </c>
      <c r="G396" t="s">
        <v>312</v>
      </c>
      <c r="H396" t="s">
        <v>17</v>
      </c>
      <c r="I396" t="s">
        <v>195</v>
      </c>
      <c r="J396">
        <v>-125</v>
      </c>
      <c r="K396">
        <v>27</v>
      </c>
      <c r="L396" t="str">
        <f t="shared" si="5"/>
        <v>Operating</v>
      </c>
    </row>
    <row r="397" spans="1:13" x14ac:dyDescent="0.2">
      <c r="A397">
        <v>35599</v>
      </c>
      <c r="B397" s="2">
        <v>36761</v>
      </c>
      <c r="C397" t="s">
        <v>288</v>
      </c>
      <c r="D397">
        <v>2000</v>
      </c>
      <c r="E397">
        <v>1434</v>
      </c>
      <c r="F397" t="s">
        <v>251</v>
      </c>
      <c r="G397" t="s">
        <v>313</v>
      </c>
      <c r="H397" s="4" t="s">
        <v>18</v>
      </c>
      <c r="I397" t="s">
        <v>253</v>
      </c>
      <c r="J397">
        <v>-70</v>
      </c>
      <c r="L397" t="str">
        <f t="shared" si="5"/>
        <v>Operating</v>
      </c>
      <c r="M397" t="s">
        <v>511</v>
      </c>
    </row>
    <row r="398" spans="1:13" x14ac:dyDescent="0.2">
      <c r="A398">
        <v>35599</v>
      </c>
      <c r="B398" s="2">
        <v>36761</v>
      </c>
      <c r="C398" t="s">
        <v>288</v>
      </c>
      <c r="D398">
        <v>2000</v>
      </c>
      <c r="E398">
        <v>1435</v>
      </c>
      <c r="F398" t="s">
        <v>314</v>
      </c>
      <c r="G398" t="s">
        <v>315</v>
      </c>
      <c r="H398" s="4" t="s">
        <v>18</v>
      </c>
      <c r="I398" t="s">
        <v>253</v>
      </c>
      <c r="J398">
        <v>-70</v>
      </c>
      <c r="L398" t="str">
        <f t="shared" si="5"/>
        <v>Operating</v>
      </c>
      <c r="M398" t="s">
        <v>511</v>
      </c>
    </row>
    <row r="399" spans="1:13" x14ac:dyDescent="0.2">
      <c r="A399">
        <v>35599</v>
      </c>
      <c r="B399" s="2">
        <v>36763</v>
      </c>
      <c r="C399" t="s">
        <v>288</v>
      </c>
      <c r="D399">
        <v>2000</v>
      </c>
      <c r="E399">
        <v>1436</v>
      </c>
      <c r="F399" t="s">
        <v>374</v>
      </c>
      <c r="G399" t="s">
        <v>316</v>
      </c>
      <c r="H399" t="s">
        <v>3</v>
      </c>
      <c r="I399" t="s">
        <v>4</v>
      </c>
      <c r="J399">
        <v>-270</v>
      </c>
      <c r="L399" t="str">
        <f t="shared" si="5"/>
        <v>Operating</v>
      </c>
    </row>
    <row r="400" spans="1:13" x14ac:dyDescent="0.2">
      <c r="A400">
        <v>35599</v>
      </c>
      <c r="B400" s="2">
        <v>36764</v>
      </c>
      <c r="C400" t="s">
        <v>288</v>
      </c>
      <c r="D400">
        <v>2000</v>
      </c>
      <c r="E400">
        <v>1437</v>
      </c>
      <c r="F400" t="s">
        <v>176</v>
      </c>
      <c r="G400" t="s">
        <v>316</v>
      </c>
      <c r="H400" t="s">
        <v>3</v>
      </c>
      <c r="I400" t="s">
        <v>5</v>
      </c>
      <c r="J400">
        <v>-260</v>
      </c>
      <c r="L400" t="str">
        <f t="shared" si="5"/>
        <v>Operating</v>
      </c>
    </row>
    <row r="401" spans="1:12" x14ac:dyDescent="0.2">
      <c r="A401">
        <v>35599</v>
      </c>
      <c r="B401" s="2">
        <v>36767</v>
      </c>
      <c r="C401" t="s">
        <v>288</v>
      </c>
      <c r="D401">
        <v>2000</v>
      </c>
      <c r="E401">
        <v>1438</v>
      </c>
      <c r="F401" t="s">
        <v>55</v>
      </c>
      <c r="H401" t="s">
        <v>6</v>
      </c>
      <c r="I401" t="s">
        <v>38</v>
      </c>
      <c r="J401">
        <v>-94</v>
      </c>
      <c r="L401" t="str">
        <f t="shared" si="5"/>
        <v>Operating</v>
      </c>
    </row>
    <row r="402" spans="1:12" x14ac:dyDescent="0.2">
      <c r="A402">
        <v>38385</v>
      </c>
      <c r="B402" s="2">
        <v>36384</v>
      </c>
      <c r="C402" t="s">
        <v>288</v>
      </c>
      <c r="D402">
        <v>1999</v>
      </c>
      <c r="F402" t="s">
        <v>317</v>
      </c>
      <c r="G402" t="s">
        <v>318</v>
      </c>
      <c r="H402" t="s">
        <v>115</v>
      </c>
      <c r="I402" t="s">
        <v>319</v>
      </c>
      <c r="J402">
        <v>200</v>
      </c>
      <c r="L402" t="s">
        <v>358</v>
      </c>
    </row>
    <row r="403" spans="1:12" x14ac:dyDescent="0.2">
      <c r="A403">
        <v>38385</v>
      </c>
      <c r="B403" s="2">
        <v>36494</v>
      </c>
      <c r="C403" t="s">
        <v>320</v>
      </c>
      <c r="D403">
        <v>1999</v>
      </c>
      <c r="F403" t="s">
        <v>163</v>
      </c>
      <c r="G403" t="s">
        <v>321</v>
      </c>
      <c r="H403" t="s">
        <v>18</v>
      </c>
      <c r="I403" t="s">
        <v>19</v>
      </c>
      <c r="J403">
        <v>-10</v>
      </c>
      <c r="L403" t="str">
        <f t="shared" si="5"/>
        <v>Operating</v>
      </c>
    </row>
    <row r="404" spans="1:12" x14ac:dyDescent="0.2">
      <c r="A404">
        <v>38385</v>
      </c>
      <c r="B404" s="2">
        <v>36464</v>
      </c>
      <c r="C404" t="s">
        <v>322</v>
      </c>
      <c r="D404">
        <v>1999</v>
      </c>
      <c r="F404" t="s">
        <v>163</v>
      </c>
      <c r="G404" t="s">
        <v>321</v>
      </c>
      <c r="H404" t="s">
        <v>18</v>
      </c>
      <c r="I404" t="s">
        <v>19</v>
      </c>
      <c r="J404">
        <v>-10</v>
      </c>
      <c r="L404" t="str">
        <f t="shared" si="5"/>
        <v>Operating</v>
      </c>
    </row>
    <row r="405" spans="1:12" x14ac:dyDescent="0.2">
      <c r="A405">
        <v>38385</v>
      </c>
      <c r="B405" s="2">
        <v>36433</v>
      </c>
      <c r="C405" t="s">
        <v>323</v>
      </c>
      <c r="D405">
        <v>1999</v>
      </c>
      <c r="F405" t="s">
        <v>163</v>
      </c>
      <c r="G405" t="s">
        <v>321</v>
      </c>
      <c r="H405" t="s">
        <v>18</v>
      </c>
      <c r="I405" t="s">
        <v>19</v>
      </c>
      <c r="J405">
        <v>-10</v>
      </c>
      <c r="L405" t="str">
        <f t="shared" si="5"/>
        <v>Operating</v>
      </c>
    </row>
    <row r="406" spans="1:12" x14ac:dyDescent="0.2">
      <c r="A406">
        <v>38385</v>
      </c>
      <c r="B406" s="2">
        <v>36524</v>
      </c>
      <c r="C406" t="s">
        <v>31</v>
      </c>
      <c r="D406">
        <v>2000</v>
      </c>
      <c r="F406" t="s">
        <v>324</v>
      </c>
      <c r="G406" t="s">
        <v>360</v>
      </c>
      <c r="H406" t="s">
        <v>355</v>
      </c>
      <c r="I406" t="s">
        <v>282</v>
      </c>
      <c r="J406">
        <v>-15350</v>
      </c>
      <c r="L406" t="str">
        <f t="shared" si="5"/>
        <v>Personal</v>
      </c>
    </row>
    <row r="407" spans="1:12" x14ac:dyDescent="0.2">
      <c r="A407">
        <v>38385</v>
      </c>
      <c r="B407" s="2">
        <v>36522</v>
      </c>
      <c r="C407" t="s">
        <v>31</v>
      </c>
      <c r="D407">
        <v>2000</v>
      </c>
      <c r="F407" t="s">
        <v>325</v>
      </c>
      <c r="H407" t="s">
        <v>358</v>
      </c>
      <c r="I407" t="s">
        <v>281</v>
      </c>
      <c r="J407">
        <v>-3941.3</v>
      </c>
      <c r="L407" t="s">
        <v>358</v>
      </c>
    </row>
    <row r="408" spans="1:12" x14ac:dyDescent="0.2">
      <c r="A408">
        <v>38385</v>
      </c>
      <c r="B408" s="2">
        <v>36533</v>
      </c>
      <c r="C408" t="s">
        <v>31</v>
      </c>
      <c r="D408">
        <v>2000</v>
      </c>
      <c r="F408" t="s">
        <v>392</v>
      </c>
      <c r="H408" t="s">
        <v>355</v>
      </c>
      <c r="I408" t="s">
        <v>357</v>
      </c>
      <c r="J408">
        <v>-496.58</v>
      </c>
      <c r="L408" t="str">
        <f t="shared" si="5"/>
        <v>Personal</v>
      </c>
    </row>
    <row r="409" spans="1:12" x14ac:dyDescent="0.2">
      <c r="A409">
        <v>38385</v>
      </c>
      <c r="B409" s="2">
        <v>36525</v>
      </c>
      <c r="C409" t="s">
        <v>31</v>
      </c>
      <c r="D409">
        <v>2000</v>
      </c>
      <c r="F409" t="s">
        <v>326</v>
      </c>
      <c r="H409" t="s">
        <v>500</v>
      </c>
      <c r="I409" t="s">
        <v>363</v>
      </c>
      <c r="J409" s="7">
        <v>-11639.77</v>
      </c>
      <c r="L409" t="str">
        <f t="shared" si="5"/>
        <v>Operating</v>
      </c>
    </row>
    <row r="410" spans="1:12" x14ac:dyDescent="0.2">
      <c r="A410">
        <v>38385</v>
      </c>
      <c r="B410" s="2">
        <v>36530</v>
      </c>
      <c r="C410" t="s">
        <v>31</v>
      </c>
      <c r="D410">
        <v>2000</v>
      </c>
      <c r="F410" t="s">
        <v>163</v>
      </c>
      <c r="G410" t="s">
        <v>327</v>
      </c>
      <c r="H410" t="s">
        <v>18</v>
      </c>
      <c r="I410" t="s">
        <v>19</v>
      </c>
      <c r="J410">
        <v>-17</v>
      </c>
      <c r="L410" t="str">
        <f t="shared" si="5"/>
        <v>Operating</v>
      </c>
    </row>
    <row r="411" spans="1:12" x14ac:dyDescent="0.2">
      <c r="A411">
        <v>38385</v>
      </c>
      <c r="B411" s="2">
        <v>36557</v>
      </c>
      <c r="C411" t="s">
        <v>76</v>
      </c>
      <c r="D411">
        <v>2000</v>
      </c>
      <c r="F411" t="s">
        <v>328</v>
      </c>
      <c r="H411" t="s">
        <v>115</v>
      </c>
      <c r="I411" t="s">
        <v>116</v>
      </c>
      <c r="J411" s="8">
        <v>10000</v>
      </c>
      <c r="L411" t="s">
        <v>358</v>
      </c>
    </row>
    <row r="412" spans="1:12" x14ac:dyDescent="0.2">
      <c r="A412">
        <v>38385</v>
      </c>
      <c r="B412" s="2">
        <v>36563</v>
      </c>
      <c r="C412" t="s">
        <v>76</v>
      </c>
      <c r="D412">
        <v>2000</v>
      </c>
      <c r="F412" t="s">
        <v>329</v>
      </c>
      <c r="H412" t="s">
        <v>6</v>
      </c>
      <c r="J412">
        <v>-87.82</v>
      </c>
      <c r="L412" t="s">
        <v>499</v>
      </c>
    </row>
    <row r="413" spans="1:12" x14ac:dyDescent="0.2">
      <c r="A413">
        <v>38385</v>
      </c>
      <c r="B413" s="2">
        <v>36563</v>
      </c>
      <c r="C413" t="s">
        <v>76</v>
      </c>
      <c r="D413">
        <v>2000</v>
      </c>
      <c r="F413" t="s">
        <v>330</v>
      </c>
      <c r="H413" t="s">
        <v>6</v>
      </c>
      <c r="J413">
        <v>-18.82</v>
      </c>
      <c r="L413" t="str">
        <f t="shared" si="5"/>
        <v>Operating</v>
      </c>
    </row>
    <row r="414" spans="1:12" x14ac:dyDescent="0.2">
      <c r="A414">
        <v>38385</v>
      </c>
      <c r="B414" s="2">
        <v>36564</v>
      </c>
      <c r="C414" t="s">
        <v>76</v>
      </c>
      <c r="D414">
        <v>2000</v>
      </c>
      <c r="F414" t="s">
        <v>329</v>
      </c>
      <c r="H414" t="s">
        <v>6</v>
      </c>
      <c r="J414">
        <v>-21.11</v>
      </c>
      <c r="L414" t="s">
        <v>499</v>
      </c>
    </row>
    <row r="415" spans="1:12" x14ac:dyDescent="0.2">
      <c r="A415">
        <v>38385</v>
      </c>
      <c r="B415" s="2">
        <v>36572</v>
      </c>
      <c r="C415" t="s">
        <v>76</v>
      </c>
      <c r="D415">
        <v>2000</v>
      </c>
      <c r="F415" t="s">
        <v>329</v>
      </c>
      <c r="H415" t="s">
        <v>6</v>
      </c>
      <c r="J415">
        <v>-58.31</v>
      </c>
      <c r="L415" t="s">
        <v>499</v>
      </c>
    </row>
    <row r="416" spans="1:12" x14ac:dyDescent="0.2">
      <c r="A416">
        <v>38385</v>
      </c>
      <c r="B416" s="2">
        <v>36578</v>
      </c>
      <c r="C416" t="s">
        <v>76</v>
      </c>
      <c r="D416">
        <v>2000</v>
      </c>
      <c r="F416" t="s">
        <v>331</v>
      </c>
      <c r="H416" t="s">
        <v>6</v>
      </c>
      <c r="J416">
        <v>-396.2</v>
      </c>
      <c r="L416" t="str">
        <f t="shared" si="5"/>
        <v>Operating</v>
      </c>
    </row>
    <row r="417" spans="1:12" x14ac:dyDescent="0.2">
      <c r="A417">
        <v>38385</v>
      </c>
      <c r="B417" s="2">
        <v>36578</v>
      </c>
      <c r="C417" t="s">
        <v>76</v>
      </c>
      <c r="D417">
        <v>2000</v>
      </c>
      <c r="F417" t="s">
        <v>330</v>
      </c>
      <c r="H417" t="s">
        <v>6</v>
      </c>
      <c r="J417">
        <v>-74.55</v>
      </c>
      <c r="L417" t="str">
        <f t="shared" ref="L417:L485" si="6">IF(H417="Personal","Personal","Operating")</f>
        <v>Operating</v>
      </c>
    </row>
    <row r="418" spans="1:12" x14ac:dyDescent="0.2">
      <c r="A418">
        <v>38385</v>
      </c>
      <c r="B418" s="2">
        <v>36578</v>
      </c>
      <c r="C418" t="s">
        <v>76</v>
      </c>
      <c r="D418">
        <v>2000</v>
      </c>
      <c r="F418" t="s">
        <v>329</v>
      </c>
      <c r="H418" t="s">
        <v>6</v>
      </c>
      <c r="J418">
        <v>-35.78</v>
      </c>
      <c r="L418" t="s">
        <v>499</v>
      </c>
    </row>
    <row r="419" spans="1:12" x14ac:dyDescent="0.2">
      <c r="A419">
        <v>38385</v>
      </c>
      <c r="B419" s="2">
        <v>36578</v>
      </c>
      <c r="C419" t="s">
        <v>76</v>
      </c>
      <c r="D419">
        <v>2000</v>
      </c>
      <c r="F419" t="s">
        <v>330</v>
      </c>
      <c r="H419" t="s">
        <v>6</v>
      </c>
      <c r="J419">
        <v>-15.52</v>
      </c>
      <c r="L419" t="str">
        <f t="shared" si="6"/>
        <v>Operating</v>
      </c>
    </row>
    <row r="420" spans="1:12" x14ac:dyDescent="0.2">
      <c r="A420">
        <v>38385</v>
      </c>
      <c r="B420" s="2">
        <v>36579</v>
      </c>
      <c r="C420" t="s">
        <v>76</v>
      </c>
      <c r="D420">
        <v>2000</v>
      </c>
      <c r="F420" t="s">
        <v>329</v>
      </c>
      <c r="H420" t="s">
        <v>6</v>
      </c>
      <c r="J420">
        <v>-31.32</v>
      </c>
      <c r="L420" t="s">
        <v>499</v>
      </c>
    </row>
    <row r="421" spans="1:12" x14ac:dyDescent="0.2">
      <c r="A421">
        <v>38385</v>
      </c>
      <c r="B421" s="2">
        <v>36580</v>
      </c>
      <c r="C421" t="s">
        <v>76</v>
      </c>
      <c r="D421">
        <v>2000</v>
      </c>
      <c r="F421" t="s">
        <v>331</v>
      </c>
      <c r="H421" t="s">
        <v>6</v>
      </c>
      <c r="J421">
        <v>-47.11</v>
      </c>
      <c r="L421" t="str">
        <f t="shared" si="6"/>
        <v>Operating</v>
      </c>
    </row>
    <row r="422" spans="1:12" x14ac:dyDescent="0.2">
      <c r="A422">
        <v>38385</v>
      </c>
      <c r="B422" s="2">
        <v>36581</v>
      </c>
      <c r="C422" t="s">
        <v>76</v>
      </c>
      <c r="D422">
        <v>2000</v>
      </c>
      <c r="F422" t="s">
        <v>329</v>
      </c>
      <c r="H422" t="s">
        <v>6</v>
      </c>
      <c r="J422">
        <v>-19.47</v>
      </c>
      <c r="L422" t="s">
        <v>499</v>
      </c>
    </row>
    <row r="423" spans="1:12" x14ac:dyDescent="0.2">
      <c r="A423">
        <v>38385</v>
      </c>
      <c r="B423" s="2">
        <v>36584</v>
      </c>
      <c r="C423" t="s">
        <v>76</v>
      </c>
      <c r="D423">
        <v>2000</v>
      </c>
      <c r="F423" t="s">
        <v>328</v>
      </c>
      <c r="H423" t="s">
        <v>115</v>
      </c>
      <c r="I423" t="s">
        <v>116</v>
      </c>
      <c r="J423" s="8">
        <v>10000</v>
      </c>
      <c r="L423" t="s">
        <v>358</v>
      </c>
    </row>
    <row r="424" spans="1:12" x14ac:dyDescent="0.2">
      <c r="A424">
        <v>38385</v>
      </c>
      <c r="B424" s="2">
        <v>36584</v>
      </c>
      <c r="C424" t="s">
        <v>76</v>
      </c>
      <c r="D424">
        <v>2000</v>
      </c>
      <c r="F424" t="s">
        <v>332</v>
      </c>
      <c r="G424" t="s">
        <v>333</v>
      </c>
      <c r="H424" t="s">
        <v>6</v>
      </c>
      <c r="J424">
        <v>-560.95000000000005</v>
      </c>
      <c r="L424" t="s">
        <v>499</v>
      </c>
    </row>
    <row r="425" spans="1:12" x14ac:dyDescent="0.2">
      <c r="B425" s="2"/>
      <c r="C425" t="s">
        <v>76</v>
      </c>
      <c r="D425">
        <v>2000</v>
      </c>
      <c r="F425" t="s">
        <v>101</v>
      </c>
      <c r="G425" t="s">
        <v>362</v>
      </c>
      <c r="H425" t="s">
        <v>18</v>
      </c>
      <c r="I425" t="s">
        <v>19</v>
      </c>
      <c r="J425">
        <v>-130</v>
      </c>
      <c r="L425" t="s">
        <v>499</v>
      </c>
    </row>
    <row r="426" spans="1:12" x14ac:dyDescent="0.2">
      <c r="A426">
        <v>38385</v>
      </c>
      <c r="B426" s="2">
        <v>36584</v>
      </c>
      <c r="C426" t="s">
        <v>76</v>
      </c>
      <c r="D426">
        <v>2000</v>
      </c>
      <c r="F426" t="s">
        <v>330</v>
      </c>
      <c r="H426" t="s">
        <v>6</v>
      </c>
      <c r="J426">
        <v>-61.04</v>
      </c>
      <c r="L426" t="str">
        <f t="shared" si="6"/>
        <v>Operating</v>
      </c>
    </row>
    <row r="427" spans="1:12" x14ac:dyDescent="0.2">
      <c r="A427">
        <v>38385</v>
      </c>
      <c r="B427" s="2">
        <v>36584</v>
      </c>
      <c r="C427" t="s">
        <v>76</v>
      </c>
      <c r="D427">
        <v>2000</v>
      </c>
      <c r="F427" t="s">
        <v>330</v>
      </c>
      <c r="H427" t="s">
        <v>6</v>
      </c>
      <c r="J427">
        <v>-54.87</v>
      </c>
      <c r="L427" t="str">
        <f t="shared" si="6"/>
        <v>Operating</v>
      </c>
    </row>
    <row r="428" spans="1:12" x14ac:dyDescent="0.2">
      <c r="A428">
        <v>38385</v>
      </c>
      <c r="B428" s="2">
        <v>36555</v>
      </c>
      <c r="C428" t="s">
        <v>76</v>
      </c>
      <c r="D428">
        <v>2000</v>
      </c>
      <c r="F428" t="s">
        <v>325</v>
      </c>
      <c r="H428" t="s">
        <v>358</v>
      </c>
      <c r="I428" t="s">
        <v>281</v>
      </c>
      <c r="J428">
        <v>-3941.3</v>
      </c>
      <c r="L428" t="s">
        <v>358</v>
      </c>
    </row>
    <row r="429" spans="1:12" x14ac:dyDescent="0.2">
      <c r="A429">
        <v>38385</v>
      </c>
      <c r="B429" s="2">
        <v>36586</v>
      </c>
      <c r="C429" t="s">
        <v>75</v>
      </c>
      <c r="D429">
        <v>2000</v>
      </c>
      <c r="F429" t="s">
        <v>328</v>
      </c>
      <c r="H429" t="s">
        <v>115</v>
      </c>
      <c r="I429" t="s">
        <v>116</v>
      </c>
      <c r="J429" s="8">
        <v>10000</v>
      </c>
      <c r="L429" t="s">
        <v>358</v>
      </c>
    </row>
    <row r="430" spans="1:12" x14ac:dyDescent="0.2">
      <c r="A430">
        <v>38385</v>
      </c>
      <c r="B430" s="2">
        <v>36586</v>
      </c>
      <c r="C430" t="s">
        <v>75</v>
      </c>
      <c r="D430">
        <v>2000</v>
      </c>
      <c r="F430" t="s">
        <v>325</v>
      </c>
      <c r="H430" t="s">
        <v>358</v>
      </c>
      <c r="I430" t="s">
        <v>281</v>
      </c>
      <c r="J430">
        <v>-3941.3</v>
      </c>
      <c r="L430" t="s">
        <v>358</v>
      </c>
    </row>
    <row r="431" spans="1:12" x14ac:dyDescent="0.2">
      <c r="A431">
        <v>38385</v>
      </c>
      <c r="B431" s="2">
        <v>36586</v>
      </c>
      <c r="C431" t="s">
        <v>75</v>
      </c>
      <c r="D431">
        <v>2000</v>
      </c>
      <c r="F431" t="s">
        <v>392</v>
      </c>
      <c r="H431" t="s">
        <v>355</v>
      </c>
      <c r="I431" t="s">
        <v>357</v>
      </c>
      <c r="J431">
        <v>-496.58</v>
      </c>
      <c r="L431" t="str">
        <f>IF(H431="Personal","Personal","Operating")</f>
        <v>Personal</v>
      </c>
    </row>
    <row r="432" spans="1:12" x14ac:dyDescent="0.2">
      <c r="A432">
        <v>38385</v>
      </c>
      <c r="B432" s="2">
        <v>36586</v>
      </c>
      <c r="C432" t="s">
        <v>75</v>
      </c>
      <c r="D432">
        <v>2000</v>
      </c>
      <c r="F432" t="s">
        <v>335</v>
      </c>
      <c r="G432" t="s">
        <v>544</v>
      </c>
      <c r="H432" t="s">
        <v>355</v>
      </c>
      <c r="I432" t="s">
        <v>53</v>
      </c>
      <c r="J432" s="8">
        <v>-120</v>
      </c>
      <c r="L432" t="str">
        <f>IF(H432="Personal","Personal","Operating")</f>
        <v>Personal</v>
      </c>
    </row>
    <row r="433" spans="1:12" x14ac:dyDescent="0.2">
      <c r="A433">
        <v>38385</v>
      </c>
      <c r="B433" s="2">
        <v>36586</v>
      </c>
      <c r="C433" t="s">
        <v>75</v>
      </c>
      <c r="D433">
        <v>2000</v>
      </c>
      <c r="F433" t="s">
        <v>506</v>
      </c>
      <c r="G433" t="s">
        <v>544</v>
      </c>
      <c r="H433" t="s">
        <v>6</v>
      </c>
      <c r="I433" t="s">
        <v>38</v>
      </c>
      <c r="J433" s="8">
        <v>-1100</v>
      </c>
      <c r="L433" t="s">
        <v>499</v>
      </c>
    </row>
    <row r="434" spans="1:12" x14ac:dyDescent="0.2">
      <c r="A434">
        <v>38385</v>
      </c>
      <c r="B434" s="2">
        <v>36586</v>
      </c>
      <c r="C434" t="s">
        <v>75</v>
      </c>
      <c r="D434">
        <v>2000</v>
      </c>
      <c r="F434" t="s">
        <v>507</v>
      </c>
      <c r="G434" t="s">
        <v>544</v>
      </c>
      <c r="H434" t="s">
        <v>6</v>
      </c>
      <c r="I434" t="s">
        <v>38</v>
      </c>
      <c r="J434" s="8">
        <v>-422</v>
      </c>
      <c r="L434" t="s">
        <v>498</v>
      </c>
    </row>
    <row r="435" spans="1:12" x14ac:dyDescent="0.2">
      <c r="A435">
        <v>38385</v>
      </c>
      <c r="B435" s="2">
        <v>36619</v>
      </c>
      <c r="C435" t="s">
        <v>92</v>
      </c>
      <c r="D435">
        <v>2000</v>
      </c>
      <c r="F435" t="s">
        <v>136</v>
      </c>
      <c r="H435" t="s">
        <v>6</v>
      </c>
      <c r="J435">
        <v>-75.2</v>
      </c>
      <c r="L435" t="str">
        <f t="shared" si="6"/>
        <v>Operating</v>
      </c>
    </row>
    <row r="436" spans="1:12" x14ac:dyDescent="0.2">
      <c r="A436">
        <v>38385</v>
      </c>
      <c r="B436" s="2">
        <v>36619</v>
      </c>
      <c r="C436" t="s">
        <v>92</v>
      </c>
      <c r="D436">
        <v>2000</v>
      </c>
      <c r="F436" t="s">
        <v>330</v>
      </c>
      <c r="H436" t="s">
        <v>6</v>
      </c>
      <c r="J436">
        <v>-21.3</v>
      </c>
      <c r="L436" t="str">
        <f t="shared" si="6"/>
        <v>Operating</v>
      </c>
    </row>
    <row r="437" spans="1:12" x14ac:dyDescent="0.2">
      <c r="A437">
        <v>38385</v>
      </c>
      <c r="B437" s="2">
        <v>36620</v>
      </c>
      <c r="C437" t="s">
        <v>92</v>
      </c>
      <c r="D437">
        <v>2000</v>
      </c>
      <c r="F437" t="s">
        <v>334</v>
      </c>
      <c r="H437" t="s">
        <v>355</v>
      </c>
      <c r="I437" t="s">
        <v>53</v>
      </c>
      <c r="J437">
        <v>-5</v>
      </c>
      <c r="L437" t="str">
        <f t="shared" si="6"/>
        <v>Personal</v>
      </c>
    </row>
    <row r="438" spans="1:12" x14ac:dyDescent="0.2">
      <c r="A438">
        <v>38385</v>
      </c>
      <c r="B438" s="2">
        <v>36621</v>
      </c>
      <c r="C438" t="s">
        <v>92</v>
      </c>
      <c r="D438">
        <v>2000</v>
      </c>
      <c r="F438" t="s">
        <v>330</v>
      </c>
      <c r="H438" t="s">
        <v>6</v>
      </c>
      <c r="J438">
        <v>-69.739999999999995</v>
      </c>
      <c r="L438" t="str">
        <f t="shared" si="6"/>
        <v>Operating</v>
      </c>
    </row>
    <row r="439" spans="1:12" x14ac:dyDescent="0.2">
      <c r="A439">
        <v>38385</v>
      </c>
      <c r="B439" s="2">
        <v>36621</v>
      </c>
      <c r="C439" t="s">
        <v>92</v>
      </c>
      <c r="D439">
        <v>2000</v>
      </c>
      <c r="F439" t="s">
        <v>136</v>
      </c>
      <c r="H439" t="s">
        <v>6</v>
      </c>
      <c r="J439">
        <v>-3.22</v>
      </c>
      <c r="L439" t="str">
        <f t="shared" si="6"/>
        <v>Operating</v>
      </c>
    </row>
    <row r="440" spans="1:12" x14ac:dyDescent="0.2">
      <c r="A440">
        <v>38385</v>
      </c>
      <c r="B440" s="2">
        <v>36622</v>
      </c>
      <c r="C440" t="s">
        <v>92</v>
      </c>
      <c r="D440">
        <v>2000</v>
      </c>
      <c r="F440" t="s">
        <v>330</v>
      </c>
      <c r="H440" t="s">
        <v>6</v>
      </c>
      <c r="J440">
        <v>-21.89</v>
      </c>
      <c r="L440" t="str">
        <f t="shared" si="6"/>
        <v>Operating</v>
      </c>
    </row>
    <row r="441" spans="1:12" x14ac:dyDescent="0.2">
      <c r="A441">
        <v>38385</v>
      </c>
      <c r="B441" s="2">
        <v>36623</v>
      </c>
      <c r="C441" t="s">
        <v>92</v>
      </c>
      <c r="D441">
        <v>2000</v>
      </c>
      <c r="F441" t="s">
        <v>335</v>
      </c>
      <c r="H441" t="s">
        <v>355</v>
      </c>
      <c r="I441" t="s">
        <v>53</v>
      </c>
      <c r="J441">
        <v>-29.2</v>
      </c>
      <c r="L441" t="str">
        <f t="shared" si="6"/>
        <v>Personal</v>
      </c>
    </row>
    <row r="442" spans="1:12" x14ac:dyDescent="0.2">
      <c r="A442">
        <v>38385</v>
      </c>
      <c r="B442" s="2">
        <v>36623</v>
      </c>
      <c r="C442" t="s">
        <v>92</v>
      </c>
      <c r="D442">
        <v>2000</v>
      </c>
      <c r="F442" t="s">
        <v>330</v>
      </c>
      <c r="H442" t="s">
        <v>6</v>
      </c>
      <c r="J442">
        <v>-8.89</v>
      </c>
      <c r="L442" t="str">
        <f t="shared" si="6"/>
        <v>Operating</v>
      </c>
    </row>
    <row r="443" spans="1:12" x14ac:dyDescent="0.2">
      <c r="A443">
        <v>38385</v>
      </c>
      <c r="B443" s="2">
        <v>36626</v>
      </c>
      <c r="C443" t="s">
        <v>92</v>
      </c>
      <c r="D443">
        <v>2000</v>
      </c>
      <c r="F443" t="s">
        <v>330</v>
      </c>
      <c r="H443" t="s">
        <v>6</v>
      </c>
      <c r="J443">
        <v>-27.96</v>
      </c>
      <c r="L443" t="str">
        <f t="shared" si="6"/>
        <v>Operating</v>
      </c>
    </row>
    <row r="444" spans="1:12" x14ac:dyDescent="0.2">
      <c r="A444">
        <v>38385</v>
      </c>
      <c r="B444" s="2">
        <v>36626</v>
      </c>
      <c r="C444" t="s">
        <v>92</v>
      </c>
      <c r="D444">
        <v>2000</v>
      </c>
      <c r="F444" t="s">
        <v>331</v>
      </c>
      <c r="H444" t="s">
        <v>6</v>
      </c>
      <c r="J444">
        <v>-17.59</v>
      </c>
      <c r="L444" t="str">
        <f t="shared" si="6"/>
        <v>Operating</v>
      </c>
    </row>
    <row r="445" spans="1:12" x14ac:dyDescent="0.2">
      <c r="A445">
        <v>38385</v>
      </c>
      <c r="B445" s="2">
        <v>36627</v>
      </c>
      <c r="C445" t="s">
        <v>92</v>
      </c>
      <c r="D445">
        <v>2000</v>
      </c>
      <c r="F445" t="s">
        <v>336</v>
      </c>
      <c r="H445" t="s">
        <v>6</v>
      </c>
      <c r="J445">
        <v>-18.899999999999999</v>
      </c>
      <c r="L445" t="str">
        <f t="shared" si="6"/>
        <v>Operating</v>
      </c>
    </row>
    <row r="446" spans="1:12" x14ac:dyDescent="0.2">
      <c r="A446">
        <v>38385</v>
      </c>
      <c r="B446" s="2">
        <v>36627</v>
      </c>
      <c r="C446" t="s">
        <v>92</v>
      </c>
      <c r="D446">
        <v>2000</v>
      </c>
      <c r="F446" t="s">
        <v>136</v>
      </c>
      <c r="H446" t="s">
        <v>337</v>
      </c>
      <c r="J446">
        <v>-4.97</v>
      </c>
      <c r="L446" t="str">
        <f t="shared" si="6"/>
        <v>Operating</v>
      </c>
    </row>
    <row r="447" spans="1:12" x14ac:dyDescent="0.2">
      <c r="A447">
        <v>38385</v>
      </c>
      <c r="B447" s="2">
        <v>36630</v>
      </c>
      <c r="C447" t="s">
        <v>92</v>
      </c>
      <c r="D447">
        <v>2000</v>
      </c>
      <c r="F447" t="s">
        <v>335</v>
      </c>
      <c r="H447" t="s">
        <v>355</v>
      </c>
      <c r="I447" t="s">
        <v>53</v>
      </c>
      <c r="J447">
        <v>-29</v>
      </c>
      <c r="L447" t="str">
        <f t="shared" si="6"/>
        <v>Personal</v>
      </c>
    </row>
    <row r="448" spans="1:12" x14ac:dyDescent="0.2">
      <c r="A448">
        <v>38385</v>
      </c>
      <c r="B448" s="2">
        <v>36633</v>
      </c>
      <c r="C448" t="s">
        <v>92</v>
      </c>
      <c r="D448">
        <v>2000</v>
      </c>
      <c r="F448" t="s">
        <v>210</v>
      </c>
      <c r="G448" t="s">
        <v>338</v>
      </c>
      <c r="H448" t="s">
        <v>6</v>
      </c>
      <c r="I448" t="s">
        <v>361</v>
      </c>
      <c r="J448">
        <v>16.239999999999998</v>
      </c>
      <c r="L448" t="str">
        <f t="shared" si="6"/>
        <v>Operating</v>
      </c>
    </row>
    <row r="449" spans="1:12" x14ac:dyDescent="0.2">
      <c r="A449">
        <v>38385</v>
      </c>
      <c r="B449" s="2">
        <v>36633</v>
      </c>
      <c r="C449" t="s">
        <v>92</v>
      </c>
      <c r="D449">
        <v>2000</v>
      </c>
      <c r="F449" t="s">
        <v>330</v>
      </c>
      <c r="H449" t="s">
        <v>6</v>
      </c>
      <c r="J449">
        <v>-88.47</v>
      </c>
      <c r="L449" t="str">
        <f t="shared" si="6"/>
        <v>Operating</v>
      </c>
    </row>
    <row r="450" spans="1:12" x14ac:dyDescent="0.2">
      <c r="A450">
        <v>38385</v>
      </c>
      <c r="B450" s="2">
        <v>36633</v>
      </c>
      <c r="C450" t="s">
        <v>92</v>
      </c>
      <c r="D450">
        <v>2000</v>
      </c>
      <c r="F450" t="s">
        <v>210</v>
      </c>
      <c r="H450" t="s">
        <v>6</v>
      </c>
      <c r="I450" t="s">
        <v>361</v>
      </c>
      <c r="J450">
        <v>-56.83</v>
      </c>
      <c r="L450" t="str">
        <f t="shared" si="6"/>
        <v>Operating</v>
      </c>
    </row>
    <row r="451" spans="1:12" x14ac:dyDescent="0.2">
      <c r="A451">
        <v>38385</v>
      </c>
      <c r="B451" s="2">
        <v>36634</v>
      </c>
      <c r="C451" t="s">
        <v>92</v>
      </c>
      <c r="D451">
        <v>2000</v>
      </c>
      <c r="F451" t="s">
        <v>339</v>
      </c>
      <c r="H451" t="s">
        <v>6</v>
      </c>
      <c r="J451">
        <v>-21.41</v>
      </c>
      <c r="L451" t="str">
        <f t="shared" si="6"/>
        <v>Operating</v>
      </c>
    </row>
    <row r="452" spans="1:12" x14ac:dyDescent="0.2">
      <c r="A452">
        <v>38385</v>
      </c>
      <c r="B452" s="2">
        <v>36635</v>
      </c>
      <c r="C452" t="s">
        <v>92</v>
      </c>
      <c r="D452">
        <v>2000</v>
      </c>
      <c r="F452" t="s">
        <v>330</v>
      </c>
      <c r="H452" t="s">
        <v>6</v>
      </c>
      <c r="J452">
        <v>-17.350000000000001</v>
      </c>
      <c r="L452" t="str">
        <f t="shared" si="6"/>
        <v>Operating</v>
      </c>
    </row>
    <row r="453" spans="1:12" x14ac:dyDescent="0.2">
      <c r="A453">
        <v>38385</v>
      </c>
      <c r="B453" s="2">
        <v>36636</v>
      </c>
      <c r="C453" t="s">
        <v>92</v>
      </c>
      <c r="D453">
        <v>2000</v>
      </c>
      <c r="F453" t="s">
        <v>330</v>
      </c>
      <c r="H453" t="s">
        <v>6</v>
      </c>
      <c r="J453">
        <v>-7.77</v>
      </c>
      <c r="L453" t="str">
        <f t="shared" si="6"/>
        <v>Operating</v>
      </c>
    </row>
    <row r="454" spans="1:12" x14ac:dyDescent="0.2">
      <c r="A454">
        <v>38385</v>
      </c>
      <c r="B454" s="2">
        <v>36637</v>
      </c>
      <c r="C454" t="s">
        <v>92</v>
      </c>
      <c r="D454">
        <v>2000</v>
      </c>
      <c r="F454" t="s">
        <v>340</v>
      </c>
      <c r="H454" t="s">
        <v>355</v>
      </c>
      <c r="I454" t="s">
        <v>53</v>
      </c>
      <c r="J454">
        <v>-20</v>
      </c>
      <c r="L454" t="str">
        <f t="shared" si="6"/>
        <v>Personal</v>
      </c>
    </row>
    <row r="455" spans="1:12" x14ac:dyDescent="0.2">
      <c r="A455">
        <v>38385</v>
      </c>
      <c r="B455" s="2">
        <v>36640</v>
      </c>
      <c r="C455" t="s">
        <v>92</v>
      </c>
      <c r="D455">
        <v>2000</v>
      </c>
      <c r="F455" t="s">
        <v>330</v>
      </c>
      <c r="H455" t="s">
        <v>6</v>
      </c>
      <c r="J455">
        <v>-102.91</v>
      </c>
      <c r="L455" t="str">
        <f t="shared" si="6"/>
        <v>Operating</v>
      </c>
    </row>
    <row r="456" spans="1:12" x14ac:dyDescent="0.2">
      <c r="A456">
        <v>38385</v>
      </c>
      <c r="B456" s="2">
        <v>36640</v>
      </c>
      <c r="C456" t="s">
        <v>92</v>
      </c>
      <c r="D456">
        <v>2000</v>
      </c>
      <c r="F456" t="s">
        <v>341</v>
      </c>
      <c r="H456" t="s">
        <v>6</v>
      </c>
      <c r="J456">
        <v>-84.38</v>
      </c>
      <c r="L456" t="str">
        <f t="shared" si="6"/>
        <v>Operating</v>
      </c>
    </row>
    <row r="457" spans="1:12" x14ac:dyDescent="0.2">
      <c r="A457">
        <v>38385</v>
      </c>
      <c r="B457" s="2">
        <v>36640</v>
      </c>
      <c r="C457" t="s">
        <v>92</v>
      </c>
      <c r="D457">
        <v>2000</v>
      </c>
      <c r="F457" t="s">
        <v>342</v>
      </c>
      <c r="H457" t="s">
        <v>355</v>
      </c>
      <c r="I457" t="s">
        <v>53</v>
      </c>
      <c r="J457">
        <v>-31</v>
      </c>
      <c r="L457" t="str">
        <f t="shared" si="6"/>
        <v>Personal</v>
      </c>
    </row>
    <row r="458" spans="1:12" x14ac:dyDescent="0.2">
      <c r="A458">
        <v>38385</v>
      </c>
      <c r="B458" s="2">
        <v>36640</v>
      </c>
      <c r="C458" t="s">
        <v>92</v>
      </c>
      <c r="D458">
        <v>2000</v>
      </c>
      <c r="F458" t="s">
        <v>330</v>
      </c>
      <c r="H458" t="s">
        <v>6</v>
      </c>
      <c r="J458">
        <v>-6.19</v>
      </c>
      <c r="L458" t="str">
        <f t="shared" si="6"/>
        <v>Operating</v>
      </c>
    </row>
    <row r="459" spans="1:12" x14ac:dyDescent="0.2">
      <c r="A459">
        <v>38385</v>
      </c>
      <c r="B459" s="2">
        <v>36614</v>
      </c>
      <c r="C459" t="s">
        <v>92</v>
      </c>
      <c r="D459">
        <v>2000</v>
      </c>
      <c r="F459" t="s">
        <v>325</v>
      </c>
      <c r="H459" t="s">
        <v>358</v>
      </c>
      <c r="I459" t="s">
        <v>281</v>
      </c>
      <c r="J459">
        <v>-3941.3</v>
      </c>
      <c r="L459" t="s">
        <v>358</v>
      </c>
    </row>
    <row r="460" spans="1:12" x14ac:dyDescent="0.2">
      <c r="A460">
        <v>38385</v>
      </c>
      <c r="B460" s="2">
        <v>36613</v>
      </c>
      <c r="C460" t="s">
        <v>92</v>
      </c>
      <c r="D460">
        <v>2000</v>
      </c>
      <c r="F460" t="s">
        <v>395</v>
      </c>
      <c r="H460" t="s">
        <v>355</v>
      </c>
      <c r="I460" t="s">
        <v>356</v>
      </c>
      <c r="J460">
        <v>-792.2</v>
      </c>
      <c r="L460" t="str">
        <f t="shared" si="6"/>
        <v>Personal</v>
      </c>
    </row>
    <row r="461" spans="1:12" x14ac:dyDescent="0.2">
      <c r="A461">
        <v>38385</v>
      </c>
      <c r="B461" s="2">
        <v>36614</v>
      </c>
      <c r="C461" t="s">
        <v>92</v>
      </c>
      <c r="D461">
        <v>2000</v>
      </c>
      <c r="F461" t="s">
        <v>343</v>
      </c>
      <c r="H461" t="s">
        <v>355</v>
      </c>
      <c r="I461" t="s">
        <v>115</v>
      </c>
      <c r="J461">
        <v>-12</v>
      </c>
      <c r="L461" t="str">
        <f t="shared" si="6"/>
        <v>Personal</v>
      </c>
    </row>
    <row r="462" spans="1:12" x14ac:dyDescent="0.2">
      <c r="A462">
        <v>38385</v>
      </c>
      <c r="B462" s="2">
        <v>36647</v>
      </c>
      <c r="C462" t="s">
        <v>166</v>
      </c>
      <c r="D462">
        <v>2000</v>
      </c>
      <c r="F462" t="s">
        <v>335</v>
      </c>
      <c r="H462" t="s">
        <v>355</v>
      </c>
      <c r="I462" t="s">
        <v>53</v>
      </c>
      <c r="J462">
        <v>-21</v>
      </c>
      <c r="L462" t="str">
        <f t="shared" si="6"/>
        <v>Personal</v>
      </c>
    </row>
    <row r="463" spans="1:12" x14ac:dyDescent="0.2">
      <c r="A463">
        <v>38385</v>
      </c>
      <c r="B463" s="2">
        <v>36647</v>
      </c>
      <c r="C463" t="s">
        <v>166</v>
      </c>
      <c r="D463">
        <v>2000</v>
      </c>
      <c r="F463" t="s">
        <v>340</v>
      </c>
      <c r="H463" t="s">
        <v>355</v>
      </c>
      <c r="I463" t="s">
        <v>53</v>
      </c>
      <c r="J463">
        <v>-15</v>
      </c>
      <c r="L463" t="str">
        <f t="shared" si="6"/>
        <v>Personal</v>
      </c>
    </row>
    <row r="464" spans="1:12" x14ac:dyDescent="0.2">
      <c r="A464">
        <v>38385</v>
      </c>
      <c r="B464" s="2">
        <v>36647</v>
      </c>
      <c r="C464" t="s">
        <v>166</v>
      </c>
      <c r="D464">
        <v>2000</v>
      </c>
      <c r="F464" t="s">
        <v>330</v>
      </c>
      <c r="H464" t="s">
        <v>6</v>
      </c>
      <c r="J464">
        <v>-12.3</v>
      </c>
      <c r="L464" t="str">
        <f t="shared" si="6"/>
        <v>Operating</v>
      </c>
    </row>
    <row r="465" spans="1:12" x14ac:dyDescent="0.2">
      <c r="A465">
        <v>38385</v>
      </c>
      <c r="B465" s="2">
        <v>36650</v>
      </c>
      <c r="C465" t="s">
        <v>166</v>
      </c>
      <c r="D465">
        <v>2000</v>
      </c>
      <c r="F465" t="s">
        <v>335</v>
      </c>
      <c r="H465" t="s">
        <v>355</v>
      </c>
      <c r="I465" t="s">
        <v>53</v>
      </c>
      <c r="J465">
        <v>-20</v>
      </c>
      <c r="L465" t="str">
        <f t="shared" si="6"/>
        <v>Personal</v>
      </c>
    </row>
    <row r="466" spans="1:12" x14ac:dyDescent="0.2">
      <c r="A466">
        <v>38385</v>
      </c>
      <c r="B466" s="2">
        <v>36651</v>
      </c>
      <c r="C466" t="s">
        <v>166</v>
      </c>
      <c r="D466">
        <v>2000</v>
      </c>
      <c r="F466" t="s">
        <v>328</v>
      </c>
      <c r="H466" t="s">
        <v>115</v>
      </c>
      <c r="I466" t="s">
        <v>116</v>
      </c>
      <c r="J466" s="8">
        <v>10000</v>
      </c>
      <c r="L466" t="s">
        <v>358</v>
      </c>
    </row>
    <row r="467" spans="1:12" x14ac:dyDescent="0.2">
      <c r="A467">
        <v>38385</v>
      </c>
      <c r="B467" s="2">
        <v>36651</v>
      </c>
      <c r="C467" t="s">
        <v>166</v>
      </c>
      <c r="D467">
        <v>2000</v>
      </c>
      <c r="F467" t="s">
        <v>330</v>
      </c>
      <c r="H467" t="s">
        <v>6</v>
      </c>
      <c r="J467">
        <v>-96.02</v>
      </c>
      <c r="L467" t="str">
        <f t="shared" si="6"/>
        <v>Operating</v>
      </c>
    </row>
    <row r="468" spans="1:12" x14ac:dyDescent="0.2">
      <c r="A468">
        <v>38385</v>
      </c>
      <c r="B468" s="2">
        <v>36651</v>
      </c>
      <c r="C468" t="s">
        <v>166</v>
      </c>
      <c r="D468">
        <v>2000</v>
      </c>
      <c r="F468" t="s">
        <v>344</v>
      </c>
      <c r="H468" t="s">
        <v>6</v>
      </c>
      <c r="J468">
        <v>-8</v>
      </c>
      <c r="L468" t="str">
        <f t="shared" si="6"/>
        <v>Operating</v>
      </c>
    </row>
    <row r="469" spans="1:12" x14ac:dyDescent="0.2">
      <c r="A469">
        <v>38385</v>
      </c>
      <c r="B469" s="2">
        <v>36654</v>
      </c>
      <c r="C469" t="s">
        <v>166</v>
      </c>
      <c r="D469">
        <v>2000</v>
      </c>
      <c r="F469" t="s">
        <v>341</v>
      </c>
      <c r="H469" t="s">
        <v>6</v>
      </c>
      <c r="J469">
        <v>-75.760000000000005</v>
      </c>
      <c r="L469" t="str">
        <f t="shared" si="6"/>
        <v>Operating</v>
      </c>
    </row>
    <row r="470" spans="1:12" x14ac:dyDescent="0.2">
      <c r="A470">
        <v>38385</v>
      </c>
      <c r="B470" s="2">
        <v>36654</v>
      </c>
      <c r="C470" t="s">
        <v>166</v>
      </c>
      <c r="D470">
        <v>2000</v>
      </c>
      <c r="F470" t="s">
        <v>330</v>
      </c>
      <c r="H470" t="s">
        <v>6</v>
      </c>
      <c r="J470">
        <v>-28.43</v>
      </c>
      <c r="L470" t="str">
        <f t="shared" si="6"/>
        <v>Operating</v>
      </c>
    </row>
    <row r="471" spans="1:12" x14ac:dyDescent="0.2">
      <c r="A471">
        <v>38385</v>
      </c>
      <c r="B471" s="2">
        <v>36654</v>
      </c>
      <c r="C471" t="s">
        <v>166</v>
      </c>
      <c r="D471">
        <v>2000</v>
      </c>
      <c r="F471" t="s">
        <v>330</v>
      </c>
      <c r="H471" t="s">
        <v>6</v>
      </c>
      <c r="J471">
        <v>-24.63</v>
      </c>
      <c r="L471" t="str">
        <f t="shared" si="6"/>
        <v>Operating</v>
      </c>
    </row>
    <row r="472" spans="1:12" x14ac:dyDescent="0.2">
      <c r="A472">
        <v>38385</v>
      </c>
      <c r="B472" s="2">
        <v>36655</v>
      </c>
      <c r="C472" t="s">
        <v>166</v>
      </c>
      <c r="D472">
        <v>2000</v>
      </c>
      <c r="F472" t="s">
        <v>331</v>
      </c>
      <c r="H472" t="s">
        <v>6</v>
      </c>
      <c r="J472">
        <v>-34.74</v>
      </c>
      <c r="L472" t="str">
        <f t="shared" si="6"/>
        <v>Operating</v>
      </c>
    </row>
    <row r="473" spans="1:12" x14ac:dyDescent="0.2">
      <c r="A473">
        <v>38385</v>
      </c>
      <c r="B473" s="2">
        <v>36656</v>
      </c>
      <c r="C473" t="s">
        <v>166</v>
      </c>
      <c r="D473">
        <v>2000</v>
      </c>
      <c r="F473" t="s">
        <v>330</v>
      </c>
      <c r="H473" t="s">
        <v>6</v>
      </c>
      <c r="J473">
        <v>-80.2</v>
      </c>
      <c r="L473" t="str">
        <f t="shared" si="6"/>
        <v>Operating</v>
      </c>
    </row>
    <row r="474" spans="1:12" x14ac:dyDescent="0.2">
      <c r="A474">
        <v>38385</v>
      </c>
      <c r="B474" s="2">
        <v>36657</v>
      </c>
      <c r="C474" t="s">
        <v>166</v>
      </c>
      <c r="D474">
        <v>2000</v>
      </c>
      <c r="F474" t="s">
        <v>331</v>
      </c>
      <c r="H474" t="s">
        <v>6</v>
      </c>
      <c r="J474">
        <v>-41.78</v>
      </c>
      <c r="L474" t="str">
        <f t="shared" si="6"/>
        <v>Operating</v>
      </c>
    </row>
    <row r="475" spans="1:12" x14ac:dyDescent="0.2">
      <c r="A475">
        <v>38385</v>
      </c>
      <c r="B475" s="2">
        <v>36657</v>
      </c>
      <c r="C475" t="s">
        <v>166</v>
      </c>
      <c r="D475">
        <v>2000</v>
      </c>
      <c r="F475" t="s">
        <v>136</v>
      </c>
      <c r="H475" t="s">
        <v>6</v>
      </c>
      <c r="J475">
        <v>-25.92</v>
      </c>
      <c r="L475" t="str">
        <f t="shared" si="6"/>
        <v>Operating</v>
      </c>
    </row>
    <row r="476" spans="1:12" x14ac:dyDescent="0.2">
      <c r="A476">
        <v>38385</v>
      </c>
      <c r="B476" s="2">
        <v>36657</v>
      </c>
      <c r="C476" t="s">
        <v>166</v>
      </c>
      <c r="D476">
        <v>2000</v>
      </c>
      <c r="F476" t="s">
        <v>335</v>
      </c>
      <c r="H476" t="s">
        <v>355</v>
      </c>
      <c r="I476" t="s">
        <v>53</v>
      </c>
      <c r="J476">
        <v>-20</v>
      </c>
      <c r="L476" t="str">
        <f t="shared" si="6"/>
        <v>Personal</v>
      </c>
    </row>
    <row r="477" spans="1:12" x14ac:dyDescent="0.2">
      <c r="A477">
        <v>38385</v>
      </c>
      <c r="B477" s="2">
        <v>36658</v>
      </c>
      <c r="C477" t="s">
        <v>166</v>
      </c>
      <c r="D477">
        <v>2000</v>
      </c>
      <c r="F477" t="s">
        <v>330</v>
      </c>
      <c r="H477" t="s">
        <v>6</v>
      </c>
      <c r="J477">
        <v>-17.72</v>
      </c>
      <c r="L477" t="str">
        <f t="shared" si="6"/>
        <v>Operating</v>
      </c>
    </row>
    <row r="478" spans="1:12" x14ac:dyDescent="0.2">
      <c r="A478">
        <v>38385</v>
      </c>
      <c r="B478" s="2">
        <v>36676</v>
      </c>
      <c r="C478" t="s">
        <v>166</v>
      </c>
      <c r="D478">
        <v>2000</v>
      </c>
      <c r="F478" t="s">
        <v>330</v>
      </c>
      <c r="H478" t="s">
        <v>6</v>
      </c>
      <c r="J478">
        <v>-351.65</v>
      </c>
      <c r="L478" t="s">
        <v>499</v>
      </c>
    </row>
    <row r="479" spans="1:12" x14ac:dyDescent="0.2">
      <c r="A479">
        <v>38385</v>
      </c>
      <c r="B479" s="2">
        <v>36676</v>
      </c>
      <c r="C479" t="s">
        <v>166</v>
      </c>
      <c r="D479">
        <v>2000</v>
      </c>
      <c r="F479" t="s">
        <v>331</v>
      </c>
      <c r="H479" t="s">
        <v>6</v>
      </c>
      <c r="J479">
        <v>-192.61</v>
      </c>
      <c r="L479" t="s">
        <v>499</v>
      </c>
    </row>
    <row r="480" spans="1:12" x14ac:dyDescent="0.2">
      <c r="A480">
        <v>38385</v>
      </c>
      <c r="B480" s="2">
        <v>36676</v>
      </c>
      <c r="C480" t="s">
        <v>166</v>
      </c>
      <c r="D480">
        <v>2000</v>
      </c>
      <c r="F480" t="s">
        <v>335</v>
      </c>
      <c r="H480" t="s">
        <v>355</v>
      </c>
      <c r="I480" t="s">
        <v>53</v>
      </c>
      <c r="J480">
        <v>-30</v>
      </c>
      <c r="L480" t="str">
        <f t="shared" si="6"/>
        <v>Personal</v>
      </c>
    </row>
    <row r="481" spans="1:12" x14ac:dyDescent="0.2">
      <c r="A481">
        <v>38385</v>
      </c>
      <c r="B481" s="2">
        <v>36676</v>
      </c>
      <c r="C481" t="s">
        <v>166</v>
      </c>
      <c r="D481">
        <v>2000</v>
      </c>
      <c r="F481" t="s">
        <v>330</v>
      </c>
      <c r="H481" t="s">
        <v>6</v>
      </c>
      <c r="J481">
        <v>-25.58</v>
      </c>
      <c r="L481" t="str">
        <f t="shared" si="6"/>
        <v>Operating</v>
      </c>
    </row>
    <row r="482" spans="1:12" x14ac:dyDescent="0.2">
      <c r="A482">
        <v>38385</v>
      </c>
      <c r="B482" s="2">
        <v>36677</v>
      </c>
      <c r="C482" t="s">
        <v>166</v>
      </c>
      <c r="D482">
        <v>2000</v>
      </c>
      <c r="F482" t="s">
        <v>330</v>
      </c>
      <c r="H482" t="s">
        <v>6</v>
      </c>
      <c r="J482">
        <v>-108.98</v>
      </c>
      <c r="L482" t="str">
        <f t="shared" si="6"/>
        <v>Operating</v>
      </c>
    </row>
    <row r="483" spans="1:12" x14ac:dyDescent="0.2">
      <c r="A483">
        <v>38385</v>
      </c>
      <c r="B483" s="2">
        <v>36677</v>
      </c>
      <c r="C483" t="s">
        <v>166</v>
      </c>
      <c r="D483">
        <v>2000</v>
      </c>
      <c r="F483" t="s">
        <v>335</v>
      </c>
      <c r="H483" t="s">
        <v>355</v>
      </c>
      <c r="I483" t="s">
        <v>53</v>
      </c>
      <c r="J483">
        <v>-26.94</v>
      </c>
      <c r="L483" t="str">
        <f t="shared" si="6"/>
        <v>Personal</v>
      </c>
    </row>
    <row r="484" spans="1:12" x14ac:dyDescent="0.2">
      <c r="A484">
        <v>38385</v>
      </c>
      <c r="B484" s="2">
        <v>36555</v>
      </c>
      <c r="C484" t="s">
        <v>166</v>
      </c>
      <c r="D484">
        <v>2000</v>
      </c>
      <c r="F484" t="s">
        <v>324</v>
      </c>
      <c r="H484" t="s">
        <v>3</v>
      </c>
      <c r="I484" t="s">
        <v>4</v>
      </c>
      <c r="J484">
        <v>-3205</v>
      </c>
      <c r="L484" t="s">
        <v>499</v>
      </c>
    </row>
    <row r="485" spans="1:12" x14ac:dyDescent="0.2">
      <c r="A485">
        <v>38385</v>
      </c>
      <c r="B485" s="2">
        <v>36644</v>
      </c>
      <c r="C485" t="s">
        <v>166</v>
      </c>
      <c r="D485">
        <v>2000</v>
      </c>
      <c r="E485">
        <v>1157</v>
      </c>
      <c r="F485" t="s">
        <v>395</v>
      </c>
      <c r="H485" t="s">
        <v>355</v>
      </c>
      <c r="I485" t="s">
        <v>356</v>
      </c>
      <c r="J485">
        <v>-792.28</v>
      </c>
      <c r="L485" t="str">
        <f t="shared" si="6"/>
        <v>Personal</v>
      </c>
    </row>
    <row r="486" spans="1:12" x14ac:dyDescent="0.2">
      <c r="A486">
        <v>38385</v>
      </c>
      <c r="B486" s="2">
        <v>36644</v>
      </c>
      <c r="C486" t="s">
        <v>166</v>
      </c>
      <c r="D486">
        <v>2000</v>
      </c>
      <c r="E486">
        <v>1158</v>
      </c>
      <c r="F486" t="s">
        <v>325</v>
      </c>
      <c r="H486" t="s">
        <v>358</v>
      </c>
      <c r="I486" t="s">
        <v>281</v>
      </c>
      <c r="J486">
        <v>-3941.3</v>
      </c>
      <c r="L486" t="s">
        <v>358</v>
      </c>
    </row>
    <row r="487" spans="1:12" x14ac:dyDescent="0.2">
      <c r="A487">
        <v>38385</v>
      </c>
      <c r="B487" s="2">
        <v>36645</v>
      </c>
      <c r="C487" t="s">
        <v>166</v>
      </c>
      <c r="D487">
        <v>2000</v>
      </c>
      <c r="E487">
        <v>1159</v>
      </c>
      <c r="F487" t="s">
        <v>392</v>
      </c>
      <c r="H487" t="s">
        <v>355</v>
      </c>
      <c r="I487" t="s">
        <v>357</v>
      </c>
      <c r="J487">
        <v>-496.58</v>
      </c>
      <c r="L487" t="str">
        <f t="shared" ref="L487:L550" si="7">IF(H487="Personal","Personal","Operating")</f>
        <v>Personal</v>
      </c>
    </row>
    <row r="488" spans="1:12" x14ac:dyDescent="0.2">
      <c r="A488">
        <v>38385</v>
      </c>
      <c r="B488" s="2">
        <v>36658</v>
      </c>
      <c r="C488" t="s">
        <v>166</v>
      </c>
      <c r="D488">
        <v>2000</v>
      </c>
      <c r="E488">
        <v>1160</v>
      </c>
      <c r="F488" t="s">
        <v>345</v>
      </c>
      <c r="H488" t="s">
        <v>355</v>
      </c>
      <c r="I488" t="s">
        <v>115</v>
      </c>
      <c r="J488">
        <v>-480</v>
      </c>
      <c r="L488" t="str">
        <f t="shared" si="7"/>
        <v>Personal</v>
      </c>
    </row>
    <row r="489" spans="1:12" x14ac:dyDescent="0.2">
      <c r="A489">
        <v>38385</v>
      </c>
      <c r="B489" s="2">
        <v>36678</v>
      </c>
      <c r="C489" t="s">
        <v>196</v>
      </c>
      <c r="D489">
        <v>2000</v>
      </c>
      <c r="F489" t="s">
        <v>330</v>
      </c>
      <c r="H489" t="s">
        <v>6</v>
      </c>
      <c r="J489">
        <v>-25.71</v>
      </c>
      <c r="L489" t="str">
        <f t="shared" si="7"/>
        <v>Operating</v>
      </c>
    </row>
    <row r="490" spans="1:12" x14ac:dyDescent="0.2">
      <c r="A490">
        <v>38385</v>
      </c>
      <c r="B490" s="2">
        <v>36679</v>
      </c>
      <c r="C490" t="s">
        <v>196</v>
      </c>
      <c r="D490">
        <v>2000</v>
      </c>
      <c r="F490" t="s">
        <v>330</v>
      </c>
      <c r="H490" t="s">
        <v>6</v>
      </c>
      <c r="J490">
        <v>-7.62</v>
      </c>
      <c r="L490" t="str">
        <f t="shared" si="7"/>
        <v>Operating</v>
      </c>
    </row>
    <row r="491" spans="1:12" x14ac:dyDescent="0.2">
      <c r="A491">
        <v>38385</v>
      </c>
      <c r="B491" s="2">
        <v>36682</v>
      </c>
      <c r="C491" t="s">
        <v>196</v>
      </c>
      <c r="D491">
        <v>2000</v>
      </c>
      <c r="F491" t="s">
        <v>328</v>
      </c>
      <c r="H491" t="s">
        <v>115</v>
      </c>
      <c r="I491" t="s">
        <v>116</v>
      </c>
      <c r="J491" s="8">
        <v>10000</v>
      </c>
      <c r="L491" t="s">
        <v>358</v>
      </c>
    </row>
    <row r="492" spans="1:12" x14ac:dyDescent="0.2">
      <c r="A492">
        <v>38385</v>
      </c>
      <c r="B492" s="2">
        <v>36682</v>
      </c>
      <c r="C492" t="s">
        <v>196</v>
      </c>
      <c r="D492">
        <v>2000</v>
      </c>
      <c r="F492" t="s">
        <v>346</v>
      </c>
      <c r="H492" t="s">
        <v>355</v>
      </c>
      <c r="I492" t="s">
        <v>53</v>
      </c>
      <c r="J492">
        <v>-30</v>
      </c>
      <c r="L492" t="str">
        <f t="shared" si="7"/>
        <v>Personal</v>
      </c>
    </row>
    <row r="493" spans="1:12" x14ac:dyDescent="0.2">
      <c r="A493">
        <v>38385</v>
      </c>
      <c r="B493" s="2">
        <v>36682</v>
      </c>
      <c r="C493" t="s">
        <v>196</v>
      </c>
      <c r="D493">
        <v>2000</v>
      </c>
      <c r="F493" t="s">
        <v>330</v>
      </c>
      <c r="H493" t="s">
        <v>6</v>
      </c>
      <c r="J493">
        <v>-18.32</v>
      </c>
      <c r="L493" t="str">
        <f t="shared" si="7"/>
        <v>Operating</v>
      </c>
    </row>
    <row r="494" spans="1:12" x14ac:dyDescent="0.2">
      <c r="A494">
        <v>38385</v>
      </c>
      <c r="B494" s="2">
        <v>36685</v>
      </c>
      <c r="C494" t="s">
        <v>196</v>
      </c>
      <c r="D494">
        <v>2000</v>
      </c>
      <c r="F494" t="s">
        <v>330</v>
      </c>
      <c r="H494" t="s">
        <v>6</v>
      </c>
      <c r="J494">
        <v>-51.69</v>
      </c>
      <c r="L494" t="str">
        <f t="shared" si="7"/>
        <v>Operating</v>
      </c>
    </row>
    <row r="495" spans="1:12" x14ac:dyDescent="0.2">
      <c r="A495">
        <v>38385</v>
      </c>
      <c r="B495" s="2">
        <v>36686</v>
      </c>
      <c r="C495" t="s">
        <v>196</v>
      </c>
      <c r="D495">
        <v>2000</v>
      </c>
      <c r="F495" t="s">
        <v>329</v>
      </c>
      <c r="H495" t="s">
        <v>6</v>
      </c>
      <c r="I495" t="s">
        <v>11</v>
      </c>
      <c r="J495">
        <v>-13.96</v>
      </c>
      <c r="L495" t="str">
        <f t="shared" si="7"/>
        <v>Operating</v>
      </c>
    </row>
    <row r="496" spans="1:12" x14ac:dyDescent="0.2">
      <c r="A496">
        <v>38385</v>
      </c>
      <c r="B496" s="2">
        <v>36689</v>
      </c>
      <c r="C496" t="s">
        <v>196</v>
      </c>
      <c r="D496">
        <v>2000</v>
      </c>
      <c r="F496" t="s">
        <v>330</v>
      </c>
      <c r="H496" t="s">
        <v>6</v>
      </c>
      <c r="J496">
        <v>-56.75</v>
      </c>
      <c r="L496" t="str">
        <f t="shared" si="7"/>
        <v>Operating</v>
      </c>
    </row>
    <row r="497" spans="1:12" x14ac:dyDescent="0.2">
      <c r="A497">
        <v>38385</v>
      </c>
      <c r="B497" s="2">
        <v>36689</v>
      </c>
      <c r="C497" t="s">
        <v>196</v>
      </c>
      <c r="D497">
        <v>2000</v>
      </c>
      <c r="F497" t="s">
        <v>342</v>
      </c>
      <c r="H497" t="s">
        <v>355</v>
      </c>
      <c r="I497" t="s">
        <v>53</v>
      </c>
      <c r="J497">
        <v>-15</v>
      </c>
      <c r="L497" t="str">
        <f t="shared" si="7"/>
        <v>Personal</v>
      </c>
    </row>
    <row r="498" spans="1:12" x14ac:dyDescent="0.2">
      <c r="A498">
        <v>38385</v>
      </c>
      <c r="B498" s="2">
        <v>36690</v>
      </c>
      <c r="C498" t="s">
        <v>196</v>
      </c>
      <c r="D498">
        <v>2000</v>
      </c>
      <c r="F498" t="s">
        <v>331</v>
      </c>
      <c r="H498" t="s">
        <v>6</v>
      </c>
      <c r="J498">
        <v>-27.58</v>
      </c>
      <c r="L498" t="str">
        <f t="shared" si="7"/>
        <v>Operating</v>
      </c>
    </row>
    <row r="499" spans="1:12" x14ac:dyDescent="0.2">
      <c r="A499">
        <v>38385</v>
      </c>
      <c r="B499" s="2">
        <v>36692</v>
      </c>
      <c r="C499" t="s">
        <v>196</v>
      </c>
      <c r="D499">
        <v>2000</v>
      </c>
      <c r="F499" t="s">
        <v>329</v>
      </c>
      <c r="H499" t="s">
        <v>6</v>
      </c>
      <c r="I499" t="s">
        <v>11</v>
      </c>
      <c r="J499">
        <v>-77.08</v>
      </c>
      <c r="L499" t="str">
        <f t="shared" si="7"/>
        <v>Operating</v>
      </c>
    </row>
    <row r="500" spans="1:12" x14ac:dyDescent="0.2">
      <c r="A500">
        <v>38385</v>
      </c>
      <c r="B500" s="2">
        <v>36692</v>
      </c>
      <c r="C500" t="s">
        <v>196</v>
      </c>
      <c r="D500">
        <v>2000</v>
      </c>
      <c r="F500" t="s">
        <v>331</v>
      </c>
      <c r="H500" t="s">
        <v>6</v>
      </c>
      <c r="J500">
        <v>-53</v>
      </c>
      <c r="L500" t="str">
        <f t="shared" si="7"/>
        <v>Operating</v>
      </c>
    </row>
    <row r="501" spans="1:12" x14ac:dyDescent="0.2">
      <c r="A501">
        <v>38385</v>
      </c>
      <c r="B501" s="2">
        <v>36693</v>
      </c>
      <c r="C501" t="s">
        <v>196</v>
      </c>
      <c r="D501">
        <v>2000</v>
      </c>
      <c r="F501" t="s">
        <v>330</v>
      </c>
      <c r="H501" t="s">
        <v>6</v>
      </c>
      <c r="J501">
        <v>-78.92</v>
      </c>
      <c r="L501" t="str">
        <f t="shared" si="7"/>
        <v>Operating</v>
      </c>
    </row>
    <row r="502" spans="1:12" x14ac:dyDescent="0.2">
      <c r="A502">
        <v>38385</v>
      </c>
      <c r="B502" s="2">
        <v>36693</v>
      </c>
      <c r="C502" t="s">
        <v>196</v>
      </c>
      <c r="D502">
        <v>2000</v>
      </c>
      <c r="F502" t="s">
        <v>347</v>
      </c>
      <c r="H502" t="s">
        <v>355</v>
      </c>
      <c r="I502" t="s">
        <v>53</v>
      </c>
      <c r="J502">
        <v>-31.5</v>
      </c>
      <c r="L502" t="str">
        <f t="shared" si="7"/>
        <v>Personal</v>
      </c>
    </row>
    <row r="503" spans="1:12" x14ac:dyDescent="0.2">
      <c r="A503">
        <v>38385</v>
      </c>
      <c r="B503" s="2">
        <v>36696</v>
      </c>
      <c r="C503" t="s">
        <v>196</v>
      </c>
      <c r="D503">
        <v>2000</v>
      </c>
      <c r="F503" t="s">
        <v>331</v>
      </c>
      <c r="H503" t="s">
        <v>6</v>
      </c>
      <c r="J503">
        <v>-733.94</v>
      </c>
      <c r="L503" t="s">
        <v>499</v>
      </c>
    </row>
    <row r="504" spans="1:12" x14ac:dyDescent="0.2">
      <c r="A504">
        <v>38385</v>
      </c>
      <c r="B504" s="2">
        <v>36696</v>
      </c>
      <c r="C504" t="s">
        <v>196</v>
      </c>
      <c r="D504">
        <v>2000</v>
      </c>
      <c r="F504" t="s">
        <v>330</v>
      </c>
      <c r="H504" t="s">
        <v>6</v>
      </c>
      <c r="J504">
        <v>-41</v>
      </c>
      <c r="L504" t="str">
        <f t="shared" si="7"/>
        <v>Operating</v>
      </c>
    </row>
    <row r="505" spans="1:12" x14ac:dyDescent="0.2">
      <c r="A505">
        <v>38385</v>
      </c>
      <c r="B505" s="2">
        <v>36698</v>
      </c>
      <c r="C505" t="s">
        <v>196</v>
      </c>
      <c r="D505">
        <v>2000</v>
      </c>
      <c r="F505" t="s">
        <v>347</v>
      </c>
      <c r="H505" t="s">
        <v>355</v>
      </c>
      <c r="I505" t="s">
        <v>53</v>
      </c>
      <c r="J505">
        <v>-25</v>
      </c>
      <c r="L505" t="str">
        <f t="shared" si="7"/>
        <v>Personal</v>
      </c>
    </row>
    <row r="506" spans="1:12" x14ac:dyDescent="0.2">
      <c r="A506">
        <v>38385</v>
      </c>
      <c r="B506" s="2">
        <v>36699</v>
      </c>
      <c r="C506" t="s">
        <v>196</v>
      </c>
      <c r="D506">
        <v>2000</v>
      </c>
      <c r="F506" t="s">
        <v>63</v>
      </c>
      <c r="H506" t="s">
        <v>6</v>
      </c>
      <c r="J506">
        <v>-41.38</v>
      </c>
      <c r="L506" t="str">
        <f t="shared" si="7"/>
        <v>Operating</v>
      </c>
    </row>
    <row r="507" spans="1:12" x14ac:dyDescent="0.2">
      <c r="A507">
        <v>38385</v>
      </c>
      <c r="B507" s="2">
        <v>36700</v>
      </c>
      <c r="C507" t="s">
        <v>196</v>
      </c>
      <c r="D507">
        <v>2000</v>
      </c>
      <c r="F507" t="s">
        <v>331</v>
      </c>
      <c r="H507" t="s">
        <v>6</v>
      </c>
      <c r="J507" s="7">
        <v>-1303.55</v>
      </c>
      <c r="L507" t="s">
        <v>499</v>
      </c>
    </row>
    <row r="508" spans="1:12" x14ac:dyDescent="0.2">
      <c r="A508">
        <v>38385</v>
      </c>
      <c r="B508" s="2">
        <v>36703</v>
      </c>
      <c r="C508" t="s">
        <v>196</v>
      </c>
      <c r="D508">
        <v>2000</v>
      </c>
      <c r="F508" t="s">
        <v>331</v>
      </c>
      <c r="H508" t="s">
        <v>6</v>
      </c>
      <c r="J508">
        <v>-150.47</v>
      </c>
      <c r="L508" t="s">
        <v>499</v>
      </c>
    </row>
    <row r="509" spans="1:12" x14ac:dyDescent="0.2">
      <c r="A509">
        <v>38385</v>
      </c>
      <c r="B509" s="2">
        <v>36703</v>
      </c>
      <c r="C509" t="s">
        <v>196</v>
      </c>
      <c r="D509">
        <v>2000</v>
      </c>
      <c r="F509" t="s">
        <v>348</v>
      </c>
      <c r="H509" t="s">
        <v>6</v>
      </c>
      <c r="J509">
        <v>-45.91</v>
      </c>
      <c r="L509" t="str">
        <f t="shared" si="7"/>
        <v>Operating</v>
      </c>
    </row>
    <row r="510" spans="1:12" x14ac:dyDescent="0.2">
      <c r="A510">
        <v>38385</v>
      </c>
      <c r="B510" s="2">
        <v>36703</v>
      </c>
      <c r="C510" t="s">
        <v>196</v>
      </c>
      <c r="D510">
        <v>2000</v>
      </c>
      <c r="F510" t="s">
        <v>136</v>
      </c>
      <c r="H510" t="s">
        <v>6</v>
      </c>
      <c r="J510">
        <v>-37.67</v>
      </c>
      <c r="L510" t="str">
        <f t="shared" si="7"/>
        <v>Operating</v>
      </c>
    </row>
    <row r="511" spans="1:12" x14ac:dyDescent="0.2">
      <c r="A511">
        <v>38385</v>
      </c>
      <c r="B511" s="2">
        <v>36703</v>
      </c>
      <c r="C511" t="s">
        <v>196</v>
      </c>
      <c r="D511">
        <v>2000</v>
      </c>
      <c r="F511" t="s">
        <v>340</v>
      </c>
      <c r="H511" t="s">
        <v>355</v>
      </c>
      <c r="I511" t="s">
        <v>53</v>
      </c>
      <c r="J511">
        <v>-25</v>
      </c>
      <c r="L511" t="str">
        <f t="shared" si="7"/>
        <v>Personal</v>
      </c>
    </row>
    <row r="512" spans="1:12" x14ac:dyDescent="0.2">
      <c r="A512">
        <v>38385</v>
      </c>
      <c r="B512" s="2">
        <v>36703</v>
      </c>
      <c r="C512" t="s">
        <v>196</v>
      </c>
      <c r="D512">
        <v>2000</v>
      </c>
      <c r="F512" t="s">
        <v>349</v>
      </c>
      <c r="H512" t="s">
        <v>6</v>
      </c>
      <c r="I512" t="s">
        <v>218</v>
      </c>
      <c r="J512">
        <v>-21.51</v>
      </c>
      <c r="L512" t="s">
        <v>499</v>
      </c>
    </row>
    <row r="513" spans="1:12" x14ac:dyDescent="0.2">
      <c r="A513">
        <v>38385</v>
      </c>
      <c r="B513" s="2">
        <v>36703</v>
      </c>
      <c r="C513" t="s">
        <v>196</v>
      </c>
      <c r="D513">
        <v>2000</v>
      </c>
      <c r="F513" t="s">
        <v>136</v>
      </c>
      <c r="H513" t="s">
        <v>6</v>
      </c>
      <c r="J513">
        <v>-18.93</v>
      </c>
      <c r="L513" t="str">
        <f t="shared" si="7"/>
        <v>Operating</v>
      </c>
    </row>
    <row r="514" spans="1:12" x14ac:dyDescent="0.2">
      <c r="A514">
        <v>38385</v>
      </c>
      <c r="B514" s="2">
        <v>36703</v>
      </c>
      <c r="C514" t="s">
        <v>196</v>
      </c>
      <c r="D514">
        <v>2000</v>
      </c>
      <c r="F514" t="s">
        <v>329</v>
      </c>
      <c r="H514" t="s">
        <v>6</v>
      </c>
      <c r="I514" t="s">
        <v>11</v>
      </c>
      <c r="J514">
        <v>-17.54</v>
      </c>
      <c r="L514" t="str">
        <f t="shared" si="7"/>
        <v>Operating</v>
      </c>
    </row>
    <row r="515" spans="1:12" x14ac:dyDescent="0.2">
      <c r="A515">
        <v>38385</v>
      </c>
      <c r="B515" s="2">
        <v>36703</v>
      </c>
      <c r="C515" t="s">
        <v>196</v>
      </c>
      <c r="D515">
        <v>2000</v>
      </c>
      <c r="F515" t="s">
        <v>331</v>
      </c>
      <c r="H515" t="s">
        <v>6</v>
      </c>
      <c r="J515">
        <v>-16.61</v>
      </c>
      <c r="L515" t="str">
        <f t="shared" si="7"/>
        <v>Operating</v>
      </c>
    </row>
    <row r="516" spans="1:12" x14ac:dyDescent="0.2">
      <c r="A516">
        <v>38385</v>
      </c>
      <c r="B516" s="2">
        <v>36703</v>
      </c>
      <c r="C516" t="s">
        <v>196</v>
      </c>
      <c r="D516">
        <v>2000</v>
      </c>
      <c r="F516" t="s">
        <v>334</v>
      </c>
      <c r="H516" t="s">
        <v>355</v>
      </c>
      <c r="I516" t="s">
        <v>53</v>
      </c>
      <c r="J516">
        <v>-6.46</v>
      </c>
      <c r="L516" t="str">
        <f t="shared" si="7"/>
        <v>Personal</v>
      </c>
    </row>
    <row r="517" spans="1:12" x14ac:dyDescent="0.2">
      <c r="A517">
        <v>38385</v>
      </c>
      <c r="B517" s="2">
        <v>36705</v>
      </c>
      <c r="C517" t="s">
        <v>196</v>
      </c>
      <c r="D517">
        <v>2000</v>
      </c>
      <c r="F517" t="s">
        <v>331</v>
      </c>
      <c r="H517" t="s">
        <v>6</v>
      </c>
      <c r="J517">
        <v>-46.21</v>
      </c>
      <c r="L517" t="str">
        <f t="shared" si="7"/>
        <v>Operating</v>
      </c>
    </row>
    <row r="518" spans="1:12" x14ac:dyDescent="0.2">
      <c r="A518">
        <v>38385</v>
      </c>
      <c r="B518" s="2">
        <v>36706</v>
      </c>
      <c r="C518" t="s">
        <v>196</v>
      </c>
      <c r="D518">
        <v>2000</v>
      </c>
      <c r="F518" t="s">
        <v>350</v>
      </c>
      <c r="H518" t="s">
        <v>355</v>
      </c>
      <c r="I518" t="s">
        <v>53</v>
      </c>
      <c r="J518">
        <v>-20.010000000000002</v>
      </c>
      <c r="L518" t="str">
        <f t="shared" si="7"/>
        <v>Personal</v>
      </c>
    </row>
    <row r="519" spans="1:12" x14ac:dyDescent="0.2">
      <c r="A519">
        <v>38385</v>
      </c>
      <c r="B519" s="2">
        <v>36707</v>
      </c>
      <c r="C519" t="s">
        <v>196</v>
      </c>
      <c r="D519">
        <v>2000</v>
      </c>
      <c r="F519" t="s">
        <v>331</v>
      </c>
      <c r="H519" t="s">
        <v>6</v>
      </c>
      <c r="J519">
        <v>-16.55</v>
      </c>
      <c r="L519" t="str">
        <f t="shared" si="7"/>
        <v>Operating</v>
      </c>
    </row>
    <row r="520" spans="1:12" x14ac:dyDescent="0.2">
      <c r="A520">
        <v>38385</v>
      </c>
      <c r="B520" s="2">
        <v>36675</v>
      </c>
      <c r="C520" t="s">
        <v>196</v>
      </c>
      <c r="D520">
        <v>2000</v>
      </c>
      <c r="F520" t="s">
        <v>36</v>
      </c>
      <c r="H520" t="s">
        <v>6</v>
      </c>
      <c r="J520">
        <v>-206.12</v>
      </c>
      <c r="L520" t="str">
        <f t="shared" si="7"/>
        <v>Operating</v>
      </c>
    </row>
    <row r="521" spans="1:12" x14ac:dyDescent="0.2">
      <c r="A521">
        <v>38385</v>
      </c>
      <c r="B521" s="2">
        <v>36676</v>
      </c>
      <c r="C521" t="s">
        <v>196</v>
      </c>
      <c r="D521">
        <v>2000</v>
      </c>
      <c r="F521" t="s">
        <v>325</v>
      </c>
      <c r="H521" t="s">
        <v>358</v>
      </c>
      <c r="I521" t="s">
        <v>281</v>
      </c>
      <c r="J521" s="7">
        <v>-3941.3</v>
      </c>
      <c r="L521" t="s">
        <v>358</v>
      </c>
    </row>
    <row r="522" spans="1:12" x14ac:dyDescent="0.2">
      <c r="A522">
        <v>38385</v>
      </c>
      <c r="B522" s="2">
        <v>36676</v>
      </c>
      <c r="C522" t="s">
        <v>196</v>
      </c>
      <c r="D522">
        <v>2000</v>
      </c>
      <c r="F522" t="s">
        <v>395</v>
      </c>
      <c r="H522" t="s">
        <v>355</v>
      </c>
      <c r="I522" t="s">
        <v>356</v>
      </c>
      <c r="J522">
        <v>-792.28</v>
      </c>
      <c r="L522" t="str">
        <f t="shared" si="7"/>
        <v>Personal</v>
      </c>
    </row>
    <row r="523" spans="1:12" x14ac:dyDescent="0.2">
      <c r="A523">
        <v>38385</v>
      </c>
      <c r="B523" s="2">
        <v>36683</v>
      </c>
      <c r="C523" t="s">
        <v>196</v>
      </c>
      <c r="D523">
        <v>2000</v>
      </c>
      <c r="F523" t="s">
        <v>392</v>
      </c>
      <c r="H523" t="s">
        <v>355</v>
      </c>
      <c r="I523" t="s">
        <v>357</v>
      </c>
      <c r="J523">
        <v>-496.58</v>
      </c>
      <c r="L523" t="str">
        <f t="shared" si="7"/>
        <v>Personal</v>
      </c>
    </row>
    <row r="524" spans="1:12" x14ac:dyDescent="0.2">
      <c r="A524">
        <v>38385</v>
      </c>
      <c r="B524" s="2">
        <v>36710</v>
      </c>
      <c r="C524" t="s">
        <v>231</v>
      </c>
      <c r="D524">
        <v>2000</v>
      </c>
      <c r="F524" t="s">
        <v>136</v>
      </c>
      <c r="H524" t="s">
        <v>6</v>
      </c>
      <c r="J524">
        <v>-19.77</v>
      </c>
      <c r="L524" t="str">
        <f t="shared" si="7"/>
        <v>Operating</v>
      </c>
    </row>
    <row r="525" spans="1:12" x14ac:dyDescent="0.2">
      <c r="A525">
        <v>38385</v>
      </c>
      <c r="B525" s="2">
        <v>36712</v>
      </c>
      <c r="C525" t="s">
        <v>231</v>
      </c>
      <c r="D525">
        <v>2000</v>
      </c>
      <c r="F525" t="s">
        <v>347</v>
      </c>
      <c r="H525" t="s">
        <v>355</v>
      </c>
      <c r="I525" t="s">
        <v>53</v>
      </c>
      <c r="J525">
        <v>-30</v>
      </c>
      <c r="L525" t="str">
        <f t="shared" si="7"/>
        <v>Personal</v>
      </c>
    </row>
    <row r="526" spans="1:12" x14ac:dyDescent="0.2">
      <c r="A526">
        <v>38385</v>
      </c>
      <c r="B526" s="2">
        <v>36714</v>
      </c>
      <c r="C526" t="s">
        <v>231</v>
      </c>
      <c r="D526">
        <v>2000</v>
      </c>
      <c r="F526" t="s">
        <v>331</v>
      </c>
      <c r="H526" t="s">
        <v>6</v>
      </c>
      <c r="J526">
        <v>-64.78</v>
      </c>
      <c r="L526" t="str">
        <f t="shared" si="7"/>
        <v>Operating</v>
      </c>
    </row>
    <row r="527" spans="1:12" x14ac:dyDescent="0.2">
      <c r="A527">
        <v>38385</v>
      </c>
      <c r="B527" s="2">
        <v>36714</v>
      </c>
      <c r="C527" t="s">
        <v>231</v>
      </c>
      <c r="D527">
        <v>2000</v>
      </c>
      <c r="F527" t="s">
        <v>331</v>
      </c>
      <c r="H527" t="s">
        <v>6</v>
      </c>
      <c r="J527">
        <v>-20.239999999999998</v>
      </c>
      <c r="L527" t="str">
        <f t="shared" si="7"/>
        <v>Operating</v>
      </c>
    </row>
    <row r="528" spans="1:12" x14ac:dyDescent="0.2">
      <c r="A528">
        <v>38385</v>
      </c>
      <c r="B528" s="2">
        <v>36717</v>
      </c>
      <c r="C528" t="s">
        <v>231</v>
      </c>
      <c r="D528">
        <v>2000</v>
      </c>
      <c r="F528" t="s">
        <v>351</v>
      </c>
      <c r="H528" t="s">
        <v>115</v>
      </c>
      <c r="I528" t="s">
        <v>116</v>
      </c>
      <c r="J528" s="8">
        <v>10000</v>
      </c>
      <c r="L528" t="s">
        <v>358</v>
      </c>
    </row>
    <row r="529" spans="1:12" x14ac:dyDescent="0.2">
      <c r="A529">
        <v>38385</v>
      </c>
      <c r="B529" s="2">
        <v>36717</v>
      </c>
      <c r="C529" t="s">
        <v>231</v>
      </c>
      <c r="D529">
        <v>2000</v>
      </c>
      <c r="F529" t="s">
        <v>352</v>
      </c>
      <c r="H529" t="s">
        <v>6</v>
      </c>
      <c r="I529" t="s">
        <v>11</v>
      </c>
      <c r="J529">
        <v>-224.59</v>
      </c>
      <c r="L529" t="str">
        <f t="shared" si="7"/>
        <v>Operating</v>
      </c>
    </row>
    <row r="530" spans="1:12" x14ac:dyDescent="0.2">
      <c r="A530">
        <v>38385</v>
      </c>
      <c r="B530" s="2">
        <v>36717</v>
      </c>
      <c r="C530" t="s">
        <v>231</v>
      </c>
      <c r="D530">
        <v>2000</v>
      </c>
      <c r="F530" t="s">
        <v>136</v>
      </c>
      <c r="H530" t="s">
        <v>6</v>
      </c>
      <c r="J530">
        <v>-30.81</v>
      </c>
      <c r="L530" t="str">
        <f t="shared" si="7"/>
        <v>Operating</v>
      </c>
    </row>
    <row r="531" spans="1:12" x14ac:dyDescent="0.2">
      <c r="A531">
        <v>38385</v>
      </c>
      <c r="B531" s="2">
        <v>36717</v>
      </c>
      <c r="C531" t="s">
        <v>231</v>
      </c>
      <c r="D531">
        <v>2000</v>
      </c>
      <c r="F531" t="s">
        <v>136</v>
      </c>
      <c r="H531" t="s">
        <v>6</v>
      </c>
      <c r="J531">
        <v>-28.04</v>
      </c>
      <c r="L531" t="str">
        <f t="shared" si="7"/>
        <v>Operating</v>
      </c>
    </row>
    <row r="532" spans="1:12" x14ac:dyDescent="0.2">
      <c r="A532">
        <v>38385</v>
      </c>
      <c r="B532" s="2">
        <v>36718</v>
      </c>
      <c r="C532" t="s">
        <v>231</v>
      </c>
      <c r="D532">
        <v>2000</v>
      </c>
      <c r="F532" t="s">
        <v>335</v>
      </c>
      <c r="H532" t="s">
        <v>355</v>
      </c>
      <c r="I532" t="s">
        <v>53</v>
      </c>
      <c r="J532">
        <v>-31.5</v>
      </c>
      <c r="L532" t="str">
        <f t="shared" si="7"/>
        <v>Personal</v>
      </c>
    </row>
    <row r="533" spans="1:12" x14ac:dyDescent="0.2">
      <c r="A533">
        <v>38385</v>
      </c>
      <c r="B533" s="2">
        <v>36718</v>
      </c>
      <c r="C533" t="s">
        <v>231</v>
      </c>
      <c r="D533">
        <v>2000</v>
      </c>
      <c r="F533" t="s">
        <v>331</v>
      </c>
      <c r="H533" t="s">
        <v>6</v>
      </c>
      <c r="J533">
        <v>-11.37</v>
      </c>
      <c r="L533" t="str">
        <f t="shared" si="7"/>
        <v>Operating</v>
      </c>
    </row>
    <row r="534" spans="1:12" x14ac:dyDescent="0.2">
      <c r="A534">
        <v>38385</v>
      </c>
      <c r="B534" s="2">
        <v>36724</v>
      </c>
      <c r="C534" t="s">
        <v>231</v>
      </c>
      <c r="D534">
        <v>2000</v>
      </c>
      <c r="F534" t="s">
        <v>329</v>
      </c>
      <c r="H534" t="s">
        <v>6</v>
      </c>
      <c r="I534" t="s">
        <v>11</v>
      </c>
      <c r="J534">
        <v>-119.84</v>
      </c>
      <c r="L534" t="s">
        <v>499</v>
      </c>
    </row>
    <row r="535" spans="1:12" x14ac:dyDescent="0.2">
      <c r="A535">
        <v>38385</v>
      </c>
      <c r="B535" s="2">
        <v>36724</v>
      </c>
      <c r="C535" t="s">
        <v>231</v>
      </c>
      <c r="D535">
        <v>2000</v>
      </c>
      <c r="F535" t="s">
        <v>330</v>
      </c>
      <c r="H535" t="s">
        <v>6</v>
      </c>
      <c r="J535">
        <v>-21.16</v>
      </c>
      <c r="L535" t="str">
        <f t="shared" si="7"/>
        <v>Operating</v>
      </c>
    </row>
    <row r="536" spans="1:12" x14ac:dyDescent="0.2">
      <c r="A536">
        <v>38385</v>
      </c>
      <c r="B536" s="2">
        <v>36725</v>
      </c>
      <c r="C536" t="s">
        <v>231</v>
      </c>
      <c r="D536">
        <v>2000</v>
      </c>
      <c r="F536" t="s">
        <v>331</v>
      </c>
      <c r="H536" t="s">
        <v>6</v>
      </c>
      <c r="J536">
        <v>-29.57</v>
      </c>
      <c r="L536" t="str">
        <f t="shared" si="7"/>
        <v>Operating</v>
      </c>
    </row>
    <row r="537" spans="1:12" x14ac:dyDescent="0.2">
      <c r="A537">
        <v>38385</v>
      </c>
      <c r="B537" s="2">
        <v>36725</v>
      </c>
      <c r="C537" t="s">
        <v>231</v>
      </c>
      <c r="D537">
        <v>2000</v>
      </c>
      <c r="F537" t="s">
        <v>350</v>
      </c>
      <c r="H537" t="s">
        <v>355</v>
      </c>
      <c r="I537" t="s">
        <v>53</v>
      </c>
      <c r="J537">
        <v>-21.83</v>
      </c>
      <c r="L537" t="str">
        <f t="shared" si="7"/>
        <v>Personal</v>
      </c>
    </row>
    <row r="538" spans="1:12" x14ac:dyDescent="0.2">
      <c r="A538">
        <v>38385</v>
      </c>
      <c r="B538" s="2">
        <v>36726</v>
      </c>
      <c r="C538" t="s">
        <v>231</v>
      </c>
      <c r="D538">
        <v>2000</v>
      </c>
      <c r="F538" t="s">
        <v>331</v>
      </c>
      <c r="H538" t="s">
        <v>6</v>
      </c>
      <c r="J538">
        <v>-215.42</v>
      </c>
      <c r="L538" t="s">
        <v>499</v>
      </c>
    </row>
    <row r="539" spans="1:12" x14ac:dyDescent="0.2">
      <c r="A539">
        <v>38385</v>
      </c>
      <c r="B539" s="2">
        <v>36727</v>
      </c>
      <c r="C539" t="s">
        <v>231</v>
      </c>
      <c r="D539">
        <v>2000</v>
      </c>
      <c r="F539" t="s">
        <v>330</v>
      </c>
      <c r="H539" t="s">
        <v>6</v>
      </c>
      <c r="J539">
        <v>-10.96</v>
      </c>
      <c r="L539" t="str">
        <f t="shared" si="7"/>
        <v>Operating</v>
      </c>
    </row>
    <row r="540" spans="1:12" x14ac:dyDescent="0.2">
      <c r="A540">
        <v>38385</v>
      </c>
      <c r="B540" s="2">
        <v>36731</v>
      </c>
      <c r="C540" t="s">
        <v>231</v>
      </c>
      <c r="D540">
        <v>2000</v>
      </c>
      <c r="F540" t="s">
        <v>329</v>
      </c>
      <c r="H540" t="s">
        <v>6</v>
      </c>
      <c r="I540" t="s">
        <v>11</v>
      </c>
      <c r="J540">
        <v>-142.9</v>
      </c>
      <c r="L540" t="s">
        <v>499</v>
      </c>
    </row>
    <row r="541" spans="1:12" x14ac:dyDescent="0.2">
      <c r="A541">
        <v>38385</v>
      </c>
      <c r="B541" s="2">
        <v>36731</v>
      </c>
      <c r="C541" t="s">
        <v>231</v>
      </c>
      <c r="D541">
        <v>2000</v>
      </c>
      <c r="F541" t="s">
        <v>330</v>
      </c>
      <c r="H541" t="s">
        <v>6</v>
      </c>
      <c r="J541">
        <v>-32.25</v>
      </c>
      <c r="L541" t="str">
        <f t="shared" si="7"/>
        <v>Operating</v>
      </c>
    </row>
    <row r="542" spans="1:12" x14ac:dyDescent="0.2">
      <c r="A542">
        <v>38385</v>
      </c>
      <c r="B542" s="2">
        <v>36731</v>
      </c>
      <c r="C542" t="s">
        <v>231</v>
      </c>
      <c r="D542">
        <v>2000</v>
      </c>
      <c r="F542" t="s">
        <v>329</v>
      </c>
      <c r="H542" t="s">
        <v>6</v>
      </c>
      <c r="I542" t="s">
        <v>11</v>
      </c>
      <c r="J542">
        <v>-21.65</v>
      </c>
      <c r="L542" t="str">
        <f t="shared" si="7"/>
        <v>Operating</v>
      </c>
    </row>
    <row r="543" spans="1:12" x14ac:dyDescent="0.2">
      <c r="A543">
        <v>38385</v>
      </c>
      <c r="B543" s="2">
        <v>36731</v>
      </c>
      <c r="C543" t="s">
        <v>231</v>
      </c>
      <c r="D543">
        <v>2000</v>
      </c>
      <c r="F543" t="s">
        <v>330</v>
      </c>
      <c r="H543" t="s">
        <v>6</v>
      </c>
      <c r="J543">
        <v>-20.37</v>
      </c>
      <c r="L543" t="str">
        <f t="shared" si="7"/>
        <v>Operating</v>
      </c>
    </row>
    <row r="544" spans="1:12" x14ac:dyDescent="0.2">
      <c r="A544">
        <v>38385</v>
      </c>
      <c r="B544" s="2">
        <v>36732</v>
      </c>
      <c r="C544" t="s">
        <v>231</v>
      </c>
      <c r="D544">
        <v>2000</v>
      </c>
      <c r="F544" t="s">
        <v>36</v>
      </c>
      <c r="H544" t="s">
        <v>6</v>
      </c>
      <c r="J544">
        <v>-80.650000000000006</v>
      </c>
      <c r="L544" t="str">
        <f t="shared" si="7"/>
        <v>Operating</v>
      </c>
    </row>
    <row r="545" spans="1:12" x14ac:dyDescent="0.2">
      <c r="A545">
        <v>38385</v>
      </c>
      <c r="B545" s="2">
        <v>36732</v>
      </c>
      <c r="C545" t="s">
        <v>231</v>
      </c>
      <c r="D545">
        <v>2000</v>
      </c>
      <c r="F545" t="s">
        <v>335</v>
      </c>
      <c r="H545" t="s">
        <v>355</v>
      </c>
      <c r="I545" t="s">
        <v>53</v>
      </c>
      <c r="J545">
        <v>-31.5</v>
      </c>
      <c r="L545" t="str">
        <f t="shared" si="7"/>
        <v>Personal</v>
      </c>
    </row>
    <row r="546" spans="1:12" x14ac:dyDescent="0.2">
      <c r="A546">
        <v>38385</v>
      </c>
      <c r="B546" s="2">
        <v>36734</v>
      </c>
      <c r="C546" t="s">
        <v>231</v>
      </c>
      <c r="D546">
        <v>2000</v>
      </c>
      <c r="F546" t="s">
        <v>329</v>
      </c>
      <c r="H546" t="s">
        <v>6</v>
      </c>
      <c r="I546" t="s">
        <v>11</v>
      </c>
      <c r="J546">
        <v>-55.42</v>
      </c>
      <c r="L546" t="s">
        <v>499</v>
      </c>
    </row>
    <row r="547" spans="1:12" x14ac:dyDescent="0.2">
      <c r="A547">
        <v>38385</v>
      </c>
      <c r="B547" s="2">
        <v>36735</v>
      </c>
      <c r="C547" t="s">
        <v>231</v>
      </c>
      <c r="D547">
        <v>2000</v>
      </c>
      <c r="F547" t="s">
        <v>329</v>
      </c>
      <c r="H547" t="s">
        <v>6</v>
      </c>
      <c r="I547" t="s">
        <v>11</v>
      </c>
      <c r="J547">
        <v>-103.95</v>
      </c>
      <c r="L547" t="s">
        <v>499</v>
      </c>
    </row>
    <row r="548" spans="1:12" x14ac:dyDescent="0.2">
      <c r="A548">
        <v>38385</v>
      </c>
      <c r="B548" s="2">
        <v>36738</v>
      </c>
      <c r="C548" t="s">
        <v>231</v>
      </c>
      <c r="D548">
        <v>2000</v>
      </c>
      <c r="F548" t="s">
        <v>330</v>
      </c>
      <c r="H548" t="s">
        <v>6</v>
      </c>
      <c r="J548">
        <v>-62.51</v>
      </c>
      <c r="L548" t="str">
        <f t="shared" si="7"/>
        <v>Operating</v>
      </c>
    </row>
    <row r="549" spans="1:12" x14ac:dyDescent="0.2">
      <c r="A549">
        <v>38385</v>
      </c>
      <c r="B549" s="2">
        <v>36738</v>
      </c>
      <c r="C549" t="s">
        <v>231</v>
      </c>
      <c r="D549">
        <v>2000</v>
      </c>
      <c r="F549" t="s">
        <v>330</v>
      </c>
      <c r="H549" t="s">
        <v>6</v>
      </c>
      <c r="J549">
        <v>-29.78</v>
      </c>
      <c r="L549" t="str">
        <f t="shared" si="7"/>
        <v>Operating</v>
      </c>
    </row>
    <row r="550" spans="1:12" x14ac:dyDescent="0.2">
      <c r="A550">
        <v>38385</v>
      </c>
      <c r="B550" s="2">
        <v>36738</v>
      </c>
      <c r="C550" t="s">
        <v>231</v>
      </c>
      <c r="D550">
        <v>2000</v>
      </c>
      <c r="F550" t="s">
        <v>350</v>
      </c>
      <c r="H550" t="s">
        <v>355</v>
      </c>
      <c r="I550" t="s">
        <v>53</v>
      </c>
      <c r="J550">
        <v>-29</v>
      </c>
      <c r="L550" t="str">
        <f t="shared" si="7"/>
        <v>Personal</v>
      </c>
    </row>
    <row r="551" spans="1:12" x14ac:dyDescent="0.2">
      <c r="A551">
        <v>38385</v>
      </c>
      <c r="B551" s="2">
        <v>36706</v>
      </c>
      <c r="C551" t="s">
        <v>231</v>
      </c>
      <c r="D551">
        <v>2000</v>
      </c>
      <c r="F551" t="s">
        <v>353</v>
      </c>
      <c r="H551" t="s">
        <v>355</v>
      </c>
      <c r="I551" t="s">
        <v>115</v>
      </c>
      <c r="J551">
        <v>-44</v>
      </c>
      <c r="L551" t="str">
        <f t="shared" ref="L551:L616" si="8">IF(H551="Personal","Personal","Operating")</f>
        <v>Personal</v>
      </c>
    </row>
    <row r="552" spans="1:12" x14ac:dyDescent="0.2">
      <c r="A552">
        <v>38385</v>
      </c>
      <c r="B552" s="2">
        <v>36708</v>
      </c>
      <c r="C552" t="s">
        <v>231</v>
      </c>
      <c r="D552">
        <v>2000</v>
      </c>
      <c r="F552" t="s">
        <v>325</v>
      </c>
      <c r="H552" t="s">
        <v>358</v>
      </c>
      <c r="I552" t="s">
        <v>281</v>
      </c>
      <c r="J552" s="7">
        <v>-3941.3</v>
      </c>
      <c r="L552" t="s">
        <v>358</v>
      </c>
    </row>
    <row r="553" spans="1:12" x14ac:dyDescent="0.2">
      <c r="A553">
        <v>38385</v>
      </c>
      <c r="B553" s="2">
        <v>36707</v>
      </c>
      <c r="C553" t="s">
        <v>231</v>
      </c>
      <c r="D553">
        <v>2000</v>
      </c>
      <c r="F553" t="s">
        <v>395</v>
      </c>
      <c r="H553" t="s">
        <v>355</v>
      </c>
      <c r="I553" t="s">
        <v>356</v>
      </c>
      <c r="J553">
        <v>-792.28</v>
      </c>
      <c r="L553" t="str">
        <f t="shared" si="8"/>
        <v>Personal</v>
      </c>
    </row>
    <row r="554" spans="1:12" x14ac:dyDescent="0.2">
      <c r="A554">
        <v>38385</v>
      </c>
      <c r="B554" s="2">
        <v>36708</v>
      </c>
      <c r="C554" t="s">
        <v>231</v>
      </c>
      <c r="D554">
        <v>2000</v>
      </c>
      <c r="F554" t="s">
        <v>392</v>
      </c>
      <c r="H554" t="s">
        <v>355</v>
      </c>
      <c r="I554" t="s">
        <v>357</v>
      </c>
      <c r="J554">
        <v>-496.58</v>
      </c>
      <c r="L554" t="str">
        <f t="shared" si="8"/>
        <v>Personal</v>
      </c>
    </row>
    <row r="555" spans="1:12" x14ac:dyDescent="0.2">
      <c r="A555">
        <v>38385</v>
      </c>
      <c r="B555" s="2">
        <v>36728</v>
      </c>
      <c r="C555" t="s">
        <v>231</v>
      </c>
      <c r="D555">
        <v>2000</v>
      </c>
      <c r="F555" t="s">
        <v>354</v>
      </c>
      <c r="H555" t="s">
        <v>6</v>
      </c>
      <c r="I555" t="s">
        <v>505</v>
      </c>
      <c r="J555">
        <v>-200</v>
      </c>
      <c r="L555" t="str">
        <f t="shared" si="8"/>
        <v>Operating</v>
      </c>
    </row>
    <row r="556" spans="1:12" x14ac:dyDescent="0.2">
      <c r="A556">
        <v>38385</v>
      </c>
      <c r="B556" s="2">
        <v>36739</v>
      </c>
      <c r="C556" t="s">
        <v>288</v>
      </c>
      <c r="D556">
        <v>2000</v>
      </c>
      <c r="F556" t="s">
        <v>331</v>
      </c>
      <c r="H556" t="s">
        <v>6</v>
      </c>
      <c r="J556">
        <v>-370.53</v>
      </c>
      <c r="L556" t="s">
        <v>499</v>
      </c>
    </row>
    <row r="557" spans="1:12" x14ac:dyDescent="0.2">
      <c r="A557">
        <v>38385</v>
      </c>
      <c r="B557" s="2">
        <v>36742</v>
      </c>
      <c r="C557" t="s">
        <v>288</v>
      </c>
      <c r="D557">
        <v>2000</v>
      </c>
      <c r="F557" t="s">
        <v>366</v>
      </c>
      <c r="H557" t="s">
        <v>6</v>
      </c>
      <c r="J557">
        <v>-24</v>
      </c>
      <c r="L557" t="str">
        <f t="shared" si="8"/>
        <v>Operating</v>
      </c>
    </row>
    <row r="558" spans="1:12" x14ac:dyDescent="0.2">
      <c r="A558">
        <v>38385</v>
      </c>
      <c r="B558" s="2">
        <v>36745</v>
      </c>
      <c r="C558" t="s">
        <v>288</v>
      </c>
      <c r="D558">
        <v>2000</v>
      </c>
      <c r="F558" t="s">
        <v>36</v>
      </c>
      <c r="H558" t="s">
        <v>6</v>
      </c>
      <c r="J558">
        <v>-338.49</v>
      </c>
      <c r="L558" t="s">
        <v>499</v>
      </c>
    </row>
    <row r="559" spans="1:12" x14ac:dyDescent="0.2">
      <c r="A559">
        <v>38385</v>
      </c>
      <c r="B559" s="2">
        <v>36745</v>
      </c>
      <c r="C559" t="s">
        <v>288</v>
      </c>
      <c r="D559">
        <v>2000</v>
      </c>
      <c r="F559" t="s">
        <v>331</v>
      </c>
      <c r="H559" t="s">
        <v>6</v>
      </c>
      <c r="J559">
        <v>-123.79</v>
      </c>
      <c r="L559" t="str">
        <f t="shared" si="8"/>
        <v>Operating</v>
      </c>
    </row>
    <row r="560" spans="1:12" x14ac:dyDescent="0.2">
      <c r="A560">
        <v>38385</v>
      </c>
      <c r="B560" s="2">
        <v>36745</v>
      </c>
      <c r="C560" t="s">
        <v>288</v>
      </c>
      <c r="D560">
        <v>2000</v>
      </c>
      <c r="F560" t="s">
        <v>347</v>
      </c>
      <c r="H560" t="s">
        <v>355</v>
      </c>
      <c r="I560" t="s">
        <v>53</v>
      </c>
      <c r="J560">
        <v>-32</v>
      </c>
      <c r="L560" t="str">
        <f t="shared" si="8"/>
        <v>Personal</v>
      </c>
    </row>
    <row r="561" spans="1:12" x14ac:dyDescent="0.2">
      <c r="A561">
        <v>38385</v>
      </c>
      <c r="B561" s="2">
        <v>36746</v>
      </c>
      <c r="C561" t="s">
        <v>288</v>
      </c>
      <c r="D561">
        <v>2000</v>
      </c>
      <c r="F561" t="s">
        <v>331</v>
      </c>
      <c r="H561" t="s">
        <v>6</v>
      </c>
      <c r="J561">
        <v>-24.03</v>
      </c>
      <c r="L561" t="str">
        <f t="shared" si="8"/>
        <v>Operating</v>
      </c>
    </row>
    <row r="562" spans="1:12" x14ac:dyDescent="0.2">
      <c r="A562">
        <v>38385</v>
      </c>
      <c r="B562" s="2">
        <v>36748</v>
      </c>
      <c r="C562" t="s">
        <v>288</v>
      </c>
      <c r="D562">
        <v>2000</v>
      </c>
      <c r="F562" t="s">
        <v>36</v>
      </c>
      <c r="H562" t="s">
        <v>6</v>
      </c>
      <c r="J562">
        <v>-116.03</v>
      </c>
      <c r="L562" t="str">
        <f t="shared" si="8"/>
        <v>Operating</v>
      </c>
    </row>
    <row r="563" spans="1:12" x14ac:dyDescent="0.2">
      <c r="A563">
        <v>38385</v>
      </c>
      <c r="B563" s="2">
        <v>36748</v>
      </c>
      <c r="C563" t="s">
        <v>288</v>
      </c>
      <c r="D563">
        <v>2000</v>
      </c>
      <c r="F563" t="s">
        <v>330</v>
      </c>
      <c r="H563" t="s">
        <v>6</v>
      </c>
      <c r="J563">
        <v>-59.42</v>
      </c>
      <c r="L563" t="str">
        <f t="shared" si="8"/>
        <v>Operating</v>
      </c>
    </row>
    <row r="564" spans="1:12" x14ac:dyDescent="0.2">
      <c r="A564">
        <v>38385</v>
      </c>
      <c r="B564" s="2">
        <v>36752</v>
      </c>
      <c r="C564" t="s">
        <v>288</v>
      </c>
      <c r="D564">
        <v>2000</v>
      </c>
      <c r="F564" t="s">
        <v>408</v>
      </c>
      <c r="H564" t="s">
        <v>6</v>
      </c>
      <c r="J564">
        <v>-9.2899999999999991</v>
      </c>
      <c r="L564" t="str">
        <f t="shared" si="8"/>
        <v>Operating</v>
      </c>
    </row>
    <row r="565" spans="1:12" x14ac:dyDescent="0.2">
      <c r="A565">
        <v>38385</v>
      </c>
      <c r="B565" s="2">
        <v>36753</v>
      </c>
      <c r="C565" t="s">
        <v>288</v>
      </c>
      <c r="D565">
        <v>2000</v>
      </c>
      <c r="F565" t="s">
        <v>331</v>
      </c>
      <c r="H565" t="s">
        <v>6</v>
      </c>
      <c r="J565">
        <v>-68.59</v>
      </c>
      <c r="L565" t="str">
        <f t="shared" si="8"/>
        <v>Operating</v>
      </c>
    </row>
    <row r="566" spans="1:12" x14ac:dyDescent="0.2">
      <c r="A566">
        <v>38385</v>
      </c>
      <c r="B566" s="2">
        <v>36756</v>
      </c>
      <c r="C566" t="s">
        <v>288</v>
      </c>
      <c r="D566">
        <v>2000</v>
      </c>
      <c r="F566" t="s">
        <v>340</v>
      </c>
      <c r="H566" t="s">
        <v>355</v>
      </c>
      <c r="I566" t="s">
        <v>53</v>
      </c>
      <c r="J566">
        <v>-25</v>
      </c>
      <c r="L566" t="str">
        <f t="shared" si="8"/>
        <v>Personal</v>
      </c>
    </row>
    <row r="567" spans="1:12" x14ac:dyDescent="0.2">
      <c r="A567">
        <v>38385</v>
      </c>
      <c r="B567" s="2">
        <v>36756</v>
      </c>
      <c r="C567" t="s">
        <v>288</v>
      </c>
      <c r="D567">
        <v>2000</v>
      </c>
      <c r="F567" t="s">
        <v>330</v>
      </c>
      <c r="H567" t="s">
        <v>6</v>
      </c>
      <c r="J567">
        <v>-22.65</v>
      </c>
      <c r="L567" t="str">
        <f t="shared" si="8"/>
        <v>Operating</v>
      </c>
    </row>
    <row r="568" spans="1:12" x14ac:dyDescent="0.2">
      <c r="A568">
        <v>38385</v>
      </c>
      <c r="B568" s="2">
        <v>36759</v>
      </c>
      <c r="C568" t="s">
        <v>288</v>
      </c>
      <c r="D568">
        <v>2000</v>
      </c>
      <c r="F568" t="s">
        <v>55</v>
      </c>
      <c r="H568" t="s">
        <v>6</v>
      </c>
      <c r="J568">
        <v>-19.86</v>
      </c>
      <c r="L568" t="str">
        <f t="shared" si="8"/>
        <v>Operating</v>
      </c>
    </row>
    <row r="569" spans="1:12" x14ac:dyDescent="0.2">
      <c r="A569">
        <v>38385</v>
      </c>
      <c r="B569" s="2">
        <v>36759</v>
      </c>
      <c r="C569" t="s">
        <v>288</v>
      </c>
      <c r="D569">
        <v>2000</v>
      </c>
      <c r="F569" t="s">
        <v>330</v>
      </c>
      <c r="H569" t="s">
        <v>6</v>
      </c>
      <c r="J569">
        <v>-14.8</v>
      </c>
      <c r="L569" t="str">
        <f t="shared" si="8"/>
        <v>Operating</v>
      </c>
    </row>
    <row r="570" spans="1:12" x14ac:dyDescent="0.2">
      <c r="A570">
        <v>38385</v>
      </c>
      <c r="B570" s="2">
        <v>36760</v>
      </c>
      <c r="C570" t="s">
        <v>288</v>
      </c>
      <c r="D570">
        <v>2000</v>
      </c>
      <c r="F570" t="s">
        <v>340</v>
      </c>
      <c r="H570" t="s">
        <v>355</v>
      </c>
      <c r="I570" t="s">
        <v>53</v>
      </c>
      <c r="J570">
        <v>-25</v>
      </c>
      <c r="L570" t="str">
        <f t="shared" si="8"/>
        <v>Personal</v>
      </c>
    </row>
    <row r="571" spans="1:12" x14ac:dyDescent="0.2">
      <c r="A571">
        <v>38385</v>
      </c>
      <c r="B571" s="2">
        <v>36761</v>
      </c>
      <c r="C571" t="s">
        <v>288</v>
      </c>
      <c r="D571">
        <v>2000</v>
      </c>
      <c r="F571" t="s">
        <v>331</v>
      </c>
      <c r="H571" t="s">
        <v>6</v>
      </c>
      <c r="J571">
        <v>-198.68</v>
      </c>
      <c r="L571" t="s">
        <v>499</v>
      </c>
    </row>
    <row r="572" spans="1:12" x14ac:dyDescent="0.2">
      <c r="A572">
        <v>38385</v>
      </c>
      <c r="B572" s="2">
        <v>36762</v>
      </c>
      <c r="C572" t="s">
        <v>288</v>
      </c>
      <c r="D572">
        <v>2000</v>
      </c>
      <c r="F572" t="s">
        <v>350</v>
      </c>
      <c r="H572" t="s">
        <v>355</v>
      </c>
      <c r="I572" t="s">
        <v>53</v>
      </c>
      <c r="J572">
        <v>-25</v>
      </c>
      <c r="L572" t="str">
        <f t="shared" si="8"/>
        <v>Personal</v>
      </c>
    </row>
    <row r="573" spans="1:12" x14ac:dyDescent="0.2">
      <c r="A573">
        <v>38385</v>
      </c>
      <c r="B573" s="2">
        <v>36763</v>
      </c>
      <c r="C573" t="s">
        <v>288</v>
      </c>
      <c r="D573">
        <v>2000</v>
      </c>
      <c r="F573" t="s">
        <v>330</v>
      </c>
      <c r="H573" t="s">
        <v>6</v>
      </c>
      <c r="J573">
        <v>-20.96</v>
      </c>
      <c r="L573" t="str">
        <f t="shared" si="8"/>
        <v>Operating</v>
      </c>
    </row>
    <row r="574" spans="1:12" x14ac:dyDescent="0.2">
      <c r="A574">
        <v>38385</v>
      </c>
      <c r="B574" s="2">
        <v>36766</v>
      </c>
      <c r="C574" t="s">
        <v>288</v>
      </c>
      <c r="D574">
        <v>2000</v>
      </c>
      <c r="F574" t="s">
        <v>113</v>
      </c>
      <c r="H574" t="s">
        <v>115</v>
      </c>
      <c r="I574" t="s">
        <v>116</v>
      </c>
      <c r="J574" s="8">
        <v>10000</v>
      </c>
      <c r="L574" t="s">
        <v>358</v>
      </c>
    </row>
    <row r="575" spans="1:12" x14ac:dyDescent="0.2">
      <c r="A575">
        <v>38385</v>
      </c>
      <c r="B575" s="2">
        <v>36766</v>
      </c>
      <c r="C575" t="s">
        <v>288</v>
      </c>
      <c r="D575">
        <v>2000</v>
      </c>
      <c r="F575" t="s">
        <v>331</v>
      </c>
      <c r="H575" t="s">
        <v>6</v>
      </c>
      <c r="J575">
        <v>-15.45</v>
      </c>
      <c r="L575" t="str">
        <f t="shared" si="8"/>
        <v>Operating</v>
      </c>
    </row>
    <row r="576" spans="1:12" x14ac:dyDescent="0.2">
      <c r="A576">
        <v>38385</v>
      </c>
      <c r="B576" s="2">
        <v>36767</v>
      </c>
      <c r="C576" t="s">
        <v>288</v>
      </c>
      <c r="D576">
        <v>2000</v>
      </c>
      <c r="F576" t="s">
        <v>342</v>
      </c>
      <c r="H576" t="s">
        <v>355</v>
      </c>
      <c r="I576" t="s">
        <v>53</v>
      </c>
      <c r="J576">
        <v>-30</v>
      </c>
      <c r="L576" t="str">
        <f t="shared" si="8"/>
        <v>Personal</v>
      </c>
    </row>
    <row r="577" spans="1:12" x14ac:dyDescent="0.2">
      <c r="A577">
        <v>38385</v>
      </c>
      <c r="B577" s="2">
        <v>36718</v>
      </c>
      <c r="C577" t="s">
        <v>288</v>
      </c>
      <c r="D577">
        <v>2000</v>
      </c>
      <c r="E577">
        <v>1169</v>
      </c>
      <c r="F577" t="s">
        <v>367</v>
      </c>
      <c r="G577" t="s">
        <v>406</v>
      </c>
      <c r="H577" t="s">
        <v>355</v>
      </c>
      <c r="I577" t="s">
        <v>115</v>
      </c>
      <c r="J577">
        <v>-21.17</v>
      </c>
      <c r="L577" t="str">
        <f t="shared" si="8"/>
        <v>Personal</v>
      </c>
    </row>
    <row r="578" spans="1:12" x14ac:dyDescent="0.2">
      <c r="A578">
        <v>38385</v>
      </c>
      <c r="B578" s="2">
        <v>36732</v>
      </c>
      <c r="C578" t="s">
        <v>288</v>
      </c>
      <c r="D578">
        <v>2000</v>
      </c>
      <c r="E578">
        <v>1171</v>
      </c>
      <c r="F578" t="s">
        <v>324</v>
      </c>
      <c r="H578" t="s">
        <v>3</v>
      </c>
      <c r="I578" t="s">
        <v>4</v>
      </c>
      <c r="J578" s="7">
        <v>-4235</v>
      </c>
      <c r="L578" t="s">
        <v>499</v>
      </c>
    </row>
    <row r="579" spans="1:12" x14ac:dyDescent="0.2">
      <c r="A579">
        <v>38385</v>
      </c>
      <c r="B579" s="2">
        <v>36739</v>
      </c>
      <c r="C579" t="s">
        <v>288</v>
      </c>
      <c r="D579">
        <v>2000</v>
      </c>
      <c r="E579">
        <v>1172</v>
      </c>
      <c r="F579" t="s">
        <v>392</v>
      </c>
      <c r="H579" t="s">
        <v>355</v>
      </c>
      <c r="I579" t="s">
        <v>357</v>
      </c>
      <c r="J579">
        <v>-496.58</v>
      </c>
      <c r="L579" t="str">
        <f t="shared" si="8"/>
        <v>Personal</v>
      </c>
    </row>
    <row r="580" spans="1:12" x14ac:dyDescent="0.2">
      <c r="A580">
        <v>38385</v>
      </c>
      <c r="B580" s="2">
        <v>36739</v>
      </c>
      <c r="C580" t="s">
        <v>288</v>
      </c>
      <c r="D580">
        <v>2000</v>
      </c>
      <c r="E580">
        <v>1173</v>
      </c>
      <c r="F580" t="s">
        <v>325</v>
      </c>
      <c r="H580" t="s">
        <v>358</v>
      </c>
      <c r="I580" t="s">
        <v>281</v>
      </c>
      <c r="J580">
        <v>-3941.3</v>
      </c>
      <c r="L580" t="s">
        <v>358</v>
      </c>
    </row>
    <row r="581" spans="1:12" x14ac:dyDescent="0.2">
      <c r="A581">
        <v>38385</v>
      </c>
      <c r="B581" s="2">
        <v>36739</v>
      </c>
      <c r="C581" t="s">
        <v>288</v>
      </c>
      <c r="D581">
        <v>2000</v>
      </c>
      <c r="E581">
        <v>1174</v>
      </c>
      <c r="F581" t="s">
        <v>395</v>
      </c>
      <c r="H581" t="s">
        <v>355</v>
      </c>
      <c r="I581" t="s">
        <v>356</v>
      </c>
      <c r="J581">
        <v>-792.28</v>
      </c>
      <c r="L581" t="str">
        <f t="shared" si="8"/>
        <v>Personal</v>
      </c>
    </row>
    <row r="582" spans="1:12" x14ac:dyDescent="0.2">
      <c r="A582">
        <v>38385</v>
      </c>
      <c r="B582" s="2">
        <v>36739</v>
      </c>
      <c r="C582" t="s">
        <v>288</v>
      </c>
      <c r="D582">
        <v>2000</v>
      </c>
      <c r="E582">
        <v>1175</v>
      </c>
      <c r="F582" t="s">
        <v>368</v>
      </c>
      <c r="G582" t="s">
        <v>407</v>
      </c>
      <c r="H582" t="s">
        <v>500</v>
      </c>
      <c r="I582" t="s">
        <v>279</v>
      </c>
      <c r="J582" s="7">
        <v>-4071.58</v>
      </c>
      <c r="L582" t="str">
        <f t="shared" si="8"/>
        <v>Operating</v>
      </c>
    </row>
    <row r="583" spans="1:12" x14ac:dyDescent="0.2">
      <c r="A583">
        <v>38385</v>
      </c>
      <c r="B583" s="2">
        <v>36742</v>
      </c>
      <c r="C583" t="s">
        <v>288</v>
      </c>
      <c r="D583">
        <v>2000</v>
      </c>
      <c r="E583">
        <v>1176</v>
      </c>
      <c r="F583" t="s">
        <v>369</v>
      </c>
      <c r="H583" t="s">
        <v>355</v>
      </c>
      <c r="I583" t="s">
        <v>370</v>
      </c>
      <c r="J583">
        <v>-50</v>
      </c>
      <c r="L583" t="str">
        <f t="shared" si="8"/>
        <v>Personal</v>
      </c>
    </row>
    <row r="584" spans="1:12" x14ac:dyDescent="0.2">
      <c r="A584">
        <v>38385</v>
      </c>
      <c r="B584" s="2">
        <v>36755</v>
      </c>
      <c r="C584" t="s">
        <v>288</v>
      </c>
      <c r="D584">
        <v>2000</v>
      </c>
      <c r="E584">
        <v>1177</v>
      </c>
      <c r="F584" t="s">
        <v>371</v>
      </c>
      <c r="H584" t="s">
        <v>355</v>
      </c>
      <c r="I584" t="s">
        <v>372</v>
      </c>
      <c r="J584">
        <v>-200</v>
      </c>
      <c r="L584" t="str">
        <f t="shared" si="8"/>
        <v>Personal</v>
      </c>
    </row>
    <row r="585" spans="1:12" x14ac:dyDescent="0.2">
      <c r="A585">
        <v>35599</v>
      </c>
      <c r="B585" s="2">
        <v>36775</v>
      </c>
      <c r="C585" t="s">
        <v>323</v>
      </c>
      <c r="D585">
        <v>2000</v>
      </c>
      <c r="F585" t="s">
        <v>20</v>
      </c>
      <c r="G585" t="s">
        <v>396</v>
      </c>
      <c r="H585" t="s">
        <v>17</v>
      </c>
      <c r="I585" t="s">
        <v>20</v>
      </c>
      <c r="J585" s="8">
        <v>5676</v>
      </c>
      <c r="L585" t="str">
        <f t="shared" si="8"/>
        <v>Operating</v>
      </c>
    </row>
    <row r="586" spans="1:12" x14ac:dyDescent="0.2">
      <c r="A586">
        <v>35599</v>
      </c>
      <c r="B586" s="2">
        <v>36781</v>
      </c>
      <c r="C586" t="s">
        <v>323</v>
      </c>
      <c r="D586">
        <v>2000</v>
      </c>
      <c r="F586" t="s">
        <v>20</v>
      </c>
      <c r="G586" t="s">
        <v>397</v>
      </c>
      <c r="H586" t="s">
        <v>17</v>
      </c>
      <c r="I586" t="s">
        <v>20</v>
      </c>
      <c r="J586" s="8">
        <v>3527</v>
      </c>
      <c r="L586" t="str">
        <f t="shared" si="8"/>
        <v>Operating</v>
      </c>
    </row>
    <row r="587" spans="1:12" x14ac:dyDescent="0.2">
      <c r="A587">
        <v>35599</v>
      </c>
      <c r="B587" s="2">
        <v>36789</v>
      </c>
      <c r="C587" t="s">
        <v>323</v>
      </c>
      <c r="D587">
        <v>2000</v>
      </c>
      <c r="F587" t="s">
        <v>20</v>
      </c>
      <c r="G587" t="s">
        <v>398</v>
      </c>
      <c r="H587" t="s">
        <v>17</v>
      </c>
      <c r="I587" t="s">
        <v>20</v>
      </c>
      <c r="J587" s="7">
        <v>5049.18</v>
      </c>
      <c r="L587" t="str">
        <f t="shared" si="8"/>
        <v>Operating</v>
      </c>
    </row>
    <row r="588" spans="1:12" x14ac:dyDescent="0.2">
      <c r="A588">
        <v>35599</v>
      </c>
      <c r="B588" s="2">
        <v>36794</v>
      </c>
      <c r="C588" t="s">
        <v>323</v>
      </c>
      <c r="D588">
        <v>2000</v>
      </c>
      <c r="F588" t="s">
        <v>113</v>
      </c>
      <c r="G588" t="s">
        <v>114</v>
      </c>
      <c r="H588" t="s">
        <v>115</v>
      </c>
      <c r="I588" t="s">
        <v>116</v>
      </c>
      <c r="J588" s="8">
        <v>-10000</v>
      </c>
      <c r="L588" t="s">
        <v>358</v>
      </c>
    </row>
    <row r="589" spans="1:12" x14ac:dyDescent="0.2">
      <c r="A589">
        <v>35599</v>
      </c>
      <c r="B589" s="2">
        <v>36795</v>
      </c>
      <c r="C589" t="s">
        <v>323</v>
      </c>
      <c r="D589">
        <v>2000</v>
      </c>
      <c r="F589" t="s">
        <v>20</v>
      </c>
      <c r="G589" t="s">
        <v>399</v>
      </c>
      <c r="H589" t="s">
        <v>17</v>
      </c>
      <c r="I589" t="s">
        <v>20</v>
      </c>
      <c r="J589" s="8">
        <v>3921</v>
      </c>
      <c r="L589" t="str">
        <f t="shared" si="8"/>
        <v>Operating</v>
      </c>
    </row>
    <row r="590" spans="1:12" x14ac:dyDescent="0.2">
      <c r="A590">
        <v>35599</v>
      </c>
      <c r="B590" s="2">
        <v>36774</v>
      </c>
      <c r="C590" t="s">
        <v>323</v>
      </c>
      <c r="D590">
        <v>2000</v>
      </c>
      <c r="F590" t="s">
        <v>101</v>
      </c>
      <c r="G590" t="s">
        <v>403</v>
      </c>
      <c r="H590" t="s">
        <v>51</v>
      </c>
      <c r="I590" t="s">
        <v>103</v>
      </c>
      <c r="J590" s="7">
        <v>-4618.7299999999996</v>
      </c>
      <c r="L590" t="str">
        <f t="shared" si="8"/>
        <v>Operating</v>
      </c>
    </row>
    <row r="591" spans="1:12" x14ac:dyDescent="0.2">
      <c r="A591">
        <v>35599</v>
      </c>
      <c r="B591" s="2">
        <v>36775</v>
      </c>
      <c r="C591" t="s">
        <v>323</v>
      </c>
      <c r="D591">
        <v>2000</v>
      </c>
      <c r="F591" t="s">
        <v>105</v>
      </c>
      <c r="G591" t="s">
        <v>404</v>
      </c>
      <c r="H591" t="s">
        <v>51</v>
      </c>
      <c r="I591" t="s">
        <v>53</v>
      </c>
      <c r="J591" s="7">
        <v>-98.83</v>
      </c>
      <c r="L591" t="str">
        <f t="shared" si="8"/>
        <v>Operating</v>
      </c>
    </row>
    <row r="592" spans="1:12" x14ac:dyDescent="0.2">
      <c r="A592">
        <v>35599</v>
      </c>
      <c r="B592" s="2">
        <v>36769</v>
      </c>
      <c r="C592" t="s">
        <v>323</v>
      </c>
      <c r="D592">
        <v>2000</v>
      </c>
      <c r="E592">
        <v>1439</v>
      </c>
      <c r="F592" t="s">
        <v>301</v>
      </c>
      <c r="H592" t="s">
        <v>6</v>
      </c>
      <c r="I592" t="s">
        <v>285</v>
      </c>
      <c r="J592">
        <v>-10.36</v>
      </c>
      <c r="L592" t="str">
        <f t="shared" si="8"/>
        <v>Operating</v>
      </c>
    </row>
    <row r="593" spans="1:13" x14ac:dyDescent="0.2">
      <c r="A593">
        <v>35599</v>
      </c>
      <c r="B593" s="2">
        <v>36769</v>
      </c>
      <c r="C593" t="s">
        <v>323</v>
      </c>
      <c r="D593">
        <v>2000</v>
      </c>
      <c r="E593">
        <v>1440</v>
      </c>
      <c r="F593" t="s">
        <v>101</v>
      </c>
      <c r="G593" t="s">
        <v>373</v>
      </c>
      <c r="H593" t="s">
        <v>18</v>
      </c>
      <c r="I593" t="s">
        <v>115</v>
      </c>
      <c r="J593">
        <v>-25</v>
      </c>
      <c r="L593" t="str">
        <f t="shared" si="8"/>
        <v>Operating</v>
      </c>
    </row>
    <row r="594" spans="1:13" x14ac:dyDescent="0.2">
      <c r="A594">
        <v>35599</v>
      </c>
      <c r="B594" s="2">
        <v>36770</v>
      </c>
      <c r="C594" t="s">
        <v>323</v>
      </c>
      <c r="D594">
        <v>2000</v>
      </c>
      <c r="E594">
        <v>1441</v>
      </c>
      <c r="F594" t="s">
        <v>374</v>
      </c>
      <c r="H594" t="s">
        <v>3</v>
      </c>
      <c r="I594" t="s">
        <v>4</v>
      </c>
      <c r="J594">
        <v>-270</v>
      </c>
      <c r="L594" t="str">
        <f t="shared" si="8"/>
        <v>Operating</v>
      </c>
    </row>
    <row r="595" spans="1:13" x14ac:dyDescent="0.2">
      <c r="A595">
        <v>35599</v>
      </c>
      <c r="B595" s="2">
        <v>36770</v>
      </c>
      <c r="C595" t="s">
        <v>323</v>
      </c>
      <c r="D595">
        <v>2000</v>
      </c>
      <c r="E595">
        <v>1442</v>
      </c>
      <c r="F595" t="s">
        <v>176</v>
      </c>
      <c r="H595" t="s">
        <v>3</v>
      </c>
      <c r="I595" t="s">
        <v>5</v>
      </c>
      <c r="J595">
        <v>-260</v>
      </c>
      <c r="L595" t="str">
        <f t="shared" si="8"/>
        <v>Operating</v>
      </c>
    </row>
    <row r="596" spans="1:13" x14ac:dyDescent="0.2">
      <c r="A596">
        <v>35599</v>
      </c>
      <c r="B596" s="2">
        <v>36770</v>
      </c>
      <c r="C596" t="s">
        <v>323</v>
      </c>
      <c r="D596">
        <v>2000</v>
      </c>
      <c r="E596">
        <v>1443</v>
      </c>
      <c r="F596" t="s">
        <v>251</v>
      </c>
      <c r="H596" s="4" t="s">
        <v>18</v>
      </c>
      <c r="I596" t="s">
        <v>253</v>
      </c>
      <c r="J596">
        <v>-175</v>
      </c>
      <c r="L596" t="str">
        <f t="shared" si="8"/>
        <v>Operating</v>
      </c>
      <c r="M596" t="s">
        <v>511</v>
      </c>
    </row>
    <row r="597" spans="1:13" x14ac:dyDescent="0.2">
      <c r="A597">
        <v>35599</v>
      </c>
      <c r="B597" s="2">
        <v>36770</v>
      </c>
      <c r="C597" t="s">
        <v>323</v>
      </c>
      <c r="D597">
        <v>2000</v>
      </c>
      <c r="E597">
        <v>1444</v>
      </c>
      <c r="F597" t="s">
        <v>296</v>
      </c>
      <c r="H597" s="4" t="s">
        <v>18</v>
      </c>
      <c r="I597" t="s">
        <v>253</v>
      </c>
      <c r="J597">
        <v>-70</v>
      </c>
      <c r="L597" t="str">
        <f t="shared" si="8"/>
        <v>Operating</v>
      </c>
      <c r="M597" t="s">
        <v>511</v>
      </c>
    </row>
    <row r="598" spans="1:13" x14ac:dyDescent="0.2">
      <c r="A598">
        <v>35599</v>
      </c>
      <c r="B598" s="2">
        <v>36770</v>
      </c>
      <c r="C598" t="s">
        <v>323</v>
      </c>
      <c r="D598">
        <v>2000</v>
      </c>
      <c r="E598">
        <v>1445</v>
      </c>
      <c r="F598" t="s">
        <v>259</v>
      </c>
      <c r="H598" s="4" t="s">
        <v>18</v>
      </c>
      <c r="I598" t="s">
        <v>253</v>
      </c>
      <c r="J598">
        <v>-70</v>
      </c>
      <c r="L598" t="str">
        <f t="shared" si="8"/>
        <v>Operating</v>
      </c>
      <c r="M598" t="s">
        <v>511</v>
      </c>
    </row>
    <row r="599" spans="1:13" x14ac:dyDescent="0.2">
      <c r="A599">
        <v>35599</v>
      </c>
      <c r="B599" s="2">
        <v>36770</v>
      </c>
      <c r="C599" t="s">
        <v>323</v>
      </c>
      <c r="D599">
        <v>2000</v>
      </c>
      <c r="E599">
        <v>1446</v>
      </c>
      <c r="F599" t="s">
        <v>375</v>
      </c>
      <c r="H599" s="4" t="s">
        <v>18</v>
      </c>
      <c r="I599" t="s">
        <v>253</v>
      </c>
      <c r="J599">
        <v>-70</v>
      </c>
      <c r="L599" t="str">
        <f t="shared" si="8"/>
        <v>Operating</v>
      </c>
      <c r="M599" t="s">
        <v>511</v>
      </c>
    </row>
    <row r="600" spans="1:13" x14ac:dyDescent="0.2">
      <c r="A600">
        <v>35599</v>
      </c>
      <c r="B600" s="2">
        <v>36774</v>
      </c>
      <c r="C600" t="s">
        <v>323</v>
      </c>
      <c r="D600">
        <v>2000</v>
      </c>
      <c r="E600">
        <v>1447</v>
      </c>
      <c r="F600" t="s">
        <v>55</v>
      </c>
      <c r="H600" t="s">
        <v>6</v>
      </c>
      <c r="I600" t="s">
        <v>218</v>
      </c>
      <c r="J600">
        <v>-542.27</v>
      </c>
      <c r="K600" t="s">
        <v>376</v>
      </c>
      <c r="L600" t="s">
        <v>499</v>
      </c>
    </row>
    <row r="601" spans="1:13" x14ac:dyDescent="0.2">
      <c r="A601">
        <v>35599</v>
      </c>
      <c r="B601" s="2">
        <v>36774</v>
      </c>
      <c r="C601" t="s">
        <v>323</v>
      </c>
      <c r="D601">
        <v>2000</v>
      </c>
      <c r="E601">
        <v>1448</v>
      </c>
      <c r="F601" t="s">
        <v>49</v>
      </c>
      <c r="H601" t="s">
        <v>51</v>
      </c>
      <c r="I601" t="s">
        <v>122</v>
      </c>
      <c r="J601">
        <v>-152.63999999999999</v>
      </c>
      <c r="L601" t="str">
        <f t="shared" si="8"/>
        <v>Operating</v>
      </c>
      <c r="M601" t="s">
        <v>511</v>
      </c>
    </row>
    <row r="602" spans="1:13" x14ac:dyDescent="0.2">
      <c r="A602">
        <v>35599</v>
      </c>
      <c r="B602" s="2">
        <v>36774</v>
      </c>
      <c r="C602" t="s">
        <v>323</v>
      </c>
      <c r="D602">
        <v>2000</v>
      </c>
      <c r="E602">
        <v>1449</v>
      </c>
      <c r="F602" t="s">
        <v>136</v>
      </c>
      <c r="H602" t="s">
        <v>6</v>
      </c>
      <c r="I602" t="s">
        <v>9</v>
      </c>
      <c r="J602">
        <v>-150</v>
      </c>
      <c r="K602" t="s">
        <v>508</v>
      </c>
      <c r="L602" t="s">
        <v>499</v>
      </c>
      <c r="M602" t="s">
        <v>511</v>
      </c>
    </row>
    <row r="603" spans="1:13" x14ac:dyDescent="0.2">
      <c r="A603">
        <v>35599</v>
      </c>
      <c r="B603" s="2">
        <v>36774</v>
      </c>
      <c r="C603" t="s">
        <v>323</v>
      </c>
      <c r="D603">
        <v>2000</v>
      </c>
      <c r="E603">
        <v>1449</v>
      </c>
      <c r="F603" t="s">
        <v>136</v>
      </c>
      <c r="H603" t="s">
        <v>6</v>
      </c>
      <c r="I603" t="s">
        <v>9</v>
      </c>
      <c r="J603">
        <v>-210.91</v>
      </c>
      <c r="K603" t="s">
        <v>377</v>
      </c>
      <c r="L603" t="s">
        <v>498</v>
      </c>
      <c r="M603" t="s">
        <v>511</v>
      </c>
    </row>
    <row r="604" spans="1:13" x14ac:dyDescent="0.2">
      <c r="A604">
        <v>35599</v>
      </c>
      <c r="B604" s="2">
        <v>36774</v>
      </c>
      <c r="C604" t="s">
        <v>323</v>
      </c>
      <c r="D604">
        <v>2000</v>
      </c>
      <c r="E604">
        <v>1450</v>
      </c>
      <c r="F604" t="s">
        <v>409</v>
      </c>
      <c r="G604" t="s">
        <v>509</v>
      </c>
      <c r="H604" t="s">
        <v>6</v>
      </c>
      <c r="I604" t="s">
        <v>66</v>
      </c>
      <c r="J604">
        <v>-393.18</v>
      </c>
      <c r="K604" t="s">
        <v>378</v>
      </c>
      <c r="L604" t="str">
        <f t="shared" si="8"/>
        <v>Operating</v>
      </c>
      <c r="M604" t="s">
        <v>511</v>
      </c>
    </row>
    <row r="605" spans="1:13" x14ac:dyDescent="0.2">
      <c r="A605">
        <v>35599</v>
      </c>
      <c r="B605" s="2">
        <v>36774</v>
      </c>
      <c r="C605" t="s">
        <v>323</v>
      </c>
      <c r="D605">
        <v>2000</v>
      </c>
      <c r="E605">
        <v>1451</v>
      </c>
      <c r="F605" t="s">
        <v>379</v>
      </c>
      <c r="G605" t="s">
        <v>380</v>
      </c>
      <c r="H605" t="s">
        <v>355</v>
      </c>
      <c r="I605" t="s">
        <v>115</v>
      </c>
      <c r="J605">
        <v>-41</v>
      </c>
      <c r="L605" t="str">
        <f t="shared" si="8"/>
        <v>Personal</v>
      </c>
      <c r="M605" t="s">
        <v>511</v>
      </c>
    </row>
    <row r="606" spans="1:13" x14ac:dyDescent="0.2">
      <c r="A606">
        <v>35599</v>
      </c>
      <c r="B606" s="2">
        <v>36774</v>
      </c>
      <c r="C606" t="s">
        <v>323</v>
      </c>
      <c r="D606">
        <v>2000</v>
      </c>
      <c r="E606">
        <v>1452</v>
      </c>
      <c r="F606" t="s">
        <v>381</v>
      </c>
      <c r="H606" t="s">
        <v>18</v>
      </c>
      <c r="I606" t="s">
        <v>382</v>
      </c>
      <c r="J606">
        <v>-47.41</v>
      </c>
      <c r="L606" t="str">
        <f t="shared" si="8"/>
        <v>Operating</v>
      </c>
      <c r="M606" t="s">
        <v>511</v>
      </c>
    </row>
    <row r="607" spans="1:13" x14ac:dyDescent="0.2">
      <c r="A607">
        <v>35599</v>
      </c>
      <c r="B607" s="2">
        <v>36774</v>
      </c>
      <c r="C607" t="s">
        <v>323</v>
      </c>
      <c r="D607">
        <v>2000</v>
      </c>
      <c r="E607">
        <v>1453</v>
      </c>
      <c r="F607" t="s">
        <v>212</v>
      </c>
      <c r="H607" t="s">
        <v>6</v>
      </c>
      <c r="I607" t="s">
        <v>66</v>
      </c>
      <c r="J607">
        <v>-32.4</v>
      </c>
      <c r="L607" t="str">
        <f t="shared" si="8"/>
        <v>Operating</v>
      </c>
      <c r="M607" t="s">
        <v>511</v>
      </c>
    </row>
    <row r="608" spans="1:13" x14ac:dyDescent="0.2">
      <c r="A608">
        <v>35599</v>
      </c>
      <c r="B608" s="2">
        <v>36774</v>
      </c>
      <c r="C608" t="s">
        <v>323</v>
      </c>
      <c r="D608">
        <v>2000</v>
      </c>
      <c r="E608">
        <v>1454</v>
      </c>
      <c r="F608" t="s">
        <v>471</v>
      </c>
      <c r="H608" t="s">
        <v>6</v>
      </c>
      <c r="I608" t="s">
        <v>218</v>
      </c>
      <c r="J608">
        <v>-285.45999999999998</v>
      </c>
      <c r="L608" t="s">
        <v>499</v>
      </c>
      <c r="M608" t="s">
        <v>511</v>
      </c>
    </row>
    <row r="609" spans="1:13" x14ac:dyDescent="0.2">
      <c r="A609">
        <v>35599</v>
      </c>
      <c r="B609" s="2">
        <v>36774</v>
      </c>
      <c r="C609" t="s">
        <v>323</v>
      </c>
      <c r="D609">
        <v>2000</v>
      </c>
      <c r="E609">
        <v>1455</v>
      </c>
      <c r="F609" t="s">
        <v>383</v>
      </c>
      <c r="G609" t="s">
        <v>503</v>
      </c>
      <c r="H609" t="s">
        <v>17</v>
      </c>
      <c r="I609" t="s">
        <v>194</v>
      </c>
      <c r="J609">
        <v>-64.650000000000006</v>
      </c>
      <c r="L609" t="str">
        <f t="shared" si="8"/>
        <v>Operating</v>
      </c>
      <c r="M609" t="s">
        <v>511</v>
      </c>
    </row>
    <row r="610" spans="1:13" x14ac:dyDescent="0.2">
      <c r="A610">
        <v>35599</v>
      </c>
      <c r="B610" s="2">
        <v>36774</v>
      </c>
      <c r="C610" t="s">
        <v>323</v>
      </c>
      <c r="D610">
        <v>2000</v>
      </c>
      <c r="E610">
        <v>1456</v>
      </c>
      <c r="F610" t="s">
        <v>384</v>
      </c>
      <c r="H610" t="s">
        <v>51</v>
      </c>
      <c r="I610" t="s">
        <v>122</v>
      </c>
      <c r="J610">
        <v>-21.47</v>
      </c>
      <c r="L610" t="str">
        <f t="shared" si="8"/>
        <v>Operating</v>
      </c>
      <c r="M610" t="s">
        <v>511</v>
      </c>
    </row>
    <row r="611" spans="1:13" x14ac:dyDescent="0.2">
      <c r="A611">
        <v>35599</v>
      </c>
      <c r="B611" s="2">
        <v>36774</v>
      </c>
      <c r="C611" t="s">
        <v>323</v>
      </c>
      <c r="D611">
        <v>2000</v>
      </c>
      <c r="E611">
        <v>1457</v>
      </c>
      <c r="F611" t="s">
        <v>63</v>
      </c>
      <c r="H611" t="s">
        <v>6</v>
      </c>
      <c r="I611" t="s">
        <v>9</v>
      </c>
      <c r="J611">
        <v>-100</v>
      </c>
      <c r="L611" t="str">
        <f t="shared" si="8"/>
        <v>Operating</v>
      </c>
      <c r="M611" t="s">
        <v>511</v>
      </c>
    </row>
    <row r="612" spans="1:13" x14ac:dyDescent="0.2">
      <c r="A612">
        <v>35599</v>
      </c>
      <c r="B612" s="2">
        <v>36774</v>
      </c>
      <c r="C612" t="s">
        <v>323</v>
      </c>
      <c r="D612">
        <v>2000</v>
      </c>
      <c r="E612">
        <v>1457</v>
      </c>
      <c r="F612" t="s">
        <v>63</v>
      </c>
      <c r="H612" t="s">
        <v>6</v>
      </c>
      <c r="I612" t="s">
        <v>9</v>
      </c>
      <c r="J612">
        <v>-343.83</v>
      </c>
      <c r="L612" t="s">
        <v>499</v>
      </c>
      <c r="M612" t="s">
        <v>511</v>
      </c>
    </row>
    <row r="613" spans="1:13" x14ac:dyDescent="0.2">
      <c r="A613">
        <v>35599</v>
      </c>
      <c r="B613" s="2">
        <v>36777</v>
      </c>
      <c r="C613" t="s">
        <v>323</v>
      </c>
      <c r="D613">
        <v>2000</v>
      </c>
      <c r="E613">
        <v>1458</v>
      </c>
      <c r="F613" t="s">
        <v>374</v>
      </c>
      <c r="H613" t="s">
        <v>3</v>
      </c>
      <c r="I613" t="s">
        <v>4</v>
      </c>
      <c r="J613">
        <v>-270</v>
      </c>
      <c r="L613" t="str">
        <f t="shared" si="8"/>
        <v>Operating</v>
      </c>
    </row>
    <row r="614" spans="1:13" x14ac:dyDescent="0.2">
      <c r="A614">
        <v>35599</v>
      </c>
      <c r="B614" s="2">
        <v>36777</v>
      </c>
      <c r="C614" t="s">
        <v>323</v>
      </c>
      <c r="D614">
        <v>2000</v>
      </c>
      <c r="E614">
        <v>1459</v>
      </c>
      <c r="F614" t="s">
        <v>176</v>
      </c>
      <c r="H614" t="s">
        <v>3</v>
      </c>
      <c r="I614" t="s">
        <v>5</v>
      </c>
      <c r="J614">
        <v>-260</v>
      </c>
      <c r="L614" t="str">
        <f t="shared" si="8"/>
        <v>Operating</v>
      </c>
    </row>
    <row r="615" spans="1:13" x14ac:dyDescent="0.2">
      <c r="A615">
        <v>35599</v>
      </c>
      <c r="B615" s="2">
        <v>36777</v>
      </c>
      <c r="C615" t="s">
        <v>323</v>
      </c>
      <c r="D615">
        <v>2000</v>
      </c>
      <c r="E615">
        <v>1460</v>
      </c>
      <c r="F615" t="s">
        <v>385</v>
      </c>
      <c r="H615" s="4" t="s">
        <v>18</v>
      </c>
      <c r="I615" t="s">
        <v>253</v>
      </c>
      <c r="J615">
        <v>-120</v>
      </c>
      <c r="L615" t="str">
        <f t="shared" si="8"/>
        <v>Operating</v>
      </c>
      <c r="M615" t="s">
        <v>511</v>
      </c>
    </row>
    <row r="616" spans="1:13" x14ac:dyDescent="0.2">
      <c r="A616">
        <v>35599</v>
      </c>
      <c r="B616" s="2">
        <v>36780</v>
      </c>
      <c r="C616" t="s">
        <v>323</v>
      </c>
      <c r="D616">
        <v>2000</v>
      </c>
      <c r="E616">
        <v>1461</v>
      </c>
      <c r="F616" t="s">
        <v>57</v>
      </c>
      <c r="H616" t="s">
        <v>6</v>
      </c>
      <c r="I616" t="s">
        <v>285</v>
      </c>
      <c r="J616">
        <v>-10.65</v>
      </c>
      <c r="L616" t="str">
        <f t="shared" si="8"/>
        <v>Operating</v>
      </c>
      <c r="M616" t="s">
        <v>511</v>
      </c>
    </row>
    <row r="617" spans="1:13" x14ac:dyDescent="0.2">
      <c r="A617">
        <v>35599</v>
      </c>
      <c r="B617" s="2">
        <v>36780</v>
      </c>
      <c r="C617" t="s">
        <v>323</v>
      </c>
      <c r="D617">
        <v>2000</v>
      </c>
      <c r="E617">
        <v>1462</v>
      </c>
      <c r="F617" t="s">
        <v>251</v>
      </c>
      <c r="H617" s="4" t="s">
        <v>18</v>
      </c>
      <c r="I617" t="s">
        <v>253</v>
      </c>
      <c r="J617">
        <v>-87.5</v>
      </c>
      <c r="L617" t="str">
        <f t="shared" ref="L617:L680" si="9">IF(H617="Personal","Personal","Operating")</f>
        <v>Operating</v>
      </c>
      <c r="M617" t="s">
        <v>511</v>
      </c>
    </row>
    <row r="618" spans="1:13" x14ac:dyDescent="0.2">
      <c r="A618">
        <v>35599</v>
      </c>
      <c r="B618" s="2">
        <v>36780</v>
      </c>
      <c r="C618" t="s">
        <v>323</v>
      </c>
      <c r="D618">
        <v>2000</v>
      </c>
      <c r="E618">
        <v>1463</v>
      </c>
      <c r="F618" t="s">
        <v>259</v>
      </c>
      <c r="H618" s="4" t="s">
        <v>18</v>
      </c>
      <c r="I618" t="s">
        <v>253</v>
      </c>
      <c r="J618">
        <v>-70</v>
      </c>
      <c r="L618" t="str">
        <f t="shared" si="9"/>
        <v>Operating</v>
      </c>
      <c r="M618" t="s">
        <v>511</v>
      </c>
    </row>
    <row r="619" spans="1:13" x14ac:dyDescent="0.2">
      <c r="A619">
        <v>35599</v>
      </c>
      <c r="B619" s="2">
        <v>36780</v>
      </c>
      <c r="C619" t="s">
        <v>323</v>
      </c>
      <c r="D619">
        <v>2000</v>
      </c>
      <c r="E619">
        <v>1464</v>
      </c>
      <c r="F619" t="s">
        <v>386</v>
      </c>
      <c r="H619" s="4" t="s">
        <v>18</v>
      </c>
      <c r="I619" t="s">
        <v>253</v>
      </c>
      <c r="J619">
        <v>-70</v>
      </c>
      <c r="L619" t="str">
        <f t="shared" si="9"/>
        <v>Operating</v>
      </c>
      <c r="M619" t="s">
        <v>511</v>
      </c>
    </row>
    <row r="620" spans="1:13" x14ac:dyDescent="0.2">
      <c r="A620">
        <v>35599</v>
      </c>
      <c r="B620" s="2">
        <v>36783</v>
      </c>
      <c r="C620" t="s">
        <v>323</v>
      </c>
      <c r="D620">
        <v>2000</v>
      </c>
      <c r="E620">
        <v>1465</v>
      </c>
      <c r="F620" t="s">
        <v>55</v>
      </c>
      <c r="H620" t="s">
        <v>6</v>
      </c>
      <c r="I620" t="s">
        <v>218</v>
      </c>
      <c r="J620">
        <v>-342.76</v>
      </c>
      <c r="K620" t="s">
        <v>387</v>
      </c>
      <c r="L620" t="s">
        <v>499</v>
      </c>
    </row>
    <row r="621" spans="1:13" x14ac:dyDescent="0.2">
      <c r="A621">
        <v>35599</v>
      </c>
      <c r="B621" s="2">
        <v>36784</v>
      </c>
      <c r="C621" t="s">
        <v>323</v>
      </c>
      <c r="D621">
        <v>2000</v>
      </c>
      <c r="E621">
        <v>1466</v>
      </c>
      <c r="F621" t="s">
        <v>301</v>
      </c>
      <c r="H621" t="s">
        <v>6</v>
      </c>
      <c r="I621" t="s">
        <v>285</v>
      </c>
      <c r="J621">
        <v>-29.22</v>
      </c>
      <c r="L621" t="str">
        <f t="shared" si="9"/>
        <v>Operating</v>
      </c>
    </row>
    <row r="622" spans="1:13" x14ac:dyDescent="0.2">
      <c r="A622">
        <v>35599</v>
      </c>
      <c r="B622" s="2">
        <v>36784</v>
      </c>
      <c r="C622" t="s">
        <v>323</v>
      </c>
      <c r="D622">
        <v>2000</v>
      </c>
      <c r="E622">
        <v>1467</v>
      </c>
      <c r="F622" t="s">
        <v>374</v>
      </c>
      <c r="H622" t="s">
        <v>3</v>
      </c>
      <c r="I622" t="s">
        <v>4</v>
      </c>
      <c r="J622">
        <v>-270</v>
      </c>
      <c r="L622" t="str">
        <f t="shared" si="9"/>
        <v>Operating</v>
      </c>
    </row>
    <row r="623" spans="1:13" x14ac:dyDescent="0.2">
      <c r="A623">
        <v>35599</v>
      </c>
      <c r="B623" s="2">
        <v>36784</v>
      </c>
      <c r="C623" t="s">
        <v>323</v>
      </c>
      <c r="D623">
        <v>2000</v>
      </c>
      <c r="E623">
        <v>1468</v>
      </c>
      <c r="F623" t="s">
        <v>176</v>
      </c>
      <c r="H623" t="s">
        <v>3</v>
      </c>
      <c r="I623" t="s">
        <v>5</v>
      </c>
      <c r="J623">
        <v>-260</v>
      </c>
      <c r="L623" t="str">
        <f t="shared" si="9"/>
        <v>Operating</v>
      </c>
    </row>
    <row r="624" spans="1:13" x14ac:dyDescent="0.2">
      <c r="A624">
        <v>35599</v>
      </c>
      <c r="B624" s="2">
        <v>36784</v>
      </c>
      <c r="C624" t="s">
        <v>323</v>
      </c>
      <c r="D624">
        <v>2000</v>
      </c>
      <c r="E624">
        <v>1469</v>
      </c>
      <c r="F624" t="s">
        <v>251</v>
      </c>
      <c r="H624" s="4" t="s">
        <v>18</v>
      </c>
      <c r="I624" t="s">
        <v>253</v>
      </c>
      <c r="J624">
        <v>-157.5</v>
      </c>
      <c r="L624" t="str">
        <f t="shared" si="9"/>
        <v>Operating</v>
      </c>
    </row>
    <row r="625" spans="1:13" x14ac:dyDescent="0.2">
      <c r="A625">
        <v>35599</v>
      </c>
      <c r="B625" s="2">
        <v>36784</v>
      </c>
      <c r="C625" t="s">
        <v>323</v>
      </c>
      <c r="D625">
        <v>2000</v>
      </c>
      <c r="E625">
        <v>1470</v>
      </c>
      <c r="F625" t="s">
        <v>386</v>
      </c>
      <c r="H625" s="4" t="s">
        <v>18</v>
      </c>
      <c r="I625" t="s">
        <v>253</v>
      </c>
      <c r="J625">
        <v>-140</v>
      </c>
      <c r="L625" t="str">
        <f t="shared" si="9"/>
        <v>Operating</v>
      </c>
    </row>
    <row r="626" spans="1:13" x14ac:dyDescent="0.2">
      <c r="A626">
        <v>35599</v>
      </c>
      <c r="B626" s="2">
        <v>36784</v>
      </c>
      <c r="C626" t="s">
        <v>323</v>
      </c>
      <c r="D626">
        <v>2000</v>
      </c>
      <c r="E626">
        <v>1471</v>
      </c>
      <c r="F626" t="s">
        <v>259</v>
      </c>
      <c r="H626" s="4" t="s">
        <v>18</v>
      </c>
      <c r="I626" t="s">
        <v>253</v>
      </c>
      <c r="J626">
        <v>-70</v>
      </c>
      <c r="L626" t="str">
        <f t="shared" si="9"/>
        <v>Operating</v>
      </c>
    </row>
    <row r="627" spans="1:13" x14ac:dyDescent="0.2">
      <c r="A627">
        <v>35599</v>
      </c>
      <c r="B627" s="2">
        <v>36787</v>
      </c>
      <c r="C627" t="s">
        <v>323</v>
      </c>
      <c r="D627">
        <v>2000</v>
      </c>
      <c r="E627">
        <v>1472</v>
      </c>
      <c r="F627" t="s">
        <v>298</v>
      </c>
      <c r="H627" t="s">
        <v>6</v>
      </c>
      <c r="I627" t="s">
        <v>66</v>
      </c>
      <c r="J627">
        <v>-176.14</v>
      </c>
      <c r="K627" t="s">
        <v>388</v>
      </c>
      <c r="L627" t="s">
        <v>499</v>
      </c>
    </row>
    <row r="628" spans="1:13" x14ac:dyDescent="0.2">
      <c r="A628">
        <v>35599</v>
      </c>
      <c r="B628" s="2">
        <v>36788</v>
      </c>
      <c r="C628" t="s">
        <v>323</v>
      </c>
      <c r="D628">
        <v>2000</v>
      </c>
      <c r="E628">
        <v>1473</v>
      </c>
      <c r="F628" t="s">
        <v>389</v>
      </c>
      <c r="H628" t="s">
        <v>17</v>
      </c>
      <c r="I628" t="s">
        <v>191</v>
      </c>
      <c r="J628">
        <v>-100</v>
      </c>
      <c r="L628" t="str">
        <f t="shared" si="9"/>
        <v>Operating</v>
      </c>
    </row>
    <row r="629" spans="1:13" x14ac:dyDescent="0.2">
      <c r="A629">
        <v>35599</v>
      </c>
      <c r="B629" s="2">
        <v>36789</v>
      </c>
      <c r="C629" t="s">
        <v>323</v>
      </c>
      <c r="D629">
        <v>2000</v>
      </c>
      <c r="E629">
        <v>1474</v>
      </c>
      <c r="F629" t="s">
        <v>405</v>
      </c>
      <c r="H629" t="s">
        <v>3</v>
      </c>
      <c r="I629" t="s">
        <v>4</v>
      </c>
      <c r="J629">
        <v>-12</v>
      </c>
      <c r="L629" t="str">
        <f t="shared" si="9"/>
        <v>Operating</v>
      </c>
    </row>
    <row r="630" spans="1:13" x14ac:dyDescent="0.2">
      <c r="A630">
        <v>35599</v>
      </c>
      <c r="B630" s="2">
        <v>36791</v>
      </c>
      <c r="C630" t="s">
        <v>323</v>
      </c>
      <c r="D630">
        <v>2000</v>
      </c>
      <c r="E630">
        <v>1475</v>
      </c>
      <c r="F630" t="s">
        <v>176</v>
      </c>
      <c r="H630" t="s">
        <v>3</v>
      </c>
      <c r="I630" t="s">
        <v>5</v>
      </c>
      <c r="J630">
        <v>-260</v>
      </c>
      <c r="L630" t="str">
        <f t="shared" si="9"/>
        <v>Operating</v>
      </c>
    </row>
    <row r="631" spans="1:13" x14ac:dyDescent="0.2">
      <c r="A631">
        <v>35599</v>
      </c>
      <c r="B631" s="2">
        <v>36791</v>
      </c>
      <c r="C631" t="s">
        <v>323</v>
      </c>
      <c r="D631">
        <v>2000</v>
      </c>
      <c r="E631">
        <v>1476</v>
      </c>
      <c r="F631" t="s">
        <v>374</v>
      </c>
      <c r="H631" t="s">
        <v>3</v>
      </c>
      <c r="I631" t="s">
        <v>4</v>
      </c>
      <c r="J631">
        <v>-270</v>
      </c>
      <c r="L631" t="str">
        <f t="shared" si="9"/>
        <v>Operating</v>
      </c>
    </row>
    <row r="632" spans="1:13" x14ac:dyDescent="0.2">
      <c r="A632">
        <v>35599</v>
      </c>
      <c r="B632" s="2">
        <v>36791</v>
      </c>
      <c r="C632" t="s">
        <v>323</v>
      </c>
      <c r="D632">
        <v>2000</v>
      </c>
      <c r="E632">
        <v>1477</v>
      </c>
      <c r="F632" t="s">
        <v>241</v>
      </c>
      <c r="G632" t="s">
        <v>243</v>
      </c>
      <c r="H632" t="s">
        <v>6</v>
      </c>
      <c r="I632" t="s">
        <v>505</v>
      </c>
      <c r="J632">
        <v>-322.33999999999997</v>
      </c>
      <c r="L632" t="s">
        <v>499</v>
      </c>
    </row>
    <row r="633" spans="1:13" x14ac:dyDescent="0.2">
      <c r="A633">
        <v>35599</v>
      </c>
      <c r="B633" s="2">
        <v>36798</v>
      </c>
      <c r="C633" t="s">
        <v>323</v>
      </c>
      <c r="D633">
        <v>2000</v>
      </c>
      <c r="E633">
        <v>1479</v>
      </c>
      <c r="F633" t="s">
        <v>374</v>
      </c>
      <c r="H633" t="s">
        <v>3</v>
      </c>
      <c r="I633" t="s">
        <v>4</v>
      </c>
      <c r="J633">
        <v>-270</v>
      </c>
      <c r="L633" t="str">
        <f t="shared" si="9"/>
        <v>Operating</v>
      </c>
    </row>
    <row r="634" spans="1:13" x14ac:dyDescent="0.2">
      <c r="A634">
        <v>35599</v>
      </c>
      <c r="B634" s="2">
        <v>36798</v>
      </c>
      <c r="C634" t="s">
        <v>323</v>
      </c>
      <c r="D634">
        <v>2000</v>
      </c>
      <c r="E634">
        <v>1480</v>
      </c>
      <c r="F634" t="s">
        <v>176</v>
      </c>
      <c r="H634" t="s">
        <v>3</v>
      </c>
      <c r="I634" t="s">
        <v>5</v>
      </c>
      <c r="J634">
        <v>-260</v>
      </c>
      <c r="L634" t="str">
        <f t="shared" si="9"/>
        <v>Operating</v>
      </c>
    </row>
    <row r="635" spans="1:13" x14ac:dyDescent="0.2">
      <c r="A635">
        <v>38385</v>
      </c>
      <c r="B635" s="2">
        <v>36770</v>
      </c>
      <c r="C635" t="s">
        <v>323</v>
      </c>
      <c r="D635">
        <v>2000</v>
      </c>
      <c r="F635" t="s">
        <v>330</v>
      </c>
      <c r="G635" t="s">
        <v>512</v>
      </c>
      <c r="H635" t="s">
        <v>6</v>
      </c>
      <c r="I635" t="s">
        <v>38</v>
      </c>
      <c r="J635">
        <v>-24.67</v>
      </c>
      <c r="K635">
        <v>19</v>
      </c>
      <c r="L635" t="str">
        <f t="shared" si="9"/>
        <v>Operating</v>
      </c>
      <c r="M635" t="s">
        <v>511</v>
      </c>
    </row>
    <row r="636" spans="1:13" x14ac:dyDescent="0.2">
      <c r="A636">
        <v>38385</v>
      </c>
      <c r="B636" s="2">
        <v>36774</v>
      </c>
      <c r="C636" t="s">
        <v>323</v>
      </c>
      <c r="D636">
        <v>2000</v>
      </c>
      <c r="F636" t="s">
        <v>36</v>
      </c>
      <c r="G636" t="s">
        <v>513</v>
      </c>
      <c r="H636" t="s">
        <v>6</v>
      </c>
      <c r="I636" t="s">
        <v>269</v>
      </c>
      <c r="J636">
        <v>-57.37</v>
      </c>
      <c r="K636">
        <v>19</v>
      </c>
      <c r="L636" t="s">
        <v>499</v>
      </c>
      <c r="M636" t="s">
        <v>511</v>
      </c>
    </row>
    <row r="637" spans="1:13" x14ac:dyDescent="0.2">
      <c r="A637">
        <v>38385</v>
      </c>
      <c r="B637" s="2">
        <v>36775</v>
      </c>
      <c r="C637" t="s">
        <v>323</v>
      </c>
      <c r="D637">
        <v>2000</v>
      </c>
      <c r="F637" t="s">
        <v>347</v>
      </c>
      <c r="H637" t="s">
        <v>355</v>
      </c>
      <c r="I637" t="s">
        <v>53</v>
      </c>
      <c r="J637">
        <v>-31.16</v>
      </c>
      <c r="L637" t="str">
        <f t="shared" si="9"/>
        <v>Personal</v>
      </c>
    </row>
    <row r="638" spans="1:13" x14ac:dyDescent="0.2">
      <c r="A638">
        <v>38385</v>
      </c>
      <c r="B638" s="2">
        <v>36775</v>
      </c>
      <c r="C638" t="s">
        <v>323</v>
      </c>
      <c r="D638">
        <v>2000</v>
      </c>
      <c r="F638" t="s">
        <v>390</v>
      </c>
      <c r="G638" t="s">
        <v>514</v>
      </c>
      <c r="H638" t="s">
        <v>6</v>
      </c>
      <c r="I638" t="s">
        <v>515</v>
      </c>
      <c r="J638">
        <v>-25.16</v>
      </c>
      <c r="K638" t="s">
        <v>516</v>
      </c>
      <c r="L638" t="str">
        <f t="shared" si="9"/>
        <v>Operating</v>
      </c>
      <c r="M638" t="s">
        <v>511</v>
      </c>
    </row>
    <row r="639" spans="1:13" x14ac:dyDescent="0.2">
      <c r="A639">
        <v>38385</v>
      </c>
      <c r="B639" s="2">
        <v>36777</v>
      </c>
      <c r="C639" t="s">
        <v>323</v>
      </c>
      <c r="D639">
        <v>2000</v>
      </c>
      <c r="F639" t="s">
        <v>330</v>
      </c>
      <c r="G639" t="s">
        <v>517</v>
      </c>
      <c r="H639" t="s">
        <v>6</v>
      </c>
      <c r="I639" t="s">
        <v>9</v>
      </c>
      <c r="J639">
        <v>-21.97</v>
      </c>
      <c r="K639">
        <v>44</v>
      </c>
      <c r="L639" t="s">
        <v>499</v>
      </c>
      <c r="M639" t="s">
        <v>511</v>
      </c>
    </row>
    <row r="640" spans="1:13" x14ac:dyDescent="0.2">
      <c r="A640">
        <v>38385</v>
      </c>
      <c r="B640" s="2">
        <v>36780</v>
      </c>
      <c r="C640" t="s">
        <v>323</v>
      </c>
      <c r="D640">
        <v>2000</v>
      </c>
      <c r="F640" t="s">
        <v>330</v>
      </c>
      <c r="H640" t="s">
        <v>6</v>
      </c>
      <c r="J640">
        <v>-131.49</v>
      </c>
      <c r="L640" t="s">
        <v>498</v>
      </c>
    </row>
    <row r="641" spans="1:13" x14ac:dyDescent="0.2">
      <c r="A641">
        <v>38385</v>
      </c>
      <c r="B641" s="2">
        <v>36780</v>
      </c>
      <c r="C641" t="s">
        <v>323</v>
      </c>
      <c r="D641">
        <v>2000</v>
      </c>
      <c r="F641" t="s">
        <v>330</v>
      </c>
      <c r="G641" t="s">
        <v>518</v>
      </c>
      <c r="H641" t="s">
        <v>6</v>
      </c>
      <c r="I641" t="s">
        <v>269</v>
      </c>
      <c r="J641">
        <v>-46.23</v>
      </c>
      <c r="L641" t="s">
        <v>499</v>
      </c>
      <c r="M641" t="s">
        <v>511</v>
      </c>
    </row>
    <row r="642" spans="1:13" x14ac:dyDescent="0.2">
      <c r="A642">
        <v>38385</v>
      </c>
      <c r="B642" s="2">
        <v>36780</v>
      </c>
      <c r="C642" t="s">
        <v>323</v>
      </c>
      <c r="D642">
        <v>2000</v>
      </c>
      <c r="F642" t="s">
        <v>350</v>
      </c>
      <c r="H642" t="s">
        <v>355</v>
      </c>
      <c r="I642" t="s">
        <v>53</v>
      </c>
      <c r="J642">
        <v>-20</v>
      </c>
      <c r="L642" t="str">
        <f t="shared" si="9"/>
        <v>Personal</v>
      </c>
    </row>
    <row r="643" spans="1:13" x14ac:dyDescent="0.2">
      <c r="A643">
        <v>38385</v>
      </c>
      <c r="B643" s="2">
        <v>36782</v>
      </c>
      <c r="C643" t="s">
        <v>323</v>
      </c>
      <c r="D643">
        <v>2000</v>
      </c>
      <c r="F643" t="s">
        <v>331</v>
      </c>
      <c r="G643" t="s">
        <v>519</v>
      </c>
      <c r="H643" t="s">
        <v>6</v>
      </c>
      <c r="I643" t="s">
        <v>520</v>
      </c>
      <c r="J643">
        <v>-215.15</v>
      </c>
      <c r="K643" t="s">
        <v>521</v>
      </c>
      <c r="L643" t="s">
        <v>499</v>
      </c>
      <c r="M643" t="s">
        <v>511</v>
      </c>
    </row>
    <row r="644" spans="1:13" x14ac:dyDescent="0.2">
      <c r="A644">
        <v>38385</v>
      </c>
      <c r="B644" s="2">
        <v>36782</v>
      </c>
      <c r="C644" t="s">
        <v>323</v>
      </c>
      <c r="D644">
        <v>2000</v>
      </c>
      <c r="F644" t="s">
        <v>350</v>
      </c>
      <c r="H644" t="s">
        <v>355</v>
      </c>
      <c r="I644" t="s">
        <v>53</v>
      </c>
      <c r="J644">
        <v>-29</v>
      </c>
      <c r="L644" t="str">
        <f t="shared" si="9"/>
        <v>Personal</v>
      </c>
    </row>
    <row r="645" spans="1:13" x14ac:dyDescent="0.2">
      <c r="A645">
        <v>38385</v>
      </c>
      <c r="B645" s="2">
        <v>36788</v>
      </c>
      <c r="C645" t="s">
        <v>323</v>
      </c>
      <c r="D645">
        <v>2000</v>
      </c>
      <c r="F645" t="s">
        <v>340</v>
      </c>
      <c r="H645" t="s">
        <v>355</v>
      </c>
      <c r="I645" t="s">
        <v>53</v>
      </c>
      <c r="J645">
        <v>-31.3</v>
      </c>
      <c r="L645" t="str">
        <f t="shared" si="9"/>
        <v>Personal</v>
      </c>
    </row>
    <row r="646" spans="1:13" x14ac:dyDescent="0.2">
      <c r="A646">
        <v>38385</v>
      </c>
      <c r="B646" s="2">
        <v>36791</v>
      </c>
      <c r="C646" t="s">
        <v>323</v>
      </c>
      <c r="D646">
        <v>2000</v>
      </c>
      <c r="F646" t="s">
        <v>330</v>
      </c>
      <c r="G646" t="s">
        <v>522</v>
      </c>
      <c r="H646" t="s">
        <v>6</v>
      </c>
      <c r="I646" t="s">
        <v>269</v>
      </c>
      <c r="J646">
        <v>-162.66999999999999</v>
      </c>
      <c r="K646" t="s">
        <v>523</v>
      </c>
      <c r="L646" t="s">
        <v>499</v>
      </c>
      <c r="M646" t="s">
        <v>511</v>
      </c>
    </row>
    <row r="647" spans="1:13" x14ac:dyDescent="0.2">
      <c r="A647">
        <v>38385</v>
      </c>
      <c r="B647" s="2">
        <v>36794</v>
      </c>
      <c r="C647" t="s">
        <v>323</v>
      </c>
      <c r="D647">
        <v>2000</v>
      </c>
      <c r="F647" t="s">
        <v>113</v>
      </c>
      <c r="H647" t="s">
        <v>115</v>
      </c>
      <c r="I647" t="s">
        <v>116</v>
      </c>
      <c r="J647" s="8">
        <v>10000</v>
      </c>
      <c r="L647" t="s">
        <v>358</v>
      </c>
    </row>
    <row r="648" spans="1:13" x14ac:dyDescent="0.2">
      <c r="A648">
        <v>38385</v>
      </c>
      <c r="B648" s="2">
        <v>36794</v>
      </c>
      <c r="C648" t="s">
        <v>323</v>
      </c>
      <c r="D648">
        <v>2000</v>
      </c>
      <c r="F648" t="s">
        <v>330</v>
      </c>
      <c r="G648" t="s">
        <v>525</v>
      </c>
      <c r="H648" t="s">
        <v>6</v>
      </c>
      <c r="I648" t="s">
        <v>269</v>
      </c>
      <c r="J648">
        <v>-123.36</v>
      </c>
      <c r="K648" t="s">
        <v>524</v>
      </c>
      <c r="L648" t="s">
        <v>499</v>
      </c>
      <c r="M648" t="s">
        <v>511</v>
      </c>
    </row>
    <row r="649" spans="1:13" x14ac:dyDescent="0.2">
      <c r="A649">
        <v>38385</v>
      </c>
      <c r="B649" s="2">
        <v>36794</v>
      </c>
      <c r="C649" t="s">
        <v>323</v>
      </c>
      <c r="D649">
        <v>2000</v>
      </c>
      <c r="F649" t="s">
        <v>347</v>
      </c>
      <c r="H649" t="s">
        <v>355</v>
      </c>
      <c r="I649" t="s">
        <v>53</v>
      </c>
      <c r="J649">
        <v>-30.5</v>
      </c>
      <c r="L649" t="str">
        <f t="shared" si="9"/>
        <v>Personal</v>
      </c>
    </row>
    <row r="650" spans="1:13" x14ac:dyDescent="0.2">
      <c r="A650">
        <v>38385</v>
      </c>
      <c r="B650" s="2">
        <v>36796</v>
      </c>
      <c r="C650" t="s">
        <v>323</v>
      </c>
      <c r="D650">
        <v>2000</v>
      </c>
      <c r="F650" t="s">
        <v>391</v>
      </c>
      <c r="H650" t="s">
        <v>6</v>
      </c>
      <c r="I650" t="s">
        <v>38</v>
      </c>
      <c r="J650">
        <v>-86.12</v>
      </c>
      <c r="L650" t="s">
        <v>498</v>
      </c>
    </row>
    <row r="651" spans="1:13" x14ac:dyDescent="0.2">
      <c r="A651">
        <v>38385</v>
      </c>
      <c r="B651" s="2">
        <v>36797</v>
      </c>
      <c r="C651" t="s">
        <v>323</v>
      </c>
      <c r="D651">
        <v>2000</v>
      </c>
      <c r="F651" t="s">
        <v>330</v>
      </c>
      <c r="G651" t="s">
        <v>526</v>
      </c>
      <c r="H651" t="s">
        <v>6</v>
      </c>
      <c r="I651" t="s">
        <v>515</v>
      </c>
      <c r="J651">
        <v>-59.75</v>
      </c>
      <c r="L651" t="s">
        <v>499</v>
      </c>
      <c r="M651" t="s">
        <v>511</v>
      </c>
    </row>
    <row r="652" spans="1:13" x14ac:dyDescent="0.2">
      <c r="A652">
        <v>38385</v>
      </c>
      <c r="B652" s="2">
        <v>36798</v>
      </c>
      <c r="C652" t="s">
        <v>323</v>
      </c>
      <c r="D652">
        <v>2000</v>
      </c>
      <c r="F652" t="s">
        <v>347</v>
      </c>
      <c r="H652" t="s">
        <v>355</v>
      </c>
      <c r="I652" t="s">
        <v>53</v>
      </c>
      <c r="J652">
        <v>-31</v>
      </c>
      <c r="L652" t="str">
        <f t="shared" si="9"/>
        <v>Personal</v>
      </c>
    </row>
    <row r="653" spans="1:13" x14ac:dyDescent="0.2">
      <c r="A653">
        <v>38385</v>
      </c>
      <c r="B653" s="2">
        <v>36798</v>
      </c>
      <c r="C653" t="s">
        <v>323</v>
      </c>
      <c r="D653">
        <v>2000</v>
      </c>
      <c r="F653" t="s">
        <v>330</v>
      </c>
      <c r="H653" t="s">
        <v>6</v>
      </c>
      <c r="I653" t="s">
        <v>38</v>
      </c>
      <c r="J653">
        <v>-12.67</v>
      </c>
      <c r="L653" t="str">
        <f t="shared" si="9"/>
        <v>Operating</v>
      </c>
      <c r="M653" t="s">
        <v>511</v>
      </c>
    </row>
    <row r="654" spans="1:13" x14ac:dyDescent="0.2">
      <c r="A654">
        <v>38385</v>
      </c>
      <c r="B654" s="2">
        <v>36767</v>
      </c>
      <c r="C654" t="s">
        <v>323</v>
      </c>
      <c r="D654">
        <v>2000</v>
      </c>
      <c r="E654">
        <v>1179</v>
      </c>
      <c r="F654" t="s">
        <v>392</v>
      </c>
      <c r="H654" t="s">
        <v>355</v>
      </c>
      <c r="I654" t="s">
        <v>357</v>
      </c>
      <c r="J654">
        <v>-496.58</v>
      </c>
      <c r="L654" t="str">
        <f t="shared" si="9"/>
        <v>Personal</v>
      </c>
    </row>
    <row r="655" spans="1:13" x14ac:dyDescent="0.2">
      <c r="A655">
        <v>38385</v>
      </c>
      <c r="B655" s="2">
        <v>36766</v>
      </c>
      <c r="C655" t="s">
        <v>323</v>
      </c>
      <c r="D655">
        <v>2000</v>
      </c>
      <c r="E655">
        <v>1180</v>
      </c>
      <c r="F655" t="s">
        <v>325</v>
      </c>
      <c r="H655" t="s">
        <v>358</v>
      </c>
      <c r="I655" t="s">
        <v>281</v>
      </c>
      <c r="J655">
        <v>-3941.3</v>
      </c>
      <c r="L655" t="s">
        <v>358</v>
      </c>
    </row>
    <row r="656" spans="1:13" x14ac:dyDescent="0.2">
      <c r="A656">
        <v>38385</v>
      </c>
      <c r="B656" s="2">
        <v>36766</v>
      </c>
      <c r="C656" t="s">
        <v>323</v>
      </c>
      <c r="D656">
        <v>2000</v>
      </c>
      <c r="E656">
        <v>1181</v>
      </c>
      <c r="F656" t="s">
        <v>393</v>
      </c>
      <c r="H656" t="s">
        <v>18</v>
      </c>
      <c r="I656" t="s">
        <v>115</v>
      </c>
      <c r="J656">
        <v>-25</v>
      </c>
      <c r="L656" t="s">
        <v>355</v>
      </c>
    </row>
    <row r="657" spans="1:13" x14ac:dyDescent="0.2">
      <c r="A657">
        <v>38385</v>
      </c>
      <c r="B657" s="2">
        <v>36773</v>
      </c>
      <c r="C657" t="s">
        <v>323</v>
      </c>
      <c r="D657">
        <v>2000</v>
      </c>
      <c r="E657">
        <v>1182</v>
      </c>
      <c r="F657" t="s">
        <v>394</v>
      </c>
      <c r="H657" t="s">
        <v>355</v>
      </c>
      <c r="I657" t="s">
        <v>115</v>
      </c>
      <c r="J657">
        <v>-45</v>
      </c>
      <c r="L657" t="str">
        <f t="shared" si="9"/>
        <v>Personal</v>
      </c>
    </row>
    <row r="658" spans="1:13" x14ac:dyDescent="0.2">
      <c r="A658">
        <v>38385</v>
      </c>
      <c r="B658" s="2">
        <v>36782</v>
      </c>
      <c r="C658" t="s">
        <v>323</v>
      </c>
      <c r="D658">
        <v>2000</v>
      </c>
      <c r="E658">
        <v>1185</v>
      </c>
      <c r="F658" t="s">
        <v>395</v>
      </c>
      <c r="H658" t="s">
        <v>355</v>
      </c>
      <c r="I658" t="s">
        <v>356</v>
      </c>
      <c r="J658">
        <v>-792.28</v>
      </c>
      <c r="L658" t="str">
        <f t="shared" si="9"/>
        <v>Personal</v>
      </c>
    </row>
    <row r="659" spans="1:13" x14ac:dyDescent="0.2">
      <c r="A659">
        <v>35599</v>
      </c>
      <c r="B659" s="2">
        <v>36802</v>
      </c>
      <c r="C659" t="s">
        <v>322</v>
      </c>
      <c r="D659">
        <v>2000</v>
      </c>
      <c r="F659" t="s">
        <v>20</v>
      </c>
      <c r="G659" t="s">
        <v>463</v>
      </c>
      <c r="H659" t="s">
        <v>17</v>
      </c>
      <c r="I659" t="s">
        <v>20</v>
      </c>
      <c r="J659" s="8">
        <f>2375+2130+1479.05</f>
        <v>5984.05</v>
      </c>
      <c r="L659" t="str">
        <f t="shared" si="9"/>
        <v>Operating</v>
      </c>
    </row>
    <row r="660" spans="1:13" x14ac:dyDescent="0.2">
      <c r="A660">
        <v>35599</v>
      </c>
      <c r="B660" s="2">
        <v>36809</v>
      </c>
      <c r="C660" t="s">
        <v>322</v>
      </c>
      <c r="D660">
        <v>2000</v>
      </c>
      <c r="F660" t="s">
        <v>20</v>
      </c>
      <c r="G660" t="s">
        <v>464</v>
      </c>
      <c r="H660" t="s">
        <v>17</v>
      </c>
      <c r="I660" t="s">
        <v>20</v>
      </c>
      <c r="J660" s="8">
        <f>2022.5+1470+72</f>
        <v>3564.5</v>
      </c>
      <c r="L660" t="str">
        <f t="shared" si="9"/>
        <v>Operating</v>
      </c>
    </row>
    <row r="661" spans="1:13" x14ac:dyDescent="0.2">
      <c r="A661">
        <v>35599</v>
      </c>
      <c r="B661" s="2">
        <v>36816</v>
      </c>
      <c r="C661" t="s">
        <v>322</v>
      </c>
      <c r="D661">
        <v>2000</v>
      </c>
      <c r="F661" t="s">
        <v>20</v>
      </c>
      <c r="G661" t="s">
        <v>465</v>
      </c>
      <c r="H661" t="s">
        <v>17</v>
      </c>
      <c r="I661" t="s">
        <v>20</v>
      </c>
      <c r="J661" s="8">
        <f>2775+2235</f>
        <v>5010</v>
      </c>
      <c r="L661" t="str">
        <f t="shared" si="9"/>
        <v>Operating</v>
      </c>
    </row>
    <row r="662" spans="1:13" x14ac:dyDescent="0.2">
      <c r="A662">
        <v>35599</v>
      </c>
      <c r="B662" s="2">
        <v>36826</v>
      </c>
      <c r="C662" t="s">
        <v>322</v>
      </c>
      <c r="D662">
        <v>2000</v>
      </c>
      <c r="F662" t="s">
        <v>113</v>
      </c>
      <c r="G662" t="s">
        <v>114</v>
      </c>
      <c r="H662" t="s">
        <v>115</v>
      </c>
      <c r="I662" t="s">
        <v>116</v>
      </c>
      <c r="J662" s="8">
        <v>-10000</v>
      </c>
      <c r="L662" t="s">
        <v>358</v>
      </c>
    </row>
    <row r="663" spans="1:13" x14ac:dyDescent="0.2">
      <c r="A663">
        <v>35599</v>
      </c>
      <c r="B663" s="2">
        <v>36823</v>
      </c>
      <c r="C663" t="s">
        <v>322</v>
      </c>
      <c r="D663">
        <v>2000</v>
      </c>
      <c r="F663" t="s">
        <v>20</v>
      </c>
      <c r="G663" t="s">
        <v>466</v>
      </c>
      <c r="H663" t="s">
        <v>17</v>
      </c>
      <c r="I663" t="s">
        <v>20</v>
      </c>
      <c r="J663" s="8">
        <f>2325+1285</f>
        <v>3610</v>
      </c>
      <c r="L663" t="str">
        <f t="shared" si="9"/>
        <v>Operating</v>
      </c>
    </row>
    <row r="664" spans="1:13" x14ac:dyDescent="0.2">
      <c r="A664">
        <v>35599</v>
      </c>
      <c r="B664" s="2">
        <v>36830</v>
      </c>
      <c r="C664" t="s">
        <v>322</v>
      </c>
      <c r="D664">
        <v>2000</v>
      </c>
      <c r="F664" t="s">
        <v>20</v>
      </c>
      <c r="G664" t="s">
        <v>467</v>
      </c>
      <c r="H664" t="s">
        <v>17</v>
      </c>
      <c r="I664" t="s">
        <v>20</v>
      </c>
      <c r="J664" s="8">
        <f>2460+2385</f>
        <v>4845</v>
      </c>
      <c r="L664" t="str">
        <f t="shared" si="9"/>
        <v>Operating</v>
      </c>
    </row>
    <row r="665" spans="1:13" x14ac:dyDescent="0.2">
      <c r="A665">
        <v>35599</v>
      </c>
      <c r="B665" s="2">
        <v>36774</v>
      </c>
      <c r="C665" t="s">
        <v>322</v>
      </c>
      <c r="D665">
        <v>2000</v>
      </c>
      <c r="F665" t="s">
        <v>101</v>
      </c>
      <c r="G665" t="s">
        <v>403</v>
      </c>
      <c r="H665" t="s">
        <v>51</v>
      </c>
      <c r="I665" t="s">
        <v>103</v>
      </c>
      <c r="J665" s="7">
        <f>-utility!AB45</f>
        <v>-5357.9700000000021</v>
      </c>
      <c r="L665" t="str">
        <f t="shared" si="9"/>
        <v>Operating</v>
      </c>
      <c r="M665" s="7"/>
    </row>
    <row r="666" spans="1:13" x14ac:dyDescent="0.2">
      <c r="A666">
        <v>35599</v>
      </c>
      <c r="B666" s="2">
        <v>36775</v>
      </c>
      <c r="C666" t="s">
        <v>322</v>
      </c>
      <c r="D666">
        <v>2000</v>
      </c>
      <c r="F666" t="s">
        <v>105</v>
      </c>
      <c r="G666" t="s">
        <v>404</v>
      </c>
      <c r="H666" t="s">
        <v>51</v>
      </c>
      <c r="I666" t="s">
        <v>53</v>
      </c>
      <c r="J666" s="7">
        <v>-111.23</v>
      </c>
      <c r="L666" t="str">
        <f t="shared" si="9"/>
        <v>Operating</v>
      </c>
    </row>
    <row r="667" spans="1:13" x14ac:dyDescent="0.2">
      <c r="A667">
        <v>35599</v>
      </c>
      <c r="B667" s="2">
        <v>36830</v>
      </c>
      <c r="C667" t="s">
        <v>322</v>
      </c>
      <c r="D667">
        <v>2000</v>
      </c>
      <c r="F667" t="s">
        <v>163</v>
      </c>
      <c r="G667" t="s">
        <v>162</v>
      </c>
      <c r="H667" t="s">
        <v>18</v>
      </c>
      <c r="I667" t="s">
        <v>19</v>
      </c>
      <c r="J667">
        <v>-3.89</v>
      </c>
      <c r="L667" t="str">
        <f t="shared" si="9"/>
        <v>Operating</v>
      </c>
    </row>
    <row r="668" spans="1:13" x14ac:dyDescent="0.2">
      <c r="A668">
        <v>35599</v>
      </c>
      <c r="B668" s="2">
        <v>36810</v>
      </c>
      <c r="C668" t="s">
        <v>322</v>
      </c>
      <c r="D668">
        <v>2000</v>
      </c>
      <c r="F668" t="s">
        <v>163</v>
      </c>
      <c r="G668" t="s">
        <v>468</v>
      </c>
      <c r="H668" t="s">
        <v>18</v>
      </c>
      <c r="I668" t="s">
        <v>115</v>
      </c>
      <c r="J668">
        <v>112.74</v>
      </c>
      <c r="L668" t="str">
        <f t="shared" si="9"/>
        <v>Operating</v>
      </c>
    </row>
    <row r="669" spans="1:13" x14ac:dyDescent="0.2">
      <c r="A669">
        <v>35599</v>
      </c>
      <c r="B669" s="2">
        <v>36804</v>
      </c>
      <c r="C669" t="s">
        <v>322</v>
      </c>
      <c r="D669">
        <v>2000</v>
      </c>
      <c r="E669">
        <v>1478</v>
      </c>
      <c r="F669" t="s">
        <v>469</v>
      </c>
      <c r="G669" t="s">
        <v>470</v>
      </c>
      <c r="H669" t="s">
        <v>18</v>
      </c>
      <c r="I669" t="s">
        <v>19</v>
      </c>
      <c r="J669">
        <v>-8</v>
      </c>
      <c r="L669" t="str">
        <f t="shared" si="9"/>
        <v>Operating</v>
      </c>
    </row>
    <row r="670" spans="1:13" x14ac:dyDescent="0.2">
      <c r="A670">
        <v>35599</v>
      </c>
      <c r="B670" s="2">
        <v>36809</v>
      </c>
      <c r="C670" t="s">
        <v>322</v>
      </c>
      <c r="D670">
        <v>2000</v>
      </c>
      <c r="E670">
        <v>1482</v>
      </c>
      <c r="F670" t="s">
        <v>471</v>
      </c>
      <c r="G670" t="s">
        <v>472</v>
      </c>
      <c r="H670" t="s">
        <v>6</v>
      </c>
      <c r="I670" t="s">
        <v>218</v>
      </c>
      <c r="J670">
        <v>-2785.75</v>
      </c>
      <c r="L670" t="s">
        <v>499</v>
      </c>
    </row>
    <row r="671" spans="1:13" x14ac:dyDescent="0.2">
      <c r="A671">
        <v>35599</v>
      </c>
      <c r="B671" s="2">
        <v>36801</v>
      </c>
      <c r="C671" t="s">
        <v>322</v>
      </c>
      <c r="D671">
        <v>2000</v>
      </c>
      <c r="E671">
        <v>1483</v>
      </c>
      <c r="F671" t="s">
        <v>59</v>
      </c>
      <c r="G671" t="s">
        <v>473</v>
      </c>
      <c r="H671" t="s">
        <v>6</v>
      </c>
      <c r="I671" t="s">
        <v>16</v>
      </c>
      <c r="J671">
        <v>-86.59</v>
      </c>
      <c r="L671" t="str">
        <f t="shared" si="9"/>
        <v>Operating</v>
      </c>
    </row>
    <row r="672" spans="1:13" x14ac:dyDescent="0.2">
      <c r="A672">
        <v>35599</v>
      </c>
      <c r="B672" s="2">
        <v>36803</v>
      </c>
      <c r="C672" t="s">
        <v>322</v>
      </c>
      <c r="D672">
        <v>2000</v>
      </c>
      <c r="E672">
        <v>1484</v>
      </c>
      <c r="F672" t="s">
        <v>55</v>
      </c>
      <c r="G672" t="s">
        <v>474</v>
      </c>
      <c r="H672" t="s">
        <v>6</v>
      </c>
      <c r="I672" t="s">
        <v>16</v>
      </c>
      <c r="J672">
        <v>-54.81</v>
      </c>
      <c r="L672" t="str">
        <f t="shared" si="9"/>
        <v>Operating</v>
      </c>
    </row>
    <row r="673" spans="1:12" x14ac:dyDescent="0.2">
      <c r="A673">
        <v>35599</v>
      </c>
      <c r="B673" s="2">
        <v>36804</v>
      </c>
      <c r="C673" t="s">
        <v>322</v>
      </c>
      <c r="D673">
        <v>2000</v>
      </c>
      <c r="E673">
        <v>1485</v>
      </c>
      <c r="F673" t="s">
        <v>409</v>
      </c>
      <c r="G673" t="s">
        <v>475</v>
      </c>
      <c r="H673" t="s">
        <v>6</v>
      </c>
      <c r="I673" t="s">
        <v>449</v>
      </c>
      <c r="J673">
        <v>-323.63</v>
      </c>
      <c r="L673" t="str">
        <f t="shared" si="9"/>
        <v>Operating</v>
      </c>
    </row>
    <row r="674" spans="1:12" x14ac:dyDescent="0.2">
      <c r="A674">
        <v>35599</v>
      </c>
      <c r="B674" s="2">
        <v>36805</v>
      </c>
      <c r="C674" t="s">
        <v>322</v>
      </c>
      <c r="D674">
        <v>2000</v>
      </c>
      <c r="E674">
        <v>1486</v>
      </c>
      <c r="F674" t="s">
        <v>55</v>
      </c>
      <c r="H674" t="s">
        <v>6</v>
      </c>
      <c r="I674" t="s">
        <v>38</v>
      </c>
      <c r="J674">
        <v>-63.56</v>
      </c>
      <c r="L674" t="str">
        <f t="shared" si="9"/>
        <v>Operating</v>
      </c>
    </row>
    <row r="675" spans="1:12" x14ac:dyDescent="0.2">
      <c r="A675">
        <v>35599</v>
      </c>
      <c r="B675" s="2">
        <v>36805</v>
      </c>
      <c r="C675" t="s">
        <v>322</v>
      </c>
      <c r="D675">
        <v>2000</v>
      </c>
      <c r="E675">
        <v>1487</v>
      </c>
      <c r="F675" t="s">
        <v>374</v>
      </c>
      <c r="G675" t="s">
        <v>476</v>
      </c>
      <c r="H675" t="s">
        <v>3</v>
      </c>
      <c r="I675" t="s">
        <v>4</v>
      </c>
      <c r="J675">
        <v>-270</v>
      </c>
      <c r="L675" t="str">
        <f t="shared" si="9"/>
        <v>Operating</v>
      </c>
    </row>
    <row r="676" spans="1:12" x14ac:dyDescent="0.2">
      <c r="A676">
        <v>35599</v>
      </c>
      <c r="B676" s="2">
        <v>36805</v>
      </c>
      <c r="C676" t="s">
        <v>322</v>
      </c>
      <c r="D676">
        <v>2000</v>
      </c>
      <c r="E676">
        <v>1488</v>
      </c>
      <c r="F676" t="s">
        <v>176</v>
      </c>
      <c r="G676" t="s">
        <v>476</v>
      </c>
      <c r="H676" t="s">
        <v>3</v>
      </c>
      <c r="I676" t="s">
        <v>5</v>
      </c>
      <c r="J676">
        <v>-260</v>
      </c>
      <c r="L676" t="str">
        <f t="shared" si="9"/>
        <v>Operating</v>
      </c>
    </row>
    <row r="677" spans="1:12" x14ac:dyDescent="0.2">
      <c r="A677">
        <v>35599</v>
      </c>
      <c r="B677" s="2">
        <v>36815</v>
      </c>
      <c r="C677" t="s">
        <v>322</v>
      </c>
      <c r="D677">
        <v>2000</v>
      </c>
      <c r="E677">
        <v>1489</v>
      </c>
      <c r="F677" t="s">
        <v>379</v>
      </c>
      <c r="G677" t="s">
        <v>477</v>
      </c>
      <c r="H677" t="s">
        <v>355</v>
      </c>
      <c r="I677" t="s">
        <v>115</v>
      </c>
      <c r="J677">
        <v>-50</v>
      </c>
      <c r="L677" t="str">
        <f t="shared" si="9"/>
        <v>Personal</v>
      </c>
    </row>
    <row r="678" spans="1:12" x14ac:dyDescent="0.2">
      <c r="A678">
        <v>35599</v>
      </c>
      <c r="B678" s="2">
        <v>36816</v>
      </c>
      <c r="C678" t="s">
        <v>322</v>
      </c>
      <c r="D678">
        <v>2000</v>
      </c>
      <c r="E678">
        <v>1490</v>
      </c>
      <c r="F678" t="s">
        <v>36</v>
      </c>
      <c r="H678" t="s">
        <v>6</v>
      </c>
      <c r="I678" t="s">
        <v>115</v>
      </c>
      <c r="J678">
        <v>-264.67</v>
      </c>
      <c r="L678" t="str">
        <f t="shared" si="9"/>
        <v>Operating</v>
      </c>
    </row>
    <row r="679" spans="1:12" x14ac:dyDescent="0.2">
      <c r="A679">
        <v>35599</v>
      </c>
      <c r="B679" s="2">
        <v>36816</v>
      </c>
      <c r="C679" t="s">
        <v>322</v>
      </c>
      <c r="D679">
        <v>2000</v>
      </c>
      <c r="E679">
        <v>1491</v>
      </c>
      <c r="F679" t="s">
        <v>36</v>
      </c>
      <c r="H679" t="s">
        <v>6</v>
      </c>
      <c r="I679" t="s">
        <v>115</v>
      </c>
      <c r="J679">
        <v>-606.78</v>
      </c>
      <c r="L679" t="s">
        <v>499</v>
      </c>
    </row>
    <row r="680" spans="1:12" x14ac:dyDescent="0.2">
      <c r="A680">
        <v>35599</v>
      </c>
      <c r="B680" s="2">
        <v>36812</v>
      </c>
      <c r="C680" t="s">
        <v>322</v>
      </c>
      <c r="D680">
        <v>2000</v>
      </c>
      <c r="E680">
        <v>1492</v>
      </c>
      <c r="F680" t="s">
        <v>67</v>
      </c>
      <c r="G680" t="s">
        <v>478</v>
      </c>
      <c r="H680" t="s">
        <v>18</v>
      </c>
      <c r="I680" t="s">
        <v>19</v>
      </c>
      <c r="J680">
        <v>-193.95</v>
      </c>
      <c r="L680" t="str">
        <f t="shared" si="9"/>
        <v>Operating</v>
      </c>
    </row>
    <row r="681" spans="1:12" x14ac:dyDescent="0.2">
      <c r="A681">
        <v>35599</v>
      </c>
      <c r="B681" s="2">
        <v>36816</v>
      </c>
      <c r="C681" t="s">
        <v>322</v>
      </c>
      <c r="D681">
        <v>2000</v>
      </c>
      <c r="E681">
        <v>1493</v>
      </c>
      <c r="F681" t="s">
        <v>91</v>
      </c>
      <c r="G681" t="s">
        <v>478</v>
      </c>
      <c r="H681" t="s">
        <v>51</v>
      </c>
      <c r="I681" t="s">
        <v>122</v>
      </c>
      <c r="J681">
        <v>-16.420000000000002</v>
      </c>
      <c r="L681" t="str">
        <f t="shared" ref="L681:L729" si="10">IF(H681="Personal","Personal","Operating")</f>
        <v>Operating</v>
      </c>
    </row>
    <row r="682" spans="1:12" x14ac:dyDescent="0.2">
      <c r="A682">
        <v>35599</v>
      </c>
      <c r="B682" s="2">
        <v>36818</v>
      </c>
      <c r="C682" t="s">
        <v>322</v>
      </c>
      <c r="D682">
        <v>2000</v>
      </c>
      <c r="E682">
        <v>1494</v>
      </c>
      <c r="F682" t="s">
        <v>49</v>
      </c>
      <c r="G682" t="s">
        <v>478</v>
      </c>
      <c r="H682" t="s">
        <v>51</v>
      </c>
      <c r="I682" t="s">
        <v>122</v>
      </c>
      <c r="J682">
        <v>-148.94</v>
      </c>
      <c r="L682" t="str">
        <f t="shared" si="10"/>
        <v>Operating</v>
      </c>
    </row>
    <row r="683" spans="1:12" x14ac:dyDescent="0.2">
      <c r="A683">
        <v>35599</v>
      </c>
      <c r="B683" s="2">
        <v>36815</v>
      </c>
      <c r="C683" t="s">
        <v>322</v>
      </c>
      <c r="D683">
        <v>2000</v>
      </c>
      <c r="E683">
        <v>1496</v>
      </c>
      <c r="F683" t="s">
        <v>136</v>
      </c>
      <c r="H683" t="s">
        <v>6</v>
      </c>
      <c r="I683" t="s">
        <v>115</v>
      </c>
      <c r="J683">
        <v>-99.78</v>
      </c>
      <c r="L683" t="str">
        <f t="shared" si="10"/>
        <v>Operating</v>
      </c>
    </row>
    <row r="684" spans="1:12" x14ac:dyDescent="0.2">
      <c r="A684">
        <v>35599</v>
      </c>
      <c r="B684" s="2">
        <v>36815</v>
      </c>
      <c r="C684" t="s">
        <v>322</v>
      </c>
      <c r="D684">
        <v>2000</v>
      </c>
      <c r="E684">
        <v>1497</v>
      </c>
      <c r="F684" t="s">
        <v>60</v>
      </c>
      <c r="G684" t="s">
        <v>478</v>
      </c>
      <c r="H684" t="s">
        <v>18</v>
      </c>
      <c r="I684" t="s">
        <v>62</v>
      </c>
      <c r="J684">
        <v>-47.41</v>
      </c>
      <c r="L684" t="str">
        <f t="shared" si="10"/>
        <v>Operating</v>
      </c>
    </row>
    <row r="685" spans="1:12" x14ac:dyDescent="0.2">
      <c r="A685">
        <v>35599</v>
      </c>
      <c r="B685" s="2">
        <v>36815</v>
      </c>
      <c r="C685" t="s">
        <v>322</v>
      </c>
      <c r="D685">
        <v>2000</v>
      </c>
      <c r="E685">
        <v>1498</v>
      </c>
      <c r="F685" t="s">
        <v>479</v>
      </c>
      <c r="H685" t="s">
        <v>6</v>
      </c>
      <c r="I685" t="s">
        <v>13</v>
      </c>
      <c r="J685">
        <v>-125.24</v>
      </c>
      <c r="L685" t="str">
        <f t="shared" si="10"/>
        <v>Operating</v>
      </c>
    </row>
    <row r="686" spans="1:12" x14ac:dyDescent="0.2">
      <c r="A686">
        <v>35599</v>
      </c>
      <c r="B686" s="2">
        <v>36812</v>
      </c>
      <c r="C686" t="s">
        <v>322</v>
      </c>
      <c r="D686">
        <v>2000</v>
      </c>
      <c r="E686">
        <v>1499</v>
      </c>
      <c r="F686" t="s">
        <v>374</v>
      </c>
      <c r="G686" t="s">
        <v>480</v>
      </c>
      <c r="H686" t="s">
        <v>3</v>
      </c>
      <c r="I686" t="s">
        <v>4</v>
      </c>
      <c r="J686">
        <v>-270</v>
      </c>
      <c r="L686" t="str">
        <f t="shared" si="10"/>
        <v>Operating</v>
      </c>
    </row>
    <row r="687" spans="1:12" x14ac:dyDescent="0.2">
      <c r="A687">
        <v>35599</v>
      </c>
      <c r="B687" s="2">
        <v>36812</v>
      </c>
      <c r="C687" t="s">
        <v>322</v>
      </c>
      <c r="D687">
        <v>2000</v>
      </c>
      <c r="E687">
        <v>1500</v>
      </c>
      <c r="F687" t="s">
        <v>176</v>
      </c>
      <c r="G687" t="s">
        <v>480</v>
      </c>
      <c r="H687" t="s">
        <v>3</v>
      </c>
      <c r="I687" t="s">
        <v>5</v>
      </c>
      <c r="J687">
        <v>-260</v>
      </c>
      <c r="L687" t="str">
        <f t="shared" si="10"/>
        <v>Operating</v>
      </c>
    </row>
    <row r="688" spans="1:12" x14ac:dyDescent="0.2">
      <c r="A688">
        <v>35599</v>
      </c>
      <c r="B688" s="2">
        <v>36817</v>
      </c>
      <c r="C688" t="s">
        <v>322</v>
      </c>
      <c r="D688">
        <v>2000</v>
      </c>
      <c r="E688">
        <v>1501</v>
      </c>
      <c r="F688" t="s">
        <v>481</v>
      </c>
      <c r="G688" t="s">
        <v>482</v>
      </c>
      <c r="H688" t="s">
        <v>17</v>
      </c>
      <c r="I688" t="s">
        <v>20</v>
      </c>
      <c r="J688">
        <v>-130</v>
      </c>
      <c r="L688" t="str">
        <f t="shared" si="10"/>
        <v>Operating</v>
      </c>
    </row>
    <row r="689" spans="1:13" x14ac:dyDescent="0.2">
      <c r="A689">
        <v>35599</v>
      </c>
      <c r="B689" s="2">
        <v>36816</v>
      </c>
      <c r="C689" t="s">
        <v>322</v>
      </c>
      <c r="D689">
        <v>2000</v>
      </c>
      <c r="E689">
        <v>1502</v>
      </c>
      <c r="F689" t="s">
        <v>220</v>
      </c>
      <c r="G689" t="s">
        <v>483</v>
      </c>
      <c r="H689" t="s">
        <v>6</v>
      </c>
      <c r="I689" t="s">
        <v>216</v>
      </c>
      <c r="J689">
        <v>-170</v>
      </c>
      <c r="L689" t="str">
        <f t="shared" si="10"/>
        <v>Operating</v>
      </c>
    </row>
    <row r="690" spans="1:13" x14ac:dyDescent="0.2">
      <c r="A690">
        <v>35599</v>
      </c>
      <c r="B690" s="2">
        <v>36819</v>
      </c>
      <c r="C690" t="s">
        <v>322</v>
      </c>
      <c r="D690">
        <v>2000</v>
      </c>
      <c r="E690">
        <v>1503</v>
      </c>
      <c r="F690" t="s">
        <v>185</v>
      </c>
      <c r="H690" t="s">
        <v>18</v>
      </c>
      <c r="I690" t="s">
        <v>186</v>
      </c>
      <c r="J690">
        <v>-47</v>
      </c>
      <c r="L690" t="str">
        <f t="shared" si="10"/>
        <v>Operating</v>
      </c>
    </row>
    <row r="691" spans="1:13" x14ac:dyDescent="0.2">
      <c r="A691">
        <v>35599</v>
      </c>
      <c r="B691" s="2">
        <v>36819</v>
      </c>
      <c r="C691" t="s">
        <v>322</v>
      </c>
      <c r="D691">
        <v>2000</v>
      </c>
      <c r="E691">
        <v>1505</v>
      </c>
      <c r="F691" t="s">
        <v>176</v>
      </c>
      <c r="G691" t="s">
        <v>484</v>
      </c>
      <c r="H691" t="s">
        <v>3</v>
      </c>
      <c r="I691" t="s">
        <v>5</v>
      </c>
      <c r="J691">
        <v>-260</v>
      </c>
      <c r="L691" t="str">
        <f t="shared" si="10"/>
        <v>Operating</v>
      </c>
    </row>
    <row r="692" spans="1:13" x14ac:dyDescent="0.2">
      <c r="A692">
        <v>35599</v>
      </c>
      <c r="B692" s="2">
        <v>36819</v>
      </c>
      <c r="C692" t="s">
        <v>322</v>
      </c>
      <c r="D692">
        <v>2000</v>
      </c>
      <c r="E692">
        <v>1506</v>
      </c>
      <c r="F692" t="s">
        <v>374</v>
      </c>
      <c r="G692" t="s">
        <v>484</v>
      </c>
      <c r="H692" t="s">
        <v>3</v>
      </c>
      <c r="I692" t="s">
        <v>4</v>
      </c>
      <c r="J692">
        <v>-270</v>
      </c>
      <c r="L692" t="str">
        <f t="shared" si="10"/>
        <v>Operating</v>
      </c>
    </row>
    <row r="693" spans="1:13" x14ac:dyDescent="0.2">
      <c r="A693">
        <v>35599</v>
      </c>
      <c r="B693" s="2">
        <v>36829</v>
      </c>
      <c r="C693" t="s">
        <v>322</v>
      </c>
      <c r="D693">
        <v>2000</v>
      </c>
      <c r="E693">
        <v>1507</v>
      </c>
      <c r="F693" t="s">
        <v>479</v>
      </c>
      <c r="H693" t="s">
        <v>6</v>
      </c>
      <c r="I693" t="s">
        <v>13</v>
      </c>
      <c r="J693">
        <v>-42.86</v>
      </c>
      <c r="L693" t="str">
        <f t="shared" si="10"/>
        <v>Operating</v>
      </c>
    </row>
    <row r="694" spans="1:13" x14ac:dyDescent="0.2">
      <c r="A694">
        <v>35599</v>
      </c>
      <c r="B694" s="2">
        <v>36824</v>
      </c>
      <c r="C694" t="s">
        <v>322</v>
      </c>
      <c r="D694">
        <v>2000</v>
      </c>
      <c r="E694">
        <v>1508</v>
      </c>
      <c r="F694" t="s">
        <v>485</v>
      </c>
      <c r="G694" t="s">
        <v>486</v>
      </c>
      <c r="H694" t="s">
        <v>6</v>
      </c>
      <c r="I694" t="s">
        <v>115</v>
      </c>
      <c r="J694">
        <v>-130</v>
      </c>
      <c r="L694" t="str">
        <f t="shared" si="10"/>
        <v>Operating</v>
      </c>
    </row>
    <row r="695" spans="1:13" x14ac:dyDescent="0.2">
      <c r="A695">
        <v>35599</v>
      </c>
      <c r="B695" s="2">
        <v>36826</v>
      </c>
      <c r="C695" t="s">
        <v>322</v>
      </c>
      <c r="D695">
        <v>2000</v>
      </c>
      <c r="E695">
        <v>1509</v>
      </c>
      <c r="F695" t="s">
        <v>374</v>
      </c>
      <c r="G695" t="s">
        <v>488</v>
      </c>
      <c r="H695" t="s">
        <v>3</v>
      </c>
      <c r="I695" t="s">
        <v>4</v>
      </c>
      <c r="J695">
        <v>-270</v>
      </c>
      <c r="L695" t="str">
        <f t="shared" si="10"/>
        <v>Operating</v>
      </c>
    </row>
    <row r="696" spans="1:13" x14ac:dyDescent="0.2">
      <c r="A696">
        <v>35599</v>
      </c>
      <c r="B696" s="2">
        <v>36826</v>
      </c>
      <c r="C696" t="s">
        <v>322</v>
      </c>
      <c r="D696">
        <v>2000</v>
      </c>
      <c r="E696">
        <v>1510</v>
      </c>
      <c r="F696" t="s">
        <v>176</v>
      </c>
      <c r="G696" t="s">
        <v>488</v>
      </c>
      <c r="H696" t="s">
        <v>3</v>
      </c>
      <c r="I696" t="s">
        <v>5</v>
      </c>
      <c r="J696">
        <v>-260</v>
      </c>
      <c r="L696" t="str">
        <f t="shared" si="10"/>
        <v>Operating</v>
      </c>
    </row>
    <row r="697" spans="1:13" x14ac:dyDescent="0.2">
      <c r="A697">
        <v>35599</v>
      </c>
      <c r="B697" s="2">
        <v>36829</v>
      </c>
      <c r="C697" t="s">
        <v>322</v>
      </c>
      <c r="D697">
        <v>2000</v>
      </c>
      <c r="E697">
        <v>1511</v>
      </c>
      <c r="F697" t="s">
        <v>251</v>
      </c>
      <c r="G697" t="s">
        <v>487</v>
      </c>
      <c r="H697" s="4" t="s">
        <v>18</v>
      </c>
      <c r="I697" t="s">
        <v>253</v>
      </c>
      <c r="J697">
        <v>-105</v>
      </c>
      <c r="L697" t="str">
        <f t="shared" si="10"/>
        <v>Operating</v>
      </c>
    </row>
    <row r="698" spans="1:13" x14ac:dyDescent="0.2">
      <c r="A698">
        <v>38385</v>
      </c>
      <c r="B698" s="2">
        <v>36801</v>
      </c>
      <c r="C698" t="s">
        <v>322</v>
      </c>
      <c r="D698">
        <v>2000</v>
      </c>
      <c r="F698" t="s">
        <v>330</v>
      </c>
      <c r="G698" t="s">
        <v>542</v>
      </c>
      <c r="H698" t="s">
        <v>6</v>
      </c>
      <c r="I698" t="s">
        <v>269</v>
      </c>
      <c r="J698">
        <v>-119.11</v>
      </c>
      <c r="K698" t="s">
        <v>524</v>
      </c>
      <c r="L698" t="s">
        <v>499</v>
      </c>
      <c r="M698" t="s">
        <v>511</v>
      </c>
    </row>
    <row r="699" spans="1:13" x14ac:dyDescent="0.2">
      <c r="A699">
        <v>38385</v>
      </c>
      <c r="B699" s="2">
        <v>36803</v>
      </c>
      <c r="C699" t="s">
        <v>322</v>
      </c>
      <c r="D699">
        <v>2000</v>
      </c>
      <c r="F699" t="s">
        <v>36</v>
      </c>
      <c r="H699" t="s">
        <v>6</v>
      </c>
      <c r="J699">
        <v>-223.28</v>
      </c>
      <c r="L699" t="s">
        <v>499</v>
      </c>
    </row>
    <row r="700" spans="1:13" x14ac:dyDescent="0.2">
      <c r="A700">
        <v>38385</v>
      </c>
      <c r="B700" s="2">
        <v>36804</v>
      </c>
      <c r="C700" t="s">
        <v>322</v>
      </c>
      <c r="D700">
        <v>2000</v>
      </c>
      <c r="F700" t="s">
        <v>489</v>
      </c>
      <c r="H700" t="s">
        <v>355</v>
      </c>
      <c r="I700" t="s">
        <v>53</v>
      </c>
      <c r="J700">
        <v>-30</v>
      </c>
      <c r="L700" t="str">
        <f t="shared" si="10"/>
        <v>Personal</v>
      </c>
    </row>
    <row r="701" spans="1:13" x14ac:dyDescent="0.2">
      <c r="A701">
        <v>38385</v>
      </c>
      <c r="B701" s="2">
        <v>36805</v>
      </c>
      <c r="C701" t="s">
        <v>322</v>
      </c>
      <c r="D701">
        <v>2000</v>
      </c>
      <c r="F701" t="s">
        <v>330</v>
      </c>
      <c r="H701" t="s">
        <v>6</v>
      </c>
      <c r="J701">
        <v>-40.51</v>
      </c>
      <c r="L701" t="str">
        <f t="shared" si="10"/>
        <v>Operating</v>
      </c>
    </row>
    <row r="702" spans="1:13" x14ac:dyDescent="0.2">
      <c r="A702">
        <v>38385</v>
      </c>
      <c r="B702" s="2">
        <v>36809</v>
      </c>
      <c r="C702" t="s">
        <v>322</v>
      </c>
      <c r="D702">
        <v>2000</v>
      </c>
      <c r="F702" t="s">
        <v>330</v>
      </c>
      <c r="H702" t="s">
        <v>6</v>
      </c>
      <c r="J702">
        <v>-231.78</v>
      </c>
      <c r="L702" t="s">
        <v>499</v>
      </c>
    </row>
    <row r="703" spans="1:13" x14ac:dyDescent="0.2">
      <c r="A703">
        <v>38385</v>
      </c>
      <c r="B703" s="2">
        <v>36809</v>
      </c>
      <c r="C703" t="s">
        <v>322</v>
      </c>
      <c r="D703">
        <v>2000</v>
      </c>
      <c r="F703" t="s">
        <v>330</v>
      </c>
      <c r="H703" t="s">
        <v>6</v>
      </c>
      <c r="J703">
        <v>-27.7</v>
      </c>
      <c r="L703" t="str">
        <f t="shared" si="10"/>
        <v>Operating</v>
      </c>
    </row>
    <row r="704" spans="1:13" x14ac:dyDescent="0.2">
      <c r="A704">
        <v>38385</v>
      </c>
      <c r="B704" s="2">
        <v>36811</v>
      </c>
      <c r="C704" t="s">
        <v>322</v>
      </c>
      <c r="D704">
        <v>2000</v>
      </c>
      <c r="F704" t="s">
        <v>330</v>
      </c>
      <c r="H704" t="s">
        <v>6</v>
      </c>
      <c r="J704">
        <v>-126.74</v>
      </c>
      <c r="L704" t="str">
        <f t="shared" si="10"/>
        <v>Operating</v>
      </c>
    </row>
    <row r="705" spans="1:12" x14ac:dyDescent="0.2">
      <c r="A705">
        <v>38385</v>
      </c>
      <c r="B705" s="2">
        <v>36811</v>
      </c>
      <c r="C705" t="s">
        <v>322</v>
      </c>
      <c r="D705">
        <v>2000</v>
      </c>
      <c r="F705" t="s">
        <v>490</v>
      </c>
      <c r="H705" t="s">
        <v>6</v>
      </c>
      <c r="J705">
        <v>-91.75</v>
      </c>
      <c r="L705" t="str">
        <f t="shared" si="10"/>
        <v>Operating</v>
      </c>
    </row>
    <row r="706" spans="1:12" x14ac:dyDescent="0.2">
      <c r="A706">
        <v>38385</v>
      </c>
      <c r="B706" s="2">
        <v>36812</v>
      </c>
      <c r="C706" t="s">
        <v>322</v>
      </c>
      <c r="D706">
        <v>2000</v>
      </c>
      <c r="F706" t="s">
        <v>489</v>
      </c>
      <c r="H706" t="s">
        <v>355</v>
      </c>
      <c r="I706" t="s">
        <v>53</v>
      </c>
      <c r="J706">
        <v>-23.2</v>
      </c>
      <c r="L706" t="str">
        <f t="shared" si="10"/>
        <v>Personal</v>
      </c>
    </row>
    <row r="707" spans="1:12" x14ac:dyDescent="0.2">
      <c r="A707">
        <v>38385</v>
      </c>
      <c r="B707" s="2">
        <v>36815</v>
      </c>
      <c r="C707" t="s">
        <v>322</v>
      </c>
      <c r="D707">
        <v>2000</v>
      </c>
      <c r="F707" t="s">
        <v>330</v>
      </c>
      <c r="H707" t="s">
        <v>6</v>
      </c>
      <c r="J707">
        <v>-19.579999999999998</v>
      </c>
      <c r="L707" t="str">
        <f t="shared" si="10"/>
        <v>Operating</v>
      </c>
    </row>
    <row r="708" spans="1:12" x14ac:dyDescent="0.2">
      <c r="A708">
        <v>38385</v>
      </c>
      <c r="B708" s="2">
        <v>36815</v>
      </c>
      <c r="C708" t="s">
        <v>322</v>
      </c>
      <c r="D708">
        <v>2000</v>
      </c>
      <c r="F708" t="s">
        <v>330</v>
      </c>
      <c r="H708" t="s">
        <v>6</v>
      </c>
      <c r="J708">
        <v>-10.01</v>
      </c>
      <c r="L708" t="str">
        <f t="shared" si="10"/>
        <v>Operating</v>
      </c>
    </row>
    <row r="709" spans="1:12" x14ac:dyDescent="0.2">
      <c r="A709">
        <v>38385</v>
      </c>
      <c r="B709" s="2">
        <v>36816</v>
      </c>
      <c r="C709" t="s">
        <v>322</v>
      </c>
      <c r="D709">
        <v>2000</v>
      </c>
      <c r="F709" t="s">
        <v>212</v>
      </c>
      <c r="H709" t="s">
        <v>6</v>
      </c>
      <c r="J709">
        <v>-14.35</v>
      </c>
      <c r="L709" t="str">
        <f t="shared" si="10"/>
        <v>Operating</v>
      </c>
    </row>
    <row r="710" spans="1:12" x14ac:dyDescent="0.2">
      <c r="A710">
        <v>38385</v>
      </c>
      <c r="B710" s="2">
        <v>36826</v>
      </c>
      <c r="C710" t="s">
        <v>322</v>
      </c>
      <c r="D710">
        <v>2000</v>
      </c>
      <c r="F710" t="s">
        <v>113</v>
      </c>
      <c r="H710" t="s">
        <v>115</v>
      </c>
      <c r="I710" t="s">
        <v>116</v>
      </c>
      <c r="J710" s="8">
        <v>10000</v>
      </c>
      <c r="L710" t="s">
        <v>358</v>
      </c>
    </row>
    <row r="711" spans="1:12" x14ac:dyDescent="0.2">
      <c r="A711">
        <v>38385</v>
      </c>
      <c r="B711" s="2">
        <v>36817</v>
      </c>
      <c r="C711" t="s">
        <v>322</v>
      </c>
      <c r="D711">
        <v>2000</v>
      </c>
      <c r="F711" t="s">
        <v>330</v>
      </c>
      <c r="H711" t="s">
        <v>6</v>
      </c>
      <c r="J711">
        <v>-24.92</v>
      </c>
      <c r="L711" t="str">
        <f t="shared" si="10"/>
        <v>Operating</v>
      </c>
    </row>
    <row r="712" spans="1:12" x14ac:dyDescent="0.2">
      <c r="A712">
        <v>38385</v>
      </c>
      <c r="B712" s="2">
        <v>36818</v>
      </c>
      <c r="C712" t="s">
        <v>322</v>
      </c>
      <c r="D712">
        <v>2000</v>
      </c>
      <c r="F712" t="s">
        <v>347</v>
      </c>
      <c r="H712" t="s">
        <v>355</v>
      </c>
      <c r="I712" t="s">
        <v>53</v>
      </c>
      <c r="J712">
        <v>-30</v>
      </c>
      <c r="L712" t="str">
        <f t="shared" si="10"/>
        <v>Personal</v>
      </c>
    </row>
    <row r="713" spans="1:12" x14ac:dyDescent="0.2">
      <c r="A713">
        <v>38385</v>
      </c>
      <c r="B713" s="2">
        <v>36822</v>
      </c>
      <c r="C713" t="s">
        <v>322</v>
      </c>
      <c r="D713">
        <v>2000</v>
      </c>
      <c r="F713" t="s">
        <v>330</v>
      </c>
      <c r="G713" t="s">
        <v>491</v>
      </c>
      <c r="H713" t="s">
        <v>6</v>
      </c>
      <c r="J713">
        <v>61.85</v>
      </c>
      <c r="L713" t="str">
        <f t="shared" si="10"/>
        <v>Operating</v>
      </c>
    </row>
    <row r="714" spans="1:12" x14ac:dyDescent="0.2">
      <c r="A714">
        <v>38385</v>
      </c>
      <c r="B714" s="2">
        <v>36822</v>
      </c>
      <c r="C714" t="s">
        <v>322</v>
      </c>
      <c r="D714">
        <v>2000</v>
      </c>
      <c r="F714" t="s">
        <v>330</v>
      </c>
      <c r="H714" t="s">
        <v>6</v>
      </c>
      <c r="J714">
        <v>-16.600000000000001</v>
      </c>
      <c r="L714" t="str">
        <f t="shared" si="10"/>
        <v>Operating</v>
      </c>
    </row>
    <row r="715" spans="1:12" x14ac:dyDescent="0.2">
      <c r="A715">
        <v>38385</v>
      </c>
      <c r="B715" s="2">
        <v>36823</v>
      </c>
      <c r="C715" t="s">
        <v>322</v>
      </c>
      <c r="D715">
        <v>2000</v>
      </c>
      <c r="F715" t="s">
        <v>330</v>
      </c>
      <c r="H715" t="s">
        <v>6</v>
      </c>
      <c r="J715">
        <v>-53.35</v>
      </c>
      <c r="L715" t="str">
        <f t="shared" si="10"/>
        <v>Operating</v>
      </c>
    </row>
    <row r="716" spans="1:12" x14ac:dyDescent="0.2">
      <c r="A716">
        <v>38385</v>
      </c>
      <c r="B716" s="2">
        <v>36823</v>
      </c>
      <c r="C716" t="s">
        <v>322</v>
      </c>
      <c r="D716">
        <v>2000</v>
      </c>
      <c r="F716" t="s">
        <v>492</v>
      </c>
      <c r="H716" t="s">
        <v>6</v>
      </c>
      <c r="I716" t="s">
        <v>16</v>
      </c>
      <c r="J716">
        <v>-21.64</v>
      </c>
      <c r="L716" t="str">
        <f t="shared" si="10"/>
        <v>Operating</v>
      </c>
    </row>
    <row r="717" spans="1:12" x14ac:dyDescent="0.2">
      <c r="A717">
        <v>38385</v>
      </c>
      <c r="B717" s="2">
        <v>36825</v>
      </c>
      <c r="C717" t="s">
        <v>322</v>
      </c>
      <c r="D717">
        <v>2000</v>
      </c>
      <c r="F717" t="s">
        <v>330</v>
      </c>
      <c r="H717" t="s">
        <v>6</v>
      </c>
      <c r="J717">
        <v>-20.22</v>
      </c>
      <c r="L717" t="str">
        <f t="shared" si="10"/>
        <v>Operating</v>
      </c>
    </row>
    <row r="718" spans="1:12" x14ac:dyDescent="0.2">
      <c r="A718">
        <v>38385</v>
      </c>
      <c r="B718" s="2">
        <v>36826</v>
      </c>
      <c r="C718" t="s">
        <v>322</v>
      </c>
      <c r="D718">
        <v>2000</v>
      </c>
      <c r="F718" t="s">
        <v>330</v>
      </c>
      <c r="H718" t="s">
        <v>6</v>
      </c>
      <c r="J718">
        <v>-16</v>
      </c>
      <c r="L718" t="str">
        <f t="shared" si="10"/>
        <v>Operating</v>
      </c>
    </row>
    <row r="719" spans="1:12" x14ac:dyDescent="0.2">
      <c r="A719">
        <v>38385</v>
      </c>
      <c r="B719" s="2">
        <v>36829</v>
      </c>
      <c r="C719" t="s">
        <v>322</v>
      </c>
      <c r="D719">
        <v>2000</v>
      </c>
      <c r="F719" t="s">
        <v>330</v>
      </c>
      <c r="H719" t="s">
        <v>6</v>
      </c>
      <c r="J719">
        <v>-43.3</v>
      </c>
      <c r="L719" t="str">
        <f t="shared" si="10"/>
        <v>Operating</v>
      </c>
    </row>
    <row r="720" spans="1:12" x14ac:dyDescent="0.2">
      <c r="A720">
        <v>38385</v>
      </c>
      <c r="B720" s="2">
        <v>36829</v>
      </c>
      <c r="C720" t="s">
        <v>322</v>
      </c>
      <c r="D720">
        <v>2000</v>
      </c>
      <c r="F720" t="s">
        <v>330</v>
      </c>
      <c r="H720" t="s">
        <v>6</v>
      </c>
      <c r="J720">
        <v>-18.61</v>
      </c>
      <c r="L720" t="str">
        <f t="shared" si="10"/>
        <v>Operating</v>
      </c>
    </row>
    <row r="721" spans="1:13" x14ac:dyDescent="0.2">
      <c r="A721">
        <v>38385</v>
      </c>
      <c r="B721" s="2">
        <v>36830</v>
      </c>
      <c r="C721" t="s">
        <v>322</v>
      </c>
      <c r="D721">
        <v>2000</v>
      </c>
      <c r="F721" t="s">
        <v>36</v>
      </c>
      <c r="H721" t="s">
        <v>6</v>
      </c>
      <c r="J721">
        <v>-261.37</v>
      </c>
      <c r="L721" t="s">
        <v>499</v>
      </c>
    </row>
    <row r="722" spans="1:13" x14ac:dyDescent="0.2">
      <c r="A722">
        <v>38385</v>
      </c>
      <c r="B722" s="2">
        <v>36830</v>
      </c>
      <c r="C722" t="s">
        <v>322</v>
      </c>
      <c r="D722">
        <v>2000</v>
      </c>
      <c r="F722" t="s">
        <v>347</v>
      </c>
      <c r="H722" t="s">
        <v>355</v>
      </c>
      <c r="I722" t="s">
        <v>53</v>
      </c>
      <c r="J722">
        <v>-20</v>
      </c>
      <c r="L722" t="str">
        <f t="shared" si="10"/>
        <v>Personal</v>
      </c>
    </row>
    <row r="723" spans="1:13" x14ac:dyDescent="0.2">
      <c r="A723">
        <v>38385</v>
      </c>
      <c r="B723" s="2">
        <v>36830</v>
      </c>
      <c r="C723" t="s">
        <v>322</v>
      </c>
      <c r="D723">
        <v>2000</v>
      </c>
      <c r="F723" t="s">
        <v>334</v>
      </c>
      <c r="H723" t="s">
        <v>355</v>
      </c>
      <c r="I723" t="s">
        <v>53</v>
      </c>
      <c r="J723">
        <v>-7.9</v>
      </c>
      <c r="L723" t="str">
        <f t="shared" si="10"/>
        <v>Personal</v>
      </c>
    </row>
    <row r="724" spans="1:13" x14ac:dyDescent="0.2">
      <c r="A724">
        <v>38385</v>
      </c>
      <c r="B724" s="2">
        <v>36817</v>
      </c>
      <c r="C724" t="s">
        <v>322</v>
      </c>
      <c r="D724">
        <v>2000</v>
      </c>
      <c r="E724">
        <v>1178</v>
      </c>
      <c r="F724" t="s">
        <v>395</v>
      </c>
      <c r="G724" t="s">
        <v>406</v>
      </c>
      <c r="H724" t="s">
        <v>355</v>
      </c>
      <c r="I724" t="s">
        <v>356</v>
      </c>
      <c r="J724">
        <v>-792.28</v>
      </c>
      <c r="L724" t="str">
        <f t="shared" si="10"/>
        <v>Personal</v>
      </c>
    </row>
    <row r="725" spans="1:13" x14ac:dyDescent="0.2">
      <c r="A725">
        <v>38385</v>
      </c>
      <c r="B725" s="2">
        <v>36798</v>
      </c>
      <c r="C725" t="s">
        <v>322</v>
      </c>
      <c r="D725">
        <v>2000</v>
      </c>
      <c r="E725">
        <v>1186</v>
      </c>
      <c r="F725" t="s">
        <v>495</v>
      </c>
      <c r="G725" t="s">
        <v>496</v>
      </c>
      <c r="H725" t="s">
        <v>355</v>
      </c>
      <c r="I725" t="s">
        <v>115</v>
      </c>
      <c r="J725" s="7">
        <v>-50</v>
      </c>
      <c r="L725" t="str">
        <f t="shared" si="10"/>
        <v>Personal</v>
      </c>
    </row>
    <row r="726" spans="1:13" x14ac:dyDescent="0.2">
      <c r="A726">
        <v>38385</v>
      </c>
      <c r="B726" s="2">
        <v>36801</v>
      </c>
      <c r="C726" t="s">
        <v>322</v>
      </c>
      <c r="D726">
        <v>2000</v>
      </c>
      <c r="E726">
        <v>1187</v>
      </c>
      <c r="F726" t="s">
        <v>36</v>
      </c>
      <c r="H726" t="s">
        <v>6</v>
      </c>
      <c r="J726">
        <v>-871.45</v>
      </c>
      <c r="L726" t="s">
        <v>499</v>
      </c>
    </row>
    <row r="727" spans="1:13" x14ac:dyDescent="0.2">
      <c r="A727">
        <v>38385</v>
      </c>
      <c r="B727" s="2">
        <v>36809</v>
      </c>
      <c r="C727" t="s">
        <v>322</v>
      </c>
      <c r="D727">
        <v>2000</v>
      </c>
      <c r="E727">
        <v>1188</v>
      </c>
      <c r="F727" t="s">
        <v>325</v>
      </c>
      <c r="H727" t="s">
        <v>358</v>
      </c>
      <c r="I727" t="s">
        <v>281</v>
      </c>
      <c r="J727">
        <v>-3941.3</v>
      </c>
      <c r="L727" t="s">
        <v>358</v>
      </c>
    </row>
    <row r="728" spans="1:13" x14ac:dyDescent="0.2">
      <c r="A728">
        <v>38385</v>
      </c>
      <c r="B728" s="2">
        <v>36805</v>
      </c>
      <c r="C728" t="s">
        <v>322</v>
      </c>
      <c r="D728">
        <v>2000</v>
      </c>
      <c r="E728">
        <v>1189</v>
      </c>
      <c r="F728" t="s">
        <v>392</v>
      </c>
      <c r="H728" t="s">
        <v>355</v>
      </c>
      <c r="I728" t="s">
        <v>357</v>
      </c>
      <c r="J728">
        <v>-496.58</v>
      </c>
      <c r="L728" t="str">
        <f t="shared" si="10"/>
        <v>Personal</v>
      </c>
    </row>
    <row r="729" spans="1:13" x14ac:dyDescent="0.2">
      <c r="A729">
        <v>38385</v>
      </c>
      <c r="B729" s="2">
        <v>36787</v>
      </c>
      <c r="C729" t="s">
        <v>322</v>
      </c>
      <c r="D729">
        <v>2000</v>
      </c>
      <c r="E729">
        <v>1190</v>
      </c>
      <c r="F729" t="s">
        <v>493</v>
      </c>
      <c r="G729" t="s">
        <v>494</v>
      </c>
      <c r="H729" t="s">
        <v>355</v>
      </c>
      <c r="I729" t="s">
        <v>115</v>
      </c>
      <c r="J729" s="7">
        <v>-1000</v>
      </c>
      <c r="L729" t="str">
        <f t="shared" si="10"/>
        <v>Personal</v>
      </c>
    </row>
    <row r="730" spans="1:13" x14ac:dyDescent="0.2">
      <c r="A730">
        <v>38385</v>
      </c>
      <c r="B730" s="2">
        <v>36761</v>
      </c>
      <c r="C730" t="s">
        <v>322</v>
      </c>
      <c r="D730">
        <v>2000</v>
      </c>
      <c r="E730">
        <v>1191</v>
      </c>
      <c r="F730" t="s">
        <v>63</v>
      </c>
      <c r="H730" t="s">
        <v>6</v>
      </c>
      <c r="I730" t="s">
        <v>9</v>
      </c>
      <c r="J730">
        <v>-212.06</v>
      </c>
      <c r="L730" t="s">
        <v>498</v>
      </c>
      <c r="M730" t="s">
        <v>511</v>
      </c>
    </row>
    <row r="731" spans="1:13" x14ac:dyDescent="0.2">
      <c r="A731">
        <v>38385</v>
      </c>
      <c r="B731" s="2">
        <v>36761</v>
      </c>
      <c r="C731" t="s">
        <v>322</v>
      </c>
      <c r="D731">
        <v>2000</v>
      </c>
      <c r="E731">
        <v>1191</v>
      </c>
      <c r="F731" t="s">
        <v>63</v>
      </c>
      <c r="H731" t="s">
        <v>6</v>
      </c>
      <c r="I731" t="s">
        <v>9</v>
      </c>
      <c r="J731">
        <v>-350</v>
      </c>
      <c r="L731" t="s">
        <v>499</v>
      </c>
      <c r="M731" t="s">
        <v>511</v>
      </c>
    </row>
    <row r="732" spans="1:13" x14ac:dyDescent="0.2">
      <c r="B732" s="2">
        <v>36526</v>
      </c>
      <c r="C732" t="s">
        <v>31</v>
      </c>
      <c r="D732">
        <v>2000</v>
      </c>
      <c r="F732" t="s">
        <v>553</v>
      </c>
      <c r="H732" t="s">
        <v>17</v>
      </c>
      <c r="I732" t="s">
        <v>563</v>
      </c>
      <c r="J732">
        <v>300</v>
      </c>
      <c r="L732" t="s">
        <v>498</v>
      </c>
    </row>
    <row r="733" spans="1:13" x14ac:dyDescent="0.2">
      <c r="B733" s="2">
        <v>36557</v>
      </c>
      <c r="C733" t="s">
        <v>76</v>
      </c>
      <c r="D733">
        <v>2000</v>
      </c>
      <c r="F733" t="s">
        <v>553</v>
      </c>
      <c r="H733" t="s">
        <v>17</v>
      </c>
      <c r="I733" t="s">
        <v>563</v>
      </c>
      <c r="J733">
        <v>300</v>
      </c>
      <c r="L733" t="s">
        <v>498</v>
      </c>
    </row>
    <row r="734" spans="1:13" x14ac:dyDescent="0.2">
      <c r="B734" s="2">
        <v>36586</v>
      </c>
      <c r="C734" t="s">
        <v>75</v>
      </c>
      <c r="D734">
        <v>2000</v>
      </c>
      <c r="F734" t="s">
        <v>553</v>
      </c>
      <c r="H734" t="s">
        <v>17</v>
      </c>
      <c r="I734" t="s">
        <v>563</v>
      </c>
      <c r="J734">
        <v>300</v>
      </c>
      <c r="L734" t="s">
        <v>498</v>
      </c>
    </row>
    <row r="735" spans="1:13" x14ac:dyDescent="0.2">
      <c r="B735" s="2">
        <v>36617</v>
      </c>
      <c r="C735" t="s">
        <v>92</v>
      </c>
      <c r="D735">
        <v>2000</v>
      </c>
      <c r="F735" t="s">
        <v>553</v>
      </c>
      <c r="H735" t="s">
        <v>17</v>
      </c>
      <c r="I735" t="s">
        <v>563</v>
      </c>
      <c r="J735">
        <v>300</v>
      </c>
      <c r="L735" t="s">
        <v>498</v>
      </c>
    </row>
    <row r="736" spans="1:13" x14ac:dyDescent="0.2">
      <c r="B736" s="2">
        <v>36647</v>
      </c>
      <c r="C736" t="s">
        <v>166</v>
      </c>
      <c r="D736">
        <v>2000</v>
      </c>
      <c r="F736" t="s">
        <v>553</v>
      </c>
      <c r="H736" t="s">
        <v>17</v>
      </c>
      <c r="I736" t="s">
        <v>563</v>
      </c>
      <c r="J736">
        <v>300</v>
      </c>
      <c r="L736" t="s">
        <v>498</v>
      </c>
    </row>
    <row r="737" spans="1:13" x14ac:dyDescent="0.2">
      <c r="B737" s="2">
        <v>36678</v>
      </c>
      <c r="C737" t="s">
        <v>196</v>
      </c>
      <c r="D737">
        <v>2000</v>
      </c>
      <c r="F737" t="s">
        <v>553</v>
      </c>
      <c r="H737" t="s">
        <v>17</v>
      </c>
      <c r="I737" t="s">
        <v>563</v>
      </c>
      <c r="J737">
        <v>300</v>
      </c>
      <c r="L737" t="s">
        <v>498</v>
      </c>
    </row>
    <row r="738" spans="1:13" x14ac:dyDescent="0.2">
      <c r="B738" s="2">
        <v>36708</v>
      </c>
      <c r="C738" t="s">
        <v>231</v>
      </c>
      <c r="D738">
        <v>2000</v>
      </c>
      <c r="F738" t="s">
        <v>553</v>
      </c>
      <c r="H738" t="s">
        <v>17</v>
      </c>
      <c r="I738" t="s">
        <v>563</v>
      </c>
      <c r="J738">
        <v>300</v>
      </c>
      <c r="L738" t="s">
        <v>498</v>
      </c>
    </row>
    <row r="739" spans="1:13" x14ac:dyDescent="0.2">
      <c r="B739" s="2">
        <v>36739</v>
      </c>
      <c r="C739" t="s">
        <v>288</v>
      </c>
      <c r="D739">
        <v>2000</v>
      </c>
      <c r="F739" t="s">
        <v>553</v>
      </c>
      <c r="H739" t="s">
        <v>17</v>
      </c>
      <c r="I739" t="s">
        <v>563</v>
      </c>
      <c r="J739">
        <v>300</v>
      </c>
      <c r="L739" t="s">
        <v>498</v>
      </c>
    </row>
    <row r="740" spans="1:13" x14ac:dyDescent="0.2">
      <c r="B740" s="2">
        <v>36770</v>
      </c>
      <c r="C740" t="s">
        <v>323</v>
      </c>
      <c r="D740">
        <v>2000</v>
      </c>
      <c r="F740" t="s">
        <v>553</v>
      </c>
      <c r="H740" t="s">
        <v>17</v>
      </c>
      <c r="I740" t="s">
        <v>563</v>
      </c>
      <c r="J740">
        <v>300</v>
      </c>
      <c r="L740" t="s">
        <v>498</v>
      </c>
    </row>
    <row r="741" spans="1:13" x14ac:dyDescent="0.2">
      <c r="B741" s="2">
        <v>36800</v>
      </c>
      <c r="C741" t="s">
        <v>322</v>
      </c>
      <c r="D741">
        <v>2000</v>
      </c>
      <c r="F741" t="s">
        <v>553</v>
      </c>
      <c r="H741" t="s">
        <v>17</v>
      </c>
      <c r="I741" t="s">
        <v>563</v>
      </c>
      <c r="J741">
        <v>300</v>
      </c>
      <c r="L741" t="s">
        <v>498</v>
      </c>
    </row>
    <row r="742" spans="1:13" x14ac:dyDescent="0.2">
      <c r="B742" s="2">
        <v>36831</v>
      </c>
      <c r="C742" t="s">
        <v>320</v>
      </c>
      <c r="D742">
        <v>2000</v>
      </c>
      <c r="F742" t="s">
        <v>553</v>
      </c>
      <c r="H742" t="s">
        <v>17</v>
      </c>
      <c r="I742" t="s">
        <v>563</v>
      </c>
      <c r="J742">
        <v>300</v>
      </c>
      <c r="L742" t="s">
        <v>498</v>
      </c>
    </row>
    <row r="743" spans="1:13" x14ac:dyDescent="0.2">
      <c r="B743" s="2">
        <v>36861</v>
      </c>
      <c r="C743" t="s">
        <v>501</v>
      </c>
      <c r="D743">
        <v>2000</v>
      </c>
      <c r="F743" t="s">
        <v>553</v>
      </c>
      <c r="H743" t="s">
        <v>17</v>
      </c>
      <c r="I743" t="s">
        <v>563</v>
      </c>
      <c r="J743">
        <v>300</v>
      </c>
      <c r="L743" t="s">
        <v>498</v>
      </c>
    </row>
    <row r="744" spans="1:13" x14ac:dyDescent="0.2">
      <c r="A744">
        <v>35599</v>
      </c>
      <c r="B744" s="2">
        <v>36837</v>
      </c>
      <c r="C744" t="s">
        <v>320</v>
      </c>
      <c r="D744">
        <v>2000</v>
      </c>
      <c r="F744" t="s">
        <v>20</v>
      </c>
      <c r="G744" t="s">
        <v>564</v>
      </c>
      <c r="H744" t="s">
        <v>17</v>
      </c>
      <c r="I744" t="s">
        <v>20</v>
      </c>
      <c r="J744" s="8">
        <v>4585.18</v>
      </c>
      <c r="L744" t="str">
        <f>IF(H744="Personal","Personal","Operating")</f>
        <v>Operating</v>
      </c>
    </row>
    <row r="745" spans="1:13" x14ac:dyDescent="0.2">
      <c r="A745">
        <v>35599</v>
      </c>
      <c r="B745" s="2">
        <v>36844</v>
      </c>
      <c r="C745" t="s">
        <v>320</v>
      </c>
      <c r="D745">
        <v>2000</v>
      </c>
      <c r="F745" t="s">
        <v>20</v>
      </c>
      <c r="G745" t="s">
        <v>565</v>
      </c>
      <c r="H745" t="s">
        <v>17</v>
      </c>
      <c r="I745" t="s">
        <v>20</v>
      </c>
      <c r="J745" s="8">
        <v>4678</v>
      </c>
      <c r="L745" t="str">
        <f>IF(H745="Personal","Personal","Operating")</f>
        <v>Operating</v>
      </c>
    </row>
    <row r="746" spans="1:13" x14ac:dyDescent="0.2">
      <c r="A746">
        <v>35599</v>
      </c>
      <c r="B746" s="2">
        <v>36851</v>
      </c>
      <c r="C746" t="s">
        <v>320</v>
      </c>
      <c r="D746">
        <v>2000</v>
      </c>
      <c r="F746" t="s">
        <v>20</v>
      </c>
      <c r="G746" t="s">
        <v>566</v>
      </c>
      <c r="H746" t="s">
        <v>17</v>
      </c>
      <c r="I746" t="s">
        <v>20</v>
      </c>
      <c r="J746" s="8">
        <v>4227.5</v>
      </c>
      <c r="L746" t="str">
        <f>IF(H746="Personal","Personal","Operating")</f>
        <v>Operating</v>
      </c>
    </row>
    <row r="747" spans="1:13" x14ac:dyDescent="0.2">
      <c r="A747">
        <v>35599</v>
      </c>
      <c r="B747" s="2">
        <v>36858</v>
      </c>
      <c r="C747" t="s">
        <v>320</v>
      </c>
      <c r="D747">
        <v>2000</v>
      </c>
      <c r="F747" t="s">
        <v>113</v>
      </c>
      <c r="G747" t="s">
        <v>114</v>
      </c>
      <c r="H747" t="s">
        <v>115</v>
      </c>
      <c r="I747" t="s">
        <v>116</v>
      </c>
      <c r="J747" s="8">
        <v>-10000</v>
      </c>
      <c r="L747" t="s">
        <v>358</v>
      </c>
    </row>
    <row r="748" spans="1:13" x14ac:dyDescent="0.2">
      <c r="A748">
        <v>35599</v>
      </c>
      <c r="B748" s="2">
        <v>36858</v>
      </c>
      <c r="C748" t="s">
        <v>320</v>
      </c>
      <c r="D748">
        <v>2000</v>
      </c>
      <c r="F748" t="s">
        <v>20</v>
      </c>
      <c r="G748" t="s">
        <v>567</v>
      </c>
      <c r="H748" t="s">
        <v>17</v>
      </c>
      <c r="I748" t="s">
        <v>20</v>
      </c>
      <c r="J748" s="8">
        <v>5351.5</v>
      </c>
      <c r="L748" t="str">
        <f>IF(H748="Personal","Personal","Operating")</f>
        <v>Operating</v>
      </c>
    </row>
    <row r="749" spans="1:13" x14ac:dyDescent="0.2">
      <c r="A749">
        <v>35599</v>
      </c>
      <c r="B749" s="2">
        <v>36833</v>
      </c>
      <c r="C749" t="s">
        <v>320</v>
      </c>
      <c r="D749">
        <v>2000</v>
      </c>
      <c r="F749" t="s">
        <v>101</v>
      </c>
      <c r="G749" t="s">
        <v>568</v>
      </c>
      <c r="H749" t="s">
        <v>51</v>
      </c>
      <c r="I749" t="s">
        <v>103</v>
      </c>
      <c r="J749" s="7">
        <f>-utility!AF45</f>
        <v>-4300.01</v>
      </c>
      <c r="L749" t="str">
        <f>IF(H749="Personal","Personal","Operating")</f>
        <v>Operating</v>
      </c>
      <c r="M749" s="7"/>
    </row>
    <row r="750" spans="1:13" x14ac:dyDescent="0.2">
      <c r="A750">
        <v>35599</v>
      </c>
      <c r="B750" s="2">
        <v>36833</v>
      </c>
      <c r="C750" t="s">
        <v>320</v>
      </c>
      <c r="D750">
        <v>2000</v>
      </c>
      <c r="F750" t="s">
        <v>105</v>
      </c>
      <c r="G750" t="s">
        <v>569</v>
      </c>
      <c r="H750" t="s">
        <v>51</v>
      </c>
      <c r="I750" t="s">
        <v>53</v>
      </c>
      <c r="J750" s="7">
        <v>-144.29</v>
      </c>
      <c r="L750" t="str">
        <f>IF(H750="Personal","Personal","Operating")</f>
        <v>Operating</v>
      </c>
    </row>
    <row r="751" spans="1:13" x14ac:dyDescent="0.2">
      <c r="A751">
        <v>35599</v>
      </c>
      <c r="B751" s="2">
        <v>36860</v>
      </c>
      <c r="C751" t="s">
        <v>320</v>
      </c>
      <c r="D751">
        <v>2000</v>
      </c>
      <c r="F751" t="s">
        <v>163</v>
      </c>
      <c r="G751" t="s">
        <v>162</v>
      </c>
      <c r="H751" t="s">
        <v>18</v>
      </c>
      <c r="I751" t="s">
        <v>19</v>
      </c>
      <c r="J751">
        <v>-1.72</v>
      </c>
      <c r="L751" t="str">
        <f>IF(H751="Personal","Personal","Operating")</f>
        <v>Operating</v>
      </c>
    </row>
    <row r="752" spans="1:13" x14ac:dyDescent="0.2">
      <c r="A752">
        <v>35599</v>
      </c>
      <c r="B752" s="2">
        <v>36833</v>
      </c>
      <c r="C752" t="s">
        <v>320</v>
      </c>
      <c r="D752">
        <v>2000</v>
      </c>
      <c r="E752">
        <v>1512</v>
      </c>
      <c r="F752" t="s">
        <v>301</v>
      </c>
      <c r="H752" t="s">
        <v>6</v>
      </c>
      <c r="I752" t="s">
        <v>16</v>
      </c>
      <c r="J752">
        <v>-32.46</v>
      </c>
      <c r="L752" t="s">
        <v>498</v>
      </c>
    </row>
    <row r="753" spans="1:12" x14ac:dyDescent="0.2">
      <c r="A753">
        <v>35599</v>
      </c>
      <c r="B753" s="2">
        <v>36832</v>
      </c>
      <c r="C753" t="s">
        <v>320</v>
      </c>
      <c r="D753">
        <v>2000</v>
      </c>
      <c r="E753">
        <v>1513</v>
      </c>
      <c r="F753" t="s">
        <v>55</v>
      </c>
      <c r="H753" t="s">
        <v>6</v>
      </c>
      <c r="I753" t="s">
        <v>15</v>
      </c>
      <c r="J753">
        <v>-29.79</v>
      </c>
      <c r="L753" t="s">
        <v>498</v>
      </c>
    </row>
    <row r="754" spans="1:12" x14ac:dyDescent="0.2">
      <c r="A754">
        <v>35599</v>
      </c>
      <c r="B754" s="2">
        <v>36833</v>
      </c>
      <c r="C754" t="s">
        <v>320</v>
      </c>
      <c r="D754">
        <v>2000</v>
      </c>
      <c r="E754">
        <v>1514</v>
      </c>
      <c r="F754" t="s">
        <v>374</v>
      </c>
      <c r="G754" t="s">
        <v>570</v>
      </c>
      <c r="H754" t="s">
        <v>3</v>
      </c>
      <c r="I754" t="s">
        <v>4</v>
      </c>
      <c r="J754">
        <v>-270</v>
      </c>
      <c r="L754" t="s">
        <v>498</v>
      </c>
    </row>
    <row r="755" spans="1:12" x14ac:dyDescent="0.2">
      <c r="A755">
        <v>35599</v>
      </c>
      <c r="B755" s="2">
        <v>36833</v>
      </c>
      <c r="C755" t="s">
        <v>320</v>
      </c>
      <c r="D755">
        <v>2000</v>
      </c>
      <c r="E755">
        <v>1515</v>
      </c>
      <c r="F755" t="s">
        <v>176</v>
      </c>
      <c r="G755" t="s">
        <v>570</v>
      </c>
      <c r="H755" t="s">
        <v>3</v>
      </c>
      <c r="I755" t="s">
        <v>5</v>
      </c>
      <c r="J755">
        <v>-260</v>
      </c>
      <c r="L755" t="s">
        <v>498</v>
      </c>
    </row>
    <row r="756" spans="1:12" x14ac:dyDescent="0.2">
      <c r="A756">
        <v>35599</v>
      </c>
      <c r="B756" s="2">
        <v>36839</v>
      </c>
      <c r="C756" t="s">
        <v>320</v>
      </c>
      <c r="D756">
        <v>2000</v>
      </c>
      <c r="E756">
        <v>1516</v>
      </c>
      <c r="F756" t="s">
        <v>571</v>
      </c>
      <c r="G756" t="s">
        <v>572</v>
      </c>
      <c r="H756" t="s">
        <v>17</v>
      </c>
      <c r="I756" t="s">
        <v>195</v>
      </c>
      <c r="J756">
        <v>-200</v>
      </c>
      <c r="K756">
        <v>39</v>
      </c>
      <c r="L756" t="s">
        <v>498</v>
      </c>
    </row>
    <row r="757" spans="1:12" x14ac:dyDescent="0.2">
      <c r="A757">
        <v>35599</v>
      </c>
      <c r="B757" s="2">
        <v>36840</v>
      </c>
      <c r="C757" t="s">
        <v>320</v>
      </c>
      <c r="D757">
        <v>2000</v>
      </c>
      <c r="E757">
        <v>1517</v>
      </c>
      <c r="F757" t="s">
        <v>374</v>
      </c>
      <c r="G757" t="s">
        <v>573</v>
      </c>
      <c r="H757" t="s">
        <v>3</v>
      </c>
      <c r="I757" t="s">
        <v>4</v>
      </c>
      <c r="J757">
        <v>-270</v>
      </c>
      <c r="L757" t="s">
        <v>498</v>
      </c>
    </row>
    <row r="758" spans="1:12" x14ac:dyDescent="0.2">
      <c r="A758">
        <v>35599</v>
      </c>
      <c r="B758" s="2">
        <v>36840</v>
      </c>
      <c r="C758" t="s">
        <v>320</v>
      </c>
      <c r="D758">
        <v>2000</v>
      </c>
      <c r="E758">
        <v>1518</v>
      </c>
      <c r="F758" t="s">
        <v>176</v>
      </c>
      <c r="G758" t="s">
        <v>573</v>
      </c>
      <c r="H758" t="s">
        <v>3</v>
      </c>
      <c r="I758" t="s">
        <v>5</v>
      </c>
      <c r="J758">
        <v>-260</v>
      </c>
      <c r="L758" t="s">
        <v>498</v>
      </c>
    </row>
    <row r="759" spans="1:12" x14ac:dyDescent="0.2">
      <c r="A759">
        <v>35599</v>
      </c>
      <c r="B759" s="2">
        <v>36840</v>
      </c>
      <c r="C759" t="s">
        <v>320</v>
      </c>
      <c r="D759">
        <v>2000</v>
      </c>
      <c r="E759">
        <v>1519</v>
      </c>
      <c r="F759" t="s">
        <v>314</v>
      </c>
      <c r="G759" t="s">
        <v>252</v>
      </c>
      <c r="H759" t="s">
        <v>18</v>
      </c>
      <c r="I759" t="s">
        <v>253</v>
      </c>
      <c r="J759">
        <v>-35</v>
      </c>
      <c r="L759" t="s">
        <v>498</v>
      </c>
    </row>
    <row r="760" spans="1:12" x14ac:dyDescent="0.2">
      <c r="A760">
        <v>35599</v>
      </c>
      <c r="B760" s="2">
        <v>36840</v>
      </c>
      <c r="C760" t="s">
        <v>320</v>
      </c>
      <c r="D760">
        <v>2000</v>
      </c>
      <c r="E760">
        <v>1520</v>
      </c>
      <c r="F760" t="s">
        <v>574</v>
      </c>
      <c r="G760" t="s">
        <v>252</v>
      </c>
      <c r="H760" t="s">
        <v>18</v>
      </c>
      <c r="I760" t="s">
        <v>253</v>
      </c>
      <c r="J760">
        <v>-35</v>
      </c>
      <c r="L760" t="s">
        <v>498</v>
      </c>
    </row>
    <row r="761" spans="1:12" x14ac:dyDescent="0.2">
      <c r="A761">
        <v>35599</v>
      </c>
      <c r="B761" s="2">
        <v>36845</v>
      </c>
      <c r="C761" t="s">
        <v>320</v>
      </c>
      <c r="D761">
        <v>2000</v>
      </c>
      <c r="E761">
        <v>1521</v>
      </c>
      <c r="F761" t="s">
        <v>301</v>
      </c>
      <c r="G761" t="s">
        <v>575</v>
      </c>
      <c r="H761" t="s">
        <v>6</v>
      </c>
      <c r="I761" t="s">
        <v>16</v>
      </c>
      <c r="J761">
        <v>-24.9</v>
      </c>
      <c r="L761" t="s">
        <v>498</v>
      </c>
    </row>
    <row r="762" spans="1:12" x14ac:dyDescent="0.2">
      <c r="A762">
        <v>35599</v>
      </c>
      <c r="B762" s="2">
        <v>36845</v>
      </c>
      <c r="C762" t="s">
        <v>320</v>
      </c>
      <c r="D762">
        <v>2000</v>
      </c>
      <c r="E762">
        <v>1522</v>
      </c>
      <c r="F762" t="s">
        <v>576</v>
      </c>
      <c r="G762" t="s">
        <v>577</v>
      </c>
      <c r="H762" t="s">
        <v>51</v>
      </c>
      <c r="I762" t="s">
        <v>122</v>
      </c>
      <c r="J762">
        <v>-15.84</v>
      </c>
      <c r="L762" t="s">
        <v>498</v>
      </c>
    </row>
    <row r="763" spans="1:12" x14ac:dyDescent="0.2">
      <c r="A763">
        <v>35599</v>
      </c>
      <c r="B763" s="2">
        <v>36845</v>
      </c>
      <c r="C763" t="s">
        <v>320</v>
      </c>
      <c r="D763">
        <v>2000</v>
      </c>
      <c r="E763">
        <v>1523</v>
      </c>
      <c r="F763" t="s">
        <v>49</v>
      </c>
      <c r="G763" t="s">
        <v>578</v>
      </c>
      <c r="H763" t="s">
        <v>51</v>
      </c>
      <c r="I763" t="s">
        <v>122</v>
      </c>
      <c r="J763">
        <v>-191.32</v>
      </c>
      <c r="L763" t="s">
        <v>498</v>
      </c>
    </row>
    <row r="764" spans="1:12" x14ac:dyDescent="0.2">
      <c r="A764">
        <v>35599</v>
      </c>
      <c r="B764" s="2">
        <v>36845</v>
      </c>
      <c r="C764" t="s">
        <v>320</v>
      </c>
      <c r="D764">
        <v>2000</v>
      </c>
      <c r="E764">
        <v>1524</v>
      </c>
      <c r="F764" t="s">
        <v>383</v>
      </c>
      <c r="G764" t="s">
        <v>579</v>
      </c>
      <c r="H764" t="s">
        <v>17</v>
      </c>
      <c r="I764" t="s">
        <v>194</v>
      </c>
      <c r="J764">
        <v>-177.99</v>
      </c>
      <c r="L764" t="s">
        <v>498</v>
      </c>
    </row>
    <row r="765" spans="1:12" x14ac:dyDescent="0.2">
      <c r="A765">
        <v>35599</v>
      </c>
      <c r="B765" s="2">
        <v>36845</v>
      </c>
      <c r="C765" t="s">
        <v>320</v>
      </c>
      <c r="D765">
        <v>2000</v>
      </c>
      <c r="E765">
        <v>1526</v>
      </c>
      <c r="F765" t="s">
        <v>479</v>
      </c>
      <c r="H765" t="s">
        <v>6</v>
      </c>
      <c r="I765" t="s">
        <v>13</v>
      </c>
      <c r="J765">
        <v>-62.62</v>
      </c>
      <c r="L765" t="s">
        <v>498</v>
      </c>
    </row>
    <row r="766" spans="1:12" x14ac:dyDescent="0.2">
      <c r="A766">
        <v>35599</v>
      </c>
      <c r="B766" s="2">
        <v>36845</v>
      </c>
      <c r="C766" t="s">
        <v>320</v>
      </c>
      <c r="D766">
        <v>2000</v>
      </c>
      <c r="E766">
        <v>1527</v>
      </c>
      <c r="F766" t="s">
        <v>60</v>
      </c>
      <c r="G766" t="s">
        <v>580</v>
      </c>
      <c r="H766" t="s">
        <v>18</v>
      </c>
      <c r="I766" t="s">
        <v>62</v>
      </c>
      <c r="J766">
        <v>-47.47</v>
      </c>
      <c r="L766" t="s">
        <v>498</v>
      </c>
    </row>
    <row r="767" spans="1:12" x14ac:dyDescent="0.2">
      <c r="A767">
        <v>35599</v>
      </c>
      <c r="B767" s="2">
        <v>36845</v>
      </c>
      <c r="C767" t="s">
        <v>320</v>
      </c>
      <c r="D767">
        <v>2000</v>
      </c>
      <c r="E767">
        <v>1528</v>
      </c>
      <c r="F767" t="s">
        <v>379</v>
      </c>
      <c r="G767" t="s">
        <v>477</v>
      </c>
      <c r="H767" t="s">
        <v>355</v>
      </c>
      <c r="I767" t="s">
        <v>115</v>
      </c>
      <c r="J767">
        <v>-50</v>
      </c>
      <c r="L767" t="s">
        <v>355</v>
      </c>
    </row>
    <row r="768" spans="1:12" x14ac:dyDescent="0.2">
      <c r="A768">
        <v>35599</v>
      </c>
      <c r="B768" s="2">
        <v>36845</v>
      </c>
      <c r="C768" t="s">
        <v>320</v>
      </c>
      <c r="D768">
        <v>2000</v>
      </c>
      <c r="E768">
        <v>1529</v>
      </c>
      <c r="F768" t="s">
        <v>185</v>
      </c>
      <c r="H768" t="s">
        <v>18</v>
      </c>
      <c r="I768" t="s">
        <v>186</v>
      </c>
      <c r="J768">
        <v>-45</v>
      </c>
      <c r="L768" t="s">
        <v>498</v>
      </c>
    </row>
    <row r="769" spans="1:12" x14ac:dyDescent="0.2">
      <c r="A769">
        <v>35599</v>
      </c>
      <c r="B769" s="2">
        <v>36845</v>
      </c>
      <c r="C769" t="s">
        <v>320</v>
      </c>
      <c r="D769">
        <v>2000</v>
      </c>
      <c r="E769">
        <v>1530</v>
      </c>
      <c r="F769" t="s">
        <v>185</v>
      </c>
      <c r="H769" t="s">
        <v>18</v>
      </c>
      <c r="I769" t="s">
        <v>186</v>
      </c>
      <c r="J769">
        <v>-74.5</v>
      </c>
      <c r="L769" t="s">
        <v>498</v>
      </c>
    </row>
    <row r="770" spans="1:12" x14ac:dyDescent="0.2">
      <c r="A770">
        <v>35599</v>
      </c>
      <c r="B770" s="2">
        <v>36847</v>
      </c>
      <c r="C770" t="s">
        <v>320</v>
      </c>
      <c r="D770">
        <v>2000</v>
      </c>
      <c r="E770">
        <v>1531</v>
      </c>
      <c r="F770" t="s">
        <v>55</v>
      </c>
      <c r="H770" t="s">
        <v>6</v>
      </c>
      <c r="I770" t="s">
        <v>38</v>
      </c>
      <c r="J770">
        <v>-79.680000000000007</v>
      </c>
      <c r="L770" t="s">
        <v>498</v>
      </c>
    </row>
    <row r="771" spans="1:12" x14ac:dyDescent="0.2">
      <c r="A771">
        <v>35599</v>
      </c>
      <c r="B771" s="2">
        <v>36847</v>
      </c>
      <c r="C771" t="s">
        <v>320</v>
      </c>
      <c r="D771">
        <v>2000</v>
      </c>
      <c r="E771">
        <v>1533</v>
      </c>
      <c r="F771" t="s">
        <v>176</v>
      </c>
      <c r="G771" t="s">
        <v>581</v>
      </c>
      <c r="H771" t="s">
        <v>3</v>
      </c>
      <c r="I771" t="s">
        <v>5</v>
      </c>
      <c r="J771">
        <v>-260</v>
      </c>
      <c r="L771" t="s">
        <v>498</v>
      </c>
    </row>
    <row r="772" spans="1:12" x14ac:dyDescent="0.2">
      <c r="A772">
        <v>35599</v>
      </c>
      <c r="B772" s="2">
        <v>36847</v>
      </c>
      <c r="C772" t="s">
        <v>320</v>
      </c>
      <c r="D772">
        <v>2000</v>
      </c>
      <c r="E772">
        <v>1534</v>
      </c>
      <c r="F772" t="s">
        <v>374</v>
      </c>
      <c r="G772" t="s">
        <v>581</v>
      </c>
      <c r="H772" t="s">
        <v>3</v>
      </c>
      <c r="I772" t="s">
        <v>4</v>
      </c>
      <c r="J772">
        <v>-270</v>
      </c>
      <c r="L772" t="s">
        <v>498</v>
      </c>
    </row>
    <row r="773" spans="1:12" x14ac:dyDescent="0.2">
      <c r="A773">
        <v>35599</v>
      </c>
      <c r="B773" s="2">
        <v>36848</v>
      </c>
      <c r="C773" t="s">
        <v>320</v>
      </c>
      <c r="D773">
        <v>2000</v>
      </c>
      <c r="E773">
        <v>1535</v>
      </c>
      <c r="F773" t="s">
        <v>582</v>
      </c>
      <c r="G773" t="s">
        <v>583</v>
      </c>
      <c r="H773" t="s">
        <v>3</v>
      </c>
      <c r="I773" t="s">
        <v>4</v>
      </c>
      <c r="J773">
        <v>-120.25</v>
      </c>
      <c r="L773" t="s">
        <v>498</v>
      </c>
    </row>
    <row r="774" spans="1:12" x14ac:dyDescent="0.2">
      <c r="A774">
        <v>35599</v>
      </c>
      <c r="B774" s="2">
        <v>36850</v>
      </c>
      <c r="C774" t="s">
        <v>320</v>
      </c>
      <c r="D774">
        <v>2000</v>
      </c>
      <c r="E774">
        <v>1536</v>
      </c>
      <c r="F774" t="s">
        <v>220</v>
      </c>
      <c r="G774" t="s">
        <v>221</v>
      </c>
      <c r="H774" t="s">
        <v>6</v>
      </c>
      <c r="I774" t="s">
        <v>14</v>
      </c>
      <c r="J774">
        <v>-85</v>
      </c>
      <c r="K774">
        <v>40</v>
      </c>
      <c r="L774" t="s">
        <v>498</v>
      </c>
    </row>
    <row r="775" spans="1:12" x14ac:dyDescent="0.2">
      <c r="A775">
        <v>35599</v>
      </c>
      <c r="B775" s="2">
        <v>36854</v>
      </c>
      <c r="C775" t="s">
        <v>320</v>
      </c>
      <c r="D775">
        <v>2000</v>
      </c>
      <c r="E775">
        <v>1537</v>
      </c>
      <c r="F775" t="s">
        <v>374</v>
      </c>
      <c r="H775" t="s">
        <v>3</v>
      </c>
      <c r="I775" t="s">
        <v>4</v>
      </c>
      <c r="J775">
        <v>-270</v>
      </c>
      <c r="L775" t="s">
        <v>498</v>
      </c>
    </row>
    <row r="776" spans="1:12" x14ac:dyDescent="0.2">
      <c r="A776">
        <v>35599</v>
      </c>
      <c r="B776" s="2">
        <v>36854</v>
      </c>
      <c r="C776" t="s">
        <v>320</v>
      </c>
      <c r="D776">
        <v>2000</v>
      </c>
      <c r="E776">
        <v>1538</v>
      </c>
      <c r="F776" t="s">
        <v>176</v>
      </c>
      <c r="H776" t="s">
        <v>3</v>
      </c>
      <c r="I776" t="s">
        <v>5</v>
      </c>
      <c r="J776">
        <v>-260</v>
      </c>
      <c r="L776" t="s">
        <v>498</v>
      </c>
    </row>
    <row r="777" spans="1:12" x14ac:dyDescent="0.2">
      <c r="A777">
        <v>35599</v>
      </c>
      <c r="B777" s="2">
        <v>36854</v>
      </c>
      <c r="C777" t="s">
        <v>320</v>
      </c>
      <c r="D777">
        <v>2000</v>
      </c>
      <c r="E777">
        <v>1539</v>
      </c>
      <c r="F777" t="s">
        <v>574</v>
      </c>
      <c r="G777" t="s">
        <v>252</v>
      </c>
      <c r="H777" t="s">
        <v>18</v>
      </c>
      <c r="I777" t="s">
        <v>253</v>
      </c>
      <c r="J777">
        <v>-105</v>
      </c>
      <c r="L777" t="s">
        <v>498</v>
      </c>
    </row>
    <row r="778" spans="1:12" x14ac:dyDescent="0.2">
      <c r="A778">
        <v>35599</v>
      </c>
      <c r="B778" s="2">
        <v>36855</v>
      </c>
      <c r="C778" t="s">
        <v>320</v>
      </c>
      <c r="D778">
        <v>2000</v>
      </c>
      <c r="E778">
        <v>1540</v>
      </c>
      <c r="F778" t="s">
        <v>582</v>
      </c>
      <c r="G778" t="s">
        <v>583</v>
      </c>
      <c r="H778" t="s">
        <v>3</v>
      </c>
      <c r="I778" t="s">
        <v>4</v>
      </c>
      <c r="J778">
        <v>-104</v>
      </c>
      <c r="L778" t="s">
        <v>498</v>
      </c>
    </row>
    <row r="779" spans="1:12" x14ac:dyDescent="0.2">
      <c r="A779">
        <v>38385</v>
      </c>
      <c r="B779" s="2">
        <v>36831</v>
      </c>
      <c r="C779" t="s">
        <v>320</v>
      </c>
      <c r="D779">
        <v>2000</v>
      </c>
      <c r="F779" t="s">
        <v>330</v>
      </c>
      <c r="H779" t="s">
        <v>6</v>
      </c>
      <c r="J779">
        <v>-15.87</v>
      </c>
      <c r="L779" t="s">
        <v>498</v>
      </c>
    </row>
    <row r="780" spans="1:12" x14ac:dyDescent="0.2">
      <c r="A780">
        <v>38385</v>
      </c>
      <c r="B780" s="2">
        <v>36831</v>
      </c>
      <c r="C780" t="s">
        <v>320</v>
      </c>
      <c r="D780">
        <v>2000</v>
      </c>
      <c r="F780" t="s">
        <v>587</v>
      </c>
      <c r="H780" t="s">
        <v>6</v>
      </c>
      <c r="I780" t="s">
        <v>16</v>
      </c>
      <c r="J780">
        <v>-6.27</v>
      </c>
      <c r="L780" t="s">
        <v>498</v>
      </c>
    </row>
    <row r="781" spans="1:12" x14ac:dyDescent="0.2">
      <c r="A781">
        <v>38385</v>
      </c>
      <c r="B781" s="2">
        <v>36832</v>
      </c>
      <c r="C781" t="s">
        <v>320</v>
      </c>
      <c r="D781">
        <v>2000</v>
      </c>
      <c r="F781" t="s">
        <v>331</v>
      </c>
      <c r="H781" t="s">
        <v>6</v>
      </c>
      <c r="J781">
        <v>-57.23</v>
      </c>
      <c r="L781" t="s">
        <v>498</v>
      </c>
    </row>
    <row r="782" spans="1:12" x14ac:dyDescent="0.2">
      <c r="A782">
        <v>38385</v>
      </c>
      <c r="B782" s="2">
        <v>36833</v>
      </c>
      <c r="C782" t="s">
        <v>320</v>
      </c>
      <c r="D782">
        <v>2000</v>
      </c>
      <c r="F782" t="s">
        <v>36</v>
      </c>
      <c r="H782" t="s">
        <v>6</v>
      </c>
      <c r="J782">
        <v>-217.65</v>
      </c>
      <c r="L782" t="s">
        <v>499</v>
      </c>
    </row>
    <row r="783" spans="1:12" x14ac:dyDescent="0.2">
      <c r="A783">
        <v>38385</v>
      </c>
      <c r="B783" s="2">
        <v>36836</v>
      </c>
      <c r="C783" t="s">
        <v>320</v>
      </c>
      <c r="D783">
        <v>2000</v>
      </c>
      <c r="F783" t="s">
        <v>36</v>
      </c>
      <c r="H783" t="s">
        <v>6</v>
      </c>
      <c r="J783">
        <v>-48.05</v>
      </c>
      <c r="L783" t="s">
        <v>498</v>
      </c>
    </row>
    <row r="784" spans="1:12" x14ac:dyDescent="0.2">
      <c r="A784">
        <v>38385</v>
      </c>
      <c r="B784" s="2">
        <v>36836</v>
      </c>
      <c r="C784" t="s">
        <v>320</v>
      </c>
      <c r="D784">
        <v>2000</v>
      </c>
      <c r="F784" t="s">
        <v>330</v>
      </c>
      <c r="H784" t="s">
        <v>6</v>
      </c>
      <c r="J784">
        <v>-28</v>
      </c>
      <c r="L784" t="s">
        <v>498</v>
      </c>
    </row>
    <row r="785" spans="1:12" x14ac:dyDescent="0.2">
      <c r="A785">
        <v>38385</v>
      </c>
      <c r="B785" s="2">
        <v>36836</v>
      </c>
      <c r="C785" t="s">
        <v>320</v>
      </c>
      <c r="D785">
        <v>2000</v>
      </c>
      <c r="F785" t="s">
        <v>588</v>
      </c>
      <c r="H785" t="s">
        <v>6</v>
      </c>
      <c r="I785" t="s">
        <v>46</v>
      </c>
      <c r="J785">
        <v>-21.65</v>
      </c>
      <c r="L785" t="s">
        <v>498</v>
      </c>
    </row>
    <row r="786" spans="1:12" x14ac:dyDescent="0.2">
      <c r="A786">
        <v>38385</v>
      </c>
      <c r="B786" s="2">
        <v>36836</v>
      </c>
      <c r="C786" t="s">
        <v>320</v>
      </c>
      <c r="D786">
        <v>2000</v>
      </c>
      <c r="F786" t="s">
        <v>330</v>
      </c>
      <c r="H786" t="s">
        <v>6</v>
      </c>
      <c r="J786">
        <v>-8.52</v>
      </c>
      <c r="L786" t="s">
        <v>498</v>
      </c>
    </row>
    <row r="787" spans="1:12" x14ac:dyDescent="0.2">
      <c r="A787">
        <v>38385</v>
      </c>
      <c r="B787" s="2">
        <v>36837</v>
      </c>
      <c r="C787" t="s">
        <v>320</v>
      </c>
      <c r="D787">
        <v>2000</v>
      </c>
      <c r="F787" t="s">
        <v>589</v>
      </c>
      <c r="H787" t="s">
        <v>6</v>
      </c>
      <c r="J787">
        <v>-409.15</v>
      </c>
      <c r="L787" t="s">
        <v>499</v>
      </c>
    </row>
    <row r="788" spans="1:12" x14ac:dyDescent="0.2">
      <c r="A788">
        <v>38385</v>
      </c>
      <c r="B788" s="2">
        <v>36838</v>
      </c>
      <c r="C788" t="s">
        <v>320</v>
      </c>
      <c r="D788">
        <v>2000</v>
      </c>
      <c r="F788" t="s">
        <v>331</v>
      </c>
      <c r="H788" t="s">
        <v>6</v>
      </c>
      <c r="J788">
        <v>-16.18</v>
      </c>
      <c r="L788" t="s">
        <v>498</v>
      </c>
    </row>
    <row r="789" spans="1:12" x14ac:dyDescent="0.2">
      <c r="A789">
        <v>38385</v>
      </c>
      <c r="B789" s="2">
        <v>36839</v>
      </c>
      <c r="C789" t="s">
        <v>320</v>
      </c>
      <c r="D789">
        <v>2000</v>
      </c>
      <c r="F789" t="s">
        <v>331</v>
      </c>
      <c r="H789" t="s">
        <v>6</v>
      </c>
      <c r="J789">
        <v>-20.260000000000002</v>
      </c>
      <c r="L789" t="s">
        <v>498</v>
      </c>
    </row>
    <row r="790" spans="1:12" x14ac:dyDescent="0.2">
      <c r="A790">
        <v>38385</v>
      </c>
      <c r="B790" s="2">
        <v>36843</v>
      </c>
      <c r="C790" t="s">
        <v>320</v>
      </c>
      <c r="D790">
        <v>2000</v>
      </c>
      <c r="F790" t="s">
        <v>330</v>
      </c>
      <c r="H790" t="s">
        <v>6</v>
      </c>
      <c r="J790">
        <v>-18.649999999999999</v>
      </c>
      <c r="L790" t="s">
        <v>498</v>
      </c>
    </row>
    <row r="791" spans="1:12" x14ac:dyDescent="0.2">
      <c r="A791">
        <v>38385</v>
      </c>
      <c r="B791" s="2">
        <v>36843</v>
      </c>
      <c r="C791" t="s">
        <v>320</v>
      </c>
      <c r="D791">
        <v>2000</v>
      </c>
      <c r="F791" t="s">
        <v>330</v>
      </c>
      <c r="H791" t="s">
        <v>6</v>
      </c>
      <c r="J791" s="7">
        <v>-17.89</v>
      </c>
      <c r="L791" t="s">
        <v>498</v>
      </c>
    </row>
    <row r="792" spans="1:12" x14ac:dyDescent="0.2">
      <c r="A792">
        <v>38385</v>
      </c>
      <c r="B792" s="2">
        <v>36845</v>
      </c>
      <c r="C792" t="s">
        <v>320</v>
      </c>
      <c r="D792">
        <v>2000</v>
      </c>
      <c r="F792" t="s">
        <v>331</v>
      </c>
      <c r="H792" t="s">
        <v>6</v>
      </c>
      <c r="J792">
        <v>-290.11</v>
      </c>
      <c r="L792" t="s">
        <v>499</v>
      </c>
    </row>
    <row r="793" spans="1:12" x14ac:dyDescent="0.2">
      <c r="A793">
        <v>38385</v>
      </c>
      <c r="B793" s="2">
        <v>36847</v>
      </c>
      <c r="C793" t="s">
        <v>320</v>
      </c>
      <c r="D793">
        <v>2000</v>
      </c>
      <c r="F793" t="s">
        <v>490</v>
      </c>
      <c r="H793" t="s">
        <v>6</v>
      </c>
      <c r="J793">
        <v>-117.83</v>
      </c>
      <c r="L793" t="s">
        <v>498</v>
      </c>
    </row>
    <row r="794" spans="1:12" x14ac:dyDescent="0.2">
      <c r="A794">
        <v>38385</v>
      </c>
      <c r="B794" s="2">
        <v>36847</v>
      </c>
      <c r="C794" t="s">
        <v>320</v>
      </c>
      <c r="D794">
        <v>2000</v>
      </c>
      <c r="F794" t="s">
        <v>331</v>
      </c>
      <c r="H794" t="s">
        <v>6</v>
      </c>
      <c r="J794">
        <v>-52.89</v>
      </c>
      <c r="L794" t="s">
        <v>498</v>
      </c>
    </row>
    <row r="795" spans="1:12" x14ac:dyDescent="0.2">
      <c r="A795">
        <v>38385</v>
      </c>
      <c r="B795" s="2">
        <v>36847</v>
      </c>
      <c r="C795" t="s">
        <v>320</v>
      </c>
      <c r="D795">
        <v>2000</v>
      </c>
      <c r="F795" t="s">
        <v>350</v>
      </c>
      <c r="H795" t="s">
        <v>355</v>
      </c>
      <c r="I795" t="s">
        <v>53</v>
      </c>
      <c r="J795">
        <v>-24.05</v>
      </c>
      <c r="L795" t="s">
        <v>355</v>
      </c>
    </row>
    <row r="796" spans="1:12" x14ac:dyDescent="0.2">
      <c r="A796">
        <v>38385</v>
      </c>
      <c r="B796" s="2">
        <v>36847</v>
      </c>
      <c r="C796" t="s">
        <v>320</v>
      </c>
      <c r="D796">
        <v>2000</v>
      </c>
      <c r="F796" t="s">
        <v>334</v>
      </c>
      <c r="H796" t="s">
        <v>355</v>
      </c>
      <c r="I796" t="s">
        <v>53</v>
      </c>
      <c r="J796">
        <v>-12.25</v>
      </c>
      <c r="L796" t="s">
        <v>355</v>
      </c>
    </row>
    <row r="797" spans="1:12" x14ac:dyDescent="0.2">
      <c r="A797">
        <v>38385</v>
      </c>
      <c r="B797" s="2">
        <v>36850</v>
      </c>
      <c r="C797" t="s">
        <v>320</v>
      </c>
      <c r="D797">
        <v>2000</v>
      </c>
      <c r="F797" t="s">
        <v>330</v>
      </c>
      <c r="H797" t="s">
        <v>6</v>
      </c>
      <c r="J797">
        <v>-35.58</v>
      </c>
      <c r="L797" t="s">
        <v>498</v>
      </c>
    </row>
    <row r="798" spans="1:12" x14ac:dyDescent="0.2">
      <c r="A798">
        <v>38385</v>
      </c>
      <c r="B798" s="2">
        <v>36850</v>
      </c>
      <c r="C798" t="s">
        <v>320</v>
      </c>
      <c r="D798">
        <v>2000</v>
      </c>
      <c r="F798" t="s">
        <v>590</v>
      </c>
      <c r="H798" t="s">
        <v>6</v>
      </c>
      <c r="J798">
        <v>-8.01</v>
      </c>
      <c r="L798" t="s">
        <v>498</v>
      </c>
    </row>
    <row r="799" spans="1:12" x14ac:dyDescent="0.2">
      <c r="A799">
        <v>38385</v>
      </c>
      <c r="B799" s="2">
        <v>36852</v>
      </c>
      <c r="C799" t="s">
        <v>320</v>
      </c>
      <c r="D799">
        <v>2000</v>
      </c>
      <c r="F799" t="s">
        <v>331</v>
      </c>
      <c r="H799" t="s">
        <v>6</v>
      </c>
      <c r="J799">
        <v>-33.200000000000003</v>
      </c>
      <c r="L799" t="s">
        <v>498</v>
      </c>
    </row>
    <row r="800" spans="1:12" x14ac:dyDescent="0.2">
      <c r="A800">
        <v>38385</v>
      </c>
      <c r="B800" s="2">
        <v>36854</v>
      </c>
      <c r="C800" t="s">
        <v>320</v>
      </c>
      <c r="D800">
        <v>2000</v>
      </c>
      <c r="F800" t="s">
        <v>330</v>
      </c>
      <c r="H800" t="s">
        <v>6</v>
      </c>
      <c r="J800">
        <v>-273.07</v>
      </c>
      <c r="L800" t="s">
        <v>499</v>
      </c>
    </row>
    <row r="801" spans="1:12" x14ac:dyDescent="0.2">
      <c r="A801">
        <v>38385</v>
      </c>
      <c r="B801" s="2">
        <v>36854</v>
      </c>
      <c r="C801" t="s">
        <v>320</v>
      </c>
      <c r="D801">
        <v>2000</v>
      </c>
      <c r="F801" t="s">
        <v>350</v>
      </c>
      <c r="H801" t="s">
        <v>355</v>
      </c>
      <c r="I801" t="s">
        <v>53</v>
      </c>
      <c r="J801">
        <v>-29</v>
      </c>
      <c r="L801" t="s">
        <v>355</v>
      </c>
    </row>
    <row r="802" spans="1:12" x14ac:dyDescent="0.2">
      <c r="A802">
        <v>38385</v>
      </c>
      <c r="B802" s="2">
        <v>36854</v>
      </c>
      <c r="C802" t="s">
        <v>320</v>
      </c>
      <c r="D802">
        <v>2000</v>
      </c>
      <c r="F802" t="s">
        <v>330</v>
      </c>
      <c r="H802" t="s">
        <v>6</v>
      </c>
      <c r="J802">
        <v>-25.02</v>
      </c>
      <c r="L802" t="s">
        <v>498</v>
      </c>
    </row>
    <row r="803" spans="1:12" x14ac:dyDescent="0.2">
      <c r="A803">
        <v>38385</v>
      </c>
      <c r="B803" s="2">
        <v>36858</v>
      </c>
      <c r="C803" t="s">
        <v>320</v>
      </c>
      <c r="D803">
        <v>2000</v>
      </c>
      <c r="F803" t="s">
        <v>113</v>
      </c>
      <c r="H803" t="s">
        <v>115</v>
      </c>
      <c r="I803" t="s">
        <v>116</v>
      </c>
      <c r="J803" s="8">
        <v>10000</v>
      </c>
      <c r="L803" t="s">
        <v>358</v>
      </c>
    </row>
    <row r="804" spans="1:12" x14ac:dyDescent="0.2">
      <c r="A804">
        <v>38385</v>
      </c>
      <c r="B804" s="2">
        <v>36859</v>
      </c>
      <c r="C804" t="s">
        <v>320</v>
      </c>
      <c r="D804">
        <v>2000</v>
      </c>
      <c r="F804" t="s">
        <v>350</v>
      </c>
      <c r="H804" t="s">
        <v>355</v>
      </c>
      <c r="I804" t="s">
        <v>53</v>
      </c>
      <c r="J804">
        <v>-25</v>
      </c>
      <c r="L804" t="s">
        <v>355</v>
      </c>
    </row>
    <row r="805" spans="1:12" x14ac:dyDescent="0.2">
      <c r="A805">
        <v>38385</v>
      </c>
      <c r="B805" s="2">
        <v>36860</v>
      </c>
      <c r="C805" t="s">
        <v>320</v>
      </c>
      <c r="D805">
        <v>2000</v>
      </c>
      <c r="F805" t="s">
        <v>391</v>
      </c>
      <c r="H805" t="s">
        <v>6</v>
      </c>
      <c r="J805">
        <v>-22.41</v>
      </c>
      <c r="L805" t="s">
        <v>498</v>
      </c>
    </row>
    <row r="806" spans="1:12" x14ac:dyDescent="0.2">
      <c r="A806">
        <v>38385</v>
      </c>
      <c r="B806" s="2">
        <v>36860</v>
      </c>
      <c r="C806" t="s">
        <v>320</v>
      </c>
      <c r="D806">
        <v>2000</v>
      </c>
      <c r="F806" t="s">
        <v>331</v>
      </c>
      <c r="H806" t="s">
        <v>6</v>
      </c>
      <c r="J806" s="7">
        <v>-16.71</v>
      </c>
      <c r="L806" t="s">
        <v>498</v>
      </c>
    </row>
    <row r="807" spans="1:12" x14ac:dyDescent="0.2">
      <c r="A807">
        <v>38385</v>
      </c>
      <c r="B807" s="2">
        <v>36860</v>
      </c>
      <c r="C807" t="s">
        <v>320</v>
      </c>
      <c r="D807">
        <v>2000</v>
      </c>
      <c r="F807" t="s">
        <v>163</v>
      </c>
      <c r="H807" t="s">
        <v>18</v>
      </c>
      <c r="I807" t="s">
        <v>19</v>
      </c>
      <c r="J807">
        <v>-10</v>
      </c>
      <c r="L807" t="str">
        <f>IF(H807="Personal","Personal","Operating")</f>
        <v>Operating</v>
      </c>
    </row>
    <row r="808" spans="1:12" x14ac:dyDescent="0.2">
      <c r="A808">
        <v>38385</v>
      </c>
      <c r="B808" s="2">
        <v>36836</v>
      </c>
      <c r="C808" t="s">
        <v>320</v>
      </c>
      <c r="D808">
        <v>2000</v>
      </c>
      <c r="E808">
        <v>1192</v>
      </c>
      <c r="F808" t="s">
        <v>593</v>
      </c>
      <c r="G808" t="s">
        <v>594</v>
      </c>
      <c r="H808" t="s">
        <v>355</v>
      </c>
      <c r="J808">
        <v>-72.3</v>
      </c>
      <c r="L808" t="s">
        <v>355</v>
      </c>
    </row>
    <row r="809" spans="1:12" x14ac:dyDescent="0.2">
      <c r="A809">
        <v>38385</v>
      </c>
      <c r="B809" s="2">
        <v>36836</v>
      </c>
      <c r="C809" t="s">
        <v>320</v>
      </c>
      <c r="D809">
        <v>2000</v>
      </c>
      <c r="E809">
        <v>1193</v>
      </c>
      <c r="F809" t="s">
        <v>591</v>
      </c>
      <c r="G809" t="s">
        <v>592</v>
      </c>
      <c r="H809" t="s">
        <v>355</v>
      </c>
      <c r="J809">
        <v>-200</v>
      </c>
      <c r="L809" t="s">
        <v>355</v>
      </c>
    </row>
    <row r="810" spans="1:12" x14ac:dyDescent="0.2">
      <c r="A810">
        <v>38385</v>
      </c>
      <c r="B810" s="2">
        <v>36838</v>
      </c>
      <c r="C810" t="s">
        <v>320</v>
      </c>
      <c r="D810">
        <v>2000</v>
      </c>
      <c r="E810">
        <v>1194</v>
      </c>
      <c r="F810" t="s">
        <v>325</v>
      </c>
      <c r="H810" t="s">
        <v>358</v>
      </c>
      <c r="J810">
        <v>-3941.3</v>
      </c>
      <c r="L810" t="s">
        <v>358</v>
      </c>
    </row>
    <row r="811" spans="1:12" x14ac:dyDescent="0.2">
      <c r="A811">
        <v>38385</v>
      </c>
      <c r="B811" s="2">
        <v>36836</v>
      </c>
      <c r="C811" t="s">
        <v>320</v>
      </c>
      <c r="D811">
        <v>2000</v>
      </c>
      <c r="E811">
        <v>1195</v>
      </c>
      <c r="F811" t="s">
        <v>392</v>
      </c>
      <c r="G811" t="s">
        <v>597</v>
      </c>
      <c r="H811" t="s">
        <v>355</v>
      </c>
      <c r="J811">
        <v>-496.58</v>
      </c>
      <c r="L811" t="s">
        <v>355</v>
      </c>
    </row>
    <row r="812" spans="1:12" x14ac:dyDescent="0.2">
      <c r="A812">
        <v>38385</v>
      </c>
      <c r="B812" s="2">
        <v>36845</v>
      </c>
      <c r="C812" t="s">
        <v>320</v>
      </c>
      <c r="D812">
        <v>2000</v>
      </c>
      <c r="E812">
        <v>1196</v>
      </c>
      <c r="F812" t="s">
        <v>395</v>
      </c>
      <c r="H812" t="s">
        <v>355</v>
      </c>
      <c r="I812" t="s">
        <v>356</v>
      </c>
      <c r="J812" s="7">
        <v>-792.28</v>
      </c>
      <c r="L812" t="s">
        <v>355</v>
      </c>
    </row>
    <row r="813" spans="1:12" x14ac:dyDescent="0.2">
      <c r="A813">
        <v>38385</v>
      </c>
      <c r="B813" s="2">
        <v>36839</v>
      </c>
      <c r="C813" t="s">
        <v>320</v>
      </c>
      <c r="D813">
        <v>2000</v>
      </c>
      <c r="E813">
        <v>1197</v>
      </c>
      <c r="F813" t="s">
        <v>595</v>
      </c>
      <c r="G813" t="s">
        <v>596</v>
      </c>
      <c r="H813" t="s">
        <v>355</v>
      </c>
      <c r="I813" t="s">
        <v>356</v>
      </c>
      <c r="J813">
        <v>-10000</v>
      </c>
      <c r="L813" t="s">
        <v>355</v>
      </c>
    </row>
    <row r="814" spans="1:12" x14ac:dyDescent="0.2">
      <c r="A814">
        <v>38385</v>
      </c>
      <c r="B814" s="2">
        <v>36847</v>
      </c>
      <c r="C814" t="s">
        <v>320</v>
      </c>
      <c r="D814">
        <v>2000</v>
      </c>
      <c r="E814">
        <v>1198</v>
      </c>
      <c r="F814" t="s">
        <v>63</v>
      </c>
      <c r="G814" t="s">
        <v>580</v>
      </c>
      <c r="H814" t="s">
        <v>6</v>
      </c>
      <c r="J814">
        <v>-339.14</v>
      </c>
      <c r="L814" t="s">
        <v>498</v>
      </c>
    </row>
    <row r="815" spans="1:12" x14ac:dyDescent="0.2">
      <c r="A815">
        <v>38385</v>
      </c>
      <c r="B815" s="2">
        <v>36847</v>
      </c>
      <c r="C815" t="s">
        <v>320</v>
      </c>
      <c r="D815">
        <v>2000</v>
      </c>
      <c r="E815">
        <v>1199</v>
      </c>
      <c r="F815" t="s">
        <v>136</v>
      </c>
      <c r="G815" t="s">
        <v>580</v>
      </c>
      <c r="H815" t="s">
        <v>6</v>
      </c>
      <c r="J815">
        <v>-118.06</v>
      </c>
      <c r="L815" t="s">
        <v>498</v>
      </c>
    </row>
  </sheetData>
  <autoFilter ref="A2:N815"/>
  <pageMargins left="0.25" right="0.26" top="0.52" bottom="0.46" header="0.48" footer="0.5"/>
  <pageSetup scale="90" orientation="portrait" horizontalDpi="300" r:id="rId1"/>
  <headerFooter alignWithMargins="0"/>
  <rowBreaks count="16" manualBreakCount="16">
    <brk id="45" max="10" man="1"/>
    <brk id="96" max="10" man="1"/>
    <brk id="141" max="10" man="1"/>
    <brk id="184" max="10" man="1"/>
    <brk id="230" max="10" man="1"/>
    <brk id="286" max="10" man="1"/>
    <brk id="354" max="10" man="1"/>
    <brk id="401" max="16383" man="1"/>
    <brk id="405" max="16383" man="1"/>
    <brk id="410" max="10" man="1"/>
    <brk id="461" max="16383" man="1"/>
    <brk id="488" max="16383" man="1"/>
    <brk id="523" max="10" man="1"/>
    <brk id="555" max="16383" man="1"/>
    <brk id="584" max="10" man="1"/>
    <brk id="634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topLeftCell="A12" workbookViewId="0">
      <selection activeCell="E33" sqref="E33"/>
    </sheetView>
  </sheetViews>
  <sheetFormatPr defaultRowHeight="12.75" x14ac:dyDescent="0.2"/>
  <sheetData>
    <row r="1" spans="2:4" ht="11.25" customHeight="1" x14ac:dyDescent="0.2">
      <c r="B1" s="14" t="s">
        <v>26</v>
      </c>
      <c r="C1" s="14"/>
      <c r="D1" s="14" t="s">
        <v>28</v>
      </c>
    </row>
    <row r="2" spans="2:4" x14ac:dyDescent="0.2">
      <c r="B2" t="s">
        <v>17</v>
      </c>
      <c r="C2" t="s">
        <v>20</v>
      </c>
    </row>
    <row r="3" spans="2:4" x14ac:dyDescent="0.2">
      <c r="C3" t="s">
        <v>193</v>
      </c>
    </row>
    <row r="4" spans="2:4" x14ac:dyDescent="0.2">
      <c r="C4" t="s">
        <v>21</v>
      </c>
    </row>
    <row r="5" spans="2:4" x14ac:dyDescent="0.2">
      <c r="C5" t="s">
        <v>192</v>
      </c>
    </row>
    <row r="6" spans="2:4" x14ac:dyDescent="0.2">
      <c r="C6" t="s">
        <v>191</v>
      </c>
    </row>
    <row r="7" spans="2:4" x14ac:dyDescent="0.2">
      <c r="C7" t="s">
        <v>194</v>
      </c>
    </row>
    <row r="8" spans="2:4" x14ac:dyDescent="0.2">
      <c r="C8" t="s">
        <v>206</v>
      </c>
    </row>
    <row r="10" spans="2:4" x14ac:dyDescent="0.2">
      <c r="B10" t="s">
        <v>3</v>
      </c>
      <c r="C10" t="s">
        <v>4</v>
      </c>
    </row>
    <row r="11" spans="2:4" x14ac:dyDescent="0.2">
      <c r="C11" t="s">
        <v>5</v>
      </c>
    </row>
    <row r="12" spans="2:4" x14ac:dyDescent="0.2">
      <c r="C12" t="s">
        <v>253</v>
      </c>
    </row>
    <row r="14" spans="2:4" x14ac:dyDescent="0.2">
      <c r="B14" t="s">
        <v>6</v>
      </c>
      <c r="C14" t="s">
        <v>7</v>
      </c>
    </row>
    <row r="15" spans="2:4" x14ac:dyDescent="0.2">
      <c r="C15" t="s">
        <v>8</v>
      </c>
    </row>
    <row r="16" spans="2:4" x14ac:dyDescent="0.2">
      <c r="C16" t="s">
        <v>9</v>
      </c>
    </row>
    <row r="17" spans="2:3" x14ac:dyDescent="0.2">
      <c r="C17" t="s">
        <v>10</v>
      </c>
    </row>
    <row r="18" spans="2:3" x14ac:dyDescent="0.2">
      <c r="C18" t="s">
        <v>11</v>
      </c>
    </row>
    <row r="19" spans="2:3" x14ac:dyDescent="0.2">
      <c r="C19" t="s">
        <v>12</v>
      </c>
    </row>
    <row r="20" spans="2:3" x14ac:dyDescent="0.2">
      <c r="C20" t="s">
        <v>13</v>
      </c>
    </row>
    <row r="21" spans="2:3" x14ac:dyDescent="0.2">
      <c r="C21" t="s">
        <v>14</v>
      </c>
    </row>
    <row r="22" spans="2:3" x14ac:dyDescent="0.2">
      <c r="C22" t="s">
        <v>15</v>
      </c>
    </row>
    <row r="23" spans="2:3" x14ac:dyDescent="0.2">
      <c r="C23" t="s">
        <v>16</v>
      </c>
    </row>
    <row r="24" spans="2:3" x14ac:dyDescent="0.2">
      <c r="C24" t="s">
        <v>38</v>
      </c>
    </row>
    <row r="25" spans="2:3" x14ac:dyDescent="0.2">
      <c r="C25" t="s">
        <v>46</v>
      </c>
    </row>
    <row r="26" spans="2:3" x14ac:dyDescent="0.2">
      <c r="C26" t="s">
        <v>66</v>
      </c>
    </row>
    <row r="27" spans="2:3" x14ac:dyDescent="0.2">
      <c r="C27" t="s">
        <v>14</v>
      </c>
    </row>
    <row r="28" spans="2:3" x14ac:dyDescent="0.2">
      <c r="C28" t="s">
        <v>218</v>
      </c>
    </row>
    <row r="29" spans="2:3" x14ac:dyDescent="0.2">
      <c r="C29" t="s">
        <v>269</v>
      </c>
    </row>
    <row r="30" spans="2:3" x14ac:dyDescent="0.2">
      <c r="C30" t="s">
        <v>53</v>
      </c>
    </row>
    <row r="32" spans="2:3" x14ac:dyDescent="0.2">
      <c r="B32" t="s">
        <v>51</v>
      </c>
      <c r="C32" t="s">
        <v>10</v>
      </c>
    </row>
    <row r="33" spans="2:3" x14ac:dyDescent="0.2">
      <c r="C33" t="s">
        <v>11</v>
      </c>
    </row>
    <row r="34" spans="2:3" x14ac:dyDescent="0.2">
      <c r="C34" t="s">
        <v>52</v>
      </c>
    </row>
    <row r="35" spans="2:3" x14ac:dyDescent="0.2">
      <c r="C35" t="s">
        <v>53</v>
      </c>
    </row>
    <row r="36" spans="2:3" x14ac:dyDescent="0.2">
      <c r="C36" t="s">
        <v>54</v>
      </c>
    </row>
    <row r="38" spans="2:3" x14ac:dyDescent="0.2">
      <c r="B38" t="s">
        <v>18</v>
      </c>
      <c r="C38" t="s">
        <v>19</v>
      </c>
    </row>
    <row r="39" spans="2:3" x14ac:dyDescent="0.2">
      <c r="C39" t="s">
        <v>186</v>
      </c>
    </row>
    <row r="40" spans="2:3" x14ac:dyDescent="0.2">
      <c r="C40" t="s">
        <v>62</v>
      </c>
    </row>
    <row r="41" spans="2:3" x14ac:dyDescent="0.2">
      <c r="C41" t="s">
        <v>15</v>
      </c>
    </row>
    <row r="42" spans="2:3" x14ac:dyDescent="0.2">
      <c r="C42" t="s">
        <v>253</v>
      </c>
    </row>
    <row r="43" spans="2:3" x14ac:dyDescent="0.2">
      <c r="C43" t="s">
        <v>279</v>
      </c>
    </row>
    <row r="44" spans="2:3" x14ac:dyDescent="0.2">
      <c r="C44" t="s">
        <v>115</v>
      </c>
    </row>
    <row r="46" spans="2:3" x14ac:dyDescent="0.2">
      <c r="B46" t="s">
        <v>355</v>
      </c>
      <c r="C46" t="s">
        <v>356</v>
      </c>
    </row>
    <row r="47" spans="2:3" x14ac:dyDescent="0.2">
      <c r="C47" t="s">
        <v>357</v>
      </c>
    </row>
    <row r="48" spans="2:3" x14ac:dyDescent="0.2">
      <c r="C48" t="s">
        <v>115</v>
      </c>
    </row>
    <row r="49" spans="2:3" x14ac:dyDescent="0.2">
      <c r="C49" t="s">
        <v>282</v>
      </c>
    </row>
    <row r="51" spans="2:3" x14ac:dyDescent="0.2">
      <c r="B51" t="s">
        <v>358</v>
      </c>
      <c r="C51" t="s">
        <v>281</v>
      </c>
    </row>
    <row r="52" spans="2:3" x14ac:dyDescent="0.2">
      <c r="C52" t="s">
        <v>359</v>
      </c>
    </row>
    <row r="54" spans="2:3" x14ac:dyDescent="0.2">
      <c r="B54" t="s">
        <v>280</v>
      </c>
      <c r="C54" t="s">
        <v>363</v>
      </c>
    </row>
    <row r="55" spans="2:3" x14ac:dyDescent="0.2">
      <c r="C55" t="s">
        <v>279</v>
      </c>
    </row>
    <row r="57" spans="2:3" x14ac:dyDescent="0.2">
      <c r="B57" t="s">
        <v>115</v>
      </c>
      <c r="C57" t="s">
        <v>116</v>
      </c>
    </row>
    <row r="58" spans="2:3" x14ac:dyDescent="0.2">
      <c r="C58" t="s">
        <v>282</v>
      </c>
    </row>
  </sheetData>
  <pageMargins left="0.75" right="0.75" top="0.48" bottom="0.47" header="0.5" footer="0.47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I.S.</vt:lpstr>
      <vt:lpstr>Pro Forma</vt:lpstr>
      <vt:lpstr>utility</vt:lpstr>
      <vt:lpstr>pivot</vt:lpstr>
      <vt:lpstr>Checkbook</vt:lpstr>
      <vt:lpstr>Categories</vt:lpstr>
      <vt:lpstr>Major</vt:lpstr>
      <vt:lpstr>Minor</vt:lpstr>
      <vt:lpstr>pivot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cp:lastPrinted>2000-12-10T16:19:53Z</cp:lastPrinted>
  <dcterms:created xsi:type="dcterms:W3CDTF">2000-07-02T21:14:35Z</dcterms:created>
  <dcterms:modified xsi:type="dcterms:W3CDTF">2014-09-05T10:39:24Z</dcterms:modified>
</cp:coreProperties>
</file>