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tabRatio="709" activeTab="1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152511" fullCalcOnLoad="1"/>
</workbook>
</file>

<file path=xl/calcChain.xml><?xml version="1.0" encoding="utf-8"?>
<calcChain xmlns="http://schemas.openxmlformats.org/spreadsheetml/2006/main">
  <c r="A1" i="16" l="1"/>
  <c r="N3" i="16" s="1"/>
  <c r="N4" i="16" s="1"/>
  <c r="N5" i="16" s="1"/>
  <c r="N6" i="16" s="1"/>
  <c r="M1" i="16"/>
  <c r="Y2" i="16"/>
  <c r="Z2" i="16"/>
  <c r="AA2" i="16"/>
  <c r="AB2" i="16"/>
  <c r="AC2" i="16"/>
  <c r="AD2" i="16"/>
  <c r="AI2" i="16"/>
  <c r="AJ2" i="16"/>
  <c r="AK2" i="16"/>
  <c r="AL2" i="16"/>
  <c r="N7" i="16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Z38" i="16"/>
  <c r="AA38" i="16"/>
  <c r="AB38" i="16"/>
  <c r="AA44" i="16"/>
  <c r="AB44" i="16"/>
  <c r="A5" i="18"/>
  <c r="D5" i="18"/>
  <c r="G5" i="18"/>
  <c r="H5" i="18"/>
  <c r="I5" i="18"/>
  <c r="J5" i="18"/>
  <c r="K5" i="18"/>
  <c r="L5" i="18"/>
  <c r="M5" i="18"/>
  <c r="S5" i="18"/>
  <c r="AA5" i="18"/>
  <c r="C42" i="18"/>
  <c r="D42" i="18" s="1"/>
  <c r="J42" i="18"/>
  <c r="L42" i="18"/>
  <c r="A43" i="18"/>
  <c r="D43" i="18"/>
  <c r="G43" i="18"/>
  <c r="H43" i="18"/>
  <c r="I43" i="18"/>
  <c r="J43" i="18"/>
  <c r="K43" i="18"/>
  <c r="L43" i="18"/>
  <c r="M43" i="18"/>
  <c r="S43" i="18"/>
  <c r="AA43" i="18"/>
  <c r="C44" i="18"/>
  <c r="H44" i="18"/>
  <c r="I44" i="18"/>
  <c r="J44" i="18"/>
  <c r="K44" i="18"/>
  <c r="M44" i="18"/>
  <c r="S44" i="18"/>
  <c r="T44" i="18"/>
  <c r="AA44" i="18"/>
  <c r="O3" i="14"/>
  <c r="G4" i="14"/>
  <c r="H4" i="14"/>
  <c r="J4" i="14"/>
  <c r="G5" i="14"/>
  <c r="H5" i="14"/>
  <c r="G6" i="14"/>
  <c r="H6" i="14"/>
  <c r="J6" i="14"/>
  <c r="G8" i="14"/>
  <c r="H8" i="14" s="1"/>
  <c r="H10" i="14" s="1"/>
  <c r="J8" i="14"/>
  <c r="J10" i="14" s="1"/>
  <c r="G9" i="14"/>
  <c r="H9" i="14"/>
  <c r="I9" i="14"/>
  <c r="P15" i="14" s="1"/>
  <c r="J9" i="14"/>
  <c r="M9" i="14"/>
  <c r="G12" i="14"/>
  <c r="H12" i="14" s="1"/>
  <c r="H15" i="14" s="1"/>
  <c r="I12" i="14"/>
  <c r="M12" i="14" s="1"/>
  <c r="M14" i="14" s="1"/>
  <c r="G13" i="14"/>
  <c r="H13" i="14" s="1"/>
  <c r="I13" i="14"/>
  <c r="J13" i="14"/>
  <c r="G14" i="14"/>
  <c r="H14" i="14"/>
  <c r="I14" i="14"/>
  <c r="M13" i="14" s="1"/>
  <c r="J14" i="14"/>
  <c r="N14" i="14"/>
  <c r="G16" i="14"/>
  <c r="H16" i="14" s="1"/>
  <c r="I16" i="14"/>
  <c r="J16" i="14"/>
  <c r="N16" i="14"/>
  <c r="G17" i="14"/>
  <c r="H17" i="14"/>
  <c r="I17" i="14"/>
  <c r="M15" i="14" s="1"/>
  <c r="J17" i="14"/>
  <c r="O17" i="14"/>
  <c r="G18" i="14"/>
  <c r="H18" i="14" s="1"/>
  <c r="I18" i="14"/>
  <c r="J18" i="14"/>
  <c r="G19" i="14"/>
  <c r="H19" i="14" s="1"/>
  <c r="I19" i="14"/>
  <c r="O16" i="14" s="1"/>
  <c r="N19" i="14"/>
  <c r="G20" i="14"/>
  <c r="H20" i="14"/>
  <c r="G21" i="14"/>
  <c r="H21" i="14"/>
  <c r="I21" i="14"/>
  <c r="O15" i="14" s="1"/>
  <c r="O19" i="14" s="1"/>
  <c r="J21" i="14"/>
  <c r="G22" i="14"/>
  <c r="H22" i="14" s="1"/>
  <c r="I22" i="14"/>
  <c r="J22" i="14"/>
  <c r="G24" i="14"/>
  <c r="H24" i="14" s="1"/>
  <c r="J24" i="14"/>
  <c r="O24" i="14"/>
  <c r="P24" i="14"/>
  <c r="Q24" i="14"/>
  <c r="G25" i="14"/>
  <c r="H25" i="14" s="1"/>
  <c r="I25" i="14"/>
  <c r="N21" i="14" s="1"/>
  <c r="N24" i="14" s="1"/>
  <c r="J25" i="14"/>
  <c r="J26" i="14"/>
  <c r="G28" i="14"/>
  <c r="H28" i="14"/>
  <c r="H30" i="14" s="1"/>
  <c r="I28" i="14"/>
  <c r="J28" i="14"/>
  <c r="G29" i="14"/>
  <c r="H29" i="14"/>
  <c r="G31" i="14"/>
  <c r="H31" i="14" s="1"/>
  <c r="H32" i="14" s="1"/>
  <c r="I31" i="14"/>
  <c r="I32" i="14"/>
  <c r="G33" i="14"/>
  <c r="H33" i="14"/>
  <c r="I33" i="14"/>
  <c r="Q11" i="14" s="1"/>
  <c r="Q14" i="14" s="1"/>
  <c r="J33" i="14"/>
  <c r="J34" i="14"/>
  <c r="G35" i="14"/>
  <c r="H35" i="14"/>
  <c r="I35" i="14"/>
  <c r="Q15" i="14" s="1"/>
  <c r="J35" i="14"/>
  <c r="G37" i="14"/>
  <c r="H37" i="14" s="1"/>
  <c r="H34" i="14" s="1"/>
  <c r="I37" i="14"/>
  <c r="I34" i="14" s="1"/>
  <c r="J37" i="14"/>
  <c r="G38" i="14"/>
  <c r="H38" i="14"/>
  <c r="H36" i="14" s="1"/>
  <c r="G39" i="14"/>
  <c r="H39" i="14"/>
  <c r="I39" i="14"/>
  <c r="I40" i="14" s="1"/>
  <c r="J39" i="14"/>
  <c r="J40" i="14" s="1"/>
  <c r="H40" i="14"/>
  <c r="G43" i="14"/>
  <c r="H43" i="14"/>
  <c r="H44" i="14" s="1"/>
  <c r="I43" i="14"/>
  <c r="I44" i="14" s="1"/>
  <c r="J43" i="14"/>
  <c r="J44" i="14"/>
  <c r="G45" i="14"/>
  <c r="H45" i="14"/>
  <c r="I45" i="14"/>
  <c r="J45" i="14"/>
  <c r="G46" i="14"/>
  <c r="H46" i="14" s="1"/>
  <c r="J46" i="14"/>
  <c r="H47" i="14"/>
  <c r="I47" i="14"/>
  <c r="J47" i="14"/>
  <c r="G48" i="14"/>
  <c r="H48" i="14"/>
  <c r="G49" i="14"/>
  <c r="H49" i="14"/>
  <c r="I49" i="14"/>
  <c r="P8" i="14" s="1"/>
  <c r="J49" i="14"/>
  <c r="H50" i="14"/>
  <c r="G51" i="14"/>
  <c r="H51" i="14"/>
  <c r="I51" i="14"/>
  <c r="P12" i="14" s="1"/>
  <c r="J51" i="14"/>
  <c r="G52" i="14"/>
  <c r="H52" i="14" s="1"/>
  <c r="H54" i="14" s="1"/>
  <c r="I52" i="14"/>
  <c r="P11" i="14" s="1"/>
  <c r="G53" i="14"/>
  <c r="H53" i="14"/>
  <c r="I53" i="14"/>
  <c r="P13" i="14" s="1"/>
  <c r="J53" i="14"/>
  <c r="I54" i="14"/>
  <c r="G55" i="14"/>
  <c r="H55" i="14" s="1"/>
  <c r="I55" i="14"/>
  <c r="J55" i="14"/>
  <c r="G56" i="14"/>
  <c r="H56" i="14" s="1"/>
  <c r="I56" i="14"/>
  <c r="J56" i="14"/>
  <c r="G57" i="14"/>
  <c r="H57" i="14" s="1"/>
  <c r="I57" i="14"/>
  <c r="P18" i="14" s="1"/>
  <c r="J57" i="14"/>
  <c r="G58" i="14"/>
  <c r="H58" i="14"/>
  <c r="I58" i="14"/>
  <c r="Q16" i="14" s="1"/>
  <c r="J58" i="14"/>
  <c r="G59" i="14"/>
  <c r="H59" i="14" s="1"/>
  <c r="I59" i="14"/>
  <c r="J59" i="14"/>
  <c r="G60" i="14"/>
  <c r="H60" i="14"/>
  <c r="I60" i="14"/>
  <c r="J60" i="14"/>
  <c r="G2" i="15"/>
  <c r="B3" i="15"/>
  <c r="G3" i="15" s="1"/>
  <c r="A1" i="26464"/>
  <c r="C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C10" i="26464"/>
  <c r="AV10" i="26464"/>
  <c r="AW10" i="26464"/>
  <c r="AX10" i="26464"/>
  <c r="BW10" i="26464"/>
  <c r="BX10" i="26464"/>
  <c r="BY10" i="26464"/>
  <c r="CF10" i="26464"/>
  <c r="CG10" i="26464"/>
  <c r="CH10" i="26464"/>
  <c r="EN10" i="26464"/>
  <c r="EO10" i="26464"/>
  <c r="EP10" i="26464"/>
  <c r="C11" i="26464"/>
  <c r="AV11" i="26464"/>
  <c r="AW11" i="26464"/>
  <c r="AX11" i="26464"/>
  <c r="BW11" i="26464"/>
  <c r="BX11" i="26464"/>
  <c r="BY11" i="26464"/>
  <c r="CF11" i="26464"/>
  <c r="CG11" i="26464"/>
  <c r="CH11" i="26464"/>
  <c r="EN11" i="26464"/>
  <c r="EO11" i="26464"/>
  <c r="EP11" i="26464"/>
  <c r="C12" i="26464"/>
  <c r="AV12" i="26464"/>
  <c r="AW12" i="26464"/>
  <c r="AX12" i="26464"/>
  <c r="BW12" i="26464"/>
  <c r="BX12" i="26464"/>
  <c r="BY12" i="26464"/>
  <c r="CF12" i="26464"/>
  <c r="CG12" i="26464"/>
  <c r="CH12" i="26464"/>
  <c r="EN12" i="26464"/>
  <c r="EO12" i="26464"/>
  <c r="EP12" i="26464"/>
  <c r="C13" i="26464"/>
  <c r="CF13" i="26464"/>
  <c r="CG13" i="26464"/>
  <c r="CH13" i="26464"/>
  <c r="EN13" i="26464"/>
  <c r="EO13" i="26464"/>
  <c r="EP13" i="26464"/>
  <c r="C14" i="26464"/>
  <c r="CF14" i="26464"/>
  <c r="CG14" i="26464"/>
  <c r="CH14" i="26464"/>
  <c r="EN14" i="26464"/>
  <c r="EO14" i="26464"/>
  <c r="EP14" i="26464"/>
  <c r="C15" i="26464"/>
  <c r="CF15" i="26464"/>
  <c r="CG15" i="26464"/>
  <c r="CH15" i="26464"/>
  <c r="EN15" i="26464"/>
  <c r="EO15" i="26464"/>
  <c r="EP15" i="26464"/>
  <c r="C16" i="26464"/>
  <c r="EN16" i="26464"/>
  <c r="EO16" i="26464"/>
  <c r="EP16" i="26464"/>
  <c r="C17" i="26464"/>
  <c r="EN17" i="26464"/>
  <c r="EO17" i="26464"/>
  <c r="EP17" i="26464"/>
  <c r="C18" i="26464"/>
  <c r="EN18" i="26464"/>
  <c r="EO18" i="26464"/>
  <c r="EP18" i="26464"/>
  <c r="C19" i="26464"/>
  <c r="EN19" i="26464"/>
  <c r="EO19" i="26464"/>
  <c r="C20" i="26464"/>
  <c r="EN20" i="26464"/>
  <c r="EO20" i="26464"/>
  <c r="C21" i="26464"/>
  <c r="EN21" i="26464"/>
  <c r="EO21" i="26464"/>
  <c r="C22" i="26464"/>
  <c r="EN22" i="26464"/>
  <c r="EO22" i="26464"/>
  <c r="C23" i="26464"/>
  <c r="EN23" i="26464"/>
  <c r="EO23" i="26464"/>
  <c r="C24" i="26464"/>
  <c r="EN24" i="26464"/>
  <c r="EO24" i="26464"/>
  <c r="C25" i="26464"/>
  <c r="C26" i="26464"/>
  <c r="C27" i="26464"/>
  <c r="C28" i="26464"/>
  <c r="C29" i="26464"/>
  <c r="C30" i="26464"/>
  <c r="C31" i="26464"/>
  <c r="C32" i="26464"/>
  <c r="C33" i="26464"/>
  <c r="C34" i="26464"/>
  <c r="C35" i="26464"/>
  <c r="C36" i="26464"/>
  <c r="C37" i="26464"/>
  <c r="C38" i="26464"/>
  <c r="C39" i="26464"/>
  <c r="C40" i="26464"/>
  <c r="C41" i="26464"/>
  <c r="C42" i="26464"/>
  <c r="C43" i="26464"/>
  <c r="C44" i="26464"/>
  <c r="C45" i="26464"/>
  <c r="C46" i="26464"/>
  <c r="C47" i="26464"/>
  <c r="C48" i="26464"/>
  <c r="C49" i="26464"/>
  <c r="C50" i="26464"/>
  <c r="C51" i="26464"/>
  <c r="C52" i="26464"/>
  <c r="C53" i="26464"/>
  <c r="C54" i="26464"/>
  <c r="C55" i="26464"/>
  <c r="C56" i="26464"/>
  <c r="C57" i="26464"/>
  <c r="C58" i="26464"/>
  <c r="C59" i="26464"/>
  <c r="C60" i="26464"/>
  <c r="C61" i="26464"/>
  <c r="C62" i="26464"/>
  <c r="C63" i="26464"/>
  <c r="C64" i="26464"/>
  <c r="C65" i="26464"/>
  <c r="C66" i="26464"/>
  <c r="C67" i="26464"/>
  <c r="C68" i="26464"/>
  <c r="C69" i="26464"/>
  <c r="C70" i="26464"/>
  <c r="C71" i="26464"/>
  <c r="C72" i="26464"/>
  <c r="C73" i="26464"/>
  <c r="C74" i="26464"/>
  <c r="C75" i="26464"/>
  <c r="C76" i="26464"/>
  <c r="C77" i="26464"/>
  <c r="C78" i="26464"/>
  <c r="C79" i="26464"/>
  <c r="C80" i="26464"/>
  <c r="C81" i="26464"/>
  <c r="C82" i="26464"/>
  <c r="C83" i="26464"/>
  <c r="C84" i="26464"/>
  <c r="C85" i="26464"/>
  <c r="C86" i="26464"/>
  <c r="C87" i="26464"/>
  <c r="C88" i="26464"/>
  <c r="C89" i="26464"/>
  <c r="C90" i="26464"/>
  <c r="C91" i="26464"/>
  <c r="C92" i="26464"/>
  <c r="C93" i="26464"/>
  <c r="C94" i="26464"/>
  <c r="C95" i="26464"/>
  <c r="C96" i="26464"/>
  <c r="C97" i="26464"/>
  <c r="C98" i="26464"/>
  <c r="C99" i="26464"/>
  <c r="C100" i="26464"/>
  <c r="C101" i="26464"/>
  <c r="C102" i="26464"/>
  <c r="C103" i="26464"/>
  <c r="C104" i="26464"/>
  <c r="C105" i="26464"/>
  <c r="C106" i="26464"/>
  <c r="C107" i="26464"/>
  <c r="C108" i="26464"/>
  <c r="C109" i="26464"/>
  <c r="C110" i="26464"/>
  <c r="C111" i="26464"/>
  <c r="C112" i="26464"/>
  <c r="C113" i="26464"/>
  <c r="C114" i="26464"/>
  <c r="C115" i="26464"/>
  <c r="C116" i="26464"/>
  <c r="C117" i="26464"/>
  <c r="C118" i="26464"/>
  <c r="C119" i="26464"/>
  <c r="C120" i="26464"/>
  <c r="C121" i="26464"/>
  <c r="C122" i="26464"/>
  <c r="C123" i="26464"/>
  <c r="C124" i="26464"/>
  <c r="C125" i="26464"/>
  <c r="C126" i="26464"/>
  <c r="C127" i="26464"/>
  <c r="C128" i="26464"/>
  <c r="C129" i="26464"/>
  <c r="C130" i="26464"/>
  <c r="C131" i="26464"/>
  <c r="C132" i="26464"/>
  <c r="C133" i="26464"/>
  <c r="C134" i="26464"/>
  <c r="C135" i="26464"/>
  <c r="C136" i="26464"/>
  <c r="C137" i="26464"/>
  <c r="C138" i="26464"/>
  <c r="C139" i="26464"/>
  <c r="C140" i="26464"/>
  <c r="C141" i="26464"/>
  <c r="C142" i="26464"/>
  <c r="C143" i="26464"/>
  <c r="C144" i="26464"/>
  <c r="C145" i="26464"/>
  <c r="C146" i="26464"/>
  <c r="C147" i="26464"/>
  <c r="C148" i="26464"/>
  <c r="C149" i="26464"/>
  <c r="C150" i="26464"/>
  <c r="C151" i="26464"/>
  <c r="C152" i="26464"/>
  <c r="C153" i="26464"/>
  <c r="C154" i="26464"/>
  <c r="C155" i="26464"/>
  <c r="C156" i="26464"/>
  <c r="C157" i="26464"/>
  <c r="C158" i="26464"/>
  <c r="C159" i="26464"/>
  <c r="C160" i="26464"/>
  <c r="C161" i="26464"/>
  <c r="C162" i="26464"/>
  <c r="C163" i="26464"/>
  <c r="C164" i="26464"/>
  <c r="C165" i="26464"/>
  <c r="C166" i="26464"/>
  <c r="C167" i="26464"/>
  <c r="C168" i="26464"/>
  <c r="C169" i="26464"/>
  <c r="C170" i="26464"/>
  <c r="C171" i="26464"/>
  <c r="C172" i="26464"/>
  <c r="C173" i="26464"/>
  <c r="C174" i="26464"/>
  <c r="C175" i="26464"/>
  <c r="C176" i="26464"/>
  <c r="C177" i="26464"/>
  <c r="C178" i="26464"/>
  <c r="C179" i="26464"/>
  <c r="C180" i="26464"/>
  <c r="C181" i="26464"/>
  <c r="C182" i="26464"/>
  <c r="C183" i="26464"/>
  <c r="C184" i="26464"/>
  <c r="C185" i="26464"/>
  <c r="C186" i="26464"/>
  <c r="C187" i="26464"/>
  <c r="C188" i="26464"/>
  <c r="C189" i="26464"/>
  <c r="C190" i="26464"/>
  <c r="C191" i="26464"/>
  <c r="C192" i="26464"/>
  <c r="C193" i="26464"/>
  <c r="C194" i="26464"/>
  <c r="C195" i="26464"/>
  <c r="C196" i="26464"/>
  <c r="C197" i="26464"/>
  <c r="C198" i="26464"/>
  <c r="C199" i="26464"/>
  <c r="C200" i="26464"/>
  <c r="C201" i="26464"/>
  <c r="C202" i="26464"/>
  <c r="C203" i="26464"/>
  <c r="C204" i="26464"/>
  <c r="C205" i="26464"/>
  <c r="C206" i="26464"/>
  <c r="C207" i="26464"/>
  <c r="C208" i="26464"/>
  <c r="C209" i="26464"/>
  <c r="C210" i="26464"/>
  <c r="C211" i="26464"/>
  <c r="C212" i="26464"/>
  <c r="C213" i="26464"/>
  <c r="C214" i="26464"/>
  <c r="C215" i="26464"/>
  <c r="C216" i="26464"/>
  <c r="C217" i="26464"/>
  <c r="C218" i="26464"/>
  <c r="C219" i="26464"/>
  <c r="C220" i="26464"/>
  <c r="C221" i="26464"/>
  <c r="C222" i="26464"/>
  <c r="C223" i="26464"/>
  <c r="C224" i="26464"/>
  <c r="C225" i="26464"/>
  <c r="C226" i="26464"/>
  <c r="C227" i="26464"/>
  <c r="C228" i="26464"/>
  <c r="C229" i="26464"/>
  <c r="C230" i="26464"/>
  <c r="C231" i="26464"/>
  <c r="C232" i="26464"/>
  <c r="C233" i="26464"/>
  <c r="C234" i="26464"/>
  <c r="C235" i="26464"/>
  <c r="C236" i="26464"/>
  <c r="C237" i="26464"/>
  <c r="C238" i="26464"/>
  <c r="C239" i="26464"/>
  <c r="C240" i="26464"/>
  <c r="C241" i="26464"/>
  <c r="C242" i="26464"/>
  <c r="C243" i="26464"/>
  <c r="C244" i="26464"/>
  <c r="C245" i="26464"/>
  <c r="C246" i="26464"/>
  <c r="C247" i="26464"/>
  <c r="C248" i="26464"/>
  <c r="C249" i="26464"/>
  <c r="C250" i="26464"/>
  <c r="C251" i="26464"/>
  <c r="C252" i="26464"/>
  <c r="C253" i="26464"/>
  <c r="C254" i="26464"/>
  <c r="C255" i="26464"/>
  <c r="C256" i="26464"/>
  <c r="C257" i="26464"/>
  <c r="C258" i="26464"/>
  <c r="C259" i="26464"/>
  <c r="C260" i="26464"/>
  <c r="C261" i="26464"/>
  <c r="C262" i="26464"/>
  <c r="C263" i="26464"/>
  <c r="C264" i="26464"/>
  <c r="C265" i="26464"/>
  <c r="C266" i="26464"/>
  <c r="C267" i="26464"/>
  <c r="C268" i="26464"/>
  <c r="C269" i="26464"/>
  <c r="C270" i="26464"/>
  <c r="C271" i="26464"/>
  <c r="C272" i="26464"/>
  <c r="C273" i="26464"/>
  <c r="C274" i="26464"/>
  <c r="C275" i="26464"/>
  <c r="C276" i="26464"/>
  <c r="C277" i="26464"/>
  <c r="C278" i="26464"/>
  <c r="C279" i="26464"/>
  <c r="C280" i="26464"/>
  <c r="C281" i="26464"/>
  <c r="EN281" i="26464"/>
  <c r="C282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E3" i="26465"/>
  <c r="L3" i="26465"/>
  <c r="M3" i="26465"/>
  <c r="N3" i="26465"/>
  <c r="O3" i="26465"/>
  <c r="P3" i="26465"/>
  <c r="X3" i="26465"/>
  <c r="C3" i="26465" s="1"/>
  <c r="F3" i="26465" s="1"/>
  <c r="I3" i="26465" s="1"/>
  <c r="Z3" i="26465"/>
  <c r="K4" i="26465"/>
  <c r="L4" i="26465"/>
  <c r="M4" i="26465"/>
  <c r="N4" i="26465"/>
  <c r="X4" i="26465"/>
  <c r="E4" i="26465" s="1"/>
  <c r="Z4" i="26465"/>
  <c r="K5" i="26465"/>
  <c r="X5" i="26465"/>
  <c r="C5" i="26465" s="1"/>
  <c r="Z5" i="26465"/>
  <c r="E6" i="26465"/>
  <c r="X6" i="26465"/>
  <c r="Z6" i="26465"/>
  <c r="E7" i="26465"/>
  <c r="X7" i="26465"/>
  <c r="C7" i="26465" s="1"/>
  <c r="F7" i="26465" s="1"/>
  <c r="I7" i="26465" s="1"/>
  <c r="Z7" i="26465"/>
  <c r="E8" i="26465"/>
  <c r="K8" i="26465"/>
  <c r="X8" i="26465"/>
  <c r="C8" i="26465" s="1"/>
  <c r="F8" i="26465" s="1"/>
  <c r="I8" i="26465" s="1"/>
  <c r="Z8" i="26465"/>
  <c r="K9" i="26465"/>
  <c r="X9" i="26465"/>
  <c r="Z9" i="26465"/>
  <c r="E10" i="26465"/>
  <c r="X10" i="26465"/>
  <c r="Z10" i="26465"/>
  <c r="C11" i="26465"/>
  <c r="E11" i="26465"/>
  <c r="X11" i="26465"/>
  <c r="Z11" i="26465"/>
  <c r="E12" i="26465"/>
  <c r="K12" i="26465"/>
  <c r="X12" i="26465"/>
  <c r="C12" i="26465" s="1"/>
  <c r="F12" i="26465" s="1"/>
  <c r="I12" i="26465" s="1"/>
  <c r="Z12" i="26465"/>
  <c r="K13" i="26465"/>
  <c r="X13" i="26465"/>
  <c r="E13" i="26465" s="1"/>
  <c r="Z13" i="26465"/>
  <c r="F14" i="26465"/>
  <c r="I14" i="26465"/>
  <c r="X14" i="26465"/>
  <c r="Z14" i="26465"/>
  <c r="A18" i="26465"/>
  <c r="A19" i="26465"/>
  <c r="A20" i="26465"/>
  <c r="A21" i="26465"/>
  <c r="A22" i="26465"/>
  <c r="A23" i="26465"/>
  <c r="A24" i="26465"/>
  <c r="A25" i="26465"/>
  <c r="A26" i="26465"/>
  <c r="A27" i="26465"/>
  <c r="A28" i="26465"/>
  <c r="A29" i="26465"/>
  <c r="A33" i="26465"/>
  <c r="L33" i="26465"/>
  <c r="A34" i="26465"/>
  <c r="A35" i="26465"/>
  <c r="A36" i="26465"/>
  <c r="A37" i="26465"/>
  <c r="A38" i="26465"/>
  <c r="A39" i="26465"/>
  <c r="A40" i="26465"/>
  <c r="A41" i="26465"/>
  <c r="A42" i="26465"/>
  <c r="A43" i="26465"/>
  <c r="A44" i="26465"/>
  <c r="E2" i="26468"/>
  <c r="E3" i="26468"/>
  <c r="E4" i="26468"/>
  <c r="E5" i="26468" s="1"/>
  <c r="E6" i="26468" s="1"/>
  <c r="E7" i="26468" s="1"/>
  <c r="E8" i="26468" s="1"/>
  <c r="E9" i="26468" s="1"/>
  <c r="E10" i="26468" s="1"/>
  <c r="E11" i="26468" s="1"/>
  <c r="E12" i="26468" s="1"/>
  <c r="E13" i="26468" s="1"/>
  <c r="E14" i="26468" s="1"/>
  <c r="E15" i="26468" s="1"/>
  <c r="E16" i="26468" s="1"/>
  <c r="E17" i="26468" s="1"/>
  <c r="E18" i="26468" s="1"/>
  <c r="E19" i="26468" s="1"/>
  <c r="E20" i="26468" s="1"/>
  <c r="E21" i="26468" s="1"/>
  <c r="E22" i="26468" s="1"/>
  <c r="E23" i="26468" s="1"/>
  <c r="E24" i="26468" s="1"/>
  <c r="E25" i="26468" s="1"/>
  <c r="E26" i="26468" s="1"/>
  <c r="E27" i="26468" s="1"/>
  <c r="E28" i="26468" s="1"/>
  <c r="E29" i="26468" s="1"/>
  <c r="E30" i="26468" s="1"/>
  <c r="E31" i="26468" s="1"/>
  <c r="E32" i="26468" s="1"/>
  <c r="E33" i="26468" s="1"/>
  <c r="E34" i="26468" s="1"/>
  <c r="E35" i="26468" s="1"/>
  <c r="E36" i="26468" s="1"/>
  <c r="E37" i="26468" s="1"/>
  <c r="E38" i="26468" s="1"/>
  <c r="E39" i="26468" s="1"/>
  <c r="E40" i="26468" s="1"/>
  <c r="E41" i="26468" s="1"/>
  <c r="E42" i="26468" s="1"/>
  <c r="E43" i="26468" s="1"/>
  <c r="E44" i="26468" s="1"/>
  <c r="E45" i="26468" s="1"/>
  <c r="E46" i="26468" s="1"/>
  <c r="E47" i="26468"/>
  <c r="E48" i="26468"/>
  <c r="E49" i="26468"/>
  <c r="E50" i="26468" s="1"/>
  <c r="E51" i="26468"/>
  <c r="E52" i="26468"/>
  <c r="E53" i="26468" s="1"/>
  <c r="E54" i="26468" s="1"/>
  <c r="E55" i="26468" s="1"/>
  <c r="E56" i="26468" s="1"/>
  <c r="E57" i="26468" s="1"/>
  <c r="E58" i="26468" s="1"/>
  <c r="E59" i="26468" s="1"/>
  <c r="E60" i="26468" s="1"/>
  <c r="E61" i="26468" s="1"/>
  <c r="E62" i="26468" s="1"/>
  <c r="E63" i="26468" s="1"/>
  <c r="E64" i="26468" s="1"/>
  <c r="E65" i="26468" s="1"/>
  <c r="E66" i="26468" s="1"/>
  <c r="E67" i="26468" s="1"/>
  <c r="E68" i="26468" s="1"/>
  <c r="E69" i="26468" s="1"/>
  <c r="E70" i="26468" s="1"/>
  <c r="E71" i="26468" s="1"/>
  <c r="E72" i="26468" s="1"/>
  <c r="E73" i="26468" s="1"/>
  <c r="E74" i="26468" s="1"/>
  <c r="E75" i="26468" s="1"/>
  <c r="E76" i="26468" s="1"/>
  <c r="E77" i="26468" s="1"/>
  <c r="E78" i="26468" s="1"/>
  <c r="E79" i="26468" s="1"/>
  <c r="E80" i="26468" s="1"/>
  <c r="E81" i="26468" s="1"/>
  <c r="E82" i="26468" s="1"/>
  <c r="E83" i="26468" s="1"/>
  <c r="E84" i="26468" s="1"/>
  <c r="E85" i="26468" s="1"/>
  <c r="E86" i="26468" s="1"/>
  <c r="E87" i="26468" s="1"/>
  <c r="E88" i="26468" s="1"/>
  <c r="E89" i="26468" s="1"/>
  <c r="E90" i="26468" s="1"/>
  <c r="E91" i="26468" s="1"/>
  <c r="C8" i="17"/>
  <c r="C9" i="17"/>
  <c r="H20" i="17" s="1"/>
  <c r="C10" i="17"/>
  <c r="F13" i="17"/>
  <c r="G13" i="17"/>
  <c r="F14" i="17"/>
  <c r="G14" i="17"/>
  <c r="F19" i="17"/>
  <c r="G19" i="17"/>
  <c r="F20" i="17"/>
  <c r="G20" i="17"/>
  <c r="A1" i="26466"/>
  <c r="B4" i="26466" s="1"/>
  <c r="B5" i="26466" s="1"/>
  <c r="B6" i="26466" s="1"/>
  <c r="A3" i="16" l="1"/>
  <c r="Q3" i="26465"/>
  <c r="B7" i="26466"/>
  <c r="H14" i="17"/>
  <c r="I14" i="17" s="1"/>
  <c r="K11" i="26465"/>
  <c r="H13" i="17"/>
  <c r="I13" i="17" s="1"/>
  <c r="H19" i="17"/>
  <c r="I19" i="17" s="1"/>
  <c r="P4" i="26465"/>
  <c r="O4" i="26465"/>
  <c r="I20" i="17"/>
  <c r="I21" i="17" s="1"/>
  <c r="F11" i="26465"/>
  <c r="I11" i="26465" s="1"/>
  <c r="K7" i="26465"/>
  <c r="K3" i="26465"/>
  <c r="R3" i="26465" s="1"/>
  <c r="C13" i="26465"/>
  <c r="F13" i="26465" s="1"/>
  <c r="I13" i="26465" s="1"/>
  <c r="K10" i="26465"/>
  <c r="K6" i="26465"/>
  <c r="C4" i="26465"/>
  <c r="F4" i="26465" s="1"/>
  <c r="I4" i="26465" s="1"/>
  <c r="C6" i="26465"/>
  <c r="F6" i="26465" s="1"/>
  <c r="I6" i="26465" s="1"/>
  <c r="C10" i="26465"/>
  <c r="F10" i="26465" s="1"/>
  <c r="I10" i="26465" s="1"/>
  <c r="E9" i="26465"/>
  <c r="E5" i="26465"/>
  <c r="F5" i="26465" s="1"/>
  <c r="I5" i="26465" s="1"/>
  <c r="C9" i="26465"/>
  <c r="F9" i="26465" s="1"/>
  <c r="I9" i="26465" s="1"/>
  <c r="C3" i="16"/>
  <c r="S3" i="16"/>
  <c r="T3" i="16" s="1"/>
  <c r="D3" i="16"/>
  <c r="E3" i="16"/>
  <c r="A4" i="16"/>
  <c r="F3" i="16"/>
  <c r="B3" i="16"/>
  <c r="J3" i="16"/>
  <c r="O3" i="16"/>
  <c r="P3" i="16" s="1"/>
  <c r="Q3" i="16"/>
  <c r="R3" i="16" s="1"/>
  <c r="I3" i="16"/>
  <c r="H41" i="14"/>
  <c r="D54" i="18"/>
  <c r="G42" i="18"/>
  <c r="O43" i="18"/>
  <c r="R43" i="18" s="1"/>
  <c r="H61" i="14"/>
  <c r="H62" i="14" s="1"/>
  <c r="H26" i="14"/>
  <c r="J7" i="14"/>
  <c r="J11" i="14" s="1"/>
  <c r="P14" i="14"/>
  <c r="Q19" i="14"/>
  <c r="H23" i="14"/>
  <c r="H27" i="14" s="1"/>
  <c r="J61" i="14"/>
  <c r="P6" i="14"/>
  <c r="O5" i="18"/>
  <c r="R5" i="18" s="1"/>
  <c r="B4" i="15"/>
  <c r="A2" i="15"/>
  <c r="P16" i="14"/>
  <c r="P19" i="14" s="1"/>
  <c r="I61" i="14"/>
  <c r="J5" i="14"/>
  <c r="I8" i="14"/>
  <c r="J20" i="14"/>
  <c r="J23" i="14" s="1"/>
  <c r="I24" i="14"/>
  <c r="J29" i="14"/>
  <c r="J30" i="14" s="1"/>
  <c r="J38" i="14"/>
  <c r="J36" i="14" s="1"/>
  <c r="I46" i="14"/>
  <c r="I50" i="14" s="1"/>
  <c r="I62" i="14" s="1"/>
  <c r="J48" i="14"/>
  <c r="J50" i="14" s="1"/>
  <c r="J62" i="14" s="1"/>
  <c r="I4" i="14"/>
  <c r="I6" i="14"/>
  <c r="N7" i="14" s="1"/>
  <c r="N9" i="14" s="1"/>
  <c r="I5" i="14"/>
  <c r="O6" i="14" s="1"/>
  <c r="J12" i="14"/>
  <c r="J15" i="14" s="1"/>
  <c r="J19" i="14"/>
  <c r="I20" i="14"/>
  <c r="I29" i="14"/>
  <c r="Q6" i="14" s="1"/>
  <c r="Q9" i="14" s="1"/>
  <c r="J31" i="14"/>
  <c r="J32" i="14" s="1"/>
  <c r="I38" i="14"/>
  <c r="I36" i="14" s="1"/>
  <c r="I48" i="14"/>
  <c r="P7" i="14" s="1"/>
  <c r="J52" i="14"/>
  <c r="J54" i="14" s="1"/>
  <c r="O44" i="18"/>
  <c r="R44" i="18" s="1"/>
  <c r="H7" i="14"/>
  <c r="H11" i="14" s="1"/>
  <c r="A44" i="18"/>
  <c r="L44" i="18"/>
  <c r="C45" i="18"/>
  <c r="M42" i="18"/>
  <c r="D55" i="18"/>
  <c r="I42" i="18"/>
  <c r="AA42" i="18"/>
  <c r="A42" i="18"/>
  <c r="K42" i="18"/>
  <c r="H42" i="18"/>
  <c r="O42" i="18" s="1"/>
  <c r="R42" i="18" s="1"/>
  <c r="S42" i="18"/>
  <c r="C41" i="18"/>
  <c r="D44" i="18"/>
  <c r="AC38" i="16"/>
  <c r="AC44" i="16"/>
  <c r="Z44" i="16"/>
  <c r="Y1" i="16"/>
  <c r="AI1" i="16"/>
  <c r="G3" i="16" l="1"/>
  <c r="H3" i="16"/>
  <c r="M3" i="16"/>
  <c r="Y2" i="18"/>
  <c r="C4" i="26466"/>
  <c r="R4" i="26465"/>
  <c r="S4" i="26465"/>
  <c r="Q4" i="26465"/>
  <c r="T4" i="26465"/>
  <c r="U4" i="26465"/>
  <c r="I30" i="14"/>
  <c r="I41" i="14" s="1"/>
  <c r="J41" i="14"/>
  <c r="K3" i="16"/>
  <c r="L3" i="16"/>
  <c r="B5" i="15"/>
  <c r="A3" i="15"/>
  <c r="G4" i="15"/>
  <c r="M45" i="18"/>
  <c r="I45" i="18"/>
  <c r="AA45" i="18"/>
  <c r="L45" i="18"/>
  <c r="H45" i="18"/>
  <c r="D45" i="18"/>
  <c r="G45" i="18" s="1"/>
  <c r="D57" i="18" s="1"/>
  <c r="C46" i="18"/>
  <c r="J45" i="18"/>
  <c r="K45" i="18"/>
  <c r="A45" i="18"/>
  <c r="S45" i="18"/>
  <c r="T45" i="18" s="1"/>
  <c r="I7" i="14"/>
  <c r="O7" i="14"/>
  <c r="G4" i="16"/>
  <c r="O4" i="16"/>
  <c r="P4" i="16" s="1"/>
  <c r="H4" i="16"/>
  <c r="I4" i="16"/>
  <c r="Q4" i="16"/>
  <c r="R4" i="16" s="1"/>
  <c r="B4" i="16"/>
  <c r="J4" i="16"/>
  <c r="F4" i="16"/>
  <c r="S4" i="16"/>
  <c r="T4" i="16" s="1"/>
  <c r="C4" i="16"/>
  <c r="A5" i="16"/>
  <c r="E4" i="16"/>
  <c r="D4" i="16"/>
  <c r="U3" i="26465"/>
  <c r="I26" i="14"/>
  <c r="M20" i="14"/>
  <c r="M24" i="14" s="1"/>
  <c r="B8" i="26466"/>
  <c r="I10" i="14"/>
  <c r="I15" i="14" s="1"/>
  <c r="O12" i="14"/>
  <c r="O14" i="14" s="1"/>
  <c r="T3" i="26465"/>
  <c r="O9" i="14"/>
  <c r="S3" i="26465"/>
  <c r="G44" i="18"/>
  <c r="D56" i="18"/>
  <c r="J27" i="14"/>
  <c r="H41" i="18"/>
  <c r="S41" i="18"/>
  <c r="J41" i="18"/>
  <c r="C40" i="18"/>
  <c r="AA41" i="18"/>
  <c r="D41" i="18"/>
  <c r="I41" i="18"/>
  <c r="A41" i="18"/>
  <c r="K41" i="18"/>
  <c r="L41" i="18"/>
  <c r="M41" i="18"/>
  <c r="P9" i="14"/>
  <c r="D33" i="26465"/>
  <c r="D18" i="26465"/>
  <c r="M16" i="14"/>
  <c r="M19" i="14" s="1"/>
  <c r="I23" i="14"/>
  <c r="I15" i="17"/>
  <c r="L4" i="16" l="1"/>
  <c r="K4" i="16"/>
  <c r="G41" i="18"/>
  <c r="D53" i="18"/>
  <c r="I40" i="18"/>
  <c r="AA40" i="18"/>
  <c r="C39" i="18"/>
  <c r="D40" i="18"/>
  <c r="H40" i="18"/>
  <c r="J40" i="18"/>
  <c r="K40" i="18"/>
  <c r="L40" i="18"/>
  <c r="M40" i="18"/>
  <c r="S40" i="18"/>
  <c r="A40" i="18"/>
  <c r="D19" i="26465"/>
  <c r="D34" i="26465"/>
  <c r="D46" i="18"/>
  <c r="G46" i="18" s="1"/>
  <c r="D58" i="18" s="1"/>
  <c r="L46" i="18"/>
  <c r="S46" i="18"/>
  <c r="T46" i="18" s="1"/>
  <c r="K46" i="18"/>
  <c r="C47" i="18"/>
  <c r="H46" i="18"/>
  <c r="I46" i="18"/>
  <c r="J46" i="18"/>
  <c r="A46" i="18"/>
  <c r="AA46" i="18"/>
  <c r="M46" i="18"/>
  <c r="C5" i="26466"/>
  <c r="O41" i="18"/>
  <c r="R41" i="18" s="1"/>
  <c r="I27" i="14"/>
  <c r="O45" i="18"/>
  <c r="R45" i="18" s="1"/>
  <c r="I11" i="14"/>
  <c r="E5" i="16"/>
  <c r="F5" i="16"/>
  <c r="G5" i="16"/>
  <c r="O5" i="16"/>
  <c r="P5" i="16" s="1"/>
  <c r="H5" i="16"/>
  <c r="D5" i="16"/>
  <c r="B5" i="16"/>
  <c r="C5" i="16"/>
  <c r="I5" i="16"/>
  <c r="J5" i="16"/>
  <c r="S5" i="16"/>
  <c r="T5" i="16" s="1"/>
  <c r="A6" i="16"/>
  <c r="Q5" i="16"/>
  <c r="R5" i="16" s="1"/>
  <c r="B9" i="26466"/>
  <c r="M4" i="16"/>
  <c r="A4" i="15"/>
  <c r="B6" i="15"/>
  <c r="G5" i="15"/>
  <c r="M5" i="16" l="1"/>
  <c r="C6" i="16"/>
  <c r="S6" i="16"/>
  <c r="T6" i="16" s="1"/>
  <c r="A7" i="16"/>
  <c r="D6" i="16"/>
  <c r="E6" i="16"/>
  <c r="F6" i="16"/>
  <c r="B6" i="16"/>
  <c r="J6" i="16"/>
  <c r="I6" i="16"/>
  <c r="O6" i="16"/>
  <c r="P6" i="16" s="1"/>
  <c r="Q6" i="16"/>
  <c r="R6" i="16" s="1"/>
  <c r="H6" i="16"/>
  <c r="G6" i="16"/>
  <c r="O46" i="18"/>
  <c r="R46" i="18" s="1"/>
  <c r="O40" i="18"/>
  <c r="R40" i="18" s="1"/>
  <c r="B10" i="26466"/>
  <c r="L5" i="16"/>
  <c r="K5" i="16"/>
  <c r="G40" i="18"/>
  <c r="D52" i="18"/>
  <c r="G6" i="15"/>
  <c r="A5" i="15"/>
  <c r="B7" i="15"/>
  <c r="D47" i="18"/>
  <c r="G47" i="18" s="1"/>
  <c r="D59" i="18" s="1"/>
  <c r="S47" i="18"/>
  <c r="J47" i="18"/>
  <c r="A47" i="18"/>
  <c r="C48" i="18"/>
  <c r="H47" i="18"/>
  <c r="I47" i="18"/>
  <c r="K47" i="18"/>
  <c r="AA47" i="18"/>
  <c r="L47" i="18"/>
  <c r="M47" i="18"/>
  <c r="C6" i="26466"/>
  <c r="C7" i="26466"/>
  <c r="C38" i="18"/>
  <c r="D39" i="18"/>
  <c r="H39" i="18"/>
  <c r="O39" i="18" s="1"/>
  <c r="R39" i="18" s="1"/>
  <c r="S39" i="18"/>
  <c r="M39" i="18"/>
  <c r="I39" i="18"/>
  <c r="J39" i="18"/>
  <c r="K39" i="18"/>
  <c r="L39" i="18"/>
  <c r="A39" i="18"/>
  <c r="AA39" i="18"/>
  <c r="D51" i="18" l="1"/>
  <c r="G39" i="18"/>
  <c r="M6" i="16"/>
  <c r="O47" i="18"/>
  <c r="R47" i="18" s="1"/>
  <c r="H48" i="18"/>
  <c r="S48" i="18"/>
  <c r="J48" i="18"/>
  <c r="A48" i="18"/>
  <c r="M48" i="18"/>
  <c r="I48" i="18"/>
  <c r="AA48" i="18"/>
  <c r="C49" i="18"/>
  <c r="D48" i="18"/>
  <c r="G48" i="18" s="1"/>
  <c r="D60" i="18" s="1"/>
  <c r="K48" i="18"/>
  <c r="L48" i="18"/>
  <c r="B11" i="26466"/>
  <c r="I7" i="16"/>
  <c r="Q7" i="16"/>
  <c r="R7" i="16" s="1"/>
  <c r="B7" i="16"/>
  <c r="J7" i="16"/>
  <c r="C7" i="16"/>
  <c r="S7" i="16"/>
  <c r="T7" i="16" s="1"/>
  <c r="A8" i="16"/>
  <c r="D7" i="16"/>
  <c r="H7" i="16"/>
  <c r="E7" i="16"/>
  <c r="F7" i="16"/>
  <c r="O7" i="16"/>
  <c r="P7" i="16" s="1"/>
  <c r="G7" i="16"/>
  <c r="M38" i="18"/>
  <c r="L38" i="18"/>
  <c r="J38" i="18"/>
  <c r="K38" i="18"/>
  <c r="C37" i="18"/>
  <c r="S38" i="18"/>
  <c r="I38" i="18"/>
  <c r="D38" i="18"/>
  <c r="H38" i="18"/>
  <c r="AA38" i="18"/>
  <c r="A38" i="18"/>
  <c r="G7" i="15"/>
  <c r="A6" i="15"/>
  <c r="B8" i="15"/>
  <c r="K6" i="16"/>
  <c r="L6" i="16"/>
  <c r="T47" i="18"/>
  <c r="M7" i="16" l="1"/>
  <c r="I49" i="18"/>
  <c r="A49" i="18"/>
  <c r="M49" i="18"/>
  <c r="L49" i="18"/>
  <c r="C50" i="18"/>
  <c r="H49" i="18"/>
  <c r="J49" i="18"/>
  <c r="AA49" i="18"/>
  <c r="K49" i="18"/>
  <c r="C8" i="26466"/>
  <c r="L37" i="18"/>
  <c r="C36" i="18"/>
  <c r="D37" i="18"/>
  <c r="A37" i="18"/>
  <c r="K37" i="18"/>
  <c r="M37" i="18"/>
  <c r="S37" i="18"/>
  <c r="AA37" i="18"/>
  <c r="J37" i="18"/>
  <c r="I37" i="18"/>
  <c r="H37" i="18"/>
  <c r="O48" i="18"/>
  <c r="R48" i="18" s="1"/>
  <c r="O38" i="18"/>
  <c r="R38" i="18" s="1"/>
  <c r="G38" i="18"/>
  <c r="D50" i="18"/>
  <c r="G8" i="16"/>
  <c r="O8" i="16"/>
  <c r="P8" i="16" s="1"/>
  <c r="H8" i="16"/>
  <c r="I8" i="16"/>
  <c r="Q8" i="16"/>
  <c r="R8" i="16" s="1"/>
  <c r="B8" i="16"/>
  <c r="J8" i="16"/>
  <c r="F8" i="16"/>
  <c r="E8" i="16"/>
  <c r="A9" i="16"/>
  <c r="D8" i="16"/>
  <c r="C8" i="16"/>
  <c r="S8" i="16"/>
  <c r="T8" i="16" s="1"/>
  <c r="B12" i="26466"/>
  <c r="B9" i="15"/>
  <c r="A7" i="15"/>
  <c r="G8" i="15"/>
  <c r="K7" i="16"/>
  <c r="L7" i="16"/>
  <c r="T48" i="18"/>
  <c r="C9" i="26466" l="1"/>
  <c r="D49" i="18"/>
  <c r="G49" i="18" s="1"/>
  <c r="D61" i="18" s="1"/>
  <c r="G37" i="18"/>
  <c r="F50" i="18"/>
  <c r="Q50" i="18"/>
  <c r="AA50" i="18"/>
  <c r="A50" i="18"/>
  <c r="K50" i="18"/>
  <c r="O50" i="18" s="1"/>
  <c r="C51" i="18"/>
  <c r="A36" i="18"/>
  <c r="K36" i="18"/>
  <c r="M36" i="18"/>
  <c r="J36" i="18"/>
  <c r="C35" i="18"/>
  <c r="S36" i="18"/>
  <c r="D36" i="18"/>
  <c r="AA36" i="18"/>
  <c r="H36" i="18"/>
  <c r="I36" i="18"/>
  <c r="L36" i="18"/>
  <c r="A8" i="15"/>
  <c r="G9" i="15"/>
  <c r="B10" i="15"/>
  <c r="O49" i="18"/>
  <c r="R49" i="18" s="1"/>
  <c r="S49" i="18" s="1"/>
  <c r="T49" i="18" s="1"/>
  <c r="B13" i="26466"/>
  <c r="E9" i="16"/>
  <c r="F9" i="16"/>
  <c r="G9" i="16"/>
  <c r="O9" i="16"/>
  <c r="P9" i="16" s="1"/>
  <c r="H9" i="16"/>
  <c r="D9" i="16"/>
  <c r="Q9" i="16"/>
  <c r="R9" i="16" s="1"/>
  <c r="A10" i="16"/>
  <c r="S9" i="16"/>
  <c r="T9" i="16" s="1"/>
  <c r="B9" i="16"/>
  <c r="I9" i="16"/>
  <c r="J9" i="16"/>
  <c r="C9" i="16"/>
  <c r="G50" i="18"/>
  <c r="D62" i="18" s="1"/>
  <c r="K8" i="16"/>
  <c r="L8" i="16"/>
  <c r="O37" i="18"/>
  <c r="R37" i="18" s="1"/>
  <c r="M8" i="16"/>
  <c r="M9" i="16" l="1"/>
  <c r="G36" i="18"/>
  <c r="R50" i="18"/>
  <c r="S50" i="18" s="1"/>
  <c r="T50" i="18" s="1"/>
  <c r="J35" i="18"/>
  <c r="L35" i="18"/>
  <c r="I35" i="18"/>
  <c r="AA35" i="18"/>
  <c r="S35" i="18"/>
  <c r="D35" i="18"/>
  <c r="H35" i="18"/>
  <c r="C34" i="18"/>
  <c r="G34" i="26465" s="1"/>
  <c r="A35" i="18"/>
  <c r="M35" i="18"/>
  <c r="K35" i="18"/>
  <c r="C10" i="16"/>
  <c r="S10" i="16"/>
  <c r="T10" i="16" s="1"/>
  <c r="D10" i="16"/>
  <c r="E10" i="16"/>
  <c r="A11" i="16"/>
  <c r="F10" i="16"/>
  <c r="B10" i="16"/>
  <c r="J10" i="16"/>
  <c r="G10" i="16"/>
  <c r="H10" i="16"/>
  <c r="I10" i="16"/>
  <c r="Q10" i="16"/>
  <c r="R10" i="16" s="1"/>
  <c r="O10" i="16"/>
  <c r="P10" i="16" s="1"/>
  <c r="B14" i="26466"/>
  <c r="O36" i="18"/>
  <c r="R36" i="18" s="1"/>
  <c r="L9" i="16"/>
  <c r="K9" i="16"/>
  <c r="C10" i="26466"/>
  <c r="B11" i="15"/>
  <c r="A9" i="15"/>
  <c r="G10" i="15"/>
  <c r="A51" i="18"/>
  <c r="C52" i="18"/>
  <c r="F51" i="18"/>
  <c r="G51" i="18" s="1"/>
  <c r="D63" i="18" s="1"/>
  <c r="K51" i="18"/>
  <c r="O51" i="18" s="1"/>
  <c r="AA51" i="18"/>
  <c r="C38" i="26465"/>
  <c r="G42" i="26465"/>
  <c r="C35" i="26465"/>
  <c r="C43" i="26465"/>
  <c r="G39" i="26465"/>
  <c r="K43" i="26465"/>
  <c r="I34" i="26465"/>
  <c r="E38" i="26465"/>
  <c r="I42" i="26465"/>
  <c r="G44" i="26465"/>
  <c r="F34" i="26465"/>
  <c r="F42" i="26465"/>
  <c r="K38" i="26465"/>
  <c r="E44" i="26465"/>
  <c r="H34" i="26465"/>
  <c r="H42" i="26465"/>
  <c r="F44" i="26465"/>
  <c r="K39" i="26465"/>
  <c r="E43" i="26465"/>
  <c r="I36" i="26465"/>
  <c r="F43" i="26465"/>
  <c r="H43" i="26465"/>
  <c r="E40" i="26465"/>
  <c r="I41" i="26465"/>
  <c r="F35" i="26465"/>
  <c r="I44" i="26465"/>
  <c r="C37" i="26465"/>
  <c r="I39" i="26465"/>
  <c r="G35" i="26465"/>
  <c r="E42" i="26465"/>
  <c r="G43" i="26465"/>
  <c r="E34" i="26465"/>
  <c r="H35" i="26465"/>
  <c r="K36" i="26465"/>
  <c r="K44" i="26465"/>
  <c r="K34" i="26465"/>
  <c r="H41" i="26465"/>
  <c r="F40" i="26465"/>
  <c r="F38" i="26465"/>
  <c r="G41" i="26465"/>
  <c r="K42" i="26465"/>
  <c r="G40" i="26465"/>
  <c r="C36" i="26465"/>
  <c r="G38" i="26465"/>
  <c r="C44" i="26465"/>
  <c r="E35" i="26465"/>
  <c r="H36" i="26465"/>
  <c r="H38" i="26465"/>
  <c r="C42" i="26465"/>
  <c r="H44" i="26465"/>
  <c r="C34" i="26465"/>
  <c r="K37" i="26465"/>
  <c r="I38" i="26465"/>
  <c r="C39" i="26465"/>
  <c r="C33" i="26465"/>
  <c r="J33" i="26465" s="1"/>
  <c r="M33" i="26465" s="1"/>
  <c r="N33" i="26465" s="1"/>
  <c r="L34" i="26465" s="1"/>
  <c r="H40" i="26465"/>
  <c r="K40" i="26465"/>
  <c r="G33" i="26465"/>
  <c r="I40" i="26465"/>
  <c r="E37" i="26465"/>
  <c r="G37" i="26465"/>
  <c r="K33" i="26465"/>
  <c r="E39" i="26465"/>
  <c r="C40" i="26465"/>
  <c r="C41" i="26465"/>
  <c r="F37" i="26465"/>
  <c r="E41" i="26465"/>
  <c r="I37" i="26465"/>
  <c r="I35" i="26465"/>
  <c r="H39" i="26465"/>
  <c r="F41" i="26465"/>
  <c r="F36" i="26465"/>
  <c r="E33" i="26465"/>
  <c r="G36" i="26465"/>
  <c r="F39" i="26465"/>
  <c r="H37" i="26465"/>
  <c r="F33" i="26465"/>
  <c r="I43" i="26465"/>
  <c r="K41" i="26465"/>
  <c r="E36" i="26465"/>
  <c r="J34" i="26465" l="1"/>
  <c r="M34" i="26465" s="1"/>
  <c r="N34" i="26465" s="1"/>
  <c r="L35" i="26465" s="1"/>
  <c r="B15" i="26466"/>
  <c r="I33" i="26465"/>
  <c r="H33" i="26465"/>
  <c r="K35" i="26465"/>
  <c r="K10" i="16"/>
  <c r="L10" i="16"/>
  <c r="G11" i="16"/>
  <c r="O11" i="16"/>
  <c r="P11" i="16" s="1"/>
  <c r="H11" i="16"/>
  <c r="I11" i="16"/>
  <c r="Q11" i="16"/>
  <c r="R11" i="16" s="1"/>
  <c r="B11" i="16"/>
  <c r="J11" i="16"/>
  <c r="F11" i="16"/>
  <c r="D11" i="16"/>
  <c r="E11" i="16"/>
  <c r="C11" i="16"/>
  <c r="A12" i="16"/>
  <c r="S11" i="16"/>
  <c r="T11" i="16" s="1"/>
  <c r="I34" i="18"/>
  <c r="AA34" i="18"/>
  <c r="A34" i="18"/>
  <c r="K34" i="18"/>
  <c r="H34" i="18"/>
  <c r="S34" i="18"/>
  <c r="D34" i="18"/>
  <c r="J34" i="18"/>
  <c r="L34" i="18"/>
  <c r="M34" i="18"/>
  <c r="C33" i="18"/>
  <c r="K52" i="18"/>
  <c r="O52" i="18" s="1"/>
  <c r="AA52" i="18"/>
  <c r="F52" i="18"/>
  <c r="G52" i="18" s="1"/>
  <c r="D64" i="18" s="1"/>
  <c r="A52" i="18"/>
  <c r="C53" i="18"/>
  <c r="O35" i="18"/>
  <c r="R35" i="18" s="1"/>
  <c r="G35" i="18"/>
  <c r="G11" i="15"/>
  <c r="A10" i="15"/>
  <c r="B12" i="15"/>
  <c r="M10" i="16"/>
  <c r="C11" i="26466"/>
  <c r="K11" i="16" l="1"/>
  <c r="L11" i="16"/>
  <c r="B16" i="26466"/>
  <c r="O34" i="18"/>
  <c r="R34" i="18" s="1"/>
  <c r="H33" i="18"/>
  <c r="S33" i="18"/>
  <c r="J33" i="18"/>
  <c r="I33" i="18"/>
  <c r="K33" i="18"/>
  <c r="L33" i="18"/>
  <c r="M33" i="18"/>
  <c r="D33" i="18"/>
  <c r="AA33" i="18"/>
  <c r="C32" i="18"/>
  <c r="A33" i="18"/>
  <c r="G34" i="18"/>
  <c r="B13" i="15"/>
  <c r="G12" i="15"/>
  <c r="A11" i="15"/>
  <c r="C12" i="16"/>
  <c r="S12" i="16"/>
  <c r="T12" i="16" s="1"/>
  <c r="A13" i="16"/>
  <c r="D12" i="16"/>
  <c r="E12" i="16"/>
  <c r="F12" i="16"/>
  <c r="B12" i="16"/>
  <c r="M12" i="16" s="1"/>
  <c r="J12" i="16"/>
  <c r="G12" i="16"/>
  <c r="H12" i="16"/>
  <c r="I12" i="16"/>
  <c r="O12" i="16"/>
  <c r="P12" i="16" s="1"/>
  <c r="Q12" i="16"/>
  <c r="R12" i="16" s="1"/>
  <c r="C54" i="18"/>
  <c r="F53" i="18"/>
  <c r="G53" i="18" s="1"/>
  <c r="D65" i="18" s="1"/>
  <c r="AA53" i="18"/>
  <c r="A53" i="18"/>
  <c r="K53" i="18"/>
  <c r="O53" i="18" s="1"/>
  <c r="M11" i="16"/>
  <c r="C12" i="26466"/>
  <c r="A12" i="15" l="1"/>
  <c r="G13" i="15"/>
  <c r="B14" i="15"/>
  <c r="G33" i="18"/>
  <c r="K12" i="16"/>
  <c r="L12" i="16"/>
  <c r="B17" i="26466"/>
  <c r="I13" i="16"/>
  <c r="Q13" i="16"/>
  <c r="R13" i="16" s="1"/>
  <c r="B13" i="16"/>
  <c r="M13" i="16" s="1"/>
  <c r="J13" i="16"/>
  <c r="C13" i="16"/>
  <c r="S13" i="16"/>
  <c r="T13" i="16" s="1"/>
  <c r="A14" i="16"/>
  <c r="D13" i="16"/>
  <c r="H13" i="16"/>
  <c r="O13" i="16"/>
  <c r="P13" i="16" s="1"/>
  <c r="G13" i="16"/>
  <c r="F13" i="16"/>
  <c r="E13" i="16"/>
  <c r="I32" i="18"/>
  <c r="AA32" i="18"/>
  <c r="C31" i="18"/>
  <c r="D32" i="18"/>
  <c r="K32" i="18"/>
  <c r="L32" i="18"/>
  <c r="M32" i="18"/>
  <c r="A32" i="18"/>
  <c r="S32" i="18"/>
  <c r="J32" i="18"/>
  <c r="H32" i="18"/>
  <c r="O32" i="18" s="1"/>
  <c r="R32" i="18" s="1"/>
  <c r="C55" i="18"/>
  <c r="A54" i="18"/>
  <c r="AA54" i="18"/>
  <c r="F54" i="18"/>
  <c r="G54" i="18" s="1"/>
  <c r="D66" i="18" s="1"/>
  <c r="K54" i="18"/>
  <c r="O54" i="18" s="1"/>
  <c r="C13" i="26466"/>
  <c r="O33" i="18"/>
  <c r="R33" i="18" s="1"/>
  <c r="C14" i="26466" l="1"/>
  <c r="AA55" i="18"/>
  <c r="C56" i="18"/>
  <c r="A55" i="18"/>
  <c r="F55" i="18"/>
  <c r="G55" i="18" s="1"/>
  <c r="D67" i="18" s="1"/>
  <c r="K55" i="18"/>
  <c r="O55" i="18" s="1"/>
  <c r="G32" i="18"/>
  <c r="B18" i="26466"/>
  <c r="G14" i="16"/>
  <c r="O14" i="16"/>
  <c r="P14" i="16" s="1"/>
  <c r="H14" i="16"/>
  <c r="I14" i="16"/>
  <c r="Q14" i="16"/>
  <c r="R14" i="16" s="1"/>
  <c r="B14" i="16"/>
  <c r="J14" i="16"/>
  <c r="F14" i="16"/>
  <c r="C14" i="16"/>
  <c r="D14" i="16"/>
  <c r="E14" i="16"/>
  <c r="A15" i="16"/>
  <c r="S14" i="16"/>
  <c r="T14" i="16" s="1"/>
  <c r="D31" i="18"/>
  <c r="H31" i="18"/>
  <c r="S31" i="18"/>
  <c r="M31" i="18"/>
  <c r="L31" i="18"/>
  <c r="C30" i="18"/>
  <c r="AA31" i="18"/>
  <c r="A31" i="18"/>
  <c r="K31" i="18"/>
  <c r="I31" i="18"/>
  <c r="J31" i="18"/>
  <c r="A13" i="15"/>
  <c r="B15" i="15"/>
  <c r="G14" i="15"/>
  <c r="K13" i="16"/>
  <c r="L13" i="16"/>
  <c r="K14" i="16" l="1"/>
  <c r="L14" i="16"/>
  <c r="E15" i="16"/>
  <c r="F15" i="16"/>
  <c r="G15" i="16"/>
  <c r="O15" i="16"/>
  <c r="P15" i="16" s="1"/>
  <c r="H15" i="16"/>
  <c r="D15" i="16"/>
  <c r="J15" i="16"/>
  <c r="Q15" i="16"/>
  <c r="R15" i="16" s="1"/>
  <c r="A16" i="16"/>
  <c r="I15" i="16"/>
  <c r="B15" i="16"/>
  <c r="C15" i="16"/>
  <c r="S15" i="16"/>
  <c r="T15" i="16" s="1"/>
  <c r="G31" i="18"/>
  <c r="B43" i="18"/>
  <c r="C57" i="18"/>
  <c r="F56" i="18"/>
  <c r="G56" i="18" s="1"/>
  <c r="D68" i="18" s="1"/>
  <c r="K56" i="18"/>
  <c r="O56" i="18" s="1"/>
  <c r="A56" i="18"/>
  <c r="AA56" i="18"/>
  <c r="M14" i="16"/>
  <c r="C15" i="26466"/>
  <c r="B19" i="26466"/>
  <c r="O31" i="18"/>
  <c r="R31" i="18" s="1"/>
  <c r="G15" i="15"/>
  <c r="B16" i="15"/>
  <c r="A14" i="15"/>
  <c r="A30" i="18"/>
  <c r="L30" i="18"/>
  <c r="D30" i="18"/>
  <c r="K30" i="18"/>
  <c r="C29" i="18"/>
  <c r="S30" i="18"/>
  <c r="AA30" i="18"/>
  <c r="M30" i="18"/>
  <c r="J30" i="18"/>
  <c r="I30" i="18"/>
  <c r="H30" i="18"/>
  <c r="O30" i="18" l="1"/>
  <c r="R30" i="18" s="1"/>
  <c r="G30" i="18"/>
  <c r="B42" i="18"/>
  <c r="B20" i="26466"/>
  <c r="C16" i="16"/>
  <c r="S16" i="16"/>
  <c r="T16" i="16" s="1"/>
  <c r="A17" i="16"/>
  <c r="D16" i="16"/>
  <c r="E16" i="16"/>
  <c r="F16" i="16"/>
  <c r="B16" i="16"/>
  <c r="M16" i="16" s="1"/>
  <c r="J16" i="16"/>
  <c r="Q16" i="16"/>
  <c r="R16" i="16" s="1"/>
  <c r="G16" i="16"/>
  <c r="O16" i="16"/>
  <c r="P16" i="16" s="1"/>
  <c r="H16" i="16"/>
  <c r="I16" i="16"/>
  <c r="J29" i="18"/>
  <c r="A29" i="18"/>
  <c r="L29" i="18"/>
  <c r="I29" i="18"/>
  <c r="AA29" i="18"/>
  <c r="C28" i="18"/>
  <c r="S29" i="18"/>
  <c r="D29" i="18"/>
  <c r="H29" i="18"/>
  <c r="K29" i="18"/>
  <c r="M29" i="18"/>
  <c r="AA57" i="18"/>
  <c r="K57" i="18"/>
  <c r="O57" i="18" s="1"/>
  <c r="A57" i="18"/>
  <c r="F57" i="18"/>
  <c r="G57" i="18" s="1"/>
  <c r="D69" i="18" s="1"/>
  <c r="C58" i="18"/>
  <c r="L15" i="16"/>
  <c r="K15" i="16"/>
  <c r="M15" i="16"/>
  <c r="C16" i="26466"/>
  <c r="B17" i="15"/>
  <c r="A15" i="15"/>
  <c r="G16" i="15"/>
  <c r="O29" i="18" l="1"/>
  <c r="R29" i="18" s="1"/>
  <c r="A16" i="15"/>
  <c r="B18" i="15"/>
  <c r="G17" i="15"/>
  <c r="H28" i="18"/>
  <c r="S28" i="18"/>
  <c r="J28" i="18"/>
  <c r="C27" i="18"/>
  <c r="AA28" i="18"/>
  <c r="D28" i="18"/>
  <c r="I28" i="18"/>
  <c r="A28" i="18"/>
  <c r="M28" i="18"/>
  <c r="L28" i="18"/>
  <c r="K28" i="18"/>
  <c r="I17" i="16"/>
  <c r="Q17" i="16"/>
  <c r="R17" i="16" s="1"/>
  <c r="C17" i="16"/>
  <c r="S17" i="16"/>
  <c r="T17" i="16" s="1"/>
  <c r="A18" i="16"/>
  <c r="H17" i="16"/>
  <c r="D17" i="16"/>
  <c r="O17" i="16"/>
  <c r="P17" i="16" s="1"/>
  <c r="E17" i="16"/>
  <c r="F17" i="16"/>
  <c r="G17" i="16"/>
  <c r="B17" i="16"/>
  <c r="J17" i="16"/>
  <c r="AA58" i="18"/>
  <c r="K58" i="18"/>
  <c r="O58" i="18" s="1"/>
  <c r="F58" i="18"/>
  <c r="G58" i="18" s="1"/>
  <c r="D70" i="18" s="1"/>
  <c r="A58" i="18"/>
  <c r="C59" i="18"/>
  <c r="G29" i="18"/>
  <c r="B41" i="18"/>
  <c r="K16" i="16"/>
  <c r="L16" i="16"/>
  <c r="C17" i="26466"/>
  <c r="M17" i="16" l="1"/>
  <c r="C18" i="26466"/>
  <c r="G28" i="18"/>
  <c r="B40" i="18"/>
  <c r="G18" i="15"/>
  <c r="A17" i="15"/>
  <c r="B19" i="15"/>
  <c r="O28" i="18"/>
  <c r="R28" i="18" s="1"/>
  <c r="K17" i="16"/>
  <c r="L17" i="16"/>
  <c r="I27" i="18"/>
  <c r="AA27" i="18"/>
  <c r="C26" i="18"/>
  <c r="D27" i="18"/>
  <c r="H27" i="18"/>
  <c r="J27" i="18"/>
  <c r="K27" i="18"/>
  <c r="A27" i="18"/>
  <c r="L27" i="18"/>
  <c r="M27" i="18"/>
  <c r="S27" i="18"/>
  <c r="G18" i="16"/>
  <c r="O18" i="16"/>
  <c r="P18" i="16" s="1"/>
  <c r="I18" i="16"/>
  <c r="Q18" i="16"/>
  <c r="R18" i="16" s="1"/>
  <c r="F18" i="16"/>
  <c r="H18" i="16"/>
  <c r="J18" i="16"/>
  <c r="A19" i="16"/>
  <c r="E18" i="16"/>
  <c r="S18" i="16"/>
  <c r="T18" i="16" s="1"/>
  <c r="B18" i="16"/>
  <c r="C18" i="16"/>
  <c r="D18" i="16"/>
  <c r="C19" i="26466"/>
  <c r="K59" i="18"/>
  <c r="O59" i="18" s="1"/>
  <c r="C60" i="18"/>
  <c r="AA59" i="18"/>
  <c r="A59" i="18"/>
  <c r="F59" i="18"/>
  <c r="G59" i="18" s="1"/>
  <c r="D71" i="18" s="1"/>
  <c r="K18" i="16" l="1"/>
  <c r="L18" i="16"/>
  <c r="AA60" i="18"/>
  <c r="K60" i="18"/>
  <c r="O60" i="18" s="1"/>
  <c r="C61" i="18"/>
  <c r="I29" i="26465" s="1"/>
  <c r="A60" i="18"/>
  <c r="F60" i="18"/>
  <c r="G60" i="18" s="1"/>
  <c r="D72" i="18" s="1"/>
  <c r="H18" i="26465"/>
  <c r="C19" i="26465"/>
  <c r="K19" i="26465"/>
  <c r="F20" i="26465"/>
  <c r="I21" i="26465"/>
  <c r="G23" i="26465"/>
  <c r="E25" i="26465"/>
  <c r="H26" i="26465"/>
  <c r="C27" i="26465"/>
  <c r="K27" i="26465"/>
  <c r="F28" i="26465"/>
  <c r="G20" i="26465"/>
  <c r="H23" i="26465"/>
  <c r="F25" i="26465"/>
  <c r="I20" i="26465"/>
  <c r="E24" i="26465"/>
  <c r="F27" i="26465"/>
  <c r="I18" i="26465"/>
  <c r="C24" i="26465"/>
  <c r="K26" i="26465"/>
  <c r="E19" i="26465"/>
  <c r="H20" i="26465"/>
  <c r="C21" i="26465"/>
  <c r="K21" i="26465"/>
  <c r="F22" i="26465"/>
  <c r="I23" i="26465"/>
  <c r="G25" i="26465"/>
  <c r="E27" i="26465"/>
  <c r="H28" i="26465"/>
  <c r="C29" i="26465"/>
  <c r="C18" i="26465"/>
  <c r="J18" i="26465" s="1"/>
  <c r="H25" i="26465"/>
  <c r="F19" i="26465"/>
  <c r="G18" i="26465"/>
  <c r="E20" i="26465"/>
  <c r="H21" i="26465"/>
  <c r="C22" i="26465"/>
  <c r="K22" i="26465"/>
  <c r="F23" i="26465"/>
  <c r="I24" i="26465"/>
  <c r="G26" i="26465"/>
  <c r="E28" i="26465"/>
  <c r="H29" i="26465"/>
  <c r="E22" i="26465"/>
  <c r="K24" i="26465"/>
  <c r="I26" i="26465"/>
  <c r="G28" i="26465"/>
  <c r="K18" i="26465"/>
  <c r="G22" i="26465"/>
  <c r="C26" i="26465"/>
  <c r="I28" i="26465"/>
  <c r="G29" i="26465"/>
  <c r="G24" i="26465"/>
  <c r="H24" i="26465"/>
  <c r="H27" i="26465"/>
  <c r="E18" i="26465"/>
  <c r="I19" i="26465"/>
  <c r="E21" i="26465"/>
  <c r="F18" i="26465"/>
  <c r="F21" i="26465"/>
  <c r="F24" i="26465"/>
  <c r="K25" i="26465"/>
  <c r="K28" i="26465"/>
  <c r="C23" i="26465"/>
  <c r="E23" i="26465"/>
  <c r="I27" i="26465"/>
  <c r="G21" i="26465"/>
  <c r="E26" i="26465"/>
  <c r="K20" i="26465"/>
  <c r="K23" i="26465"/>
  <c r="F26" i="26465"/>
  <c r="G19" i="26465"/>
  <c r="H22" i="26465"/>
  <c r="C25" i="26465"/>
  <c r="C28" i="26465"/>
  <c r="H19" i="26465"/>
  <c r="I22" i="26465"/>
  <c r="I25" i="26465"/>
  <c r="C20" i="26465"/>
  <c r="G27" i="26465"/>
  <c r="C19" i="16"/>
  <c r="S19" i="16"/>
  <c r="T19" i="16" s="1"/>
  <c r="E19" i="16"/>
  <c r="A20" i="16"/>
  <c r="B19" i="16"/>
  <c r="J19" i="16"/>
  <c r="O19" i="16"/>
  <c r="P19" i="16" s="1"/>
  <c r="D19" i="16"/>
  <c r="F19" i="16"/>
  <c r="Q19" i="16"/>
  <c r="R19" i="16" s="1"/>
  <c r="I19" i="16"/>
  <c r="G19" i="16"/>
  <c r="H19" i="16"/>
  <c r="M18" i="16"/>
  <c r="O27" i="18"/>
  <c r="R27" i="18" s="1"/>
  <c r="G19" i="15"/>
  <c r="B20" i="15"/>
  <c r="A18" i="15"/>
  <c r="G27" i="18"/>
  <c r="B39" i="18"/>
  <c r="C25" i="18"/>
  <c r="D26" i="18"/>
  <c r="H26" i="18"/>
  <c r="S26" i="18"/>
  <c r="M26" i="18"/>
  <c r="I26" i="18"/>
  <c r="J26" i="18"/>
  <c r="K26" i="18"/>
  <c r="L26" i="18"/>
  <c r="AA26" i="18"/>
  <c r="A26" i="18"/>
  <c r="B21" i="15" l="1"/>
  <c r="A19" i="15"/>
  <c r="G20" i="15"/>
  <c r="G26" i="18"/>
  <c r="B38" i="18"/>
  <c r="G20" i="16"/>
  <c r="O20" i="16"/>
  <c r="P20" i="16" s="1"/>
  <c r="I20" i="16"/>
  <c r="Q20" i="16"/>
  <c r="R20" i="16" s="1"/>
  <c r="F20" i="16"/>
  <c r="E20" i="16"/>
  <c r="S20" i="16"/>
  <c r="T20" i="16" s="1"/>
  <c r="H20" i="16"/>
  <c r="J20" i="16"/>
  <c r="A21" i="16"/>
  <c r="D20" i="16"/>
  <c r="B20" i="16"/>
  <c r="C20" i="16"/>
  <c r="K29" i="26465"/>
  <c r="M25" i="18"/>
  <c r="L25" i="18"/>
  <c r="J25" i="18"/>
  <c r="K25" i="18"/>
  <c r="C24" i="18"/>
  <c r="S25" i="18"/>
  <c r="I25" i="18"/>
  <c r="A25" i="18"/>
  <c r="D25" i="18"/>
  <c r="AA25" i="18"/>
  <c r="H25" i="18"/>
  <c r="O25" i="18" s="1"/>
  <c r="R25" i="18" s="1"/>
  <c r="K19" i="16"/>
  <c r="L19" i="16"/>
  <c r="F61" i="18"/>
  <c r="G61" i="18" s="1"/>
  <c r="D73" i="18" s="1"/>
  <c r="A61" i="18"/>
  <c r="K61" i="18"/>
  <c r="O61" i="18" s="1"/>
  <c r="C62" i="18"/>
  <c r="AA61" i="18"/>
  <c r="F29" i="26465"/>
  <c r="E29" i="26465"/>
  <c r="J19" i="26465"/>
  <c r="M19" i="26465" s="1"/>
  <c r="O26" i="18"/>
  <c r="R26" i="18" s="1"/>
  <c r="M19" i="16"/>
  <c r="M18" i="26465"/>
  <c r="G25" i="18" l="1"/>
  <c r="B37" i="18"/>
  <c r="K62" i="18"/>
  <c r="O62" i="18" s="1"/>
  <c r="A62" i="18"/>
  <c r="C63" i="18"/>
  <c r="F62" i="18"/>
  <c r="G62" i="18" s="1"/>
  <c r="D74" i="18" s="1"/>
  <c r="AA62" i="18"/>
  <c r="E21" i="16"/>
  <c r="G21" i="16"/>
  <c r="O21" i="16"/>
  <c r="P21" i="16" s="1"/>
  <c r="D21" i="16"/>
  <c r="J21" i="16"/>
  <c r="A22" i="16"/>
  <c r="B21" i="16"/>
  <c r="I21" i="16"/>
  <c r="C21" i="16"/>
  <c r="F21" i="16"/>
  <c r="H21" i="16"/>
  <c r="Q21" i="16"/>
  <c r="R21" i="16" s="1"/>
  <c r="S21" i="16"/>
  <c r="T21" i="16" s="1"/>
  <c r="M20" i="16"/>
  <c r="K20" i="16"/>
  <c r="L20" i="16"/>
  <c r="L24" i="18"/>
  <c r="C23" i="18"/>
  <c r="D24" i="18"/>
  <c r="A24" i="18"/>
  <c r="K24" i="18"/>
  <c r="M24" i="18"/>
  <c r="S24" i="18"/>
  <c r="AA24" i="18"/>
  <c r="J24" i="18"/>
  <c r="H24" i="18"/>
  <c r="O24" i="18" s="1"/>
  <c r="R24" i="18" s="1"/>
  <c r="I24" i="18"/>
  <c r="A20" i="15"/>
  <c r="B22" i="15"/>
  <c r="G21" i="15"/>
  <c r="B22" i="16" l="1"/>
  <c r="J22" i="16"/>
  <c r="I22" i="16"/>
  <c r="S22" i="16"/>
  <c r="T22" i="16" s="1"/>
  <c r="C22" i="16"/>
  <c r="D22" i="16"/>
  <c r="H22" i="16"/>
  <c r="Q22" i="16"/>
  <c r="R22" i="16" s="1"/>
  <c r="A23" i="16"/>
  <c r="O22" i="16"/>
  <c r="P22" i="16" s="1"/>
  <c r="G22" i="16"/>
  <c r="E22" i="16"/>
  <c r="F22" i="16"/>
  <c r="G24" i="18"/>
  <c r="B36" i="18"/>
  <c r="M21" i="16"/>
  <c r="A23" i="18"/>
  <c r="K23" i="18"/>
  <c r="M23" i="18"/>
  <c r="J23" i="18"/>
  <c r="C22" i="18"/>
  <c r="S23" i="18"/>
  <c r="D23" i="18"/>
  <c r="AA23" i="18"/>
  <c r="I23" i="18"/>
  <c r="H23" i="18"/>
  <c r="L23" i="18"/>
  <c r="G22" i="15"/>
  <c r="A21" i="15"/>
  <c r="B23" i="15"/>
  <c r="L21" i="16"/>
  <c r="K21" i="16"/>
  <c r="F63" i="18"/>
  <c r="G63" i="18" s="1"/>
  <c r="D75" i="18" s="1"/>
  <c r="AA63" i="18"/>
  <c r="K63" i="18"/>
  <c r="O63" i="18" s="1"/>
  <c r="A63" i="18"/>
  <c r="C64" i="18"/>
  <c r="G23" i="18" l="1"/>
  <c r="B35" i="18"/>
  <c r="H23" i="16"/>
  <c r="C23" i="16"/>
  <c r="D23" i="16"/>
  <c r="E23" i="16"/>
  <c r="F23" i="16"/>
  <c r="O23" i="16"/>
  <c r="P23" i="16" s="1"/>
  <c r="B23" i="16"/>
  <c r="I23" i="16"/>
  <c r="A24" i="16"/>
  <c r="J23" i="16"/>
  <c r="Q23" i="16"/>
  <c r="R23" i="16" s="1"/>
  <c r="S23" i="16"/>
  <c r="T23" i="16" s="1"/>
  <c r="G23" i="16"/>
  <c r="J22" i="18"/>
  <c r="L22" i="18"/>
  <c r="I22" i="18"/>
  <c r="AA22" i="18"/>
  <c r="S22" i="18"/>
  <c r="D22" i="18"/>
  <c r="H22" i="18"/>
  <c r="O22" i="18" s="1"/>
  <c r="R22" i="18" s="1"/>
  <c r="C21" i="18"/>
  <c r="A22" i="18"/>
  <c r="K22" i="18"/>
  <c r="M22" i="18"/>
  <c r="G23" i="15"/>
  <c r="A22" i="15"/>
  <c r="B24" i="15"/>
  <c r="O23" i="18"/>
  <c r="R23" i="18" s="1"/>
  <c r="K22" i="16"/>
  <c r="L22" i="16"/>
  <c r="A64" i="18"/>
  <c r="F64" i="18"/>
  <c r="G64" i="18" s="1"/>
  <c r="D76" i="18" s="1"/>
  <c r="AA64" i="18"/>
  <c r="C65" i="18"/>
  <c r="K64" i="18"/>
  <c r="O64" i="18" s="1"/>
  <c r="M22" i="16"/>
  <c r="A65" i="18" l="1"/>
  <c r="K65" i="18"/>
  <c r="O65" i="18" s="1"/>
  <c r="AA65" i="18"/>
  <c r="C66" i="18"/>
  <c r="F65" i="18"/>
  <c r="G65" i="18" s="1"/>
  <c r="D77" i="18" s="1"/>
  <c r="I21" i="18"/>
  <c r="AA21" i="18"/>
  <c r="A21" i="18"/>
  <c r="K21" i="18"/>
  <c r="H21" i="18"/>
  <c r="S21" i="18"/>
  <c r="D21" i="18"/>
  <c r="J21" i="18"/>
  <c r="L21" i="18"/>
  <c r="C20" i="18"/>
  <c r="M21" i="18"/>
  <c r="B25" i="15"/>
  <c r="A23" i="15"/>
  <c r="G24" i="15"/>
  <c r="L23" i="16"/>
  <c r="K23" i="16"/>
  <c r="F24" i="16"/>
  <c r="E24" i="16"/>
  <c r="O24" i="16"/>
  <c r="P24" i="16" s="1"/>
  <c r="G24" i="16"/>
  <c r="H24" i="16"/>
  <c r="Q24" i="16"/>
  <c r="R24" i="16" s="1"/>
  <c r="A25" i="16"/>
  <c r="I24" i="16"/>
  <c r="D24" i="16"/>
  <c r="B24" i="16"/>
  <c r="C24" i="16"/>
  <c r="S24" i="16"/>
  <c r="T24" i="16" s="1"/>
  <c r="J24" i="16"/>
  <c r="G22" i="18"/>
  <c r="B34" i="18"/>
  <c r="M23" i="16"/>
  <c r="G21" i="18" l="1"/>
  <c r="B33" i="18"/>
  <c r="O21" i="18"/>
  <c r="R21" i="18" s="1"/>
  <c r="F66" i="18"/>
  <c r="G66" i="18" s="1"/>
  <c r="D78" i="18" s="1"/>
  <c r="AA66" i="18"/>
  <c r="C67" i="18"/>
  <c r="A66" i="18"/>
  <c r="K66" i="18"/>
  <c r="O66" i="18" s="1"/>
  <c r="K24" i="16"/>
  <c r="L24" i="16"/>
  <c r="M24" i="16"/>
  <c r="A24" i="15"/>
  <c r="C25" i="15"/>
  <c r="E25" i="15"/>
  <c r="G25" i="15"/>
  <c r="B26" i="15"/>
  <c r="D25" i="15"/>
  <c r="G25" i="16"/>
  <c r="O25" i="16"/>
  <c r="P25" i="16" s="1"/>
  <c r="H25" i="16"/>
  <c r="I25" i="16"/>
  <c r="Q25" i="16"/>
  <c r="R25" i="16" s="1"/>
  <c r="B25" i="16"/>
  <c r="J25" i="16"/>
  <c r="F25" i="16"/>
  <c r="A26" i="16"/>
  <c r="S25" i="16"/>
  <c r="T25" i="16" s="1"/>
  <c r="E25" i="16"/>
  <c r="D25" i="16"/>
  <c r="C25" i="16"/>
  <c r="H20" i="18"/>
  <c r="S20" i="18"/>
  <c r="J20" i="18"/>
  <c r="I20" i="18"/>
  <c r="K20" i="18"/>
  <c r="L20" i="18"/>
  <c r="M20" i="18"/>
  <c r="D20" i="18"/>
  <c r="A20" i="18"/>
  <c r="C19" i="18"/>
  <c r="AA20" i="18"/>
  <c r="G20" i="18" l="1"/>
  <c r="B32" i="18"/>
  <c r="E26" i="15"/>
  <c r="D26" i="15"/>
  <c r="B27" i="15"/>
  <c r="G26" i="15"/>
  <c r="A25" i="15"/>
  <c r="C26" i="15"/>
  <c r="E26" i="16"/>
  <c r="A27" i="16"/>
  <c r="F26" i="16"/>
  <c r="G26" i="16"/>
  <c r="O26" i="16"/>
  <c r="P26" i="16" s="1"/>
  <c r="H26" i="16"/>
  <c r="D26" i="16"/>
  <c r="S26" i="16"/>
  <c r="T26" i="16" s="1"/>
  <c r="B26" i="16"/>
  <c r="C26" i="16"/>
  <c r="Q26" i="16"/>
  <c r="R26" i="16" s="1"/>
  <c r="J26" i="16"/>
  <c r="I26" i="16"/>
  <c r="O20" i="18"/>
  <c r="R20" i="18" s="1"/>
  <c r="M25" i="16"/>
  <c r="C18" i="18"/>
  <c r="I19" i="18"/>
  <c r="AA19" i="18"/>
  <c r="D19" i="18"/>
  <c r="G19" i="18" s="1"/>
  <c r="K19" i="18"/>
  <c r="L19" i="18"/>
  <c r="M19" i="18"/>
  <c r="S19" i="18"/>
  <c r="J19" i="18"/>
  <c r="H19" i="18"/>
  <c r="O19" i="18" s="1"/>
  <c r="R19" i="18" s="1"/>
  <c r="A19" i="18"/>
  <c r="L25" i="16"/>
  <c r="K25" i="16"/>
  <c r="A67" i="18"/>
  <c r="C68" i="18"/>
  <c r="F67" i="18"/>
  <c r="G67" i="18" s="1"/>
  <c r="D79" i="18" s="1"/>
  <c r="K67" i="18"/>
  <c r="O67" i="18" s="1"/>
  <c r="AA67" i="18"/>
  <c r="M26" i="16" l="1"/>
  <c r="M18" i="18"/>
  <c r="C17" i="18"/>
  <c r="A18" i="18"/>
  <c r="L18" i="18"/>
  <c r="K18" i="18"/>
  <c r="S18" i="18"/>
  <c r="AA18" i="18"/>
  <c r="J18" i="18"/>
  <c r="D18" i="18"/>
  <c r="G18" i="18" s="1"/>
  <c r="H18" i="18"/>
  <c r="I18" i="18"/>
  <c r="L26" i="16"/>
  <c r="K26" i="16"/>
  <c r="I27" i="16"/>
  <c r="Q27" i="16"/>
  <c r="R27" i="16" s="1"/>
  <c r="B27" i="16"/>
  <c r="J27" i="16"/>
  <c r="C27" i="16"/>
  <c r="S27" i="16"/>
  <c r="T27" i="16" s="1"/>
  <c r="D27" i="16"/>
  <c r="H27" i="16"/>
  <c r="E27" i="16"/>
  <c r="F27" i="16"/>
  <c r="O27" i="16"/>
  <c r="P27" i="16" s="1"/>
  <c r="G27" i="16"/>
  <c r="A28" i="16"/>
  <c r="G27" i="15"/>
  <c r="C27" i="15"/>
  <c r="D27" i="15"/>
  <c r="A26" i="15"/>
  <c r="E27" i="15"/>
  <c r="B28" i="15"/>
  <c r="K68" i="18"/>
  <c r="O68" i="18" s="1"/>
  <c r="F68" i="18"/>
  <c r="G68" i="18" s="1"/>
  <c r="D80" i="18" s="1"/>
  <c r="A68" i="18"/>
  <c r="C69" i="18"/>
  <c r="AA68" i="18"/>
  <c r="E28" i="16" l="1"/>
  <c r="A29" i="16"/>
  <c r="F28" i="16"/>
  <c r="G28" i="16"/>
  <c r="O28" i="16"/>
  <c r="P28" i="16" s="1"/>
  <c r="H28" i="16"/>
  <c r="D28" i="16"/>
  <c r="B28" i="16"/>
  <c r="C28" i="16"/>
  <c r="I28" i="16"/>
  <c r="S28" i="16"/>
  <c r="T28" i="16" s="1"/>
  <c r="Q28" i="16"/>
  <c r="R28" i="16" s="1"/>
  <c r="J28" i="16"/>
  <c r="M27" i="16"/>
  <c r="O18" i="18"/>
  <c r="R18" i="18" s="1"/>
  <c r="K17" i="18"/>
  <c r="M17" i="18"/>
  <c r="J17" i="18"/>
  <c r="C16" i="18"/>
  <c r="A17" i="18"/>
  <c r="S17" i="18"/>
  <c r="D17" i="18"/>
  <c r="G17" i="18" s="1"/>
  <c r="AA17" i="18"/>
  <c r="L17" i="18"/>
  <c r="H17" i="18"/>
  <c r="I17" i="18"/>
  <c r="K27" i="16"/>
  <c r="L27" i="16"/>
  <c r="B29" i="15"/>
  <c r="G28" i="15"/>
  <c r="A27" i="15"/>
  <c r="D28" i="15"/>
  <c r="E28" i="15"/>
  <c r="C28" i="15"/>
  <c r="C70" i="18"/>
  <c r="F69" i="18"/>
  <c r="G69" i="18" s="1"/>
  <c r="D81" i="18" s="1"/>
  <c r="AA69" i="18"/>
  <c r="K69" i="18"/>
  <c r="O69" i="18" s="1"/>
  <c r="A69" i="18"/>
  <c r="O17" i="18" l="1"/>
  <c r="R17" i="18" s="1"/>
  <c r="M28" i="16"/>
  <c r="A28" i="15"/>
  <c r="C29" i="15"/>
  <c r="D29" i="15"/>
  <c r="E29" i="15"/>
  <c r="G29" i="15"/>
  <c r="B30" i="15"/>
  <c r="C71" i="18"/>
  <c r="A70" i="18"/>
  <c r="AA70" i="18"/>
  <c r="F70" i="18"/>
  <c r="G70" i="18" s="1"/>
  <c r="D82" i="18" s="1"/>
  <c r="K70" i="18"/>
  <c r="O70" i="18" s="1"/>
  <c r="I16" i="18"/>
  <c r="AA16" i="18"/>
  <c r="K16" i="18"/>
  <c r="H16" i="18"/>
  <c r="O16" i="18" s="1"/>
  <c r="R16" i="18" s="1"/>
  <c r="S16" i="18"/>
  <c r="E13" i="15" s="1"/>
  <c r="A16" i="18"/>
  <c r="C15" i="18"/>
  <c r="D16" i="18"/>
  <c r="M16" i="18"/>
  <c r="J16" i="18"/>
  <c r="L16" i="18"/>
  <c r="E16" i="15"/>
  <c r="D16" i="15"/>
  <c r="C16" i="15"/>
  <c r="E14" i="15"/>
  <c r="D15" i="15"/>
  <c r="E15" i="15"/>
  <c r="E17" i="15"/>
  <c r="D14" i="15"/>
  <c r="C14" i="15"/>
  <c r="C15" i="15"/>
  <c r="C17" i="15"/>
  <c r="D17" i="15"/>
  <c r="C13" i="15"/>
  <c r="D18" i="15"/>
  <c r="C18" i="15"/>
  <c r="E18" i="15"/>
  <c r="D19" i="15"/>
  <c r="E19" i="15"/>
  <c r="C19" i="15"/>
  <c r="C20" i="15"/>
  <c r="D20" i="15"/>
  <c r="E20" i="15"/>
  <c r="C21" i="15"/>
  <c r="E21" i="15"/>
  <c r="D21" i="15"/>
  <c r="C22" i="15"/>
  <c r="E22" i="15"/>
  <c r="D22" i="15"/>
  <c r="C23" i="15"/>
  <c r="E23" i="15"/>
  <c r="D23" i="15"/>
  <c r="C24" i="15"/>
  <c r="D24" i="15"/>
  <c r="E24" i="15"/>
  <c r="I29" i="16"/>
  <c r="Q29" i="16"/>
  <c r="R29" i="16" s="1"/>
  <c r="B29" i="16"/>
  <c r="J29" i="16"/>
  <c r="C29" i="16"/>
  <c r="S29" i="16"/>
  <c r="T29" i="16" s="1"/>
  <c r="A30" i="16"/>
  <c r="D29" i="16"/>
  <c r="H29" i="16"/>
  <c r="E29" i="16"/>
  <c r="F29" i="16"/>
  <c r="G29" i="16"/>
  <c r="O29" i="16"/>
  <c r="P29" i="16" s="1"/>
  <c r="L28" i="16"/>
  <c r="K28" i="16"/>
  <c r="G16" i="18" l="1"/>
  <c r="D13" i="15" s="1"/>
  <c r="B28" i="18"/>
  <c r="W7" i="26465"/>
  <c r="W9" i="26465"/>
  <c r="W3" i="26465"/>
  <c r="W8" i="26465"/>
  <c r="W13" i="26465"/>
  <c r="W5" i="26465"/>
  <c r="W6" i="26465"/>
  <c r="W10" i="26465"/>
  <c r="W11" i="26465"/>
  <c r="W14" i="26465"/>
  <c r="W4" i="26465"/>
  <c r="W12" i="26465"/>
  <c r="G30" i="16"/>
  <c r="O30" i="16"/>
  <c r="P30" i="16" s="1"/>
  <c r="H30" i="16"/>
  <c r="I30" i="16"/>
  <c r="Q30" i="16"/>
  <c r="R30" i="16" s="1"/>
  <c r="B30" i="16"/>
  <c r="J30" i="16"/>
  <c r="F30" i="16"/>
  <c r="A31" i="16"/>
  <c r="S30" i="16"/>
  <c r="T30" i="16" s="1"/>
  <c r="E30" i="16"/>
  <c r="D30" i="16"/>
  <c r="C30" i="16"/>
  <c r="M29" i="16"/>
  <c r="AA71" i="18"/>
  <c r="C72" i="18"/>
  <c r="A71" i="18"/>
  <c r="F71" i="18"/>
  <c r="G71" i="18" s="1"/>
  <c r="D83" i="18" s="1"/>
  <c r="K71" i="18"/>
  <c r="O71" i="18" s="1"/>
  <c r="C14" i="18"/>
  <c r="I15" i="18"/>
  <c r="AA15" i="18"/>
  <c r="D15" i="18"/>
  <c r="S15" i="18"/>
  <c r="A15" i="18"/>
  <c r="H15" i="18"/>
  <c r="M15" i="18"/>
  <c r="J15" i="18"/>
  <c r="K15" i="18"/>
  <c r="L15" i="18"/>
  <c r="E30" i="15"/>
  <c r="D30" i="15"/>
  <c r="A29" i="15"/>
  <c r="B31" i="15"/>
  <c r="G30" i="15"/>
  <c r="C30" i="15"/>
  <c r="K29" i="16"/>
  <c r="L29" i="16"/>
  <c r="M30" i="16" l="1"/>
  <c r="G15" i="18"/>
  <c r="B27" i="18"/>
  <c r="E31" i="16"/>
  <c r="F31" i="16"/>
  <c r="G31" i="16"/>
  <c r="O31" i="16"/>
  <c r="P31" i="16" s="1"/>
  <c r="H31" i="16"/>
  <c r="D31" i="16"/>
  <c r="S31" i="16"/>
  <c r="T31" i="16" s="1"/>
  <c r="B31" i="16"/>
  <c r="C31" i="16"/>
  <c r="A32" i="16"/>
  <c r="Q31" i="16"/>
  <c r="R31" i="16" s="1"/>
  <c r="J31" i="16"/>
  <c r="I31" i="16"/>
  <c r="L30" i="16"/>
  <c r="K30" i="16"/>
  <c r="M14" i="18"/>
  <c r="C13" i="18"/>
  <c r="A14" i="18"/>
  <c r="L14" i="18"/>
  <c r="AA14" i="18"/>
  <c r="D14" i="18"/>
  <c r="H14" i="18"/>
  <c r="I14" i="18"/>
  <c r="S14" i="18"/>
  <c r="K14" i="18"/>
  <c r="J14" i="18"/>
  <c r="O15" i="18"/>
  <c r="R15" i="18" s="1"/>
  <c r="G31" i="15"/>
  <c r="C31" i="15"/>
  <c r="D31" i="15"/>
  <c r="B32" i="15"/>
  <c r="E31" i="15"/>
  <c r="A30" i="15"/>
  <c r="C73" i="18"/>
  <c r="F72" i="18"/>
  <c r="G72" i="18" s="1"/>
  <c r="D84" i="18" s="1"/>
  <c r="A72" i="18"/>
  <c r="K72" i="18"/>
  <c r="O72" i="18" s="1"/>
  <c r="AA72" i="18"/>
  <c r="G14" i="18" l="1"/>
  <c r="B26" i="18"/>
  <c r="K13" i="18"/>
  <c r="M13" i="18"/>
  <c r="J13" i="18"/>
  <c r="D13" i="18"/>
  <c r="AA13" i="18"/>
  <c r="H13" i="18"/>
  <c r="I13" i="18"/>
  <c r="C12" i="18"/>
  <c r="A13" i="18"/>
  <c r="S13" i="18"/>
  <c r="L13" i="18"/>
  <c r="C32" i="16"/>
  <c r="S32" i="16"/>
  <c r="T32" i="16" s="1"/>
  <c r="A33" i="16"/>
  <c r="E32" i="16"/>
  <c r="B32" i="16"/>
  <c r="J32" i="16"/>
  <c r="C20" i="26466" s="1"/>
  <c r="O32" i="16"/>
  <c r="P32" i="16" s="1"/>
  <c r="H32" i="16"/>
  <c r="I32" i="16"/>
  <c r="Q32" i="16"/>
  <c r="R32" i="16" s="1"/>
  <c r="G32" i="16"/>
  <c r="D32" i="16"/>
  <c r="F32" i="16"/>
  <c r="L31" i="16"/>
  <c r="K31" i="16"/>
  <c r="M31" i="16"/>
  <c r="AA73" i="18"/>
  <c r="A73" i="18"/>
  <c r="F73" i="18"/>
  <c r="G73" i="18" s="1"/>
  <c r="D85" i="18" s="1"/>
  <c r="C74" i="18"/>
  <c r="B33" i="15"/>
  <c r="A31" i="15"/>
  <c r="E32" i="15"/>
  <c r="G32" i="15"/>
  <c r="D32" i="15"/>
  <c r="C32" i="15"/>
  <c r="O14" i="18"/>
  <c r="R14" i="18" s="1"/>
  <c r="K32" i="16" l="1"/>
  <c r="L32" i="16"/>
  <c r="I33" i="16"/>
  <c r="Q33" i="16"/>
  <c r="R33" i="16" s="1"/>
  <c r="C33" i="16"/>
  <c r="S33" i="16"/>
  <c r="T33" i="16" s="1"/>
  <c r="A34" i="16"/>
  <c r="H33" i="16"/>
  <c r="D33" i="16"/>
  <c r="O33" i="16"/>
  <c r="P33" i="16" s="1"/>
  <c r="E33" i="16"/>
  <c r="F33" i="16"/>
  <c r="B33" i="16"/>
  <c r="M33" i="16" s="1"/>
  <c r="G33" i="16"/>
  <c r="J33" i="16"/>
  <c r="O13" i="18"/>
  <c r="R13" i="18" s="1"/>
  <c r="G13" i="18"/>
  <c r="B25" i="18"/>
  <c r="A32" i="15"/>
  <c r="C33" i="15"/>
  <c r="D33" i="15"/>
  <c r="B34" i="15"/>
  <c r="E33" i="15"/>
  <c r="G33" i="15"/>
  <c r="AA74" i="18"/>
  <c r="F74" i="18"/>
  <c r="G74" i="18" s="1"/>
  <c r="D86" i="18" s="1"/>
  <c r="C75" i="18"/>
  <c r="A74" i="18"/>
  <c r="M32" i="16"/>
  <c r="I12" i="18"/>
  <c r="AA12" i="18"/>
  <c r="K12" i="18"/>
  <c r="H12" i="18"/>
  <c r="S12" i="18"/>
  <c r="D12" i="18"/>
  <c r="J12" i="18"/>
  <c r="L12" i="18"/>
  <c r="C11" i="18"/>
  <c r="M12" i="18"/>
  <c r="A12" i="18"/>
  <c r="I34" i="16" l="1"/>
  <c r="Q34" i="16"/>
  <c r="R34" i="16" s="1"/>
  <c r="F34" i="16"/>
  <c r="E34" i="16"/>
  <c r="G34" i="16"/>
  <c r="H34" i="16"/>
  <c r="S34" i="16"/>
  <c r="T34" i="16" s="1"/>
  <c r="C34" i="16"/>
  <c r="A35" i="16"/>
  <c r="O34" i="16"/>
  <c r="P34" i="16" s="1"/>
  <c r="B34" i="16"/>
  <c r="M34" i="16" s="1"/>
  <c r="D34" i="16"/>
  <c r="J34" i="16"/>
  <c r="E34" i="15"/>
  <c r="D34" i="15"/>
  <c r="C34" i="15"/>
  <c r="G34" i="15"/>
  <c r="A33" i="15"/>
  <c r="B35" i="15"/>
  <c r="O12" i="18"/>
  <c r="R12" i="18" s="1"/>
  <c r="F75" i="18"/>
  <c r="G75" i="18" s="1"/>
  <c r="D87" i="18" s="1"/>
  <c r="AA75" i="18"/>
  <c r="A75" i="18"/>
  <c r="C76" i="18"/>
  <c r="K33" i="16"/>
  <c r="L33" i="16"/>
  <c r="G12" i="18"/>
  <c r="B24" i="18"/>
  <c r="C10" i="18"/>
  <c r="I11" i="18"/>
  <c r="AA11" i="18"/>
  <c r="D11" i="18"/>
  <c r="H11" i="18"/>
  <c r="J11" i="18"/>
  <c r="K11" i="18"/>
  <c r="L11" i="18"/>
  <c r="S11" i="18"/>
  <c r="A11" i="18"/>
  <c r="M11" i="18"/>
  <c r="M10" i="18" l="1"/>
  <c r="C9" i="18"/>
  <c r="A10" i="18"/>
  <c r="L10" i="18"/>
  <c r="I10" i="18"/>
  <c r="J10" i="18"/>
  <c r="K10" i="18"/>
  <c r="H10" i="18"/>
  <c r="D10" i="18"/>
  <c r="S10" i="18"/>
  <c r="AA10" i="18"/>
  <c r="E7" i="15"/>
  <c r="C12" i="15"/>
  <c r="D12" i="15"/>
  <c r="D10" i="15"/>
  <c r="D11" i="15"/>
  <c r="E12" i="15"/>
  <c r="E9" i="15"/>
  <c r="D9" i="15"/>
  <c r="C9" i="15"/>
  <c r="C11" i="15"/>
  <c r="E11" i="15"/>
  <c r="E8" i="15"/>
  <c r="C10" i="15"/>
  <c r="L34" i="16"/>
  <c r="K34" i="16"/>
  <c r="O11" i="18"/>
  <c r="R11" i="18" s="1"/>
  <c r="G11" i="18"/>
  <c r="B23" i="18"/>
  <c r="G35" i="15"/>
  <c r="B36" i="15"/>
  <c r="E35" i="15"/>
  <c r="A34" i="15"/>
  <c r="C35" i="15"/>
  <c r="D35" i="15"/>
  <c r="A76" i="18"/>
  <c r="F76" i="18"/>
  <c r="G76" i="18" s="1"/>
  <c r="AA76" i="18"/>
  <c r="C77" i="18"/>
  <c r="G35" i="16"/>
  <c r="O35" i="16"/>
  <c r="P35" i="16" s="1"/>
  <c r="D35" i="16"/>
  <c r="C35" i="16"/>
  <c r="E35" i="16"/>
  <c r="F35" i="16"/>
  <c r="Q35" i="16"/>
  <c r="R35" i="16" s="1"/>
  <c r="B35" i="16"/>
  <c r="M35" i="16" s="1"/>
  <c r="H35" i="16"/>
  <c r="I35" i="16"/>
  <c r="J35" i="16"/>
  <c r="A36" i="16"/>
  <c r="S35" i="16"/>
  <c r="T35" i="16" s="1"/>
  <c r="B37" i="15" l="1"/>
  <c r="C36" i="15"/>
  <c r="D36" i="15"/>
  <c r="A35" i="15"/>
  <c r="E36" i="15"/>
  <c r="G36" i="15"/>
  <c r="C36" i="16"/>
  <c r="H36" i="16"/>
  <c r="E36" i="16"/>
  <c r="O36" i="16"/>
  <c r="P36" i="16" s="1"/>
  <c r="F36" i="16"/>
  <c r="Q36" i="16"/>
  <c r="R36" i="16" s="1"/>
  <c r="G36" i="16"/>
  <c r="B36" i="16"/>
  <c r="D36" i="16"/>
  <c r="I36" i="16"/>
  <c r="J36" i="16"/>
  <c r="A37" i="16"/>
  <c r="S36" i="16"/>
  <c r="T36" i="16" s="1"/>
  <c r="L35" i="16"/>
  <c r="K35" i="16"/>
  <c r="O10" i="18"/>
  <c r="R10" i="18" s="1"/>
  <c r="F77" i="18"/>
  <c r="G77" i="18" s="1"/>
  <c r="AA77" i="18"/>
  <c r="A77" i="18"/>
  <c r="C78" i="18"/>
  <c r="K9" i="18"/>
  <c r="M9" i="18"/>
  <c r="J9" i="18"/>
  <c r="I9" i="18"/>
  <c r="L9" i="18"/>
  <c r="H9" i="18"/>
  <c r="AA9" i="18"/>
  <c r="C8" i="18"/>
  <c r="S9" i="18"/>
  <c r="A9" i="18"/>
  <c r="D9" i="18"/>
  <c r="G10" i="18"/>
  <c r="B22" i="18"/>
  <c r="A78" i="18" l="1"/>
  <c r="F78" i="18"/>
  <c r="G78" i="18" s="1"/>
  <c r="AA78" i="18"/>
  <c r="C79" i="18"/>
  <c r="I8" i="18"/>
  <c r="AA8" i="18"/>
  <c r="K8" i="18"/>
  <c r="H8" i="18"/>
  <c r="S8" i="18"/>
  <c r="L8" i="18"/>
  <c r="M8" i="18"/>
  <c r="A8" i="18"/>
  <c r="J8" i="18"/>
  <c r="D8" i="18"/>
  <c r="C7" i="18"/>
  <c r="O9" i="18"/>
  <c r="R9" i="18" s="1"/>
  <c r="D37" i="16"/>
  <c r="E37" i="16"/>
  <c r="F37" i="16"/>
  <c r="O37" i="16"/>
  <c r="P37" i="16" s="1"/>
  <c r="G37" i="16"/>
  <c r="A38" i="16"/>
  <c r="B37" i="16"/>
  <c r="C37" i="16"/>
  <c r="H37" i="16"/>
  <c r="I37" i="16"/>
  <c r="J37" i="16"/>
  <c r="S37" i="16"/>
  <c r="T37" i="16" s="1"/>
  <c r="Q37" i="16"/>
  <c r="R37" i="16" s="1"/>
  <c r="G9" i="18"/>
  <c r="B21" i="18"/>
  <c r="K36" i="16"/>
  <c r="L36" i="16"/>
  <c r="M36" i="16"/>
  <c r="A36" i="15"/>
  <c r="C37" i="15"/>
  <c r="B38" i="15"/>
  <c r="G37" i="15"/>
  <c r="E37" i="15"/>
  <c r="D37" i="15"/>
  <c r="D38" i="16" l="1"/>
  <c r="H38" i="16"/>
  <c r="I38" i="16"/>
  <c r="F38" i="16"/>
  <c r="O38" i="16"/>
  <c r="P38" i="16" s="1"/>
  <c r="B38" i="16"/>
  <c r="C38" i="16"/>
  <c r="Q38" i="16"/>
  <c r="R38" i="16" s="1"/>
  <c r="E38" i="16"/>
  <c r="S38" i="16"/>
  <c r="T38" i="16" s="1"/>
  <c r="A39" i="16"/>
  <c r="G38" i="16"/>
  <c r="J38" i="16"/>
  <c r="G8" i="18"/>
  <c r="B20" i="18"/>
  <c r="O8" i="18"/>
  <c r="R8" i="18" s="1"/>
  <c r="E38" i="15"/>
  <c r="D38" i="15"/>
  <c r="C38" i="15"/>
  <c r="G38" i="15"/>
  <c r="A37" i="15"/>
  <c r="B39" i="15"/>
  <c r="F79" i="18"/>
  <c r="G79" i="18" s="1"/>
  <c r="AA79" i="18"/>
  <c r="A79" i="18"/>
  <c r="C80" i="18"/>
  <c r="L37" i="16"/>
  <c r="K37" i="16"/>
  <c r="M37" i="16"/>
  <c r="C6" i="18"/>
  <c r="H7" i="18"/>
  <c r="I7" i="18"/>
  <c r="AA7" i="18"/>
  <c r="D7" i="18"/>
  <c r="G7" i="18" s="1"/>
  <c r="L7" i="18"/>
  <c r="M7" i="18"/>
  <c r="S7" i="18"/>
  <c r="K7" i="18"/>
  <c r="J7" i="18"/>
  <c r="A7" i="18"/>
  <c r="E2" i="15"/>
  <c r="C2" i="15"/>
  <c r="D2" i="15"/>
  <c r="L38" i="16" l="1"/>
  <c r="K38" i="16"/>
  <c r="O7" i="18"/>
  <c r="R7" i="18" s="1"/>
  <c r="M6" i="18"/>
  <c r="D6" i="18"/>
  <c r="G6" i="18" s="1"/>
  <c r="A6" i="18"/>
  <c r="L6" i="18"/>
  <c r="J6" i="18"/>
  <c r="K6" i="18"/>
  <c r="S6" i="18"/>
  <c r="AA6" i="18"/>
  <c r="I6" i="18"/>
  <c r="H6" i="18"/>
  <c r="G39" i="15"/>
  <c r="A38" i="15"/>
  <c r="E39" i="15"/>
  <c r="B40" i="15"/>
  <c r="D39" i="15"/>
  <c r="C39" i="15"/>
  <c r="A80" i="18"/>
  <c r="F80" i="18"/>
  <c r="G80" i="18" s="1"/>
  <c r="AA80" i="18"/>
  <c r="C81" i="18"/>
  <c r="D39" i="16"/>
  <c r="C39" i="16"/>
  <c r="I39" i="16"/>
  <c r="B39" i="16"/>
  <c r="M39" i="16" s="1"/>
  <c r="E39" i="16"/>
  <c r="O39" i="16"/>
  <c r="P39" i="16" s="1"/>
  <c r="A40" i="16"/>
  <c r="F39" i="16"/>
  <c r="G39" i="16"/>
  <c r="Q39" i="16"/>
  <c r="R39" i="16" s="1"/>
  <c r="S39" i="16"/>
  <c r="T39" i="16" s="1"/>
  <c r="J39" i="16"/>
  <c r="H39" i="16"/>
  <c r="M38" i="16"/>
  <c r="D40" i="16" l="1"/>
  <c r="C40" i="16"/>
  <c r="J40" i="16"/>
  <c r="B40" i="16"/>
  <c r="E40" i="16"/>
  <c r="O40" i="16"/>
  <c r="P40" i="16" s="1"/>
  <c r="I40" i="16"/>
  <c r="S40" i="16"/>
  <c r="T40" i="16" s="1"/>
  <c r="Q40" i="16"/>
  <c r="R40" i="16" s="1"/>
  <c r="A41" i="16"/>
  <c r="F40" i="16"/>
  <c r="G40" i="16"/>
  <c r="H40" i="16"/>
  <c r="F81" i="18"/>
  <c r="G81" i="18" s="1"/>
  <c r="AA81" i="18"/>
  <c r="A81" i="18"/>
  <c r="C82" i="18"/>
  <c r="L39" i="16"/>
  <c r="K39" i="16"/>
  <c r="O6" i="18"/>
  <c r="R6" i="18" s="1"/>
  <c r="B41" i="15"/>
  <c r="C40" i="15"/>
  <c r="D40" i="15"/>
  <c r="A39" i="15"/>
  <c r="G40" i="15"/>
  <c r="E40" i="15"/>
  <c r="M40" i="16" l="1"/>
  <c r="A82" i="18"/>
  <c r="F82" i="18"/>
  <c r="G82" i="18" s="1"/>
  <c r="AA82" i="18"/>
  <c r="C83" i="18"/>
  <c r="C41" i="16"/>
  <c r="S41" i="16"/>
  <c r="T41" i="16" s="1"/>
  <c r="F41" i="16"/>
  <c r="O41" i="16"/>
  <c r="P41" i="16" s="1"/>
  <c r="G41" i="16"/>
  <c r="Q41" i="16"/>
  <c r="R41" i="16" s="1"/>
  <c r="H41" i="16"/>
  <c r="I41" i="16"/>
  <c r="J41" i="16"/>
  <c r="A42" i="16"/>
  <c r="E41" i="16"/>
  <c r="B41" i="16"/>
  <c r="D41" i="16"/>
  <c r="A40" i="15"/>
  <c r="C41" i="15"/>
  <c r="E41" i="15"/>
  <c r="G41" i="15"/>
  <c r="D41" i="15"/>
  <c r="B42" i="15"/>
  <c r="L40" i="16"/>
  <c r="K40" i="16"/>
  <c r="M41" i="16" l="1"/>
  <c r="D42" i="15"/>
  <c r="C42" i="15"/>
  <c r="B43" i="15"/>
  <c r="H42" i="15"/>
  <c r="I42" i="15"/>
  <c r="G42" i="15"/>
  <c r="A41" i="15"/>
  <c r="F41" i="15" s="1"/>
  <c r="E42" i="15"/>
  <c r="G42" i="16"/>
  <c r="O42" i="16"/>
  <c r="P42" i="16" s="1"/>
  <c r="D42" i="16"/>
  <c r="H42" i="16"/>
  <c r="I42" i="16"/>
  <c r="S42" i="16"/>
  <c r="T42" i="16" s="1"/>
  <c r="J42" i="16"/>
  <c r="A43" i="16"/>
  <c r="F42" i="16"/>
  <c r="Q42" i="16"/>
  <c r="R42" i="16" s="1"/>
  <c r="B42" i="16"/>
  <c r="C42" i="16"/>
  <c r="E42" i="16"/>
  <c r="K41" i="16"/>
  <c r="L41" i="16"/>
  <c r="F83" i="18"/>
  <c r="G83" i="18" s="1"/>
  <c r="AA83" i="18"/>
  <c r="A83" i="18"/>
  <c r="C84" i="18"/>
  <c r="K42" i="16" l="1"/>
  <c r="L42" i="16"/>
  <c r="M42" i="16"/>
  <c r="C43" i="15"/>
  <c r="B44" i="15"/>
  <c r="I43" i="15"/>
  <c r="A42" i="15"/>
  <c r="D43" i="15"/>
  <c r="H43" i="15"/>
  <c r="E43" i="15"/>
  <c r="G43" i="15"/>
  <c r="A84" i="18"/>
  <c r="F84" i="18"/>
  <c r="G84" i="18" s="1"/>
  <c r="AA84" i="18"/>
  <c r="C85" i="18"/>
  <c r="C43" i="16"/>
  <c r="S43" i="16"/>
  <c r="T43" i="16" s="1"/>
  <c r="B43" i="16"/>
  <c r="H43" i="16"/>
  <c r="I43" i="16"/>
  <c r="J43" i="16"/>
  <c r="G43" i="16"/>
  <c r="Q43" i="16"/>
  <c r="R43" i="16" s="1"/>
  <c r="F43" i="16"/>
  <c r="O43" i="16"/>
  <c r="P43" i="16" s="1"/>
  <c r="E43" i="16"/>
  <c r="D43" i="16"/>
  <c r="A44" i="16"/>
  <c r="F42" i="15"/>
  <c r="AA85" i="18" l="1"/>
  <c r="A85" i="18"/>
  <c r="C86" i="18"/>
  <c r="C44" i="16"/>
  <c r="S44" i="16"/>
  <c r="T44" i="16" s="1"/>
  <c r="F44" i="16"/>
  <c r="O44" i="16"/>
  <c r="P44" i="16" s="1"/>
  <c r="E44" i="16"/>
  <c r="G44" i="16"/>
  <c r="Q44" i="16"/>
  <c r="R44" i="16" s="1"/>
  <c r="H44" i="16"/>
  <c r="I44" i="16"/>
  <c r="D44" i="16"/>
  <c r="A45" i="16"/>
  <c r="J44" i="16"/>
  <c r="B44" i="16"/>
  <c r="I44" i="15"/>
  <c r="C44" i="15"/>
  <c r="A43" i="15"/>
  <c r="F43" i="15" s="1"/>
  <c r="D44" i="15"/>
  <c r="E44" i="15"/>
  <c r="B45" i="15"/>
  <c r="G44" i="15"/>
  <c r="H44" i="15"/>
  <c r="M43" i="16"/>
  <c r="K43" i="16"/>
  <c r="L43" i="16"/>
  <c r="M44" i="16" l="1"/>
  <c r="K44" i="16"/>
  <c r="L44" i="16"/>
  <c r="A86" i="18"/>
  <c r="AA86" i="18"/>
  <c r="C87" i="18"/>
  <c r="I45" i="15"/>
  <c r="A44" i="15"/>
  <c r="F44" i="15" s="1"/>
  <c r="H45" i="15"/>
  <c r="C45" i="15"/>
  <c r="D45" i="15"/>
  <c r="E45" i="15"/>
  <c r="G45" i="15"/>
  <c r="B46" i="15"/>
  <c r="C45" i="16"/>
  <c r="S45" i="16"/>
  <c r="T45" i="16" s="1"/>
  <c r="I45" i="16"/>
  <c r="B45" i="16"/>
  <c r="D45" i="16"/>
  <c r="E45" i="16"/>
  <c r="O45" i="16"/>
  <c r="P45" i="16" s="1"/>
  <c r="A46" i="16"/>
  <c r="F45" i="16"/>
  <c r="Q45" i="16"/>
  <c r="R45" i="16" s="1"/>
  <c r="J45" i="16"/>
  <c r="H45" i="16"/>
  <c r="G45" i="16"/>
  <c r="M45" i="16" l="1"/>
  <c r="K45" i="16"/>
  <c r="L45" i="16"/>
  <c r="C46" i="16"/>
  <c r="S46" i="16"/>
  <c r="T46" i="16" s="1"/>
  <c r="D46" i="16"/>
  <c r="I46" i="16"/>
  <c r="J46" i="16"/>
  <c r="B46" i="16"/>
  <c r="H46" i="16"/>
  <c r="Q46" i="16"/>
  <c r="R46" i="16" s="1"/>
  <c r="A47" i="16"/>
  <c r="E46" i="16"/>
  <c r="F46" i="16"/>
  <c r="G46" i="16"/>
  <c r="O46" i="16"/>
  <c r="P46" i="16" s="1"/>
  <c r="A45" i="15"/>
  <c r="H46" i="15"/>
  <c r="G46" i="15"/>
  <c r="D46" i="15"/>
  <c r="E46" i="15"/>
  <c r="I46" i="15"/>
  <c r="C46" i="15"/>
  <c r="B47" i="15"/>
  <c r="AA87" i="18"/>
  <c r="A87" i="18"/>
  <c r="F45" i="15"/>
  <c r="L18" i="26465" s="1"/>
  <c r="N18" i="26465" s="1"/>
  <c r="L19" i="26465" s="1"/>
  <c r="N19" i="26465" s="1"/>
  <c r="L20" i="26465" s="1"/>
  <c r="M46" i="16" l="1"/>
  <c r="G47" i="15"/>
  <c r="E47" i="15"/>
  <c r="H47" i="15"/>
  <c r="I47" i="15"/>
  <c r="D47" i="15"/>
  <c r="B48" i="15"/>
  <c r="A46" i="15"/>
  <c r="C47" i="15"/>
  <c r="B47" i="16"/>
  <c r="J47" i="16"/>
  <c r="F47" i="16"/>
  <c r="O47" i="16"/>
  <c r="P47" i="16" s="1"/>
  <c r="E47" i="16"/>
  <c r="G47" i="16"/>
  <c r="Q47" i="16"/>
  <c r="R47" i="16" s="1"/>
  <c r="H47" i="16"/>
  <c r="S47" i="16"/>
  <c r="T47" i="16" s="1"/>
  <c r="I47" i="16"/>
  <c r="D47" i="16"/>
  <c r="C47" i="16"/>
  <c r="A48" i="16"/>
  <c r="K46" i="16"/>
  <c r="L46" i="16"/>
  <c r="F46" i="15"/>
  <c r="M47" i="16" l="1"/>
  <c r="H48" i="15"/>
  <c r="I48" i="15"/>
  <c r="B49" i="15"/>
  <c r="G48" i="15"/>
  <c r="D48" i="15"/>
  <c r="A47" i="15"/>
  <c r="F48" i="16"/>
  <c r="D48" i="16"/>
  <c r="G48" i="16"/>
  <c r="Q48" i="16"/>
  <c r="R48" i="16" s="1"/>
  <c r="H48" i="16"/>
  <c r="I48" i="16"/>
  <c r="S48" i="16"/>
  <c r="T48" i="16" s="1"/>
  <c r="J48" i="16"/>
  <c r="E48" i="16"/>
  <c r="B48" i="16"/>
  <c r="C48" i="16"/>
  <c r="A49" i="16"/>
  <c r="O48" i="16"/>
  <c r="P48" i="16" s="1"/>
  <c r="K47" i="16"/>
  <c r="L47" i="16"/>
  <c r="F47" i="15"/>
  <c r="M48" i="16" l="1"/>
  <c r="B49" i="16"/>
  <c r="J49" i="16"/>
  <c r="C49" i="16"/>
  <c r="G49" i="16"/>
  <c r="Q49" i="16"/>
  <c r="R49" i="16" s="1"/>
  <c r="H49" i="16"/>
  <c r="S49" i="16"/>
  <c r="T49" i="16" s="1"/>
  <c r="I49" i="16"/>
  <c r="A50" i="16"/>
  <c r="F49" i="16"/>
  <c r="O49" i="16"/>
  <c r="P49" i="16" s="1"/>
  <c r="E49" i="16"/>
  <c r="D49" i="16"/>
  <c r="D49" i="15"/>
  <c r="I49" i="15"/>
  <c r="B50" i="15"/>
  <c r="A48" i="15"/>
  <c r="H49" i="15"/>
  <c r="G49" i="15"/>
  <c r="K48" i="16"/>
  <c r="L48" i="16"/>
  <c r="L49" i="16" l="1"/>
  <c r="K49" i="16"/>
  <c r="D50" i="15"/>
  <c r="B51" i="15"/>
  <c r="A49" i="15"/>
  <c r="I50" i="15"/>
  <c r="H50" i="15"/>
  <c r="G50" i="15"/>
  <c r="H50" i="16"/>
  <c r="F50" i="16"/>
  <c r="O50" i="16"/>
  <c r="P50" i="16" s="1"/>
  <c r="G50" i="16"/>
  <c r="Q50" i="16"/>
  <c r="R50" i="16" s="1"/>
  <c r="I50" i="16"/>
  <c r="J50" i="16"/>
  <c r="S50" i="16"/>
  <c r="T50" i="16" s="1"/>
  <c r="E50" i="16"/>
  <c r="A51" i="16"/>
  <c r="B50" i="16"/>
  <c r="C50" i="16"/>
  <c r="D50" i="16"/>
  <c r="M49" i="16"/>
  <c r="M50" i="16" l="1"/>
  <c r="B52" i="15"/>
  <c r="A50" i="15"/>
  <c r="D51" i="15"/>
  <c r="H51" i="15"/>
  <c r="I51" i="15"/>
  <c r="G51" i="15"/>
  <c r="D51" i="16"/>
  <c r="E51" i="16"/>
  <c r="F51" i="16"/>
  <c r="O51" i="16"/>
  <c r="P51" i="16" s="1"/>
  <c r="G51" i="16"/>
  <c r="H51" i="16"/>
  <c r="Q51" i="16"/>
  <c r="R51" i="16" s="1"/>
  <c r="C51" i="16"/>
  <c r="S51" i="16"/>
  <c r="T51" i="16" s="1"/>
  <c r="A52" i="16"/>
  <c r="B51" i="16"/>
  <c r="I51" i="16"/>
  <c r="J51" i="16"/>
  <c r="L50" i="16"/>
  <c r="K50" i="16"/>
  <c r="M51" i="16" l="1"/>
  <c r="I52" i="15"/>
  <c r="A51" i="15"/>
  <c r="D52" i="15"/>
  <c r="G52" i="15"/>
  <c r="B53" i="15"/>
  <c r="H52" i="15"/>
  <c r="H52" i="16"/>
  <c r="C52" i="16"/>
  <c r="A53" i="16"/>
  <c r="D52" i="16"/>
  <c r="E52" i="16"/>
  <c r="F52" i="16"/>
  <c r="O52" i="16"/>
  <c r="P52" i="16" s="1"/>
  <c r="B52" i="16"/>
  <c r="G52" i="16"/>
  <c r="I52" i="16"/>
  <c r="S52" i="16"/>
  <c r="T52" i="16" s="1"/>
  <c r="J52" i="16"/>
  <c r="Q52" i="16"/>
  <c r="R52" i="16" s="1"/>
  <c r="L51" i="16"/>
  <c r="K51" i="16"/>
  <c r="L52" i="16" l="1"/>
  <c r="K52" i="16"/>
  <c r="M52" i="16"/>
  <c r="I53" i="15"/>
  <c r="A52" i="15"/>
  <c r="H53" i="15"/>
  <c r="G53" i="15"/>
  <c r="D53" i="15"/>
  <c r="B54" i="15"/>
  <c r="D53" i="16"/>
  <c r="J53" i="16"/>
  <c r="S53" i="16"/>
  <c r="T53" i="16" s="1"/>
  <c r="B53" i="16"/>
  <c r="M53" i="16" s="1"/>
  <c r="A54" i="16"/>
  <c r="C53" i="16"/>
  <c r="E53" i="16"/>
  <c r="I53" i="16"/>
  <c r="F53" i="16"/>
  <c r="G53" i="16"/>
  <c r="H53" i="16"/>
  <c r="O53" i="16"/>
  <c r="P53" i="16" s="1"/>
  <c r="Q53" i="16"/>
  <c r="R53" i="16" s="1"/>
  <c r="L53" i="16" l="1"/>
  <c r="K53" i="16"/>
  <c r="H54" i="16"/>
  <c r="I54" i="16"/>
  <c r="J54" i="16"/>
  <c r="S54" i="16"/>
  <c r="T54" i="16" s="1"/>
  <c r="B54" i="16"/>
  <c r="M54" i="16" s="1"/>
  <c r="C54" i="16"/>
  <c r="A55" i="16"/>
  <c r="G54" i="16"/>
  <c r="Q54" i="16"/>
  <c r="R54" i="16" s="1"/>
  <c r="F54" i="16"/>
  <c r="O54" i="16"/>
  <c r="P54" i="16" s="1"/>
  <c r="E54" i="16"/>
  <c r="D54" i="16"/>
  <c r="A53" i="15"/>
  <c r="H54" i="15"/>
  <c r="G54" i="15"/>
  <c r="I54" i="15"/>
  <c r="B55" i="15"/>
  <c r="D54" i="15"/>
  <c r="G55" i="15" l="1"/>
  <c r="I55" i="15"/>
  <c r="B56" i="15"/>
  <c r="A54" i="15"/>
  <c r="H55" i="15"/>
  <c r="D55" i="15"/>
  <c r="K54" i="16"/>
  <c r="L54" i="16"/>
  <c r="D55" i="16"/>
  <c r="G55" i="16"/>
  <c r="H55" i="16"/>
  <c r="Q55" i="16"/>
  <c r="R55" i="16" s="1"/>
  <c r="I55" i="16"/>
  <c r="J55" i="16"/>
  <c r="S55" i="16"/>
  <c r="T55" i="16" s="1"/>
  <c r="F55" i="16"/>
  <c r="O55" i="16"/>
  <c r="P55" i="16" s="1"/>
  <c r="A56" i="16"/>
  <c r="E55" i="16"/>
  <c r="C55" i="16"/>
  <c r="B55" i="16"/>
  <c r="M55" i="16" s="1"/>
  <c r="B57" i="15" l="1"/>
  <c r="A55" i="15"/>
  <c r="I56" i="15"/>
  <c r="H56" i="15"/>
  <c r="D56" i="15"/>
  <c r="G56" i="15"/>
  <c r="H56" i="16"/>
  <c r="E56" i="16"/>
  <c r="F56" i="16"/>
  <c r="O56" i="16"/>
  <c r="P56" i="16" s="1"/>
  <c r="G56" i="16"/>
  <c r="Q56" i="16"/>
  <c r="R56" i="16" s="1"/>
  <c r="I56" i="16"/>
  <c r="D56" i="16"/>
  <c r="S56" i="16"/>
  <c r="T56" i="16" s="1"/>
  <c r="A57" i="16"/>
  <c r="B56" i="16"/>
  <c r="C56" i="16"/>
  <c r="J56" i="16"/>
  <c r="L55" i="16"/>
  <c r="K55" i="16"/>
  <c r="L56" i="16" l="1"/>
  <c r="K56" i="16"/>
  <c r="D57" i="16"/>
  <c r="C57" i="16"/>
  <c r="E57" i="16"/>
  <c r="F57" i="16"/>
  <c r="O57" i="16"/>
  <c r="P57" i="16" s="1"/>
  <c r="G57" i="16"/>
  <c r="B57" i="16"/>
  <c r="A58" i="16"/>
  <c r="S57" i="16"/>
  <c r="T57" i="16" s="1"/>
  <c r="H57" i="16"/>
  <c r="I57" i="16"/>
  <c r="J57" i="16"/>
  <c r="Q57" i="16"/>
  <c r="R57" i="16" s="1"/>
  <c r="M56" i="16"/>
  <c r="D57" i="15"/>
  <c r="B58" i="15"/>
  <c r="A56" i="15"/>
  <c r="G57" i="15"/>
  <c r="I57" i="15"/>
  <c r="H57" i="15"/>
  <c r="L57" i="16" l="1"/>
  <c r="K57" i="16"/>
  <c r="D58" i="15"/>
  <c r="B59" i="15"/>
  <c r="A57" i="15"/>
  <c r="G58" i="15"/>
  <c r="H58" i="15"/>
  <c r="I58" i="15"/>
  <c r="H58" i="16"/>
  <c r="B58" i="16"/>
  <c r="C58" i="16"/>
  <c r="A59" i="16"/>
  <c r="D58" i="16"/>
  <c r="E58" i="16"/>
  <c r="J58" i="16"/>
  <c r="S58" i="16"/>
  <c r="T58" i="16" s="1"/>
  <c r="F58" i="16"/>
  <c r="G58" i="16"/>
  <c r="I58" i="16"/>
  <c r="Q58" i="16"/>
  <c r="R58" i="16" s="1"/>
  <c r="O58" i="16"/>
  <c r="P58" i="16" s="1"/>
  <c r="M57" i="16"/>
  <c r="K58" i="16" l="1"/>
  <c r="L58" i="16"/>
  <c r="D59" i="16"/>
  <c r="I59" i="16"/>
  <c r="J59" i="16"/>
  <c r="S59" i="16"/>
  <c r="T59" i="16" s="1"/>
  <c r="B59" i="16"/>
  <c r="M59" i="16" s="1"/>
  <c r="A60" i="16"/>
  <c r="C59" i="16"/>
  <c r="H59" i="16"/>
  <c r="Q59" i="16"/>
  <c r="R59" i="16" s="1"/>
  <c r="F59" i="16"/>
  <c r="G59" i="16"/>
  <c r="O59" i="16"/>
  <c r="P59" i="16" s="1"/>
  <c r="E59" i="16"/>
  <c r="M58" i="16"/>
  <c r="B60" i="15"/>
  <c r="G59" i="15"/>
  <c r="H59" i="15"/>
  <c r="A58" i="15"/>
  <c r="D59" i="15"/>
  <c r="I59" i="15"/>
  <c r="A60" i="15" l="1"/>
  <c r="I60" i="15"/>
  <c r="G60" i="15"/>
  <c r="H60" i="15"/>
  <c r="D60" i="15"/>
  <c r="A59" i="15"/>
  <c r="L59" i="16"/>
  <c r="K59" i="16"/>
  <c r="H60" i="16"/>
  <c r="G60" i="16"/>
  <c r="Q60" i="16"/>
  <c r="R60" i="16" s="1"/>
  <c r="I60" i="16"/>
  <c r="J60" i="16"/>
  <c r="S60" i="16"/>
  <c r="T60" i="16" s="1"/>
  <c r="B60" i="16"/>
  <c r="F60" i="16"/>
  <c r="O60" i="16"/>
  <c r="P60" i="16" s="1"/>
  <c r="A61" i="16"/>
  <c r="E60" i="16"/>
  <c r="C60" i="16"/>
  <c r="D60" i="16"/>
  <c r="K60" i="16" l="1"/>
  <c r="L60" i="16"/>
  <c r="M60" i="16"/>
  <c r="D61" i="16"/>
  <c r="F61" i="16"/>
  <c r="O61" i="16"/>
  <c r="P61" i="16" s="1"/>
  <c r="G61" i="16"/>
  <c r="H61" i="16"/>
  <c r="Q61" i="16"/>
  <c r="R61" i="16" s="1"/>
  <c r="I61" i="16"/>
  <c r="E61" i="16"/>
  <c r="S61" i="16"/>
  <c r="T61" i="16" s="1"/>
  <c r="A62" i="16"/>
  <c r="J61" i="16"/>
  <c r="C61" i="16"/>
  <c r="B61" i="16"/>
  <c r="M61" i="16" l="1"/>
  <c r="L61" i="16"/>
  <c r="K61" i="16"/>
  <c r="H62" i="16"/>
  <c r="D62" i="16"/>
  <c r="E62" i="16"/>
  <c r="F62" i="16"/>
  <c r="O62" i="16"/>
  <c r="P62" i="16" s="1"/>
  <c r="G62" i="16"/>
  <c r="Q62" i="16"/>
  <c r="R62" i="16" s="1"/>
  <c r="C62" i="16"/>
  <c r="A63" i="16"/>
  <c r="S62" i="16"/>
  <c r="T62" i="16" s="1"/>
  <c r="B62" i="16"/>
  <c r="M62" i="16" s="1"/>
  <c r="I62" i="16"/>
  <c r="J62" i="16"/>
  <c r="L62" i="16" l="1"/>
  <c r="K62" i="16"/>
  <c r="D63" i="16"/>
  <c r="B63" i="16"/>
  <c r="A64" i="16"/>
  <c r="C63" i="16"/>
  <c r="E63" i="16"/>
  <c r="F63" i="16"/>
  <c r="J63" i="16"/>
  <c r="S63" i="16"/>
  <c r="T63" i="16" s="1"/>
  <c r="Q63" i="16"/>
  <c r="R63" i="16" s="1"/>
  <c r="G63" i="16"/>
  <c r="H63" i="16"/>
  <c r="I63" i="16"/>
  <c r="O63" i="16"/>
  <c r="P63" i="16" s="1"/>
  <c r="L63" i="16" l="1"/>
  <c r="K63" i="16"/>
  <c r="H64" i="16"/>
  <c r="J64" i="16"/>
  <c r="S64" i="16"/>
  <c r="T64" i="16" s="1"/>
  <c r="C64" i="16"/>
  <c r="A65" i="16"/>
  <c r="I64" i="16"/>
  <c r="B64" i="16"/>
  <c r="O64" i="16"/>
  <c r="P64" i="16" s="1"/>
  <c r="D64" i="16"/>
  <c r="Q64" i="16"/>
  <c r="R64" i="16" s="1"/>
  <c r="G64" i="16"/>
  <c r="F64" i="16"/>
  <c r="E64" i="16"/>
  <c r="M63" i="16"/>
  <c r="M64" i="16" l="1"/>
  <c r="L64" i="16"/>
  <c r="K64" i="16"/>
  <c r="D65" i="16"/>
  <c r="H65" i="16"/>
  <c r="Q65" i="16"/>
  <c r="R65" i="16" s="1"/>
  <c r="J65" i="16"/>
  <c r="S65" i="16"/>
  <c r="T65" i="16" s="1"/>
  <c r="G65" i="16"/>
  <c r="F65" i="16"/>
  <c r="I65" i="16"/>
  <c r="E65" i="16"/>
  <c r="A66" i="16"/>
  <c r="B65" i="16"/>
  <c r="C65" i="16"/>
  <c r="O65" i="16"/>
  <c r="P65" i="16" s="1"/>
  <c r="H66" i="16" l="1"/>
  <c r="F66" i="16"/>
  <c r="O66" i="16"/>
  <c r="P66" i="16" s="1"/>
  <c r="I66" i="16"/>
  <c r="E66" i="16"/>
  <c r="B66" i="16"/>
  <c r="M66" i="16" s="1"/>
  <c r="Q66" i="16"/>
  <c r="R66" i="16" s="1"/>
  <c r="C66" i="16"/>
  <c r="S66" i="16"/>
  <c r="T66" i="16" s="1"/>
  <c r="D66" i="16"/>
  <c r="G66" i="16"/>
  <c r="A67" i="16"/>
  <c r="J66" i="16"/>
  <c r="L65" i="16"/>
  <c r="K65" i="16"/>
  <c r="M65" i="16"/>
  <c r="D67" i="16" l="1"/>
  <c r="E67" i="16"/>
  <c r="G67" i="16"/>
  <c r="C67" i="16"/>
  <c r="J67" i="16"/>
  <c r="O67" i="16"/>
  <c r="P67" i="16" s="1"/>
  <c r="Q67" i="16"/>
  <c r="R67" i="16" s="1"/>
  <c r="I67" i="16"/>
  <c r="B67" i="16"/>
  <c r="F67" i="16"/>
  <c r="A68" i="16"/>
  <c r="S67" i="16"/>
  <c r="T67" i="16" s="1"/>
  <c r="H67" i="16"/>
  <c r="K66" i="16"/>
  <c r="L66" i="16"/>
  <c r="L67" i="16" l="1"/>
  <c r="K67" i="16"/>
  <c r="M67" i="16"/>
  <c r="H68" i="16"/>
  <c r="C68" i="16"/>
  <c r="E68" i="16"/>
  <c r="B68" i="16"/>
  <c r="M68" i="16" s="1"/>
  <c r="F68" i="16"/>
  <c r="Q68" i="16"/>
  <c r="R68" i="16" s="1"/>
  <c r="G68" i="16"/>
  <c r="I68" i="16"/>
  <c r="S68" i="16"/>
  <c r="T68" i="16" s="1"/>
  <c r="J68" i="16"/>
  <c r="A69" i="16"/>
  <c r="D68" i="16"/>
  <c r="O68" i="16"/>
  <c r="P68" i="16" s="1"/>
  <c r="D69" i="16" l="1"/>
  <c r="I69" i="16"/>
  <c r="G69" i="16"/>
  <c r="Q69" i="16"/>
  <c r="R69" i="16" s="1"/>
  <c r="H69" i="16"/>
  <c r="S69" i="16"/>
  <c r="T69" i="16" s="1"/>
  <c r="J69" i="16"/>
  <c r="A70" i="16"/>
  <c r="F69" i="16"/>
  <c r="O69" i="16"/>
  <c r="P69" i="16" s="1"/>
  <c r="B69" i="16"/>
  <c r="C69" i="16"/>
  <c r="E69" i="16"/>
  <c r="K68" i="16"/>
  <c r="L68" i="16"/>
  <c r="M69" i="16" l="1"/>
  <c r="H70" i="16"/>
  <c r="G70" i="16"/>
  <c r="Q70" i="16"/>
  <c r="R70" i="16" s="1"/>
  <c r="I70" i="16"/>
  <c r="S70" i="16"/>
  <c r="T70" i="16" s="1"/>
  <c r="J70" i="16"/>
  <c r="A71" i="16"/>
  <c r="B70" i="16"/>
  <c r="F70" i="16"/>
  <c r="C70" i="16"/>
  <c r="D70" i="16"/>
  <c r="E70" i="16"/>
  <c r="O70" i="16"/>
  <c r="P70" i="16" s="1"/>
  <c r="L69" i="16"/>
  <c r="K69" i="16"/>
  <c r="M70" i="16" l="1"/>
  <c r="D71" i="16"/>
  <c r="F71" i="16"/>
  <c r="O71" i="16"/>
  <c r="P71" i="16" s="1"/>
  <c r="I71" i="16"/>
  <c r="S71" i="16"/>
  <c r="T71" i="16" s="1"/>
  <c r="J71" i="16"/>
  <c r="A72" i="16"/>
  <c r="B71" i="16"/>
  <c r="H71" i="16"/>
  <c r="E71" i="16"/>
  <c r="G71" i="16"/>
  <c r="C71" i="16"/>
  <c r="Q71" i="16"/>
  <c r="R71" i="16" s="1"/>
  <c r="K70" i="16"/>
  <c r="L70" i="16"/>
  <c r="L71" i="16" l="1"/>
  <c r="K71" i="16"/>
  <c r="M71" i="16"/>
  <c r="H72" i="16"/>
  <c r="D72" i="16"/>
  <c r="J72" i="16"/>
  <c r="A73" i="16"/>
  <c r="B72" i="16"/>
  <c r="C72" i="16"/>
  <c r="I72" i="16"/>
  <c r="S72" i="16"/>
  <c r="T72" i="16" s="1"/>
  <c r="O72" i="16"/>
  <c r="P72" i="16" s="1"/>
  <c r="Q72" i="16"/>
  <c r="R72" i="16" s="1"/>
  <c r="G72" i="16"/>
  <c r="F72" i="16"/>
  <c r="E72" i="16"/>
  <c r="D73" i="16" l="1"/>
  <c r="B73" i="16"/>
  <c r="A74" i="16"/>
  <c r="J73" i="16"/>
  <c r="C73" i="16"/>
  <c r="E73" i="16"/>
  <c r="O73" i="16"/>
  <c r="P73" i="16" s="1"/>
  <c r="I73" i="16"/>
  <c r="S73" i="16"/>
  <c r="T73" i="16" s="1"/>
  <c r="F73" i="16"/>
  <c r="Q73" i="16"/>
  <c r="R73" i="16" s="1"/>
  <c r="G73" i="16"/>
  <c r="H73" i="16"/>
  <c r="K72" i="16"/>
  <c r="L72" i="16"/>
  <c r="M72" i="16"/>
  <c r="L73" i="16" l="1"/>
  <c r="K73" i="16"/>
  <c r="H74" i="16"/>
  <c r="J74" i="16"/>
  <c r="S74" i="16"/>
  <c r="T74" i="16" s="1"/>
  <c r="B74" i="16"/>
  <c r="C74" i="16"/>
  <c r="D74" i="16"/>
  <c r="E74" i="16"/>
  <c r="O74" i="16"/>
  <c r="P74" i="16" s="1"/>
  <c r="A75" i="16"/>
  <c r="F74" i="16"/>
  <c r="G74" i="16"/>
  <c r="I74" i="16"/>
  <c r="Q74" i="16"/>
  <c r="R74" i="16" s="1"/>
  <c r="M73" i="16"/>
  <c r="M74" i="16" l="1"/>
  <c r="L74" i="16"/>
  <c r="K74" i="16"/>
  <c r="D75" i="16"/>
  <c r="H75" i="16"/>
  <c r="Q75" i="16"/>
  <c r="R75" i="16" s="1"/>
  <c r="B75" i="16"/>
  <c r="M75" i="16" s="1"/>
  <c r="C75" i="16"/>
  <c r="E75" i="16"/>
  <c r="O75" i="16"/>
  <c r="P75" i="16" s="1"/>
  <c r="F75" i="16"/>
  <c r="I75" i="16"/>
  <c r="J75" i="16"/>
  <c r="S75" i="16"/>
  <c r="T75" i="16" s="1"/>
  <c r="G75" i="16"/>
  <c r="A76" i="16"/>
  <c r="H76" i="16" l="1"/>
  <c r="F76" i="16"/>
  <c r="O76" i="16"/>
  <c r="P76" i="16" s="1"/>
  <c r="C76" i="16"/>
  <c r="D76" i="16"/>
  <c r="E76" i="16"/>
  <c r="Q76" i="16"/>
  <c r="R76" i="16" s="1"/>
  <c r="G76" i="16"/>
  <c r="B76" i="16"/>
  <c r="S76" i="16"/>
  <c r="T76" i="16" s="1"/>
  <c r="A77" i="16"/>
  <c r="I76" i="16"/>
  <c r="J76" i="16"/>
  <c r="L75" i="16"/>
  <c r="K75" i="16"/>
  <c r="M76" i="16" l="1"/>
  <c r="L76" i="16"/>
  <c r="K76" i="16"/>
  <c r="D77" i="16"/>
  <c r="E77" i="16"/>
  <c r="C77" i="16"/>
  <c r="O77" i="16"/>
  <c r="P77" i="16" s="1"/>
  <c r="F77" i="16"/>
  <c r="G77" i="16"/>
  <c r="Q77" i="16"/>
  <c r="R77" i="16" s="1"/>
  <c r="H77" i="16"/>
  <c r="B77" i="16"/>
  <c r="I77" i="16"/>
  <c r="A78" i="16"/>
  <c r="J77" i="16"/>
  <c r="S77" i="16"/>
  <c r="T77" i="16" s="1"/>
  <c r="M77" i="16" l="1"/>
  <c r="H78" i="16"/>
  <c r="C78" i="16"/>
  <c r="A79" i="16"/>
  <c r="E78" i="16"/>
  <c r="O78" i="16"/>
  <c r="P78" i="16" s="1"/>
  <c r="F78" i="16"/>
  <c r="Q78" i="16"/>
  <c r="R78" i="16" s="1"/>
  <c r="G78" i="16"/>
  <c r="I78" i="16"/>
  <c r="S78" i="16"/>
  <c r="T78" i="16" s="1"/>
  <c r="D78" i="16"/>
  <c r="B78" i="16"/>
  <c r="M78" i="16" s="1"/>
  <c r="J78" i="16"/>
  <c r="L77" i="16"/>
  <c r="K77" i="16"/>
  <c r="D79" i="16" l="1"/>
  <c r="J79" i="16"/>
  <c r="S79" i="16"/>
  <c r="T79" i="16" s="1"/>
  <c r="F79" i="16"/>
  <c r="G79" i="16"/>
  <c r="Q79" i="16"/>
  <c r="R79" i="16" s="1"/>
  <c r="H79" i="16"/>
  <c r="I79" i="16"/>
  <c r="A80" i="16"/>
  <c r="E79" i="16"/>
  <c r="O79" i="16"/>
  <c r="P79" i="16" s="1"/>
  <c r="C79" i="16"/>
  <c r="B79" i="16"/>
  <c r="M79" i="16" s="1"/>
  <c r="L78" i="16"/>
  <c r="K78" i="16"/>
  <c r="H80" i="16" l="1"/>
  <c r="I80" i="16"/>
  <c r="F80" i="16"/>
  <c r="Q80" i="16"/>
  <c r="R80" i="16" s="1"/>
  <c r="G80" i="16"/>
  <c r="S80" i="16"/>
  <c r="T80" i="16" s="1"/>
  <c r="J80" i="16"/>
  <c r="A81" i="16"/>
  <c r="E80" i="16"/>
  <c r="O80" i="16"/>
  <c r="P80" i="16" s="1"/>
  <c r="B80" i="16"/>
  <c r="C80" i="16"/>
  <c r="D80" i="16"/>
  <c r="L79" i="16"/>
  <c r="K79" i="16"/>
  <c r="M80" i="16" l="1"/>
  <c r="D81" i="16"/>
  <c r="G81" i="16"/>
  <c r="H81" i="16"/>
  <c r="I81" i="16"/>
  <c r="S81" i="16"/>
  <c r="T81" i="16" s="1"/>
  <c r="J81" i="16"/>
  <c r="A82" i="16"/>
  <c r="F81" i="16"/>
  <c r="Q81" i="16"/>
  <c r="R81" i="16" s="1"/>
  <c r="B81" i="16"/>
  <c r="C81" i="16"/>
  <c r="E81" i="16"/>
  <c r="O81" i="16"/>
  <c r="P81" i="16" s="1"/>
  <c r="K80" i="16"/>
  <c r="L80" i="16"/>
  <c r="H82" i="16" l="1"/>
  <c r="E82" i="16"/>
  <c r="I82" i="16"/>
  <c r="S82" i="16"/>
  <c r="T82" i="16" s="1"/>
  <c r="J82" i="16"/>
  <c r="A83" i="16"/>
  <c r="B82" i="16"/>
  <c r="M82" i="16" s="1"/>
  <c r="G82" i="16"/>
  <c r="F82" i="16"/>
  <c r="O82" i="16"/>
  <c r="P82" i="16" s="1"/>
  <c r="Q82" i="16"/>
  <c r="R82" i="16" s="1"/>
  <c r="D82" i="16"/>
  <c r="C82" i="16"/>
  <c r="L81" i="16"/>
  <c r="K81" i="16"/>
  <c r="M81" i="16"/>
  <c r="D83" i="16" l="1"/>
  <c r="C83" i="16"/>
  <c r="I83" i="16"/>
  <c r="S83" i="16"/>
  <c r="T83" i="16" s="1"/>
  <c r="J83" i="16"/>
  <c r="A84" i="16"/>
  <c r="B83" i="16"/>
  <c r="M83" i="16" s="1"/>
  <c r="H83" i="16"/>
  <c r="Q83" i="16"/>
  <c r="R83" i="16" s="1"/>
  <c r="O83" i="16"/>
  <c r="P83" i="16" s="1"/>
  <c r="G83" i="16"/>
  <c r="F83" i="16"/>
  <c r="E83" i="16"/>
  <c r="K82" i="16"/>
  <c r="L82" i="16"/>
  <c r="H84" i="16" l="1"/>
  <c r="B84" i="16"/>
  <c r="J84" i="16"/>
  <c r="A85" i="16"/>
  <c r="C84" i="16"/>
  <c r="D84" i="16"/>
  <c r="I84" i="16"/>
  <c r="S84" i="16"/>
  <c r="T84" i="16" s="1"/>
  <c r="E84" i="16"/>
  <c r="F84" i="16"/>
  <c r="G84" i="16"/>
  <c r="O84" i="16"/>
  <c r="P84" i="16" s="1"/>
  <c r="Q84" i="16"/>
  <c r="R84" i="16" s="1"/>
  <c r="L83" i="16"/>
  <c r="K83" i="16"/>
  <c r="K84" i="16" l="1"/>
  <c r="L84" i="16"/>
  <c r="D85" i="16"/>
  <c r="I85" i="16"/>
  <c r="B85" i="16"/>
  <c r="C85" i="16"/>
  <c r="E85" i="16"/>
  <c r="O85" i="16"/>
  <c r="P85" i="16" s="1"/>
  <c r="J85" i="16"/>
  <c r="A86" i="16"/>
  <c r="F85" i="16"/>
  <c r="G85" i="16"/>
  <c r="H85" i="16"/>
  <c r="S85" i="16"/>
  <c r="T85" i="16" s="1"/>
  <c r="Q85" i="16"/>
  <c r="R85" i="16" s="1"/>
  <c r="M84" i="16"/>
  <c r="M85" i="16" l="1"/>
  <c r="L85" i="16"/>
  <c r="K85" i="16"/>
  <c r="H86" i="16"/>
  <c r="G86" i="16"/>
  <c r="Q86" i="16"/>
  <c r="R86" i="16" s="1"/>
  <c r="B86" i="16"/>
  <c r="M86" i="16" s="1"/>
  <c r="C86" i="16"/>
  <c r="D86" i="16"/>
  <c r="E86" i="16"/>
  <c r="O86" i="16"/>
  <c r="P86" i="16" s="1"/>
  <c r="A87" i="16"/>
  <c r="J86" i="16"/>
  <c r="S86" i="16"/>
  <c r="T86" i="16" s="1"/>
  <c r="I86" i="16"/>
  <c r="F86" i="16"/>
  <c r="L86" i="16" l="1"/>
  <c r="K86" i="16"/>
  <c r="D87" i="16"/>
  <c r="F87" i="16"/>
  <c r="O87" i="16"/>
  <c r="P87" i="16" s="1"/>
  <c r="B87" i="16"/>
  <c r="C87" i="16"/>
  <c r="E87" i="16"/>
  <c r="G87" i="16"/>
  <c r="Q87" i="16"/>
  <c r="R87" i="16" s="1"/>
  <c r="S87" i="16"/>
  <c r="T87" i="16" s="1"/>
  <c r="A88" i="16"/>
  <c r="I87" i="16"/>
  <c r="J87" i="16"/>
  <c r="H87" i="16"/>
  <c r="L87" i="16" l="1"/>
  <c r="K87" i="16"/>
  <c r="M87" i="16"/>
  <c r="H88" i="16"/>
  <c r="D88" i="16"/>
  <c r="C88" i="16"/>
  <c r="E88" i="16"/>
  <c r="O88" i="16"/>
  <c r="P88" i="16" s="1"/>
  <c r="F88" i="16"/>
  <c r="Q88" i="16"/>
  <c r="R88" i="16" s="1"/>
  <c r="G88" i="16"/>
  <c r="B88" i="16"/>
  <c r="I88" i="16"/>
  <c r="J88" i="16"/>
  <c r="A89" i="16"/>
  <c r="S88" i="16"/>
  <c r="T88" i="16" s="1"/>
  <c r="D89" i="16" l="1"/>
  <c r="B89" i="16"/>
  <c r="E89" i="16"/>
  <c r="O89" i="16"/>
  <c r="P89" i="16" s="1"/>
  <c r="F89" i="16"/>
  <c r="G89" i="16"/>
  <c r="Q89" i="16"/>
  <c r="R89" i="16" s="1"/>
  <c r="H89" i="16"/>
  <c r="C89" i="16"/>
  <c r="I89" i="16"/>
  <c r="J89" i="16"/>
  <c r="S89" i="16"/>
  <c r="T89" i="16" s="1"/>
  <c r="A90" i="16"/>
  <c r="M88" i="16"/>
  <c r="L88" i="16"/>
  <c r="K88" i="16"/>
  <c r="M89" i="16" l="1"/>
  <c r="L89" i="16"/>
  <c r="K89" i="16"/>
  <c r="H90" i="16"/>
  <c r="D90" i="16"/>
  <c r="E90" i="16"/>
  <c r="F90" i="16"/>
  <c r="O90" i="16"/>
  <c r="P90" i="16" s="1"/>
  <c r="G90" i="16"/>
  <c r="Q90" i="16"/>
  <c r="R90" i="16" s="1"/>
  <c r="C90" i="16"/>
  <c r="A91" i="16"/>
  <c r="S90" i="16"/>
  <c r="T90" i="16" s="1"/>
  <c r="J90" i="16"/>
  <c r="I90" i="16"/>
  <c r="B90" i="16"/>
  <c r="M90" i="16" l="1"/>
  <c r="D91" i="16"/>
  <c r="B91" i="16"/>
  <c r="M91" i="16" s="1"/>
  <c r="A92" i="16"/>
  <c r="C91" i="16"/>
  <c r="E91" i="16"/>
  <c r="F91" i="16"/>
  <c r="O91" i="16"/>
  <c r="P91" i="16" s="1"/>
  <c r="J91" i="16"/>
  <c r="S91" i="16"/>
  <c r="T91" i="16" s="1"/>
  <c r="Q91" i="16"/>
  <c r="R91" i="16" s="1"/>
  <c r="G91" i="16"/>
  <c r="H91" i="16"/>
  <c r="I91" i="16"/>
  <c r="L90" i="16"/>
  <c r="K90" i="16"/>
  <c r="L91" i="16" l="1"/>
  <c r="K91" i="16"/>
  <c r="H92" i="16"/>
  <c r="J92" i="16"/>
  <c r="S92" i="16"/>
  <c r="T92" i="16" s="1"/>
  <c r="B92" i="16"/>
  <c r="C92" i="16"/>
  <c r="A93" i="16"/>
  <c r="D92" i="16"/>
  <c r="I92" i="16"/>
  <c r="E92" i="16"/>
  <c r="F92" i="16"/>
  <c r="Q92" i="16"/>
  <c r="R92" i="16" s="1"/>
  <c r="G92" i="16"/>
  <c r="O92" i="16"/>
  <c r="P92" i="16" s="1"/>
  <c r="M92" i="16" l="1"/>
  <c r="D93" i="16"/>
  <c r="H93" i="16"/>
  <c r="Q93" i="16"/>
  <c r="R93" i="16" s="1"/>
  <c r="I93" i="16"/>
  <c r="J93" i="16"/>
  <c r="S93" i="16"/>
  <c r="T93" i="16" s="1"/>
  <c r="B93" i="16"/>
  <c r="A94" i="16"/>
  <c r="G93" i="16"/>
  <c r="C93" i="16"/>
  <c r="E93" i="16"/>
  <c r="F93" i="16"/>
  <c r="O93" i="16"/>
  <c r="P93" i="16" s="1"/>
  <c r="K92" i="16"/>
  <c r="L92" i="16"/>
  <c r="L93" i="16" l="1"/>
  <c r="K93" i="16"/>
  <c r="H94" i="16"/>
  <c r="F94" i="16"/>
  <c r="O94" i="16"/>
  <c r="P94" i="16" s="1"/>
  <c r="I94" i="16"/>
  <c r="J94" i="16"/>
  <c r="E94" i="16"/>
  <c r="D94" i="16"/>
  <c r="A95" i="16"/>
  <c r="G94" i="16"/>
  <c r="C94" i="16"/>
  <c r="B94" i="16"/>
  <c r="M94" i="16" s="1"/>
  <c r="Q94" i="16"/>
  <c r="R94" i="16" s="1"/>
  <c r="S94" i="16"/>
  <c r="T94" i="16" s="1"/>
  <c r="M93" i="16"/>
  <c r="K94" i="16" l="1"/>
  <c r="L94" i="16"/>
  <c r="D95" i="16"/>
  <c r="E95" i="16"/>
  <c r="G95" i="16"/>
  <c r="C95" i="16"/>
  <c r="Q95" i="16"/>
  <c r="R95" i="16" s="1"/>
  <c r="B95" i="16"/>
  <c r="F95" i="16"/>
  <c r="S95" i="16"/>
  <c r="T95" i="16" s="1"/>
  <c r="H95" i="16"/>
  <c r="A96" i="16"/>
  <c r="O95" i="16"/>
  <c r="P95" i="16" s="1"/>
  <c r="I95" i="16"/>
  <c r="J95" i="16"/>
  <c r="L95" i="16" l="1"/>
  <c r="K95" i="16"/>
  <c r="M95" i="16"/>
  <c r="H96" i="16"/>
  <c r="C96" i="16"/>
  <c r="A97" i="16"/>
  <c r="E96" i="16"/>
  <c r="B96" i="16"/>
  <c r="J96" i="16"/>
  <c r="O96" i="16"/>
  <c r="P96" i="16" s="1"/>
  <c r="Q96" i="16"/>
  <c r="R96" i="16" s="1"/>
  <c r="I96" i="16"/>
  <c r="F96" i="16"/>
  <c r="G96" i="16"/>
  <c r="S96" i="16"/>
  <c r="T96" i="16" s="1"/>
  <c r="D96" i="16"/>
  <c r="L96" i="16" l="1"/>
  <c r="K96" i="16"/>
  <c r="M96" i="16"/>
  <c r="D97" i="16"/>
  <c r="J97" i="16"/>
  <c r="S97" i="16"/>
  <c r="T97" i="16" s="1"/>
  <c r="C97" i="16"/>
  <c r="I97" i="16"/>
  <c r="F97" i="16"/>
  <c r="A98" i="16"/>
  <c r="G97" i="16"/>
  <c r="H97" i="16"/>
  <c r="E97" i="16"/>
  <c r="Q97" i="16"/>
  <c r="R97" i="16" s="1"/>
  <c r="B97" i="16"/>
  <c r="O97" i="16"/>
  <c r="P97" i="16" s="1"/>
  <c r="L97" i="16" l="1"/>
  <c r="K97" i="16"/>
  <c r="H98" i="16"/>
  <c r="I98" i="16"/>
  <c r="B98" i="16"/>
  <c r="M98" i="16" s="1"/>
  <c r="G98" i="16"/>
  <c r="Q98" i="16"/>
  <c r="R98" i="16" s="1"/>
  <c r="C98" i="16"/>
  <c r="O98" i="16"/>
  <c r="P98" i="16" s="1"/>
  <c r="D98" i="16"/>
  <c r="S98" i="16"/>
  <c r="T98" i="16" s="1"/>
  <c r="E98" i="16"/>
  <c r="A99" i="16"/>
  <c r="F98" i="16"/>
  <c r="J98" i="16"/>
  <c r="M97" i="16"/>
  <c r="D99" i="16" l="1"/>
  <c r="G99" i="16"/>
  <c r="I99" i="16"/>
  <c r="F99" i="16"/>
  <c r="O99" i="16"/>
  <c r="P99" i="16" s="1"/>
  <c r="J99" i="16"/>
  <c r="H99" i="16"/>
  <c r="A100" i="16"/>
  <c r="B99" i="16"/>
  <c r="S99" i="16"/>
  <c r="T99" i="16" s="1"/>
  <c r="Q99" i="16"/>
  <c r="R99" i="16" s="1"/>
  <c r="E99" i="16"/>
  <c r="C99" i="16"/>
  <c r="K98" i="16"/>
  <c r="L98" i="16"/>
  <c r="L99" i="16" l="1"/>
  <c r="K99" i="16"/>
  <c r="M99" i="16"/>
  <c r="H100" i="16"/>
  <c r="E100" i="16"/>
  <c r="G100" i="16"/>
  <c r="Q100" i="16"/>
  <c r="R100" i="16" s="1"/>
  <c r="D100" i="16"/>
  <c r="C100" i="16"/>
  <c r="S100" i="16"/>
  <c r="T100" i="16" s="1"/>
  <c r="F100" i="16"/>
  <c r="I100" i="16"/>
  <c r="A101" i="16"/>
  <c r="J100" i="16"/>
  <c r="B100" i="16"/>
  <c r="M100" i="16" s="1"/>
  <c r="O100" i="16"/>
  <c r="P100" i="16" s="1"/>
  <c r="D101" i="16" l="1"/>
  <c r="C101" i="16"/>
  <c r="F101" i="16"/>
  <c r="B101" i="16"/>
  <c r="M101" i="16" s="1"/>
  <c r="A102" i="16"/>
  <c r="O101" i="16"/>
  <c r="P101" i="16" s="1"/>
  <c r="E101" i="16"/>
  <c r="Q101" i="16"/>
  <c r="R101" i="16" s="1"/>
  <c r="J101" i="16"/>
  <c r="S101" i="16"/>
  <c r="T101" i="16" s="1"/>
  <c r="H101" i="16"/>
  <c r="I101" i="16"/>
  <c r="G101" i="16"/>
  <c r="K100" i="16"/>
  <c r="L100" i="16"/>
  <c r="H102" i="16" l="1"/>
  <c r="J102" i="16"/>
  <c r="S102" i="16"/>
  <c r="T102" i="16" s="1"/>
  <c r="D102" i="16"/>
  <c r="E102" i="16"/>
  <c r="O102" i="16"/>
  <c r="P102" i="16" s="1"/>
  <c r="F102" i="16"/>
  <c r="Q102" i="16"/>
  <c r="R102" i="16" s="1"/>
  <c r="G102" i="16"/>
  <c r="C102" i="16"/>
  <c r="B102" i="16"/>
  <c r="M102" i="16" s="1"/>
  <c r="I102" i="16"/>
  <c r="A103" i="16"/>
  <c r="L101" i="16"/>
  <c r="K101" i="16"/>
  <c r="D103" i="16" l="1"/>
  <c r="H103" i="16"/>
  <c r="Q103" i="16"/>
  <c r="R103" i="16" s="1"/>
  <c r="E103" i="16"/>
  <c r="O103" i="16"/>
  <c r="P103" i="16" s="1"/>
  <c r="F103" i="16"/>
  <c r="G103" i="16"/>
  <c r="I103" i="16"/>
  <c r="S103" i="16"/>
  <c r="T103" i="16" s="1"/>
  <c r="C103" i="16"/>
  <c r="J103" i="16"/>
  <c r="A104" i="16"/>
  <c r="B103" i="16"/>
  <c r="M103" i="16" s="1"/>
  <c r="K102" i="16"/>
  <c r="L102" i="16"/>
  <c r="L103" i="16" l="1"/>
  <c r="K103" i="16"/>
  <c r="H104" i="16"/>
  <c r="F104" i="16"/>
  <c r="O104" i="16"/>
  <c r="P104" i="16" s="1"/>
  <c r="E104" i="16"/>
  <c r="Q104" i="16"/>
  <c r="R104" i="16" s="1"/>
  <c r="G104" i="16"/>
  <c r="I104" i="16"/>
  <c r="S104" i="16"/>
  <c r="T104" i="16" s="1"/>
  <c r="J104" i="16"/>
  <c r="D104" i="16"/>
  <c r="A105" i="16"/>
  <c r="C104" i="16"/>
  <c r="B104" i="16"/>
  <c r="L104" i="16" l="1"/>
  <c r="K104" i="16"/>
  <c r="D105" i="16"/>
  <c r="E105" i="16"/>
  <c r="G105" i="16"/>
  <c r="Q105" i="16"/>
  <c r="R105" i="16" s="1"/>
  <c r="H105" i="16"/>
  <c r="I105" i="16"/>
  <c r="S105" i="16"/>
  <c r="T105" i="16" s="1"/>
  <c r="J105" i="16"/>
  <c r="A106" i="16"/>
  <c r="F105" i="16"/>
  <c r="B105" i="16"/>
  <c r="C105" i="16"/>
  <c r="O105" i="16"/>
  <c r="P105" i="16" s="1"/>
  <c r="M104" i="16"/>
  <c r="M105" i="16" l="1"/>
  <c r="H106" i="16"/>
  <c r="C106" i="16"/>
  <c r="A107" i="16"/>
  <c r="G106" i="16"/>
  <c r="I106" i="16"/>
  <c r="S106" i="16"/>
  <c r="T106" i="16" s="1"/>
  <c r="J106" i="16"/>
  <c r="F106" i="16"/>
  <c r="Q106" i="16"/>
  <c r="R106" i="16" s="1"/>
  <c r="D106" i="16"/>
  <c r="E106" i="16"/>
  <c r="B106" i="16"/>
  <c r="M106" i="16" s="1"/>
  <c r="O106" i="16"/>
  <c r="P106" i="16" s="1"/>
  <c r="L105" i="16"/>
  <c r="K105" i="16"/>
  <c r="D107" i="16" l="1"/>
  <c r="J107" i="16"/>
  <c r="S107" i="16"/>
  <c r="T107" i="16" s="1"/>
  <c r="H107" i="16"/>
  <c r="I107" i="16"/>
  <c r="A108" i="16"/>
  <c r="B107" i="16"/>
  <c r="G107" i="16"/>
  <c r="Q107" i="16"/>
  <c r="R107" i="16" s="1"/>
  <c r="O107" i="16"/>
  <c r="P107" i="16" s="1"/>
  <c r="F107" i="16"/>
  <c r="E107" i="16"/>
  <c r="C107" i="16"/>
  <c r="L106" i="16"/>
  <c r="K106" i="16"/>
  <c r="M107" i="16" l="1"/>
  <c r="L107" i="16"/>
  <c r="K107" i="16"/>
  <c r="H108" i="16"/>
  <c r="I108" i="16"/>
  <c r="J108" i="16"/>
  <c r="A109" i="16"/>
  <c r="B108" i="16"/>
  <c r="M108" i="16" s="1"/>
  <c r="C108" i="16"/>
  <c r="G108" i="16"/>
  <c r="S108" i="16"/>
  <c r="T108" i="16" s="1"/>
  <c r="Q108" i="16"/>
  <c r="R108" i="16" s="1"/>
  <c r="D108" i="16"/>
  <c r="O108" i="16"/>
  <c r="P108" i="16" s="1"/>
  <c r="E108" i="16"/>
  <c r="F108" i="16"/>
  <c r="K108" i="16" l="1"/>
  <c r="L108" i="16"/>
  <c r="D109" i="16"/>
  <c r="G109" i="16"/>
  <c r="J109" i="16"/>
  <c r="A110" i="16"/>
  <c r="B109" i="16"/>
  <c r="M109" i="16" s="1"/>
  <c r="C109" i="16"/>
  <c r="I109" i="16"/>
  <c r="S109" i="16"/>
  <c r="T109" i="16" s="1"/>
  <c r="E109" i="16"/>
  <c r="F109" i="16"/>
  <c r="H109" i="16"/>
  <c r="O109" i="16"/>
  <c r="P109" i="16" s="1"/>
  <c r="Q109" i="16"/>
  <c r="R109" i="16" s="1"/>
  <c r="L109" i="16" l="1"/>
  <c r="K109" i="16"/>
  <c r="H110" i="16"/>
  <c r="E110" i="16"/>
  <c r="A111" i="16"/>
  <c r="B110" i="16"/>
  <c r="C110" i="16"/>
  <c r="D110" i="16"/>
  <c r="O110" i="16"/>
  <c r="P110" i="16" s="1"/>
  <c r="J110" i="16"/>
  <c r="G110" i="16"/>
  <c r="I110" i="16"/>
  <c r="Q110" i="16"/>
  <c r="R110" i="16" s="1"/>
  <c r="F110" i="16"/>
  <c r="S110" i="16"/>
  <c r="T110" i="16" s="1"/>
  <c r="D111" i="16" l="1"/>
  <c r="C111" i="16"/>
  <c r="B111" i="16"/>
  <c r="M111" i="16" s="1"/>
  <c r="E111" i="16"/>
  <c r="O111" i="16"/>
  <c r="P111" i="16" s="1"/>
  <c r="F111" i="16"/>
  <c r="J111" i="16"/>
  <c r="A112" i="16"/>
  <c r="Q111" i="16"/>
  <c r="R111" i="16" s="1"/>
  <c r="S111" i="16"/>
  <c r="T111" i="16" s="1"/>
  <c r="I111" i="16"/>
  <c r="H111" i="16"/>
  <c r="G111" i="16"/>
  <c r="K110" i="16"/>
  <c r="L110" i="16"/>
  <c r="M110" i="16"/>
  <c r="L111" i="16" l="1"/>
  <c r="K111" i="16"/>
  <c r="H112" i="16"/>
  <c r="B112" i="16"/>
  <c r="M112" i="16" s="1"/>
  <c r="C112" i="16"/>
  <c r="D112" i="16"/>
  <c r="E112" i="16"/>
  <c r="O112" i="16"/>
  <c r="P112" i="16" s="1"/>
  <c r="F112" i="16"/>
  <c r="Q112" i="16"/>
  <c r="R112" i="16" s="1"/>
  <c r="A113" i="16"/>
  <c r="G112" i="16"/>
  <c r="S112" i="16"/>
  <c r="T112" i="16" s="1"/>
  <c r="J112" i="16"/>
  <c r="I112" i="16"/>
  <c r="K112" i="16" l="1"/>
  <c r="L112" i="16"/>
  <c r="D113" i="16"/>
  <c r="I113" i="16"/>
  <c r="C113" i="16"/>
  <c r="E113" i="16"/>
  <c r="O113" i="16"/>
  <c r="P113" i="16" s="1"/>
  <c r="F113" i="16"/>
  <c r="G113" i="16"/>
  <c r="Q113" i="16"/>
  <c r="R113" i="16" s="1"/>
  <c r="B113" i="16"/>
  <c r="M113" i="16" s="1"/>
  <c r="H113" i="16"/>
  <c r="J113" i="16"/>
  <c r="A114" i="16"/>
  <c r="S113" i="16"/>
  <c r="T113" i="16" s="1"/>
  <c r="L113" i="16" l="1"/>
  <c r="K113" i="16"/>
  <c r="H114" i="16"/>
  <c r="G114" i="16"/>
  <c r="Q114" i="16"/>
  <c r="R114" i="16" s="1"/>
  <c r="D114" i="16"/>
  <c r="E114" i="16"/>
  <c r="O114" i="16"/>
  <c r="P114" i="16" s="1"/>
  <c r="F114" i="16"/>
  <c r="I114" i="16"/>
  <c r="S114" i="16"/>
  <c r="T114" i="16" s="1"/>
  <c r="C114" i="16"/>
  <c r="A115" i="16"/>
  <c r="J114" i="16"/>
  <c r="B114" i="16"/>
  <c r="M114" i="16" s="1"/>
  <c r="D115" i="16" l="1"/>
  <c r="F115" i="16"/>
  <c r="O115" i="16"/>
  <c r="P115" i="16" s="1"/>
  <c r="E115" i="16"/>
  <c r="G115" i="16"/>
  <c r="Q115" i="16"/>
  <c r="R115" i="16" s="1"/>
  <c r="H115" i="16"/>
  <c r="I115" i="16"/>
  <c r="S115" i="16"/>
  <c r="T115" i="16" s="1"/>
  <c r="C115" i="16"/>
  <c r="A116" i="16"/>
  <c r="J115" i="16"/>
  <c r="B115" i="16"/>
  <c r="M115" i="16" s="1"/>
  <c r="K114" i="16"/>
  <c r="L114" i="16"/>
  <c r="H116" i="16" l="1"/>
  <c r="D116" i="16"/>
  <c r="F116" i="16"/>
  <c r="Q116" i="16"/>
  <c r="R116" i="16" s="1"/>
  <c r="G116" i="16"/>
  <c r="I116" i="16"/>
  <c r="S116" i="16"/>
  <c r="T116" i="16" s="1"/>
  <c r="J116" i="16"/>
  <c r="E116" i="16"/>
  <c r="O116" i="16"/>
  <c r="P116" i="16" s="1"/>
  <c r="B116" i="16"/>
  <c r="C116" i="16"/>
  <c r="A117" i="16"/>
  <c r="L115" i="16"/>
  <c r="K115" i="16"/>
  <c r="K116" i="16" l="1"/>
  <c r="L116" i="16"/>
  <c r="M116" i="16"/>
  <c r="D117" i="16"/>
  <c r="B117" i="16"/>
  <c r="A118" i="16"/>
  <c r="G117" i="16"/>
  <c r="Q117" i="16"/>
  <c r="R117" i="16" s="1"/>
  <c r="H117" i="16"/>
  <c r="I117" i="16"/>
  <c r="S117" i="16"/>
  <c r="T117" i="16" s="1"/>
  <c r="J117" i="16"/>
  <c r="F117" i="16"/>
  <c r="E117" i="16"/>
  <c r="O117" i="16"/>
  <c r="P117" i="16" s="1"/>
  <c r="C117" i="16"/>
  <c r="M117" i="16" l="1"/>
  <c r="L117" i="16"/>
  <c r="K117" i="16"/>
  <c r="H118" i="16"/>
  <c r="J118" i="16"/>
  <c r="S118" i="16"/>
  <c r="T118" i="16" s="1"/>
  <c r="G118" i="16"/>
  <c r="I118" i="16"/>
  <c r="A119" i="16"/>
  <c r="B118" i="16"/>
  <c r="F118" i="16"/>
  <c r="Q118" i="16"/>
  <c r="R118" i="16" s="1"/>
  <c r="O118" i="16"/>
  <c r="P118" i="16" s="1"/>
  <c r="E118" i="16"/>
  <c r="C118" i="16"/>
  <c r="D118" i="16"/>
  <c r="M118" i="16" l="1"/>
  <c r="D119" i="16"/>
  <c r="H119" i="16"/>
  <c r="Q119" i="16"/>
  <c r="R119" i="16" s="1"/>
  <c r="I119" i="16"/>
  <c r="S119" i="16"/>
  <c r="T119" i="16" s="1"/>
  <c r="J119" i="16"/>
  <c r="A120" i="16"/>
  <c r="B119" i="16"/>
  <c r="G119" i="16"/>
  <c r="C119" i="16"/>
  <c r="E119" i="16"/>
  <c r="F119" i="16"/>
  <c r="O119" i="16"/>
  <c r="P119" i="16" s="1"/>
  <c r="K118" i="16"/>
  <c r="L118" i="16"/>
  <c r="L119" i="16" l="1"/>
  <c r="K119" i="16"/>
  <c r="M119" i="16"/>
  <c r="H120" i="16"/>
  <c r="F120" i="16"/>
  <c r="O120" i="16"/>
  <c r="P120" i="16" s="1"/>
  <c r="J120" i="16"/>
  <c r="A121" i="16"/>
  <c r="B120" i="16"/>
  <c r="C120" i="16"/>
  <c r="I120" i="16"/>
  <c r="S120" i="16"/>
  <c r="T120" i="16" s="1"/>
  <c r="D120" i="16"/>
  <c r="E120" i="16"/>
  <c r="G120" i="16"/>
  <c r="Q120" i="16"/>
  <c r="R120" i="16" s="1"/>
  <c r="D121" i="16" l="1"/>
  <c r="E121" i="16"/>
  <c r="J121" i="16"/>
  <c r="A122" i="16"/>
  <c r="B121" i="16"/>
  <c r="C121" i="16"/>
  <c r="O121" i="16"/>
  <c r="P121" i="16" s="1"/>
  <c r="I121" i="16"/>
  <c r="S121" i="16"/>
  <c r="T121" i="16" s="1"/>
  <c r="H121" i="16"/>
  <c r="Q121" i="16"/>
  <c r="R121" i="16" s="1"/>
  <c r="G121" i="16"/>
  <c r="F121" i="16"/>
  <c r="K120" i="16"/>
  <c r="L120" i="16"/>
  <c r="M120" i="16"/>
  <c r="M121" i="16" l="1"/>
  <c r="H122" i="16"/>
  <c r="C122" i="16"/>
  <c r="A123" i="16"/>
  <c r="B122" i="16"/>
  <c r="D122" i="16"/>
  <c r="E122" i="16"/>
  <c r="O122" i="16"/>
  <c r="P122" i="16" s="1"/>
  <c r="J122" i="16"/>
  <c r="S122" i="16"/>
  <c r="T122" i="16" s="1"/>
  <c r="Q122" i="16"/>
  <c r="R122" i="16" s="1"/>
  <c r="I122" i="16"/>
  <c r="G122" i="16"/>
  <c r="F122" i="16"/>
  <c r="L121" i="16"/>
  <c r="K121" i="16"/>
  <c r="M122" i="16" l="1"/>
  <c r="D123" i="16"/>
  <c r="J123" i="16"/>
  <c r="S123" i="16"/>
  <c r="T123" i="16" s="1"/>
  <c r="B123" i="16"/>
  <c r="C123" i="16"/>
  <c r="E123" i="16"/>
  <c r="O123" i="16"/>
  <c r="P123" i="16" s="1"/>
  <c r="F123" i="16"/>
  <c r="G123" i="16"/>
  <c r="H123" i="16"/>
  <c r="A124" i="16"/>
  <c r="Q123" i="16"/>
  <c r="R123" i="16" s="1"/>
  <c r="I123" i="16"/>
  <c r="L122" i="16"/>
  <c r="K122" i="16"/>
  <c r="H124" i="16" l="1"/>
  <c r="I124" i="16"/>
  <c r="C124" i="16"/>
  <c r="E124" i="16"/>
  <c r="O124" i="16"/>
  <c r="P124" i="16" s="1"/>
  <c r="B124" i="16"/>
  <c r="M124" i="16" s="1"/>
  <c r="D124" i="16"/>
  <c r="F124" i="16"/>
  <c r="A125" i="16"/>
  <c r="G124" i="16"/>
  <c r="J124" i="16"/>
  <c r="S124" i="16"/>
  <c r="T124" i="16" s="1"/>
  <c r="Q124" i="16"/>
  <c r="R124" i="16" s="1"/>
  <c r="M123" i="16"/>
  <c r="L123" i="16"/>
  <c r="K123" i="16"/>
  <c r="D125" i="16" l="1"/>
  <c r="G125" i="16"/>
  <c r="C125" i="16"/>
  <c r="F125" i="16"/>
  <c r="Q125" i="16"/>
  <c r="R125" i="16" s="1"/>
  <c r="B125" i="16"/>
  <c r="M125" i="16" s="1"/>
  <c r="S125" i="16"/>
  <c r="T125" i="16" s="1"/>
  <c r="E125" i="16"/>
  <c r="A126" i="16"/>
  <c r="H125" i="16"/>
  <c r="O125" i="16"/>
  <c r="P125" i="16" s="1"/>
  <c r="J125" i="16"/>
  <c r="I125" i="16"/>
  <c r="L124" i="16"/>
  <c r="K124" i="16"/>
  <c r="H126" i="16" l="1"/>
  <c r="E126" i="16"/>
  <c r="D126" i="16"/>
  <c r="O126" i="16"/>
  <c r="P126" i="16" s="1"/>
  <c r="G126" i="16"/>
  <c r="C126" i="16"/>
  <c r="Q126" i="16"/>
  <c r="R126" i="16" s="1"/>
  <c r="S126" i="16"/>
  <c r="T126" i="16" s="1"/>
  <c r="B126" i="16"/>
  <c r="F126" i="16"/>
  <c r="I126" i="16"/>
  <c r="A127" i="16"/>
  <c r="J126" i="16"/>
  <c r="L125" i="16"/>
  <c r="K125" i="16"/>
  <c r="L126" i="16" l="1"/>
  <c r="K126" i="16"/>
  <c r="M126" i="16"/>
  <c r="D127" i="16"/>
  <c r="C127" i="16"/>
  <c r="F127" i="16"/>
  <c r="H127" i="16"/>
  <c r="E127" i="16"/>
  <c r="O127" i="16"/>
  <c r="P127" i="16" s="1"/>
  <c r="J127" i="16"/>
  <c r="Q127" i="16"/>
  <c r="R127" i="16" s="1"/>
  <c r="I127" i="16"/>
  <c r="S127" i="16"/>
  <c r="T127" i="16" s="1"/>
  <c r="G127" i="16"/>
  <c r="B127" i="16"/>
  <c r="A128" i="16"/>
  <c r="M127" i="16" l="1"/>
  <c r="H128" i="16"/>
  <c r="B128" i="16"/>
  <c r="F128" i="16"/>
  <c r="Q128" i="16"/>
  <c r="R128" i="16" s="1"/>
  <c r="I128" i="16"/>
  <c r="S128" i="16"/>
  <c r="T128" i="16" s="1"/>
  <c r="E128" i="16"/>
  <c r="O128" i="16"/>
  <c r="P128" i="16" s="1"/>
  <c r="G128" i="16"/>
  <c r="J128" i="16"/>
  <c r="D128" i="16"/>
  <c r="C128" i="16"/>
  <c r="A129" i="16"/>
  <c r="L127" i="16"/>
  <c r="K127" i="16"/>
  <c r="K128" i="16" l="1"/>
  <c r="L128" i="16"/>
  <c r="D129" i="16"/>
  <c r="I129" i="16"/>
  <c r="G129" i="16"/>
  <c r="Q129" i="16"/>
  <c r="R129" i="16" s="1"/>
  <c r="J129" i="16"/>
  <c r="A130" i="16"/>
  <c r="F129" i="16"/>
  <c r="C129" i="16"/>
  <c r="E129" i="16"/>
  <c r="H129" i="16"/>
  <c r="B129" i="16"/>
  <c r="M129" i="16" s="1"/>
  <c r="S129" i="16"/>
  <c r="T129" i="16" s="1"/>
  <c r="O129" i="16"/>
  <c r="P129" i="16" s="1"/>
  <c r="M128" i="16"/>
  <c r="H130" i="16" l="1"/>
  <c r="G130" i="16"/>
  <c r="Q130" i="16"/>
  <c r="R130" i="16" s="1"/>
  <c r="I130" i="16"/>
  <c r="S130" i="16"/>
  <c r="T130" i="16" s="1"/>
  <c r="A131" i="16"/>
  <c r="F130" i="16"/>
  <c r="B130" i="16"/>
  <c r="O130" i="16"/>
  <c r="P130" i="16" s="1"/>
  <c r="C130" i="16"/>
  <c r="D130" i="16"/>
  <c r="E130" i="16"/>
  <c r="J130" i="16"/>
  <c r="L129" i="16"/>
  <c r="K129" i="16"/>
  <c r="M130" i="16" l="1"/>
  <c r="D131" i="16"/>
  <c r="F131" i="16"/>
  <c r="O131" i="16"/>
  <c r="P131" i="16" s="1"/>
  <c r="I131" i="16"/>
  <c r="S131" i="16"/>
  <c r="T131" i="16" s="1"/>
  <c r="H131" i="16"/>
  <c r="B131" i="16"/>
  <c r="Q131" i="16"/>
  <c r="R131" i="16" s="1"/>
  <c r="C131" i="16"/>
  <c r="A132" i="16"/>
  <c r="G131" i="16"/>
  <c r="J131" i="16"/>
  <c r="E131" i="16"/>
  <c r="K130" i="16"/>
  <c r="L130" i="16"/>
  <c r="L131" i="16" l="1"/>
  <c r="K131" i="16"/>
  <c r="M131" i="16"/>
  <c r="H132" i="16"/>
  <c r="D132" i="16"/>
  <c r="J132" i="16"/>
  <c r="B132" i="16"/>
  <c r="I132" i="16"/>
  <c r="S132" i="16"/>
  <c r="T132" i="16" s="1"/>
  <c r="O132" i="16"/>
  <c r="P132" i="16" s="1"/>
  <c r="Q132" i="16"/>
  <c r="R132" i="16" s="1"/>
  <c r="G132" i="16"/>
  <c r="E132" i="16"/>
  <c r="A133" i="16"/>
  <c r="C132" i="16"/>
  <c r="F132" i="16"/>
  <c r="M132" i="16" l="1"/>
  <c r="D133" i="16"/>
  <c r="B133" i="16"/>
  <c r="A134" i="16"/>
  <c r="J133" i="16"/>
  <c r="C133" i="16"/>
  <c r="I133" i="16"/>
  <c r="S133" i="16"/>
  <c r="T133" i="16" s="1"/>
  <c r="G133" i="16"/>
  <c r="H133" i="16"/>
  <c r="O133" i="16"/>
  <c r="P133" i="16" s="1"/>
  <c r="F133" i="16"/>
  <c r="E133" i="16"/>
  <c r="Q133" i="16"/>
  <c r="R133" i="16" s="1"/>
  <c r="L132" i="16"/>
  <c r="K132" i="16"/>
  <c r="L133" i="16" l="1"/>
  <c r="K133" i="16"/>
  <c r="H134" i="16"/>
  <c r="J134" i="16"/>
  <c r="B134" i="16"/>
  <c r="A135" i="16"/>
  <c r="D134" i="16"/>
  <c r="E134" i="16"/>
  <c r="S134" i="16"/>
  <c r="T134" i="16" s="1"/>
  <c r="F134" i="16"/>
  <c r="G134" i="16"/>
  <c r="I134" i="16"/>
  <c r="C134" i="16"/>
  <c r="Q134" i="16"/>
  <c r="R134" i="16" s="1"/>
  <c r="O134" i="16"/>
  <c r="P134" i="16" s="1"/>
  <c r="M133" i="16"/>
  <c r="M134" i="16" l="1"/>
  <c r="L134" i="16"/>
  <c r="K134" i="16"/>
  <c r="F135" i="16"/>
  <c r="J135" i="16"/>
  <c r="S135" i="16"/>
  <c r="T135" i="16" s="1"/>
  <c r="C135" i="16"/>
  <c r="A136" i="16"/>
  <c r="I135" i="16"/>
  <c r="O135" i="16"/>
  <c r="P135" i="16" s="1"/>
  <c r="B135" i="16"/>
  <c r="D135" i="16"/>
  <c r="Q135" i="16"/>
  <c r="R135" i="16" s="1"/>
  <c r="E135" i="16"/>
  <c r="G135" i="16"/>
  <c r="H135" i="16"/>
  <c r="B136" i="16" l="1"/>
  <c r="J136" i="16"/>
  <c r="H136" i="16"/>
  <c r="Q136" i="16"/>
  <c r="R136" i="16" s="1"/>
  <c r="G136" i="16"/>
  <c r="I136" i="16"/>
  <c r="F136" i="16"/>
  <c r="E136" i="16"/>
  <c r="S136" i="16"/>
  <c r="T136" i="16" s="1"/>
  <c r="A137" i="16"/>
  <c r="D136" i="16"/>
  <c r="C136" i="16"/>
  <c r="O136" i="16"/>
  <c r="P136" i="16" s="1"/>
  <c r="M135" i="16"/>
  <c r="L135" i="16"/>
  <c r="K135" i="16"/>
  <c r="K136" i="16" l="1"/>
  <c r="L136" i="16"/>
  <c r="F137" i="16"/>
  <c r="G137" i="16"/>
  <c r="I137" i="16"/>
  <c r="E137" i="16"/>
  <c r="O137" i="16"/>
  <c r="P137" i="16" s="1"/>
  <c r="C137" i="16"/>
  <c r="D137" i="16"/>
  <c r="S137" i="16"/>
  <c r="T137" i="16" s="1"/>
  <c r="H137" i="16"/>
  <c r="J137" i="16"/>
  <c r="A138" i="16"/>
  <c r="B137" i="16"/>
  <c r="M137" i="16" s="1"/>
  <c r="Q137" i="16"/>
  <c r="R137" i="16" s="1"/>
  <c r="M136" i="16"/>
  <c r="K137" i="16" l="1"/>
  <c r="L137" i="16"/>
  <c r="B138" i="16"/>
  <c r="J138" i="16"/>
  <c r="E138" i="16"/>
  <c r="D138" i="16"/>
  <c r="I138" i="16"/>
  <c r="A139" i="16"/>
  <c r="O138" i="16"/>
  <c r="P138" i="16" s="1"/>
  <c r="H138" i="16"/>
  <c r="F138" i="16"/>
  <c r="Q138" i="16"/>
  <c r="R138" i="16" s="1"/>
  <c r="C138" i="16"/>
  <c r="S138" i="16"/>
  <c r="T138" i="16" s="1"/>
  <c r="G138" i="16"/>
  <c r="F139" i="16" l="1"/>
  <c r="C139" i="16"/>
  <c r="A140" i="16"/>
  <c r="B139" i="16"/>
  <c r="M139" i="16" s="1"/>
  <c r="O139" i="16"/>
  <c r="P139" i="16" s="1"/>
  <c r="D139" i="16"/>
  <c r="E139" i="16"/>
  <c r="Q139" i="16"/>
  <c r="R139" i="16" s="1"/>
  <c r="G139" i="16"/>
  <c r="S139" i="16"/>
  <c r="T139" i="16" s="1"/>
  <c r="J139" i="16"/>
  <c r="H139" i="16"/>
  <c r="I139" i="16"/>
  <c r="K138" i="16"/>
  <c r="L138" i="16"/>
  <c r="M138" i="16"/>
  <c r="B140" i="16" l="1"/>
  <c r="J140" i="16"/>
  <c r="I140" i="16"/>
  <c r="S140" i="16"/>
  <c r="T140" i="16" s="1"/>
  <c r="F140" i="16"/>
  <c r="Q140" i="16"/>
  <c r="R140" i="16" s="1"/>
  <c r="G140" i="16"/>
  <c r="A141" i="16"/>
  <c r="H140" i="16"/>
  <c r="E140" i="16"/>
  <c r="D140" i="16"/>
  <c r="C140" i="16"/>
  <c r="O140" i="16"/>
  <c r="P140" i="16" s="1"/>
  <c r="L139" i="16"/>
  <c r="K139" i="16"/>
  <c r="M140" i="16" l="1"/>
  <c r="F141" i="16"/>
  <c r="I141" i="16"/>
  <c r="H141" i="16"/>
  <c r="Q141" i="16"/>
  <c r="R141" i="16" s="1"/>
  <c r="B141" i="16"/>
  <c r="C141" i="16"/>
  <c r="O141" i="16"/>
  <c r="P141" i="16" s="1"/>
  <c r="J141" i="16"/>
  <c r="A142" i="16"/>
  <c r="G141" i="16"/>
  <c r="S141" i="16"/>
  <c r="T141" i="16" s="1"/>
  <c r="E141" i="16"/>
  <c r="D141" i="16"/>
  <c r="K140" i="16"/>
  <c r="L140" i="16"/>
  <c r="B142" i="16" l="1"/>
  <c r="J142" i="16"/>
  <c r="G142" i="16"/>
  <c r="F142" i="16"/>
  <c r="O142" i="16"/>
  <c r="P142" i="16" s="1"/>
  <c r="C142" i="16"/>
  <c r="D142" i="16"/>
  <c r="Q142" i="16"/>
  <c r="R142" i="16" s="1"/>
  <c r="E142" i="16"/>
  <c r="S142" i="16"/>
  <c r="T142" i="16" s="1"/>
  <c r="H142" i="16"/>
  <c r="A143" i="16"/>
  <c r="I142" i="16"/>
  <c r="K141" i="16"/>
  <c r="L141" i="16"/>
  <c r="M141" i="16"/>
  <c r="F143" i="16" l="1"/>
  <c r="E143" i="16"/>
  <c r="O143" i="16"/>
  <c r="P143" i="16" s="1"/>
  <c r="D143" i="16"/>
  <c r="H143" i="16"/>
  <c r="S143" i="16"/>
  <c r="T143" i="16" s="1"/>
  <c r="I143" i="16"/>
  <c r="J143" i="16"/>
  <c r="A144" i="16"/>
  <c r="G143" i="16"/>
  <c r="B143" i="16"/>
  <c r="C143" i="16"/>
  <c r="Q143" i="16"/>
  <c r="R143" i="16" s="1"/>
  <c r="K142" i="16"/>
  <c r="L142" i="16"/>
  <c r="M142" i="16"/>
  <c r="B144" i="16" l="1"/>
  <c r="J144" i="16"/>
  <c r="C144" i="16"/>
  <c r="A145" i="16"/>
  <c r="I144" i="16"/>
  <c r="D144" i="16"/>
  <c r="H144" i="16"/>
  <c r="S144" i="16"/>
  <c r="T144" i="16" s="1"/>
  <c r="O144" i="16"/>
  <c r="P144" i="16" s="1"/>
  <c r="Q144" i="16"/>
  <c r="R144" i="16" s="1"/>
  <c r="G144" i="16"/>
  <c r="E144" i="16"/>
  <c r="F144" i="16"/>
  <c r="K143" i="16"/>
  <c r="L143" i="16"/>
  <c r="M143" i="16"/>
  <c r="F145" i="16" l="1"/>
  <c r="J145" i="16"/>
  <c r="S145" i="16"/>
  <c r="T145" i="16" s="1"/>
  <c r="A146" i="16"/>
  <c r="B145" i="16"/>
  <c r="C145" i="16"/>
  <c r="D145" i="16"/>
  <c r="O145" i="16"/>
  <c r="P145" i="16" s="1"/>
  <c r="I145" i="16"/>
  <c r="E145" i="16"/>
  <c r="Q145" i="16"/>
  <c r="R145" i="16" s="1"/>
  <c r="H145" i="16"/>
  <c r="G145" i="16"/>
  <c r="L144" i="16"/>
  <c r="K144" i="16"/>
  <c r="M144" i="16"/>
  <c r="K145" i="16" l="1"/>
  <c r="L145" i="16"/>
  <c r="M145" i="16"/>
  <c r="B146" i="16"/>
  <c r="M146" i="16" s="1"/>
  <c r="J146" i="16"/>
  <c r="H146" i="16"/>
  <c r="Q146" i="16"/>
  <c r="R146" i="16" s="1"/>
  <c r="C146" i="16"/>
  <c r="D146" i="16"/>
  <c r="E146" i="16"/>
  <c r="O146" i="16"/>
  <c r="P146" i="16" s="1"/>
  <c r="A147" i="16"/>
  <c r="G146" i="16"/>
  <c r="I146" i="16"/>
  <c r="F146" i="16"/>
  <c r="S146" i="16"/>
  <c r="T146" i="16" s="1"/>
  <c r="F147" i="16" l="1"/>
  <c r="G147" i="16"/>
  <c r="B147" i="16"/>
  <c r="C147" i="16"/>
  <c r="D147" i="16"/>
  <c r="O147" i="16"/>
  <c r="P147" i="16" s="1"/>
  <c r="E147" i="16"/>
  <c r="Q147" i="16"/>
  <c r="R147" i="16" s="1"/>
  <c r="A148" i="16"/>
  <c r="I147" i="16"/>
  <c r="S147" i="16"/>
  <c r="T147" i="16" s="1"/>
  <c r="H147" i="16"/>
  <c r="J147" i="16"/>
  <c r="L146" i="16"/>
  <c r="K146" i="16"/>
  <c r="B148" i="16" l="1"/>
  <c r="J148" i="16"/>
  <c r="E148" i="16"/>
  <c r="C148" i="16"/>
  <c r="D148" i="16"/>
  <c r="O148" i="16"/>
  <c r="P148" i="16" s="1"/>
  <c r="F148" i="16"/>
  <c r="G148" i="16"/>
  <c r="Q148" i="16"/>
  <c r="R148" i="16" s="1"/>
  <c r="S148" i="16"/>
  <c r="T148" i="16" s="1"/>
  <c r="A149" i="16"/>
  <c r="H148" i="16"/>
  <c r="I148" i="16"/>
  <c r="L147" i="16"/>
  <c r="K147" i="16"/>
  <c r="M147" i="16"/>
  <c r="L148" i="16" l="1"/>
  <c r="K148" i="16"/>
  <c r="F149" i="16"/>
  <c r="C149" i="16"/>
  <c r="A150" i="16"/>
  <c r="D149" i="16"/>
  <c r="O149" i="16"/>
  <c r="P149" i="16" s="1"/>
  <c r="E149" i="16"/>
  <c r="G149" i="16"/>
  <c r="Q149" i="16"/>
  <c r="R149" i="16" s="1"/>
  <c r="H149" i="16"/>
  <c r="B149" i="16"/>
  <c r="M149" i="16" s="1"/>
  <c r="I149" i="16"/>
  <c r="J149" i="16"/>
  <c r="S149" i="16"/>
  <c r="T149" i="16" s="1"/>
  <c r="M148" i="16"/>
  <c r="L149" i="16" l="1"/>
  <c r="K149" i="16"/>
  <c r="B150" i="16"/>
  <c r="J150" i="16"/>
  <c r="E150" i="16"/>
  <c r="O150" i="16"/>
  <c r="P150" i="16" s="1"/>
  <c r="F150" i="16"/>
  <c r="G150" i="16"/>
  <c r="Q150" i="16"/>
  <c r="R150" i="16" s="1"/>
  <c r="H150" i="16"/>
  <c r="S150" i="16"/>
  <c r="T150" i="16" s="1"/>
  <c r="D150" i="16"/>
  <c r="C150" i="16"/>
  <c r="A151" i="16"/>
  <c r="I150" i="16"/>
  <c r="K150" i="16" l="1"/>
  <c r="L150" i="16"/>
  <c r="AA4" i="16"/>
  <c r="AK4" i="16"/>
  <c r="Y5" i="16"/>
  <c r="AF5" i="16" s="1"/>
  <c r="AI5" i="16"/>
  <c r="AN5" i="16" s="1"/>
  <c r="AE6" i="16"/>
  <c r="AC7" i="16"/>
  <c r="AM7" i="16"/>
  <c r="AA8" i="16"/>
  <c r="AK8" i="16"/>
  <c r="Y9" i="16"/>
  <c r="AF9" i="16" s="1"/>
  <c r="AI9" i="16"/>
  <c r="AN9" i="16" s="1"/>
  <c r="AE12" i="16"/>
  <c r="AC13" i="16"/>
  <c r="AM13" i="16"/>
  <c r="AA14" i="16"/>
  <c r="AK14" i="16"/>
  <c r="Y15" i="16"/>
  <c r="AF15" i="16" s="1"/>
  <c r="AI15" i="16"/>
  <c r="AN15" i="16" s="1"/>
  <c r="AE16" i="16"/>
  <c r="AC17" i="16"/>
  <c r="AM17" i="16"/>
  <c r="AA20" i="16"/>
  <c r="AK20" i="16"/>
  <c r="Y21" i="16"/>
  <c r="AF21" i="16" s="1"/>
  <c r="AB4" i="16"/>
  <c r="AL4" i="16"/>
  <c r="Z5" i="16"/>
  <c r="AJ5" i="16"/>
  <c r="AD7" i="16"/>
  <c r="AB8" i="16"/>
  <c r="AL8" i="16"/>
  <c r="Z9" i="16"/>
  <c r="AJ9" i="16"/>
  <c r="AD13" i="16"/>
  <c r="AB14" i="16"/>
  <c r="AL14" i="16"/>
  <c r="Z15" i="16"/>
  <c r="AJ15" i="16"/>
  <c r="AC4" i="16"/>
  <c r="AM4" i="16"/>
  <c r="AA5" i="16"/>
  <c r="AK5" i="16"/>
  <c r="Y6" i="16"/>
  <c r="AF6" i="16" s="1"/>
  <c r="AI6" i="16"/>
  <c r="AN6" i="16" s="1"/>
  <c r="AE7" i="16"/>
  <c r="AC8" i="16"/>
  <c r="AM8" i="16"/>
  <c r="AA9" i="16"/>
  <c r="AK9" i="16"/>
  <c r="Y12" i="16"/>
  <c r="AF12" i="16" s="1"/>
  <c r="AI12" i="16"/>
  <c r="AN12" i="16" s="1"/>
  <c r="AA43" i="16" s="1"/>
  <c r="AA45" i="16" s="1"/>
  <c r="AA46" i="16" s="1"/>
  <c r="AE13" i="16"/>
  <c r="AC14" i="16"/>
  <c r="AM14" i="16"/>
  <c r="AA15" i="16"/>
  <c r="AK15" i="16"/>
  <c r="Y16" i="16"/>
  <c r="AF16" i="16" s="1"/>
  <c r="AI16" i="16"/>
  <c r="AN16" i="16" s="1"/>
  <c r="AE17" i="16"/>
  <c r="AC20" i="16"/>
  <c r="AM20" i="16"/>
  <c r="AA21" i="16"/>
  <c r="AK21" i="16"/>
  <c r="AD4" i="16"/>
  <c r="AB5" i="16"/>
  <c r="AL5" i="16"/>
  <c r="Z6" i="16"/>
  <c r="AJ6" i="16"/>
  <c r="AD8" i="16"/>
  <c r="AB9" i="16"/>
  <c r="AL9" i="16"/>
  <c r="Z12" i="16"/>
  <c r="AJ12" i="16"/>
  <c r="AD14" i="16"/>
  <c r="AB15" i="16"/>
  <c r="AL15" i="16"/>
  <c r="Z16" i="16"/>
  <c r="AJ16" i="16"/>
  <c r="Z4" i="16"/>
  <c r="AJ4" i="16"/>
  <c r="AD6" i="16"/>
  <c r="AB7" i="16"/>
  <c r="AL7" i="16"/>
  <c r="Z8" i="16"/>
  <c r="AJ8" i="16"/>
  <c r="AD12" i="16"/>
  <c r="AB13" i="16"/>
  <c r="AL13" i="16"/>
  <c r="Z14" i="16"/>
  <c r="AJ14" i="16"/>
  <c r="AD16" i="16"/>
  <c r="AB17" i="16"/>
  <c r="AL17" i="16"/>
  <c r="Z20" i="16"/>
  <c r="AJ20" i="16"/>
  <c r="AD22" i="16"/>
  <c r="AB23" i="16"/>
  <c r="AL23" i="16"/>
  <c r="Z24" i="16"/>
  <c r="AJ24" i="16"/>
  <c r="AC5" i="16"/>
  <c r="AL6" i="16"/>
  <c r="Y7" i="16"/>
  <c r="AF7" i="16" s="1"/>
  <c r="AC12" i="16"/>
  <c r="Y14" i="16"/>
  <c r="AF14" i="16" s="1"/>
  <c r="AM15" i="16"/>
  <c r="AI17" i="16"/>
  <c r="AN17" i="16" s="1"/>
  <c r="AL20" i="16"/>
  <c r="AB21" i="16"/>
  <c r="Y23" i="16"/>
  <c r="AF23" i="16" s="1"/>
  <c r="AJ23" i="16"/>
  <c r="AB24" i="16"/>
  <c r="AM24" i="16"/>
  <c r="AA25" i="16"/>
  <c r="AK25" i="16"/>
  <c r="AC29" i="16"/>
  <c r="AM29" i="16"/>
  <c r="AA30" i="16"/>
  <c r="AK30" i="16"/>
  <c r="Y31" i="16"/>
  <c r="AF31" i="16" s="1"/>
  <c r="AI31" i="16"/>
  <c r="AN31" i="16" s="1"/>
  <c r="AE32" i="16"/>
  <c r="AC33" i="16"/>
  <c r="AD5" i="16"/>
  <c r="AM6" i="16"/>
  <c r="Z7" i="16"/>
  <c r="AI8" i="16"/>
  <c r="AN8" i="16" s="1"/>
  <c r="AK12" i="16"/>
  <c r="AE14" i="16"/>
  <c r="AA16" i="16"/>
  <c r="AJ17" i="16"/>
  <c r="AC21" i="16"/>
  <c r="AI22" i="16"/>
  <c r="AN22" i="16" s="1"/>
  <c r="Z23" i="16"/>
  <c r="AK23" i="16"/>
  <c r="AC24" i="16"/>
  <c r="AB25" i="16"/>
  <c r="AL25" i="16"/>
  <c r="AD29" i="16"/>
  <c r="AB30" i="16"/>
  <c r="AL30" i="16"/>
  <c r="AE5" i="16"/>
  <c r="AA7" i="16"/>
  <c r="AL12" i="16"/>
  <c r="Y13" i="16"/>
  <c r="AF13" i="16" s="1"/>
  <c r="AB16" i="16"/>
  <c r="AK17" i="16"/>
  <c r="Y20" i="16"/>
  <c r="AF20" i="16" s="1"/>
  <c r="AB37" i="16" s="1"/>
  <c r="AB39" i="16" s="1"/>
  <c r="AB40" i="16" s="1"/>
  <c r="AD21" i="16"/>
  <c r="Y22" i="16"/>
  <c r="AF22" i="16" s="1"/>
  <c r="AJ22" i="16"/>
  <c r="AA23" i="16"/>
  <c r="AM23" i="16"/>
  <c r="AD24" i="16"/>
  <c r="AC25" i="16"/>
  <c r="AM25" i="16"/>
  <c r="AE29" i="16"/>
  <c r="AC30" i="16"/>
  <c r="AM30" i="16"/>
  <c r="AA31" i="16"/>
  <c r="AK31" i="16"/>
  <c r="Y32" i="16"/>
  <c r="AF32" i="16" s="1"/>
  <c r="AI32" i="16"/>
  <c r="AN32" i="16" s="1"/>
  <c r="AE33" i="16"/>
  <c r="AC34" i="16"/>
  <c r="AM34" i="16"/>
  <c r="Y4" i="16"/>
  <c r="AF4" i="16" s="1"/>
  <c r="AM5" i="16"/>
  <c r="AI7" i="16"/>
  <c r="AN7" i="16" s="1"/>
  <c r="AC9" i="16"/>
  <c r="AM12" i="16"/>
  <c r="Z13" i="16"/>
  <c r="AI14" i="16"/>
  <c r="AN14" i="16" s="1"/>
  <c r="AC16" i="16"/>
  <c r="Y17" i="16"/>
  <c r="AF17" i="16" s="1"/>
  <c r="AB20" i="16"/>
  <c r="AE21" i="16"/>
  <c r="Z22" i="16"/>
  <c r="AK22" i="16"/>
  <c r="AC23" i="16"/>
  <c r="AE24" i="16"/>
  <c r="AD25" i="16"/>
  <c r="AD30" i="16"/>
  <c r="AK6" i="16"/>
  <c r="AE8" i="16"/>
  <c r="AB12" i="16"/>
  <c r="AK13" i="16"/>
  <c r="AE15" i="16"/>
  <c r="AI20" i="16"/>
  <c r="AN20" i="16" s="1"/>
  <c r="AB43" i="16" s="1"/>
  <c r="AB45" i="16" s="1"/>
  <c r="AB46" i="16" s="1"/>
  <c r="Z21" i="16"/>
  <c r="AM21" i="16"/>
  <c r="AE22" i="16"/>
  <c r="AI23" i="16"/>
  <c r="AN23" i="16" s="1"/>
  <c r="AA24" i="16"/>
  <c r="AL24" i="16"/>
  <c r="Z25" i="16"/>
  <c r="AJ25" i="16"/>
  <c r="AB29" i="16"/>
  <c r="AL29" i="16"/>
  <c r="Z30" i="16"/>
  <c r="AJ30" i="16"/>
  <c r="AD32" i="16"/>
  <c r="AB33" i="16"/>
  <c r="AL33" i="16"/>
  <c r="Z34" i="16"/>
  <c r="AJ34" i="16"/>
  <c r="AK16" i="16"/>
  <c r="AJ7" i="16"/>
  <c r="AA13" i="16"/>
  <c r="AL16" i="16"/>
  <c r="AE20" i="16"/>
  <c r="AI21" i="16"/>
  <c r="AN21" i="16" s="1"/>
  <c r="Y24" i="16"/>
  <c r="AF24" i="16" s="1"/>
  <c r="AA29" i="16"/>
  <c r="AM31" i="16"/>
  <c r="AB32" i="16"/>
  <c r="AI33" i="16"/>
  <c r="AN33" i="16" s="1"/>
  <c r="AE34" i="16"/>
  <c r="AE4" i="16"/>
  <c r="AK7" i="16"/>
  <c r="AD9" i="16"/>
  <c r="AI13" i="16"/>
  <c r="AN13" i="16" s="1"/>
  <c r="AM16" i="16"/>
  <c r="AJ21" i="16"/>
  <c r="AA22" i="16"/>
  <c r="AI29" i="16"/>
  <c r="AN29" i="16" s="1"/>
  <c r="Z31" i="16"/>
  <c r="AC32" i="16"/>
  <c r="AJ33" i="16"/>
  <c r="AA6" i="16"/>
  <c r="AE9" i="16"/>
  <c r="AJ13" i="16"/>
  <c r="AC15" i="16"/>
  <c r="AL21" i="16"/>
  <c r="AB22" i="16"/>
  <c r="AI24" i="16"/>
  <c r="AN24" i="16" s="1"/>
  <c r="AJ29" i="16"/>
  <c r="AB31" i="16"/>
  <c r="AK33" i="16"/>
  <c r="AI34" i="16"/>
  <c r="AN34" i="16" s="1"/>
  <c r="AA17" i="16"/>
  <c r="AE23" i="16"/>
  <c r="Y29" i="16"/>
  <c r="AF29" i="16" s="1"/>
  <c r="AJ31" i="16"/>
  <c r="Z32" i="16"/>
  <c r="AM32" i="16"/>
  <c r="AD33" i="16"/>
  <c r="AB34" i="16"/>
  <c r="Y8" i="16"/>
  <c r="AF8" i="16" s="1"/>
  <c r="AD17" i="16"/>
  <c r="AD20" i="16"/>
  <c r="AM9" i="16"/>
  <c r="AC22" i="16"/>
  <c r="AC31" i="16"/>
  <c r="AM33" i="16"/>
  <c r="AB6" i="16"/>
  <c r="AD15" i="16"/>
  <c r="AL22" i="16"/>
  <c r="Y25" i="16"/>
  <c r="AF25" i="16" s="1"/>
  <c r="Y30" i="16"/>
  <c r="AF30" i="16" s="1"/>
  <c r="AD31" i="16"/>
  <c r="Y34" i="16"/>
  <c r="AF34" i="16" s="1"/>
  <c r="AC6" i="16"/>
  <c r="AM22" i="16"/>
  <c r="AE25" i="16"/>
  <c r="AE30" i="16"/>
  <c r="AE31" i="16"/>
  <c r="AA34" i="16"/>
  <c r="AI4" i="16"/>
  <c r="AN4" i="16" s="1"/>
  <c r="Z43" i="16" s="1"/>
  <c r="Z45" i="16" s="1"/>
  <c r="Z46" i="16" s="1"/>
  <c r="AD46" i="16" s="1"/>
  <c r="Z17" i="16"/>
  <c r="AD23" i="16"/>
  <c r="AL32" i="16"/>
  <c r="AA33" i="16"/>
  <c r="AL31" i="16"/>
  <c r="Z33" i="16"/>
  <c r="AK24" i="16"/>
  <c r="Z29" i="16"/>
  <c r="AA12" i="16"/>
  <c r="AK29" i="16"/>
  <c r="AA32" i="16"/>
  <c r="Y33" i="16"/>
  <c r="AF33" i="16" s="1"/>
  <c r="F151" i="16"/>
  <c r="AK34" i="16"/>
  <c r="AL34" i="16"/>
  <c r="AI30" i="16"/>
  <c r="AN30" i="16" s="1"/>
  <c r="AD34" i="16"/>
  <c r="I151" i="16"/>
  <c r="E151" i="16"/>
  <c r="G151" i="16"/>
  <c r="Q151" i="16"/>
  <c r="R151" i="16" s="1"/>
  <c r="AI25" i="16"/>
  <c r="AN25" i="16" s="1"/>
  <c r="H151" i="16"/>
  <c r="S151" i="16"/>
  <c r="T151" i="16" s="1"/>
  <c r="AJ32" i="16"/>
  <c r="J151" i="16"/>
  <c r="D151" i="16"/>
  <c r="O151" i="16"/>
  <c r="P151" i="16" s="1"/>
  <c r="AK32" i="16"/>
  <c r="A152" i="16"/>
  <c r="B151" i="16"/>
  <c r="C151" i="16"/>
  <c r="M150" i="16"/>
  <c r="AC37" i="16" l="1"/>
  <c r="AC39" i="16" s="1"/>
  <c r="AC40" i="16" s="1"/>
  <c r="Z37" i="16"/>
  <c r="Z39" i="16" s="1"/>
  <c r="Z40" i="16" s="1"/>
  <c r="AD40" i="16" s="1"/>
  <c r="AD49" i="16" s="1"/>
  <c r="L151" i="16"/>
  <c r="K151" i="16"/>
  <c r="AC43" i="16"/>
  <c r="AC45" i="16" s="1"/>
  <c r="AC46" i="16" s="1"/>
  <c r="AA37" i="16"/>
  <c r="AA39" i="16" s="1"/>
  <c r="AA40" i="16" s="1"/>
  <c r="M151" i="16"/>
  <c r="B152" i="16"/>
  <c r="J152" i="16"/>
  <c r="G152" i="16"/>
  <c r="F152" i="16"/>
  <c r="Q152" i="16"/>
  <c r="R152" i="16" s="1"/>
  <c r="H152" i="16"/>
  <c r="S152" i="16"/>
  <c r="T152" i="16" s="1"/>
  <c r="I152" i="16"/>
  <c r="A153" i="16"/>
  <c r="E152" i="16"/>
  <c r="O152" i="16"/>
  <c r="P152" i="16" s="1"/>
  <c r="C152" i="16"/>
  <c r="D152" i="16"/>
  <c r="F153" i="16" l="1"/>
  <c r="E153" i="16"/>
  <c r="O153" i="16"/>
  <c r="P153" i="16" s="1"/>
  <c r="H153" i="16"/>
  <c r="I153" i="16"/>
  <c r="S153" i="16"/>
  <c r="T153" i="16" s="1"/>
  <c r="J153" i="16"/>
  <c r="A154" i="16"/>
  <c r="G153" i="16"/>
  <c r="Q153" i="16"/>
  <c r="R153" i="16" s="1"/>
  <c r="B153" i="16"/>
  <c r="D153" i="16"/>
  <c r="C153" i="16"/>
  <c r="M152" i="16"/>
  <c r="K152" i="16"/>
  <c r="L152" i="16"/>
  <c r="B154" i="16" l="1"/>
  <c r="J154" i="16"/>
  <c r="D154" i="16"/>
  <c r="H154" i="16"/>
  <c r="S154" i="16"/>
  <c r="T154" i="16" s="1"/>
  <c r="I154" i="16"/>
  <c r="A155" i="16"/>
  <c r="G154" i="16"/>
  <c r="Q154" i="16"/>
  <c r="R154" i="16" s="1"/>
  <c r="F154" i="16"/>
  <c r="O154" i="16"/>
  <c r="P154" i="16" s="1"/>
  <c r="E154" i="16"/>
  <c r="C154" i="16"/>
  <c r="K153" i="16"/>
  <c r="L153" i="16"/>
  <c r="M153" i="16"/>
  <c r="F155" i="16" l="1"/>
  <c r="B155" i="16"/>
  <c r="I155" i="16"/>
  <c r="S155" i="16"/>
  <c r="T155" i="16" s="1"/>
  <c r="J155" i="16"/>
  <c r="A156" i="16"/>
  <c r="C155" i="16"/>
  <c r="H155" i="16"/>
  <c r="O155" i="16"/>
  <c r="P155" i="16" s="1"/>
  <c r="D155" i="16"/>
  <c r="E155" i="16"/>
  <c r="G155" i="16"/>
  <c r="Q155" i="16"/>
  <c r="R155" i="16" s="1"/>
  <c r="K154" i="16"/>
  <c r="L154" i="16"/>
  <c r="M154" i="16"/>
  <c r="K155" i="16" l="1"/>
  <c r="L155" i="16"/>
  <c r="B156" i="16"/>
  <c r="M156" i="16" s="1"/>
  <c r="J156" i="16"/>
  <c r="I156" i="16"/>
  <c r="S156" i="16"/>
  <c r="T156" i="16" s="1"/>
  <c r="A157" i="16"/>
  <c r="C156" i="16"/>
  <c r="D156" i="16"/>
  <c r="H156" i="16"/>
  <c r="E156" i="16"/>
  <c r="F156" i="16"/>
  <c r="Q156" i="16"/>
  <c r="R156" i="16" s="1"/>
  <c r="O156" i="16"/>
  <c r="P156" i="16" s="1"/>
  <c r="G156" i="16"/>
  <c r="M155" i="16"/>
  <c r="K156" i="16" l="1"/>
  <c r="L156" i="16"/>
  <c r="F157" i="16"/>
  <c r="H157" i="16"/>
  <c r="Q157" i="16"/>
  <c r="R157" i="16" s="1"/>
  <c r="A158" i="16"/>
  <c r="B157" i="16"/>
  <c r="M157" i="16" s="1"/>
  <c r="C157" i="16"/>
  <c r="D157" i="16"/>
  <c r="O157" i="16"/>
  <c r="P157" i="16" s="1"/>
  <c r="J157" i="16"/>
  <c r="E157" i="16"/>
  <c r="I157" i="16"/>
  <c r="G157" i="16"/>
  <c r="S157" i="16"/>
  <c r="T157" i="16" s="1"/>
  <c r="K157" i="16" l="1"/>
  <c r="L157" i="16"/>
  <c r="B158" i="16"/>
  <c r="J158" i="16"/>
  <c r="F158" i="16"/>
  <c r="O158" i="16"/>
  <c r="P158" i="16" s="1"/>
  <c r="C158" i="16"/>
  <c r="D158" i="16"/>
  <c r="E158" i="16"/>
  <c r="A159" i="16"/>
  <c r="I158" i="16"/>
  <c r="S158" i="16"/>
  <c r="T158" i="16" s="1"/>
  <c r="H158" i="16"/>
  <c r="G158" i="16"/>
  <c r="Q158" i="16"/>
  <c r="R158" i="16" s="1"/>
  <c r="L158" i="16" l="1"/>
  <c r="K158" i="16"/>
  <c r="M158" i="16"/>
  <c r="F159" i="16"/>
  <c r="D159" i="16"/>
  <c r="B159" i="16"/>
  <c r="C159" i="16"/>
  <c r="O159" i="16"/>
  <c r="P159" i="16" s="1"/>
  <c r="E159" i="16"/>
  <c r="G159" i="16"/>
  <c r="Q159" i="16"/>
  <c r="R159" i="16" s="1"/>
  <c r="A160" i="16"/>
  <c r="S159" i="16"/>
  <c r="T159" i="16" s="1"/>
  <c r="I159" i="16"/>
  <c r="J159" i="16"/>
  <c r="H159" i="16"/>
  <c r="B160" i="16" l="1"/>
  <c r="C160" i="16"/>
  <c r="S160" i="16"/>
  <c r="T160" i="16" s="1"/>
  <c r="D160" i="16"/>
  <c r="E160" i="16"/>
  <c r="F160" i="16"/>
  <c r="O160" i="16"/>
  <c r="P160" i="16" s="1"/>
  <c r="G160" i="16"/>
  <c r="A161" i="16"/>
  <c r="H160" i="16"/>
  <c r="I160" i="16"/>
  <c r="J160" i="16"/>
  <c r="Q160" i="16"/>
  <c r="R160" i="16" s="1"/>
  <c r="L159" i="16"/>
  <c r="K159" i="16"/>
  <c r="M159" i="16"/>
  <c r="G161" i="16" l="1"/>
  <c r="O161" i="16"/>
  <c r="P161" i="16" s="1"/>
  <c r="B161" i="16"/>
  <c r="C161" i="16"/>
  <c r="A162" i="16"/>
  <c r="D161" i="16"/>
  <c r="E161" i="16"/>
  <c r="J161" i="16"/>
  <c r="S161" i="16"/>
  <c r="T161" i="16" s="1"/>
  <c r="F161" i="16"/>
  <c r="I161" i="16"/>
  <c r="Q161" i="16"/>
  <c r="R161" i="16" s="1"/>
  <c r="H161" i="16"/>
  <c r="K160" i="16"/>
  <c r="L160" i="16"/>
  <c r="M160" i="16"/>
  <c r="K161" i="16" l="1"/>
  <c r="L161" i="16"/>
  <c r="M161" i="16"/>
  <c r="C162" i="16"/>
  <c r="S162" i="16"/>
  <c r="T162" i="16" s="1"/>
  <c r="I162" i="16"/>
  <c r="J162" i="16"/>
  <c r="B162" i="16"/>
  <c r="A163" i="16"/>
  <c r="D162" i="16"/>
  <c r="H162" i="16"/>
  <c r="Q162" i="16"/>
  <c r="R162" i="16" s="1"/>
  <c r="G162" i="16"/>
  <c r="O162" i="16"/>
  <c r="P162" i="16" s="1"/>
  <c r="F162" i="16"/>
  <c r="E162" i="16"/>
  <c r="M162" i="16" l="1"/>
  <c r="K162" i="16"/>
  <c r="L162" i="16"/>
  <c r="G163" i="16"/>
  <c r="O163" i="16"/>
  <c r="P163" i="16" s="1"/>
  <c r="H163" i="16"/>
  <c r="Q163" i="16"/>
  <c r="R163" i="16" s="1"/>
  <c r="I163" i="16"/>
  <c r="J163" i="16"/>
  <c r="S163" i="16"/>
  <c r="T163" i="16" s="1"/>
  <c r="B163" i="16"/>
  <c r="F163" i="16"/>
  <c r="A164" i="16"/>
  <c r="C163" i="16"/>
  <c r="D163" i="16"/>
  <c r="E163" i="16"/>
  <c r="C164" i="16" l="1"/>
  <c r="S164" i="16"/>
  <c r="T164" i="16" s="1"/>
  <c r="F164" i="16"/>
  <c r="O164" i="16"/>
  <c r="P164" i="16" s="1"/>
  <c r="G164" i="16"/>
  <c r="H164" i="16"/>
  <c r="Q164" i="16"/>
  <c r="R164" i="16" s="1"/>
  <c r="I164" i="16"/>
  <c r="E164" i="16"/>
  <c r="B164" i="16"/>
  <c r="M164" i="16" s="1"/>
  <c r="J164" i="16"/>
  <c r="A165" i="16"/>
  <c r="D164" i="16"/>
  <c r="M163" i="16"/>
  <c r="K163" i="16"/>
  <c r="L163" i="16"/>
  <c r="G165" i="16" l="1"/>
  <c r="O165" i="16"/>
  <c r="P165" i="16" s="1"/>
  <c r="D165" i="16"/>
  <c r="E165" i="16"/>
  <c r="F165" i="16"/>
  <c r="H165" i="16"/>
  <c r="Q165" i="16"/>
  <c r="R165" i="16" s="1"/>
  <c r="C165" i="16"/>
  <c r="A166" i="16"/>
  <c r="B165" i="16"/>
  <c r="M165" i="16" s="1"/>
  <c r="I165" i="16"/>
  <c r="S165" i="16"/>
  <c r="T165" i="16" s="1"/>
  <c r="J165" i="16"/>
  <c r="K164" i="16"/>
  <c r="L164" i="16"/>
  <c r="C166" i="16" l="1"/>
  <c r="S166" i="16"/>
  <c r="T166" i="16" s="1"/>
  <c r="B166" i="16"/>
  <c r="M166" i="16" s="1"/>
  <c r="A167" i="16"/>
  <c r="D166" i="16"/>
  <c r="E166" i="16"/>
  <c r="F166" i="16"/>
  <c r="O166" i="16"/>
  <c r="P166" i="16" s="1"/>
  <c r="J166" i="16"/>
  <c r="H166" i="16"/>
  <c r="I166" i="16"/>
  <c r="Q166" i="16"/>
  <c r="R166" i="16" s="1"/>
  <c r="G166" i="16"/>
  <c r="L165" i="16"/>
  <c r="K165" i="16"/>
  <c r="G167" i="16" l="1"/>
  <c r="O167" i="16"/>
  <c r="P167" i="16" s="1"/>
  <c r="J167" i="16"/>
  <c r="S167" i="16"/>
  <c r="T167" i="16" s="1"/>
  <c r="C167" i="16"/>
  <c r="A168" i="16"/>
  <c r="I167" i="16"/>
  <c r="D167" i="16"/>
  <c r="Q167" i="16"/>
  <c r="R167" i="16" s="1"/>
  <c r="F167" i="16"/>
  <c r="H167" i="16"/>
  <c r="B167" i="16"/>
  <c r="E167" i="16"/>
  <c r="K166" i="16"/>
  <c r="L166" i="16"/>
  <c r="M167" i="16" l="1"/>
  <c r="C168" i="16"/>
  <c r="S168" i="16"/>
  <c r="T168" i="16" s="1"/>
  <c r="H168" i="16"/>
  <c r="Q168" i="16"/>
  <c r="R168" i="16" s="1"/>
  <c r="J168" i="16"/>
  <c r="G168" i="16"/>
  <c r="B168" i="16"/>
  <c r="O168" i="16"/>
  <c r="P168" i="16" s="1"/>
  <c r="D168" i="16"/>
  <c r="F168" i="16"/>
  <c r="I168" i="16"/>
  <c r="A169" i="16"/>
  <c r="E168" i="16"/>
  <c r="L167" i="16"/>
  <c r="K167" i="16"/>
  <c r="G169" i="16" l="1"/>
  <c r="O169" i="16"/>
  <c r="P169" i="16" s="1"/>
  <c r="F169" i="16"/>
  <c r="I169" i="16"/>
  <c r="E169" i="16"/>
  <c r="H169" i="16"/>
  <c r="A170" i="16"/>
  <c r="D169" i="16"/>
  <c r="Q169" i="16"/>
  <c r="R169" i="16" s="1"/>
  <c r="S169" i="16"/>
  <c r="T169" i="16" s="1"/>
  <c r="B169" i="16"/>
  <c r="J169" i="16"/>
  <c r="C169" i="16"/>
  <c r="K168" i="16"/>
  <c r="L168" i="16"/>
  <c r="M168" i="16"/>
  <c r="K169" i="16" l="1"/>
  <c r="L169" i="16"/>
  <c r="M169" i="16"/>
  <c r="C170" i="16"/>
  <c r="S170" i="16"/>
  <c r="T170" i="16" s="1"/>
  <c r="E170" i="16"/>
  <c r="G170" i="16"/>
  <c r="D170" i="16"/>
  <c r="Q170" i="16"/>
  <c r="R170" i="16" s="1"/>
  <c r="F170" i="16"/>
  <c r="H170" i="16"/>
  <c r="A171" i="16"/>
  <c r="O170" i="16"/>
  <c r="P170" i="16" s="1"/>
  <c r="B170" i="16"/>
  <c r="M170" i="16" s="1"/>
  <c r="I170" i="16"/>
  <c r="J170" i="16"/>
  <c r="K170" i="16" l="1"/>
  <c r="L170" i="16"/>
  <c r="G171" i="16"/>
  <c r="O171" i="16"/>
  <c r="P171" i="16" s="1"/>
  <c r="C171" i="16"/>
  <c r="A172" i="16"/>
  <c r="E171" i="16"/>
  <c r="B171" i="16"/>
  <c r="J171" i="16"/>
  <c r="Q171" i="16"/>
  <c r="R171" i="16" s="1"/>
  <c r="I171" i="16"/>
  <c r="F171" i="16"/>
  <c r="H171" i="16"/>
  <c r="D171" i="16"/>
  <c r="S171" i="16"/>
  <c r="T171" i="16" s="1"/>
  <c r="M171" i="16" l="1"/>
  <c r="C172" i="16"/>
  <c r="S172" i="16"/>
  <c r="T172" i="16" s="1"/>
  <c r="J172" i="16"/>
  <c r="D172" i="16"/>
  <c r="I172" i="16"/>
  <c r="F172" i="16"/>
  <c r="A173" i="16"/>
  <c r="H172" i="16"/>
  <c r="E172" i="16"/>
  <c r="Q172" i="16"/>
  <c r="R172" i="16" s="1"/>
  <c r="O172" i="16"/>
  <c r="P172" i="16" s="1"/>
  <c r="B172" i="16"/>
  <c r="M172" i="16" s="1"/>
  <c r="G172" i="16"/>
  <c r="L171" i="16"/>
  <c r="K171" i="16"/>
  <c r="G173" i="16" l="1"/>
  <c r="O173" i="16"/>
  <c r="P173" i="16" s="1"/>
  <c r="I173" i="16"/>
  <c r="B173" i="16"/>
  <c r="H173" i="16"/>
  <c r="Q173" i="16"/>
  <c r="R173" i="16" s="1"/>
  <c r="D173" i="16"/>
  <c r="S173" i="16"/>
  <c r="T173" i="16" s="1"/>
  <c r="E173" i="16"/>
  <c r="A174" i="16"/>
  <c r="C173" i="16"/>
  <c r="F173" i="16"/>
  <c r="J173" i="16"/>
  <c r="K172" i="16"/>
  <c r="L172" i="16"/>
  <c r="M173" i="16" l="1"/>
  <c r="K173" i="16"/>
  <c r="L173" i="16"/>
  <c r="C174" i="16"/>
  <c r="S174" i="16"/>
  <c r="T174" i="16" s="1"/>
  <c r="G174" i="16"/>
  <c r="I174" i="16"/>
  <c r="F174" i="16"/>
  <c r="O174" i="16"/>
  <c r="P174" i="16" s="1"/>
  <c r="J174" i="16"/>
  <c r="H174" i="16"/>
  <c r="D174" i="16"/>
  <c r="E174" i="16"/>
  <c r="Q174" i="16"/>
  <c r="R174" i="16" s="1"/>
  <c r="B174" i="16"/>
  <c r="M174" i="16" s="1"/>
  <c r="A175" i="16"/>
  <c r="K174" i="16" l="1"/>
  <c r="L174" i="16"/>
  <c r="G175" i="16"/>
  <c r="O175" i="16"/>
  <c r="P175" i="16" s="1"/>
  <c r="E175" i="16"/>
  <c r="H175" i="16"/>
  <c r="Q175" i="16"/>
  <c r="R175" i="16" s="1"/>
  <c r="D175" i="16"/>
  <c r="C175" i="16"/>
  <c r="S175" i="16"/>
  <c r="T175" i="16" s="1"/>
  <c r="I175" i="16"/>
  <c r="A176" i="16"/>
  <c r="J175" i="16"/>
  <c r="B175" i="16"/>
  <c r="M175" i="16" s="1"/>
  <c r="F175" i="16"/>
  <c r="C176" i="16" l="1"/>
  <c r="S176" i="16"/>
  <c r="T176" i="16" s="1"/>
  <c r="D176" i="16"/>
  <c r="F176" i="16"/>
  <c r="O176" i="16"/>
  <c r="P176" i="16" s="1"/>
  <c r="B176" i="16"/>
  <c r="M176" i="16" s="1"/>
  <c r="A177" i="16"/>
  <c r="Q176" i="16"/>
  <c r="R176" i="16" s="1"/>
  <c r="E176" i="16"/>
  <c r="J176" i="16"/>
  <c r="G176" i="16"/>
  <c r="H176" i="16"/>
  <c r="I176" i="16"/>
  <c r="L175" i="16"/>
  <c r="K175" i="16"/>
  <c r="G177" i="16" l="1"/>
  <c r="O177" i="16"/>
  <c r="P177" i="16" s="1"/>
  <c r="B177" i="16"/>
  <c r="D177" i="16"/>
  <c r="J177" i="16"/>
  <c r="S177" i="16"/>
  <c r="T177" i="16" s="1"/>
  <c r="H177" i="16"/>
  <c r="F177" i="16"/>
  <c r="A178" i="16"/>
  <c r="C177" i="16"/>
  <c r="E177" i="16"/>
  <c r="I177" i="16"/>
  <c r="Q177" i="16"/>
  <c r="R177" i="16" s="1"/>
  <c r="K176" i="16"/>
  <c r="L176" i="16"/>
  <c r="K177" i="16" l="1"/>
  <c r="L177" i="16"/>
  <c r="C178" i="16"/>
  <c r="S178" i="16"/>
  <c r="T178" i="16" s="1"/>
  <c r="I178" i="16"/>
  <c r="B178" i="16"/>
  <c r="M178" i="16" s="1"/>
  <c r="A179" i="16"/>
  <c r="H178" i="16"/>
  <c r="Q178" i="16"/>
  <c r="R178" i="16" s="1"/>
  <c r="D178" i="16"/>
  <c r="F178" i="16"/>
  <c r="G178" i="16"/>
  <c r="O178" i="16"/>
  <c r="P178" i="16" s="1"/>
  <c r="J178" i="16"/>
  <c r="E178" i="16"/>
  <c r="M177" i="16"/>
  <c r="G179" i="16" l="1"/>
  <c r="O179" i="16"/>
  <c r="P179" i="16" s="1"/>
  <c r="H179" i="16"/>
  <c r="Q179" i="16"/>
  <c r="R179" i="16" s="1"/>
  <c r="J179" i="16"/>
  <c r="S179" i="16"/>
  <c r="T179" i="16" s="1"/>
  <c r="F179" i="16"/>
  <c r="B179" i="16"/>
  <c r="C179" i="16"/>
  <c r="A180" i="16"/>
  <c r="D179" i="16"/>
  <c r="E179" i="16"/>
  <c r="I179" i="16"/>
  <c r="K178" i="16"/>
  <c r="L178" i="16"/>
  <c r="M179" i="16" l="1"/>
  <c r="C180" i="16"/>
  <c r="S180" i="16"/>
  <c r="T180" i="16" s="1"/>
  <c r="F180" i="16"/>
  <c r="O180" i="16"/>
  <c r="P180" i="16" s="1"/>
  <c r="H180" i="16"/>
  <c r="Q180" i="16"/>
  <c r="R180" i="16" s="1"/>
  <c r="E180" i="16"/>
  <c r="G180" i="16"/>
  <c r="A181" i="16"/>
  <c r="J180" i="16"/>
  <c r="D180" i="16"/>
  <c r="B180" i="16"/>
  <c r="M180" i="16" s="1"/>
  <c r="I180" i="16"/>
  <c r="L179" i="16"/>
  <c r="K179" i="16"/>
  <c r="G181" i="16" l="1"/>
  <c r="O181" i="16"/>
  <c r="P181" i="16" s="1"/>
  <c r="D181" i="16"/>
  <c r="F181" i="16"/>
  <c r="C181" i="16"/>
  <c r="A182" i="16"/>
  <c r="Q181" i="16"/>
  <c r="R181" i="16" s="1"/>
  <c r="E181" i="16"/>
  <c r="S181" i="16"/>
  <c r="T181" i="16" s="1"/>
  <c r="H181" i="16"/>
  <c r="J181" i="16"/>
  <c r="I181" i="16"/>
  <c r="B181" i="16"/>
  <c r="K180" i="16"/>
  <c r="L180" i="16"/>
  <c r="M181" i="16" l="1"/>
  <c r="L181" i="16"/>
  <c r="K181" i="16"/>
  <c r="C182" i="16"/>
  <c r="S182" i="16"/>
  <c r="T182" i="16" s="1"/>
  <c r="B182" i="16"/>
  <c r="M182" i="16" s="1"/>
  <c r="A183" i="16"/>
  <c r="E182" i="16"/>
  <c r="J182" i="16"/>
  <c r="I182" i="16"/>
  <c r="O182" i="16"/>
  <c r="P182" i="16" s="1"/>
  <c r="H182" i="16"/>
  <c r="Q182" i="16"/>
  <c r="R182" i="16" s="1"/>
  <c r="D182" i="16"/>
  <c r="G182" i="16"/>
  <c r="F182" i="16"/>
  <c r="G183" i="16" l="1"/>
  <c r="O183" i="16"/>
  <c r="P183" i="16" s="1"/>
  <c r="J183" i="16"/>
  <c r="S183" i="16"/>
  <c r="T183" i="16" s="1"/>
  <c r="I183" i="16"/>
  <c r="C183" i="16"/>
  <c r="E183" i="16"/>
  <c r="Q183" i="16"/>
  <c r="R183" i="16" s="1"/>
  <c r="F183" i="16"/>
  <c r="B183" i="16"/>
  <c r="D183" i="16"/>
  <c r="H183" i="16"/>
  <c r="A184" i="16"/>
  <c r="K182" i="16"/>
  <c r="L182" i="16"/>
  <c r="M183" i="16" l="1"/>
  <c r="K183" i="16"/>
  <c r="L183" i="16"/>
  <c r="C184" i="16"/>
  <c r="S184" i="16"/>
  <c r="T184" i="16" s="1"/>
  <c r="H184" i="16"/>
  <c r="Q184" i="16"/>
  <c r="R184" i="16" s="1"/>
  <c r="G184" i="16"/>
  <c r="F184" i="16"/>
  <c r="J184" i="16"/>
  <c r="E184" i="16"/>
  <c r="B184" i="16"/>
  <c r="D184" i="16"/>
  <c r="I184" i="16"/>
  <c r="O184" i="16"/>
  <c r="P184" i="16" s="1"/>
  <c r="A185" i="16"/>
  <c r="M184" i="16" l="1"/>
  <c r="G185" i="16"/>
  <c r="O185" i="16"/>
  <c r="P185" i="16" s="1"/>
  <c r="F185" i="16"/>
  <c r="E185" i="16"/>
  <c r="B185" i="16"/>
  <c r="C185" i="16"/>
  <c r="Q185" i="16"/>
  <c r="R185" i="16" s="1"/>
  <c r="J185" i="16"/>
  <c r="A186" i="16"/>
  <c r="H185" i="16"/>
  <c r="I185" i="16"/>
  <c r="D185" i="16"/>
  <c r="S185" i="16"/>
  <c r="T185" i="16" s="1"/>
  <c r="K184" i="16"/>
  <c r="L184" i="16"/>
  <c r="C186" i="16" l="1"/>
  <c r="S186" i="16"/>
  <c r="T186" i="16" s="1"/>
  <c r="E186" i="16"/>
  <c r="D186" i="16"/>
  <c r="B186" i="16"/>
  <c r="M186" i="16" s="1"/>
  <c r="G186" i="16"/>
  <c r="H186" i="16"/>
  <c r="O186" i="16"/>
  <c r="P186" i="16" s="1"/>
  <c r="J186" i="16"/>
  <c r="Q186" i="16"/>
  <c r="R186" i="16" s="1"/>
  <c r="A187" i="16"/>
  <c r="I186" i="16"/>
  <c r="F186" i="16"/>
  <c r="K185" i="16"/>
  <c r="L185" i="16"/>
  <c r="M185" i="16"/>
  <c r="C187" i="16" l="1"/>
  <c r="S187" i="16"/>
  <c r="T187" i="16" s="1"/>
  <c r="B187" i="16"/>
  <c r="M187" i="16" s="1"/>
  <c r="J187" i="16"/>
  <c r="G187" i="16"/>
  <c r="Q187" i="16"/>
  <c r="R187" i="16" s="1"/>
  <c r="I187" i="16"/>
  <c r="A188" i="16"/>
  <c r="F187" i="16"/>
  <c r="O187" i="16"/>
  <c r="P187" i="16" s="1"/>
  <c r="D187" i="16"/>
  <c r="E187" i="16"/>
  <c r="H187" i="16"/>
  <c r="K186" i="16"/>
  <c r="L186" i="16"/>
  <c r="K187" i="16" l="1"/>
  <c r="L187" i="16"/>
  <c r="G188" i="16"/>
  <c r="O188" i="16"/>
  <c r="P188" i="16" s="1"/>
  <c r="F188" i="16"/>
  <c r="I188" i="16"/>
  <c r="S188" i="16"/>
  <c r="T188" i="16" s="1"/>
  <c r="A189" i="16"/>
  <c r="B188" i="16"/>
  <c r="H188" i="16"/>
  <c r="Q188" i="16"/>
  <c r="R188" i="16" s="1"/>
  <c r="C188" i="16"/>
  <c r="J188" i="16"/>
  <c r="E188" i="16"/>
  <c r="D188" i="16"/>
  <c r="K188" i="16" l="1"/>
  <c r="L188" i="16"/>
  <c r="M188" i="16"/>
  <c r="C189" i="16"/>
  <c r="S189" i="16"/>
  <c r="T189" i="16" s="1"/>
  <c r="B189" i="16"/>
  <c r="M189" i="16" s="1"/>
  <c r="J189" i="16"/>
  <c r="I189" i="16"/>
  <c r="A190" i="16"/>
  <c r="D189" i="16"/>
  <c r="H189" i="16"/>
  <c r="Q189" i="16"/>
  <c r="R189" i="16" s="1"/>
  <c r="E189" i="16"/>
  <c r="O189" i="16"/>
  <c r="P189" i="16" s="1"/>
  <c r="F189" i="16"/>
  <c r="G189" i="16"/>
  <c r="K189" i="16" l="1"/>
  <c r="L189" i="16"/>
  <c r="G190" i="16"/>
  <c r="O190" i="16"/>
  <c r="P190" i="16" s="1"/>
  <c r="F190" i="16"/>
  <c r="A191" i="16"/>
  <c r="C190" i="16"/>
  <c r="D190" i="16"/>
  <c r="J190" i="16"/>
  <c r="S190" i="16"/>
  <c r="T190" i="16" s="1"/>
  <c r="B190" i="16"/>
  <c r="E190" i="16"/>
  <c r="Q190" i="16"/>
  <c r="R190" i="16" s="1"/>
  <c r="H190" i="16"/>
  <c r="I190" i="16"/>
  <c r="M190" i="16" l="1"/>
  <c r="K190" i="16"/>
  <c r="L190" i="16"/>
  <c r="C191" i="16"/>
  <c r="S191" i="16"/>
  <c r="T191" i="16" s="1"/>
  <c r="B191" i="16"/>
  <c r="M191" i="16" s="1"/>
  <c r="J191" i="16"/>
  <c r="E191" i="16"/>
  <c r="O191" i="16"/>
  <c r="P191" i="16" s="1"/>
  <c r="F191" i="16"/>
  <c r="A192" i="16"/>
  <c r="D191" i="16"/>
  <c r="G191" i="16"/>
  <c r="Q191" i="16"/>
  <c r="R191" i="16" s="1"/>
  <c r="I191" i="16"/>
  <c r="H191" i="16"/>
  <c r="K191" i="16" l="1"/>
  <c r="L191" i="16"/>
  <c r="G192" i="16"/>
  <c r="O192" i="16"/>
  <c r="P192" i="16" s="1"/>
  <c r="F192" i="16"/>
  <c r="C192" i="16"/>
  <c r="E192" i="16"/>
  <c r="Q192" i="16"/>
  <c r="R192" i="16" s="1"/>
  <c r="H192" i="16"/>
  <c r="B192" i="16"/>
  <c r="A193" i="16"/>
  <c r="D192" i="16"/>
  <c r="I192" i="16"/>
  <c r="S192" i="16"/>
  <c r="T192" i="16" s="1"/>
  <c r="J192" i="16"/>
  <c r="L192" i="16" l="1"/>
  <c r="K192" i="16"/>
  <c r="C193" i="16"/>
  <c r="S193" i="16"/>
  <c r="T193" i="16" s="1"/>
  <c r="B193" i="16"/>
  <c r="M193" i="16" s="1"/>
  <c r="J193" i="16"/>
  <c r="E193" i="16"/>
  <c r="O193" i="16"/>
  <c r="P193" i="16" s="1"/>
  <c r="G193" i="16"/>
  <c r="Q193" i="16"/>
  <c r="R193" i="16" s="1"/>
  <c r="H193" i="16"/>
  <c r="D193" i="16"/>
  <c r="F193" i="16"/>
  <c r="I193" i="16"/>
  <c r="A194" i="16"/>
  <c r="M192" i="16"/>
  <c r="G194" i="16" l="1"/>
  <c r="O194" i="16"/>
  <c r="P194" i="16" s="1"/>
  <c r="F194" i="16"/>
  <c r="E194" i="16"/>
  <c r="Q194" i="16"/>
  <c r="R194" i="16" s="1"/>
  <c r="I194" i="16"/>
  <c r="S194" i="16"/>
  <c r="T194" i="16" s="1"/>
  <c r="J194" i="16"/>
  <c r="D194" i="16"/>
  <c r="B194" i="16"/>
  <c r="C194" i="16"/>
  <c r="H194" i="16"/>
  <c r="A195" i="16"/>
  <c r="K193" i="16"/>
  <c r="L193" i="16"/>
  <c r="K194" i="16" l="1"/>
  <c r="L194" i="16"/>
  <c r="C195" i="16"/>
  <c r="B195" i="16"/>
  <c r="M195" i="16" s="1"/>
  <c r="J195" i="16"/>
  <c r="G195" i="16"/>
  <c r="Q195" i="16"/>
  <c r="R195" i="16" s="1"/>
  <c r="I195" i="16"/>
  <c r="A196" i="16"/>
  <c r="F195" i="16"/>
  <c r="D195" i="16"/>
  <c r="E195" i="16"/>
  <c r="H195" i="16"/>
  <c r="O195" i="16"/>
  <c r="P195" i="16" s="1"/>
  <c r="S195" i="16"/>
  <c r="T195" i="16" s="1"/>
  <c r="M194" i="16"/>
  <c r="K195" i="16" l="1"/>
  <c r="L195" i="16"/>
  <c r="F196" i="16"/>
  <c r="G196" i="16"/>
  <c r="I196" i="16"/>
  <c r="J196" i="16"/>
  <c r="S196" i="16"/>
  <c r="T196" i="16" s="1"/>
  <c r="E196" i="16"/>
  <c r="O196" i="16"/>
  <c r="P196" i="16" s="1"/>
  <c r="C196" i="16"/>
  <c r="A197" i="16"/>
  <c r="D196" i="16"/>
  <c r="H196" i="16"/>
  <c r="B196" i="16"/>
  <c r="M196" i="16" s="1"/>
  <c r="Q196" i="16"/>
  <c r="R196" i="16" s="1"/>
  <c r="B197" i="16" l="1"/>
  <c r="J197" i="16"/>
  <c r="E197" i="16"/>
  <c r="G197" i="16"/>
  <c r="H197" i="16"/>
  <c r="Q197" i="16"/>
  <c r="R197" i="16" s="1"/>
  <c r="D197" i="16"/>
  <c r="C197" i="16"/>
  <c r="A198" i="16"/>
  <c r="F197" i="16"/>
  <c r="I197" i="16"/>
  <c r="S197" i="16"/>
  <c r="T197" i="16" s="1"/>
  <c r="O197" i="16"/>
  <c r="P197" i="16" s="1"/>
  <c r="K196" i="16"/>
  <c r="L196" i="16"/>
  <c r="K197" i="16" l="1"/>
  <c r="L197" i="16"/>
  <c r="F198" i="16"/>
  <c r="C198" i="16"/>
  <c r="A199" i="16"/>
  <c r="E198" i="16"/>
  <c r="O198" i="16"/>
  <c r="P198" i="16" s="1"/>
  <c r="G198" i="16"/>
  <c r="B198" i="16"/>
  <c r="S198" i="16"/>
  <c r="T198" i="16" s="1"/>
  <c r="D198" i="16"/>
  <c r="H198" i="16"/>
  <c r="Q198" i="16"/>
  <c r="R198" i="16" s="1"/>
  <c r="I198" i="16"/>
  <c r="J198" i="16"/>
  <c r="M197" i="16"/>
  <c r="L198" i="16" l="1"/>
  <c r="K198" i="16"/>
  <c r="B199" i="16"/>
  <c r="M199" i="16" s="1"/>
  <c r="J199" i="16"/>
  <c r="D199" i="16"/>
  <c r="E199" i="16"/>
  <c r="I199" i="16"/>
  <c r="S199" i="16"/>
  <c r="T199" i="16" s="1"/>
  <c r="Q199" i="16"/>
  <c r="R199" i="16" s="1"/>
  <c r="C199" i="16"/>
  <c r="A200" i="16"/>
  <c r="F199" i="16"/>
  <c r="O199" i="16"/>
  <c r="P199" i="16" s="1"/>
  <c r="H199" i="16"/>
  <c r="G199" i="16"/>
  <c r="M198" i="16"/>
  <c r="K199" i="16" l="1"/>
  <c r="L199" i="16"/>
  <c r="F200" i="16"/>
  <c r="I200" i="16"/>
  <c r="B200" i="16"/>
  <c r="C200" i="16"/>
  <c r="A201" i="16"/>
  <c r="H200" i="16"/>
  <c r="Q200" i="16"/>
  <c r="R200" i="16" s="1"/>
  <c r="O200" i="16"/>
  <c r="P200" i="16" s="1"/>
  <c r="S200" i="16"/>
  <c r="T200" i="16" s="1"/>
  <c r="D200" i="16"/>
  <c r="E200" i="16"/>
  <c r="G200" i="16"/>
  <c r="J200" i="16"/>
  <c r="B201" i="16" l="1"/>
  <c r="J201" i="16"/>
  <c r="G201" i="16"/>
  <c r="I201" i="16"/>
  <c r="S201" i="16"/>
  <c r="T201" i="16" s="1"/>
  <c r="F201" i="16"/>
  <c r="O201" i="16"/>
  <c r="P201" i="16" s="1"/>
  <c r="Q201" i="16"/>
  <c r="R201" i="16" s="1"/>
  <c r="C201" i="16"/>
  <c r="A202" i="16"/>
  <c r="D201" i="16"/>
  <c r="E201" i="16"/>
  <c r="H201" i="16"/>
  <c r="K200" i="16"/>
  <c r="L200" i="16"/>
  <c r="M200" i="16"/>
  <c r="K201" i="16" l="1"/>
  <c r="L201" i="16"/>
  <c r="F202" i="16"/>
  <c r="E202" i="16"/>
  <c r="O202" i="16"/>
  <c r="P202" i="16" s="1"/>
  <c r="H202" i="16"/>
  <c r="Q202" i="16"/>
  <c r="R202" i="16" s="1"/>
  <c r="I202" i="16"/>
  <c r="D202" i="16"/>
  <c r="S202" i="16"/>
  <c r="T202" i="16" s="1"/>
  <c r="J202" i="16"/>
  <c r="C202" i="16"/>
  <c r="G202" i="16"/>
  <c r="A203" i="16"/>
  <c r="B202" i="16"/>
  <c r="M202" i="16" s="1"/>
  <c r="M201" i="16"/>
  <c r="B203" i="16" l="1"/>
  <c r="J203" i="16"/>
  <c r="D203" i="16"/>
  <c r="F203" i="16"/>
  <c r="O203" i="16"/>
  <c r="P203" i="16" s="1"/>
  <c r="G203" i="16"/>
  <c r="C203" i="16"/>
  <c r="A204" i="16"/>
  <c r="I203" i="16"/>
  <c r="Q203" i="16"/>
  <c r="R203" i="16" s="1"/>
  <c r="H203" i="16"/>
  <c r="S203" i="16"/>
  <c r="T203" i="16" s="1"/>
  <c r="E203" i="16"/>
  <c r="K202" i="16"/>
  <c r="L202" i="16"/>
  <c r="M203" i="16" l="1"/>
  <c r="F204" i="16"/>
  <c r="B204" i="16"/>
  <c r="D204" i="16"/>
  <c r="E204" i="16"/>
  <c r="O204" i="16"/>
  <c r="P204" i="16" s="1"/>
  <c r="J204" i="16"/>
  <c r="S204" i="16"/>
  <c r="T204" i="16" s="1"/>
  <c r="H204" i="16"/>
  <c r="I204" i="16"/>
  <c r="G204" i="16"/>
  <c r="Q204" i="16"/>
  <c r="R204" i="16" s="1"/>
  <c r="A205" i="16"/>
  <c r="C204" i="16"/>
  <c r="L203" i="16"/>
  <c r="K203" i="16"/>
  <c r="K204" i="16" l="1"/>
  <c r="L204" i="16"/>
  <c r="B205" i="16"/>
  <c r="J205" i="16"/>
  <c r="I205" i="16"/>
  <c r="S205" i="16"/>
  <c r="T205" i="16" s="1"/>
  <c r="C205" i="16"/>
  <c r="A206" i="16"/>
  <c r="D205" i="16"/>
  <c r="H205" i="16"/>
  <c r="Q205" i="16"/>
  <c r="R205" i="16" s="1"/>
  <c r="F205" i="16"/>
  <c r="G205" i="16"/>
  <c r="E205" i="16"/>
  <c r="O205" i="16"/>
  <c r="P205" i="16" s="1"/>
  <c r="M204" i="16"/>
  <c r="F206" i="16" l="1"/>
  <c r="H206" i="16"/>
  <c r="Q206" i="16"/>
  <c r="R206" i="16" s="1"/>
  <c r="J206" i="16"/>
  <c r="S206" i="16"/>
  <c r="T206" i="16" s="1"/>
  <c r="B206" i="16"/>
  <c r="G206" i="16"/>
  <c r="D206" i="16"/>
  <c r="E206" i="16"/>
  <c r="I206" i="16"/>
  <c r="C206" i="16"/>
  <c r="A207" i="16"/>
  <c r="O206" i="16"/>
  <c r="P206" i="16" s="1"/>
  <c r="L205" i="16"/>
  <c r="K205" i="16"/>
  <c r="M205" i="16"/>
  <c r="M206" i="16" l="1"/>
  <c r="B207" i="16"/>
  <c r="J207" i="16"/>
  <c r="F207" i="16"/>
  <c r="O207" i="16"/>
  <c r="P207" i="16" s="1"/>
  <c r="H207" i="16"/>
  <c r="Q207" i="16"/>
  <c r="R207" i="16" s="1"/>
  <c r="I207" i="16"/>
  <c r="S207" i="16"/>
  <c r="T207" i="16" s="1"/>
  <c r="E207" i="16"/>
  <c r="C207" i="16"/>
  <c r="A208" i="16"/>
  <c r="D207" i="16"/>
  <c r="G207" i="16"/>
  <c r="K206" i="16"/>
  <c r="L206" i="16"/>
  <c r="F208" i="16" l="1"/>
  <c r="D208" i="16"/>
  <c r="G208" i="16"/>
  <c r="H208" i="16"/>
  <c r="Q208" i="16"/>
  <c r="R208" i="16" s="1"/>
  <c r="C208" i="16"/>
  <c r="A209" i="16"/>
  <c r="S208" i="16"/>
  <c r="T208" i="16" s="1"/>
  <c r="B208" i="16"/>
  <c r="E208" i="16"/>
  <c r="I208" i="16"/>
  <c r="O208" i="16"/>
  <c r="P208" i="16" s="1"/>
  <c r="J208" i="16"/>
  <c r="K207" i="16"/>
  <c r="L207" i="16"/>
  <c r="M207" i="16"/>
  <c r="L208" i="16" l="1"/>
  <c r="K208" i="16"/>
  <c r="M208" i="16"/>
  <c r="B209" i="16"/>
  <c r="J209" i="16"/>
  <c r="C209" i="16"/>
  <c r="A210" i="16"/>
  <c r="E209" i="16"/>
  <c r="F209" i="16"/>
  <c r="O209" i="16"/>
  <c r="P209" i="16" s="1"/>
  <c r="Q209" i="16"/>
  <c r="R209" i="16" s="1"/>
  <c r="S209" i="16"/>
  <c r="T209" i="16" s="1"/>
  <c r="D209" i="16"/>
  <c r="G209" i="16"/>
  <c r="I209" i="16"/>
  <c r="H209" i="16"/>
  <c r="F210" i="16" l="1"/>
  <c r="J210" i="16"/>
  <c r="S210" i="16"/>
  <c r="T210" i="16" s="1"/>
  <c r="C210" i="16"/>
  <c r="A211" i="16"/>
  <c r="D210" i="16"/>
  <c r="I210" i="16"/>
  <c r="Q210" i="16"/>
  <c r="R210" i="16" s="1"/>
  <c r="B210" i="16"/>
  <c r="E210" i="16"/>
  <c r="O210" i="16"/>
  <c r="P210" i="16" s="1"/>
  <c r="G210" i="16"/>
  <c r="H210" i="16"/>
  <c r="M209" i="16"/>
  <c r="L209" i="16"/>
  <c r="K209" i="16"/>
  <c r="M210" i="16" l="1"/>
  <c r="B211" i="16"/>
  <c r="J211" i="16"/>
  <c r="H211" i="16"/>
  <c r="Q211" i="16"/>
  <c r="R211" i="16" s="1"/>
  <c r="C211" i="16"/>
  <c r="A212" i="16"/>
  <c r="G211" i="16"/>
  <c r="O211" i="16"/>
  <c r="P211" i="16" s="1"/>
  <c r="S211" i="16"/>
  <c r="T211" i="16" s="1"/>
  <c r="D211" i="16"/>
  <c r="I211" i="16"/>
  <c r="E211" i="16"/>
  <c r="F211" i="16"/>
  <c r="L210" i="16"/>
  <c r="K210" i="16"/>
  <c r="M211" i="16" l="1"/>
  <c r="F212" i="16"/>
  <c r="G212" i="16"/>
  <c r="I212" i="16"/>
  <c r="J212" i="16"/>
  <c r="S212" i="16"/>
  <c r="T212" i="16" s="1"/>
  <c r="E212" i="16"/>
  <c r="O212" i="16"/>
  <c r="P212" i="16" s="1"/>
  <c r="Q212" i="16"/>
  <c r="R212" i="16" s="1"/>
  <c r="B212" i="16"/>
  <c r="C212" i="16"/>
  <c r="D212" i="16"/>
  <c r="H212" i="16"/>
  <c r="A213" i="16"/>
  <c r="K211" i="16"/>
  <c r="L211" i="16"/>
  <c r="L212" i="16" l="1"/>
  <c r="K212" i="16"/>
  <c r="B213" i="16"/>
  <c r="J213" i="16"/>
  <c r="E213" i="16"/>
  <c r="G213" i="16"/>
  <c r="H213" i="16"/>
  <c r="Q213" i="16"/>
  <c r="R213" i="16" s="1"/>
  <c r="D213" i="16"/>
  <c r="O213" i="16"/>
  <c r="P213" i="16" s="1"/>
  <c r="S213" i="16"/>
  <c r="T213" i="16" s="1"/>
  <c r="I213" i="16"/>
  <c r="A214" i="16"/>
  <c r="A16" i="26464"/>
  <c r="B16" i="26464" s="1"/>
  <c r="A20" i="26464"/>
  <c r="B20" i="26464" s="1"/>
  <c r="A24" i="26464"/>
  <c r="B24" i="26464" s="1"/>
  <c r="A26" i="26464"/>
  <c r="B26" i="26464" s="1"/>
  <c r="C213" i="16"/>
  <c r="F213" i="16"/>
  <c r="A12" i="26464"/>
  <c r="B12" i="26464" s="1"/>
  <c r="A15" i="26464"/>
  <c r="B15" i="26464" s="1"/>
  <c r="A21" i="26464"/>
  <c r="B21" i="26464" s="1"/>
  <c r="A23" i="26464"/>
  <c r="B23" i="26464" s="1"/>
  <c r="A29" i="26464"/>
  <c r="B29" i="26464" s="1"/>
  <c r="A33" i="26464"/>
  <c r="B33" i="26464" s="1"/>
  <c r="A9" i="26464"/>
  <c r="B9" i="26464" s="1"/>
  <c r="A10" i="26464"/>
  <c r="B10" i="26464" s="1"/>
  <c r="A30" i="26464"/>
  <c r="B30" i="26464" s="1"/>
  <c r="A32" i="26464"/>
  <c r="B32" i="26464" s="1"/>
  <c r="A36" i="26464"/>
  <c r="B36" i="26464" s="1"/>
  <c r="A11" i="26464"/>
  <c r="B11" i="26464" s="1"/>
  <c r="A13" i="26464"/>
  <c r="B13" i="26464" s="1"/>
  <c r="A14" i="26464"/>
  <c r="B14" i="26464" s="1"/>
  <c r="A28" i="26464"/>
  <c r="B28" i="26464" s="1"/>
  <c r="A39" i="26464"/>
  <c r="B39" i="26464" s="1"/>
  <c r="A22" i="26464"/>
  <c r="B22" i="26464" s="1"/>
  <c r="A37" i="26464"/>
  <c r="B37" i="26464" s="1"/>
  <c r="A38" i="26464"/>
  <c r="B38" i="26464" s="1"/>
  <c r="A46" i="26464"/>
  <c r="B46" i="26464" s="1"/>
  <c r="A49" i="26464"/>
  <c r="B49" i="26464" s="1"/>
  <c r="A19" i="26464"/>
  <c r="B19" i="26464" s="1"/>
  <c r="A27" i="26464"/>
  <c r="B27" i="26464" s="1"/>
  <c r="A44" i="26464"/>
  <c r="B44" i="26464" s="1"/>
  <c r="A31" i="26464"/>
  <c r="B31" i="26464" s="1"/>
  <c r="A18" i="26464"/>
  <c r="B18" i="26464" s="1"/>
  <c r="A35" i="26464"/>
  <c r="B35" i="26464" s="1"/>
  <c r="A50" i="26464"/>
  <c r="B50" i="26464" s="1"/>
  <c r="A51" i="26464"/>
  <c r="B51" i="26464" s="1"/>
  <c r="A56" i="26464"/>
  <c r="B56" i="26464" s="1"/>
  <c r="A64" i="26464"/>
  <c r="B64" i="26464" s="1"/>
  <c r="A17" i="26464"/>
  <c r="B17" i="26464" s="1"/>
  <c r="A41" i="26464"/>
  <c r="B41" i="26464" s="1"/>
  <c r="A42" i="26464"/>
  <c r="B42" i="26464" s="1"/>
  <c r="A52" i="26464"/>
  <c r="B52" i="26464" s="1"/>
  <c r="A53" i="26464"/>
  <c r="B53" i="26464" s="1"/>
  <c r="A54" i="26464"/>
  <c r="B54" i="26464" s="1"/>
  <c r="A59" i="26464"/>
  <c r="B59" i="26464" s="1"/>
  <c r="A43" i="26464"/>
  <c r="B43" i="26464" s="1"/>
  <c r="A62" i="26464"/>
  <c r="B62" i="26464" s="1"/>
  <c r="A70" i="26464"/>
  <c r="B70" i="26464" s="1"/>
  <c r="A40" i="26464"/>
  <c r="B40" i="26464" s="1"/>
  <c r="A57" i="26464"/>
  <c r="B57" i="26464" s="1"/>
  <c r="A25" i="26464"/>
  <c r="B25" i="26464" s="1"/>
  <c r="A61" i="26464"/>
  <c r="B61" i="26464" s="1"/>
  <c r="A69" i="26464"/>
  <c r="B69" i="26464" s="1"/>
  <c r="A71" i="26464"/>
  <c r="B71" i="26464" s="1"/>
  <c r="A73" i="26464"/>
  <c r="B73" i="26464" s="1"/>
  <c r="A81" i="26464"/>
  <c r="B81" i="26464" s="1"/>
  <c r="A89" i="26464"/>
  <c r="B89" i="26464" s="1"/>
  <c r="A47" i="26464"/>
  <c r="B47" i="26464" s="1"/>
  <c r="A68" i="26464"/>
  <c r="B68" i="26464" s="1"/>
  <c r="A45" i="26464"/>
  <c r="B45" i="26464" s="1"/>
  <c r="A67" i="26464"/>
  <c r="B67" i="26464" s="1"/>
  <c r="A74" i="26464"/>
  <c r="B74" i="26464" s="1"/>
  <c r="A79" i="26464"/>
  <c r="B79" i="26464" s="1"/>
  <c r="A87" i="26464"/>
  <c r="B87" i="26464" s="1"/>
  <c r="A55" i="26464"/>
  <c r="B55" i="26464" s="1"/>
  <c r="A65" i="26464"/>
  <c r="B65" i="26464" s="1"/>
  <c r="A66" i="26464"/>
  <c r="B66" i="26464" s="1"/>
  <c r="A75" i="26464"/>
  <c r="B75" i="26464" s="1"/>
  <c r="A34" i="26464"/>
  <c r="B34" i="26464" s="1"/>
  <c r="A60" i="26464"/>
  <c r="B60" i="26464" s="1"/>
  <c r="A78" i="26464"/>
  <c r="B78" i="26464" s="1"/>
  <c r="A86" i="26464"/>
  <c r="B86" i="26464" s="1"/>
  <c r="A63" i="26464"/>
  <c r="B63" i="26464" s="1"/>
  <c r="A84" i="26464"/>
  <c r="B84" i="26464" s="1"/>
  <c r="A92" i="26464"/>
  <c r="B92" i="26464" s="1"/>
  <c r="A100" i="26464"/>
  <c r="B100" i="26464" s="1"/>
  <c r="A72" i="26464"/>
  <c r="B72" i="26464" s="1"/>
  <c r="A82" i="26464"/>
  <c r="B82" i="26464" s="1"/>
  <c r="A83" i="26464"/>
  <c r="B83" i="26464" s="1"/>
  <c r="A76" i="26464"/>
  <c r="B76" i="26464" s="1"/>
  <c r="A77" i="26464"/>
  <c r="B77" i="26464" s="1"/>
  <c r="A80" i="26464"/>
  <c r="B80" i="26464" s="1"/>
  <c r="A90" i="26464"/>
  <c r="B90" i="26464" s="1"/>
  <c r="A98" i="26464"/>
  <c r="B98" i="26464" s="1"/>
  <c r="A48" i="26464"/>
  <c r="B48" i="26464" s="1"/>
  <c r="A85" i="26464"/>
  <c r="B85" i="26464" s="1"/>
  <c r="A97" i="26464"/>
  <c r="B97" i="26464" s="1"/>
  <c r="A105" i="26464"/>
  <c r="B105" i="26464" s="1"/>
  <c r="A113" i="26464"/>
  <c r="B113" i="26464" s="1"/>
  <c r="A96" i="26464"/>
  <c r="B96" i="26464" s="1"/>
  <c r="A121" i="26464"/>
  <c r="B121" i="26464" s="1"/>
  <c r="A129" i="26464"/>
  <c r="B129" i="26464" s="1"/>
  <c r="A88" i="26464"/>
  <c r="B88" i="26464" s="1"/>
  <c r="A95" i="26464"/>
  <c r="B95" i="26464" s="1"/>
  <c r="A109" i="26464"/>
  <c r="B109" i="26464" s="1"/>
  <c r="A114" i="26464"/>
  <c r="B114" i="26464" s="1"/>
  <c r="A116" i="26464"/>
  <c r="B116" i="26464" s="1"/>
  <c r="A104" i="26464"/>
  <c r="B104" i="26464" s="1"/>
  <c r="A119" i="26464"/>
  <c r="B119" i="26464" s="1"/>
  <c r="A127" i="26464"/>
  <c r="B127" i="26464" s="1"/>
  <c r="A91" i="26464"/>
  <c r="B91" i="26464" s="1"/>
  <c r="A103" i="26464"/>
  <c r="B103" i="26464" s="1"/>
  <c r="A110" i="26464"/>
  <c r="B110" i="26464" s="1"/>
  <c r="A93" i="26464"/>
  <c r="B93" i="26464" s="1"/>
  <c r="A108" i="26464"/>
  <c r="B108" i="26464" s="1"/>
  <c r="A118" i="26464"/>
  <c r="B118" i="26464" s="1"/>
  <c r="A126" i="26464"/>
  <c r="B126" i="26464" s="1"/>
  <c r="A94" i="26464"/>
  <c r="B94" i="26464" s="1"/>
  <c r="A139" i="26464"/>
  <c r="B139" i="26464" s="1"/>
  <c r="A147" i="26464"/>
  <c r="B147" i="26464" s="1"/>
  <c r="A58" i="26464"/>
  <c r="B58" i="26464" s="1"/>
  <c r="A128" i="26464"/>
  <c r="B128" i="26464" s="1"/>
  <c r="A130" i="26464"/>
  <c r="B130" i="26464" s="1"/>
  <c r="A134" i="26464"/>
  <c r="B134" i="26464" s="1"/>
  <c r="A131" i="26464"/>
  <c r="B131" i="26464" s="1"/>
  <c r="A137" i="26464"/>
  <c r="B137" i="26464" s="1"/>
  <c r="A145" i="26464"/>
  <c r="B145" i="26464" s="1"/>
  <c r="A99" i="26464"/>
  <c r="B99" i="26464" s="1"/>
  <c r="A132" i="26464"/>
  <c r="B132" i="26464" s="1"/>
  <c r="A140" i="26464"/>
  <c r="B140" i="26464" s="1"/>
  <c r="A120" i="26464"/>
  <c r="B120" i="26464" s="1"/>
  <c r="A136" i="26464"/>
  <c r="B136" i="26464" s="1"/>
  <c r="A144" i="26464"/>
  <c r="B144" i="26464" s="1"/>
  <c r="A152" i="26464"/>
  <c r="B152" i="26464" s="1"/>
  <c r="A112" i="26464"/>
  <c r="B112" i="26464" s="1"/>
  <c r="A115" i="26464"/>
  <c r="B115" i="26464" s="1"/>
  <c r="A133" i="26464"/>
  <c r="B133" i="26464" s="1"/>
  <c r="A162" i="26464"/>
  <c r="B162" i="26464" s="1"/>
  <c r="A117" i="26464"/>
  <c r="B117" i="26464" s="1"/>
  <c r="A122" i="26464"/>
  <c r="B122" i="26464" s="1"/>
  <c r="A135" i="26464"/>
  <c r="B135" i="26464" s="1"/>
  <c r="A153" i="26464"/>
  <c r="B153" i="26464" s="1"/>
  <c r="A157" i="26464"/>
  <c r="B157" i="26464" s="1"/>
  <c r="A102" i="26464"/>
  <c r="B102" i="26464" s="1"/>
  <c r="A143" i="26464"/>
  <c r="B143" i="26464" s="1"/>
  <c r="A123" i="26464"/>
  <c r="B123" i="26464" s="1"/>
  <c r="A142" i="26464"/>
  <c r="B142" i="26464" s="1"/>
  <c r="A154" i="26464"/>
  <c r="B154" i="26464" s="1"/>
  <c r="A163" i="26464"/>
  <c r="B163" i="26464" s="1"/>
  <c r="A101" i="26464"/>
  <c r="B101" i="26464" s="1"/>
  <c r="A106" i="26464"/>
  <c r="B106" i="26464" s="1"/>
  <c r="A149" i="26464"/>
  <c r="B149" i="26464" s="1"/>
  <c r="A156" i="26464"/>
  <c r="B156" i="26464" s="1"/>
  <c r="A158" i="26464"/>
  <c r="B158" i="26464" s="1"/>
  <c r="A160" i="26464"/>
  <c r="B160" i="26464" s="1"/>
  <c r="A173" i="26464"/>
  <c r="B173" i="26464" s="1"/>
  <c r="A181" i="26464"/>
  <c r="B181" i="26464" s="1"/>
  <c r="A189" i="26464"/>
  <c r="B189" i="26464" s="1"/>
  <c r="A197" i="26464"/>
  <c r="B197" i="26464" s="1"/>
  <c r="A205" i="26464"/>
  <c r="B205" i="26464" s="1"/>
  <c r="A165" i="26464"/>
  <c r="B165" i="26464" s="1"/>
  <c r="A168" i="26464"/>
  <c r="B168" i="26464" s="1"/>
  <c r="A176" i="26464"/>
  <c r="B176" i="26464" s="1"/>
  <c r="A184" i="26464"/>
  <c r="B184" i="26464" s="1"/>
  <c r="A146" i="26464"/>
  <c r="B146" i="26464" s="1"/>
  <c r="A166" i="26464"/>
  <c r="B166" i="26464" s="1"/>
  <c r="A169" i="26464"/>
  <c r="B169" i="26464" s="1"/>
  <c r="A171" i="26464"/>
  <c r="B171" i="26464" s="1"/>
  <c r="A179" i="26464"/>
  <c r="B179" i="26464" s="1"/>
  <c r="A187" i="26464"/>
  <c r="B187" i="26464" s="1"/>
  <c r="A195" i="26464"/>
  <c r="B195" i="26464" s="1"/>
  <c r="A148" i="26464"/>
  <c r="B148" i="26464" s="1"/>
  <c r="A150" i="26464"/>
  <c r="B150" i="26464" s="1"/>
  <c r="A155" i="26464"/>
  <c r="B155" i="26464" s="1"/>
  <c r="A174" i="26464"/>
  <c r="B174" i="26464" s="1"/>
  <c r="A182" i="26464"/>
  <c r="B182" i="26464" s="1"/>
  <c r="A190" i="26464"/>
  <c r="B190" i="26464" s="1"/>
  <c r="A107" i="26464"/>
  <c r="B107" i="26464" s="1"/>
  <c r="A124" i="26464"/>
  <c r="B124" i="26464" s="1"/>
  <c r="A125" i="26464"/>
  <c r="B125" i="26464" s="1"/>
  <c r="A141" i="26464"/>
  <c r="B141" i="26464" s="1"/>
  <c r="A161" i="26464"/>
  <c r="B161" i="26464" s="1"/>
  <c r="A167" i="26464"/>
  <c r="B167" i="26464" s="1"/>
  <c r="A170" i="26464"/>
  <c r="B170" i="26464" s="1"/>
  <c r="A178" i="26464"/>
  <c r="B178" i="26464" s="1"/>
  <c r="A186" i="26464"/>
  <c r="B186" i="26464" s="1"/>
  <c r="A194" i="26464"/>
  <c r="B194" i="26464" s="1"/>
  <c r="A202" i="26464"/>
  <c r="B202" i="26464" s="1"/>
  <c r="A210" i="26464"/>
  <c r="B210" i="26464" s="1"/>
  <c r="A138" i="26464"/>
  <c r="B138" i="26464" s="1"/>
  <c r="A151" i="26464"/>
  <c r="B151" i="26464" s="1"/>
  <c r="A208" i="26464"/>
  <c r="B208" i="26464" s="1"/>
  <c r="A222" i="26464"/>
  <c r="B222" i="26464" s="1"/>
  <c r="A230" i="26464"/>
  <c r="B230" i="26464" s="1"/>
  <c r="A238" i="26464"/>
  <c r="B238" i="26464" s="1"/>
  <c r="A164" i="26464"/>
  <c r="B164" i="26464" s="1"/>
  <c r="A198" i="26464"/>
  <c r="B198" i="26464" s="1"/>
  <c r="A199" i="26464"/>
  <c r="B199" i="26464" s="1"/>
  <c r="A213" i="26464"/>
  <c r="B213" i="26464" s="1"/>
  <c r="A217" i="26464"/>
  <c r="B217" i="26464" s="1"/>
  <c r="A188" i="26464"/>
  <c r="B188" i="26464" s="1"/>
  <c r="A196" i="26464"/>
  <c r="B196" i="26464" s="1"/>
  <c r="A200" i="26464"/>
  <c r="B200" i="26464" s="1"/>
  <c r="A209" i="26464"/>
  <c r="B209" i="26464" s="1"/>
  <c r="A220" i="26464"/>
  <c r="B220" i="26464" s="1"/>
  <c r="A228" i="26464"/>
  <c r="B228" i="26464" s="1"/>
  <c r="A236" i="26464"/>
  <c r="B236" i="26464" s="1"/>
  <c r="A183" i="26464"/>
  <c r="B183" i="26464" s="1"/>
  <c r="A201" i="26464"/>
  <c r="B201" i="26464" s="1"/>
  <c r="A203" i="26464"/>
  <c r="B203" i="26464" s="1"/>
  <c r="A214" i="26464"/>
  <c r="B214" i="26464" s="1"/>
  <c r="A215" i="26464"/>
  <c r="B215" i="26464" s="1"/>
  <c r="A191" i="26464"/>
  <c r="B191" i="26464" s="1"/>
  <c r="A207" i="26464"/>
  <c r="B207" i="26464" s="1"/>
  <c r="A212" i="26464"/>
  <c r="B212" i="26464" s="1"/>
  <c r="A219" i="26464"/>
  <c r="B219" i="26464" s="1"/>
  <c r="A227" i="26464"/>
  <c r="B227" i="26464" s="1"/>
  <c r="A235" i="26464"/>
  <c r="B235" i="26464" s="1"/>
  <c r="A243" i="26464"/>
  <c r="B243" i="26464" s="1"/>
  <c r="A159" i="26464"/>
  <c r="B159" i="26464" s="1"/>
  <c r="A193" i="26464"/>
  <c r="B193" i="26464" s="1"/>
  <c r="A216" i="26464"/>
  <c r="B216" i="26464" s="1"/>
  <c r="A225" i="26464"/>
  <c r="B225" i="26464" s="1"/>
  <c r="A253" i="26464"/>
  <c r="B253" i="26464" s="1"/>
  <c r="A261" i="26464"/>
  <c r="B261" i="26464" s="1"/>
  <c r="A269" i="26464"/>
  <c r="B269" i="26464" s="1"/>
  <c r="A277" i="26464"/>
  <c r="B277" i="26464" s="1"/>
  <c r="A180" i="26464"/>
  <c r="B180" i="26464" s="1"/>
  <c r="A218" i="26464"/>
  <c r="B218" i="26464" s="1"/>
  <c r="A223" i="26464"/>
  <c r="B223" i="26464" s="1"/>
  <c r="A224" i="26464"/>
  <c r="B224" i="26464" s="1"/>
  <c r="A234" i="26464"/>
  <c r="B234" i="26464" s="1"/>
  <c r="A239" i="26464"/>
  <c r="B239" i="26464" s="1"/>
  <c r="A244" i="26464"/>
  <c r="B244" i="26464" s="1"/>
  <c r="A248" i="26464"/>
  <c r="B248" i="26464" s="1"/>
  <c r="A256" i="26464"/>
  <c r="B256" i="26464" s="1"/>
  <c r="A264" i="26464"/>
  <c r="B264" i="26464" s="1"/>
  <c r="A221" i="26464"/>
  <c r="B221" i="26464" s="1"/>
  <c r="A233" i="26464"/>
  <c r="B233" i="26464" s="1"/>
  <c r="A240" i="26464"/>
  <c r="B240" i="26464" s="1"/>
  <c r="A241" i="26464"/>
  <c r="B241" i="26464" s="1"/>
  <c r="A251" i="26464"/>
  <c r="B251" i="26464" s="1"/>
  <c r="A259" i="26464"/>
  <c r="B259" i="26464" s="1"/>
  <c r="A267" i="26464"/>
  <c r="B267" i="26464" s="1"/>
  <c r="A275" i="26464"/>
  <c r="B275" i="26464" s="1"/>
  <c r="A282" i="26464"/>
  <c r="B282" i="26464" s="1"/>
  <c r="A231" i="26464"/>
  <c r="B231" i="26464" s="1"/>
  <c r="A232" i="26464"/>
  <c r="B232" i="26464" s="1"/>
  <c r="A245" i="26464"/>
  <c r="B245" i="26464" s="1"/>
  <c r="A246" i="26464"/>
  <c r="B246" i="26464" s="1"/>
  <c r="A254" i="26464"/>
  <c r="B254" i="26464" s="1"/>
  <c r="A262" i="26464"/>
  <c r="B262" i="26464" s="1"/>
  <c r="A274" i="26464"/>
  <c r="B274" i="26464" s="1"/>
  <c r="A111" i="26464"/>
  <c r="B111" i="26464" s="1"/>
  <c r="A172" i="26464"/>
  <c r="B172" i="26464" s="1"/>
  <c r="A185" i="26464"/>
  <c r="B185" i="26464" s="1"/>
  <c r="A192" i="26464"/>
  <c r="B192" i="26464" s="1"/>
  <c r="A226" i="26464"/>
  <c r="B226" i="26464" s="1"/>
  <c r="A250" i="26464"/>
  <c r="B250" i="26464" s="1"/>
  <c r="A258" i="26464"/>
  <c r="B258" i="26464" s="1"/>
  <c r="A266" i="26464"/>
  <c r="B266" i="26464" s="1"/>
  <c r="A270" i="26464"/>
  <c r="B270" i="26464" s="1"/>
  <c r="A278" i="26464"/>
  <c r="B278" i="26464" s="1"/>
  <c r="A283" i="26464"/>
  <c r="B283" i="26464" s="1"/>
  <c r="A276" i="26464"/>
  <c r="B276" i="26464" s="1"/>
  <c r="A252" i="26464"/>
  <c r="B252" i="26464" s="1"/>
  <c r="A257" i="26464"/>
  <c r="B257" i="26464" s="1"/>
  <c r="A279" i="26464"/>
  <c r="B279" i="26464" s="1"/>
  <c r="A268" i="26464"/>
  <c r="B268" i="26464" s="1"/>
  <c r="A204" i="26464"/>
  <c r="B204" i="26464" s="1"/>
  <c r="A265" i="26464"/>
  <c r="B265" i="26464" s="1"/>
  <c r="A281" i="26464"/>
  <c r="B281" i="26464" s="1"/>
  <c r="A247" i="26464"/>
  <c r="B247" i="26464" s="1"/>
  <c r="A271" i="26464"/>
  <c r="B271" i="26464" s="1"/>
  <c r="A237" i="26464"/>
  <c r="B237" i="26464" s="1"/>
  <c r="A211" i="26464"/>
  <c r="B211" i="26464" s="1"/>
  <c r="A229" i="26464"/>
  <c r="B229" i="26464" s="1"/>
  <c r="A249" i="26464"/>
  <c r="B249" i="26464" s="1"/>
  <c r="A272" i="26464"/>
  <c r="B272" i="26464" s="1"/>
  <c r="A263" i="26464"/>
  <c r="B263" i="26464" s="1"/>
  <c r="A206" i="26464"/>
  <c r="B206" i="26464" s="1"/>
  <c r="A175" i="26464"/>
  <c r="B175" i="26464" s="1"/>
  <c r="A242" i="26464"/>
  <c r="B242" i="26464" s="1"/>
  <c r="A260" i="26464"/>
  <c r="B260" i="26464" s="1"/>
  <c r="A177" i="26464"/>
  <c r="B177" i="26464" s="1"/>
  <c r="A255" i="26464"/>
  <c r="B255" i="26464" s="1"/>
  <c r="A273" i="26464"/>
  <c r="B273" i="26464" s="1"/>
  <c r="A280" i="26464"/>
  <c r="B280" i="26464" s="1"/>
  <c r="K73" i="18"/>
  <c r="O73" i="18" s="1"/>
  <c r="K74" i="18"/>
  <c r="O74" i="18" s="1"/>
  <c r="K75" i="18"/>
  <c r="O75" i="18" s="1"/>
  <c r="K76" i="18"/>
  <c r="O76" i="18" s="1"/>
  <c r="K77" i="18"/>
  <c r="O77" i="18" s="1"/>
  <c r="K78" i="18"/>
  <c r="O78" i="18" s="1"/>
  <c r="K79" i="18"/>
  <c r="O79" i="18" s="1"/>
  <c r="K80" i="18"/>
  <c r="O80" i="18" s="1"/>
  <c r="K81" i="18"/>
  <c r="O81" i="18" s="1"/>
  <c r="K82" i="18"/>
  <c r="O82" i="18" s="1"/>
  <c r="K83" i="18"/>
  <c r="O83" i="18" s="1"/>
  <c r="K84" i="18"/>
  <c r="O84" i="18" s="1"/>
  <c r="K85" i="18"/>
  <c r="O85" i="18" s="1"/>
  <c r="K86" i="18"/>
  <c r="O86" i="18" s="1"/>
  <c r="K87" i="18"/>
  <c r="O87" i="18" s="1"/>
  <c r="M212" i="16"/>
  <c r="E268" i="26464" l="1"/>
  <c r="M268" i="26464"/>
  <c r="F268" i="26464"/>
  <c r="G268" i="26464"/>
  <c r="H268" i="26464"/>
  <c r="X268" i="26464"/>
  <c r="L268" i="26464"/>
  <c r="J268" i="26464"/>
  <c r="Y268" i="26464"/>
  <c r="Q268" i="26464"/>
  <c r="R268" i="26464"/>
  <c r="I268" i="26464"/>
  <c r="G274" i="26464"/>
  <c r="H274" i="26464"/>
  <c r="I274" i="26464"/>
  <c r="Q274" i="26464"/>
  <c r="Y274" i="26464"/>
  <c r="J274" i="26464"/>
  <c r="R274" i="26464"/>
  <c r="F274" i="26464"/>
  <c r="X274" i="26464"/>
  <c r="L274" i="26464"/>
  <c r="E274" i="26464"/>
  <c r="M274" i="26464"/>
  <c r="F218" i="26464"/>
  <c r="G218" i="26464"/>
  <c r="H218" i="26464"/>
  <c r="X218" i="26464"/>
  <c r="I218" i="26464"/>
  <c r="Q218" i="26464"/>
  <c r="Y218" i="26464"/>
  <c r="E218" i="26464"/>
  <c r="M218" i="26464"/>
  <c r="R218" i="26464"/>
  <c r="L218" i="26464"/>
  <c r="J218" i="26464"/>
  <c r="L191" i="26464"/>
  <c r="F191" i="26464"/>
  <c r="E191" i="26464"/>
  <c r="Q191" i="26464"/>
  <c r="G191" i="26464"/>
  <c r="R191" i="26464"/>
  <c r="H191" i="26464"/>
  <c r="J191" i="26464"/>
  <c r="M191" i="26464"/>
  <c r="X191" i="26464"/>
  <c r="I191" i="26464"/>
  <c r="Y191" i="26464"/>
  <c r="J210" i="26464"/>
  <c r="R210" i="26464"/>
  <c r="G210" i="26464"/>
  <c r="Y210" i="26464"/>
  <c r="H210" i="26464"/>
  <c r="Q210" i="26464"/>
  <c r="I210" i="26464"/>
  <c r="F210" i="26464"/>
  <c r="X210" i="26464"/>
  <c r="E210" i="26464"/>
  <c r="L210" i="26464"/>
  <c r="M210" i="26464"/>
  <c r="I150" i="26464"/>
  <c r="Q150" i="26464"/>
  <c r="Y150" i="26464"/>
  <c r="H150" i="26464"/>
  <c r="X150" i="26464"/>
  <c r="F150" i="26464"/>
  <c r="G150" i="26464"/>
  <c r="J150" i="26464"/>
  <c r="L150" i="26464"/>
  <c r="R150" i="26464"/>
  <c r="E150" i="26464"/>
  <c r="M150" i="26464"/>
  <c r="G163" i="26464"/>
  <c r="H163" i="26464"/>
  <c r="X163" i="26464"/>
  <c r="J163" i="26464"/>
  <c r="R163" i="26464"/>
  <c r="F163" i="26464"/>
  <c r="I163" i="26464"/>
  <c r="L163" i="26464"/>
  <c r="Y163" i="26464"/>
  <c r="E163" i="26464"/>
  <c r="M163" i="26464"/>
  <c r="Q163" i="26464"/>
  <c r="E144" i="26464"/>
  <c r="M144" i="26464"/>
  <c r="J144" i="26464"/>
  <c r="R144" i="26464"/>
  <c r="Y144" i="26464"/>
  <c r="F144" i="26464"/>
  <c r="Q144" i="26464"/>
  <c r="X144" i="26464"/>
  <c r="G144" i="26464"/>
  <c r="H144" i="26464"/>
  <c r="I144" i="26464"/>
  <c r="L144" i="26464"/>
  <c r="H119" i="26464"/>
  <c r="X119" i="26464"/>
  <c r="J119" i="26464"/>
  <c r="R119" i="26464"/>
  <c r="G119" i="26464"/>
  <c r="Q119" i="26464"/>
  <c r="E119" i="26464"/>
  <c r="F119" i="26464"/>
  <c r="M119" i="26464"/>
  <c r="Y119" i="26464"/>
  <c r="I119" i="26464"/>
  <c r="L119" i="26464"/>
  <c r="J92" i="26464"/>
  <c r="R92" i="26464"/>
  <c r="L92" i="26464"/>
  <c r="I92" i="26464"/>
  <c r="Q92" i="26464"/>
  <c r="Y92" i="26464"/>
  <c r="E92" i="26464"/>
  <c r="M92" i="26464"/>
  <c r="F92" i="26464"/>
  <c r="G92" i="26464"/>
  <c r="X92" i="26464"/>
  <c r="H92" i="26464"/>
  <c r="F68" i="26464"/>
  <c r="H68" i="26464"/>
  <c r="X68" i="26464"/>
  <c r="E68" i="26464"/>
  <c r="M68" i="26464"/>
  <c r="L68" i="26464"/>
  <c r="Q68" i="26464"/>
  <c r="R68" i="26464"/>
  <c r="Y68" i="26464"/>
  <c r="I68" i="26464"/>
  <c r="J68" i="26464"/>
  <c r="G68" i="26464"/>
  <c r="I53" i="26464"/>
  <c r="Q53" i="26464"/>
  <c r="Y53" i="26464"/>
  <c r="H53" i="26464"/>
  <c r="X53" i="26464"/>
  <c r="L53" i="26464"/>
  <c r="M53" i="26464"/>
  <c r="J53" i="26464"/>
  <c r="F53" i="26464"/>
  <c r="G53" i="26464"/>
  <c r="R53" i="26464"/>
  <c r="E53" i="26464"/>
  <c r="E11" i="26464"/>
  <c r="M11" i="26464"/>
  <c r="L11" i="26464"/>
  <c r="J11" i="26464"/>
  <c r="X11" i="26464"/>
  <c r="I11" i="26464"/>
  <c r="R11" i="26464"/>
  <c r="G11" i="26464"/>
  <c r="Y11" i="26464"/>
  <c r="H11" i="26464"/>
  <c r="Q11" i="26464"/>
  <c r="F11" i="26464"/>
  <c r="J20" i="26464"/>
  <c r="R20" i="26464"/>
  <c r="L20" i="26464"/>
  <c r="I20" i="26464"/>
  <c r="Q20" i="26464"/>
  <c r="Y20" i="26464"/>
  <c r="F20" i="26464"/>
  <c r="G20" i="26464"/>
  <c r="M20" i="26464"/>
  <c r="E20" i="26464"/>
  <c r="H20" i="26464"/>
  <c r="X20" i="26464"/>
  <c r="E260" i="26464"/>
  <c r="M260" i="26464"/>
  <c r="F260" i="26464"/>
  <c r="G260" i="26464"/>
  <c r="H260" i="26464"/>
  <c r="X260" i="26464"/>
  <c r="L260" i="26464"/>
  <c r="R260" i="26464"/>
  <c r="I260" i="26464"/>
  <c r="J260" i="26464"/>
  <c r="Q260" i="26464"/>
  <c r="Y260" i="26464"/>
  <c r="L258" i="26464"/>
  <c r="E258" i="26464"/>
  <c r="M258" i="26464"/>
  <c r="F258" i="26464"/>
  <c r="J258" i="26464"/>
  <c r="R258" i="26464"/>
  <c r="H258" i="26464"/>
  <c r="X258" i="26464"/>
  <c r="I258" i="26464"/>
  <c r="Q258" i="26464"/>
  <c r="G258" i="26464"/>
  <c r="Y258" i="26464"/>
  <c r="E180" i="26464"/>
  <c r="M180" i="26464"/>
  <c r="F180" i="26464"/>
  <c r="G180" i="26464"/>
  <c r="H180" i="26464"/>
  <c r="X180" i="26464"/>
  <c r="L180" i="26464"/>
  <c r="J180" i="26464"/>
  <c r="Q180" i="26464"/>
  <c r="R180" i="26464"/>
  <c r="I180" i="26464"/>
  <c r="Y180" i="26464"/>
  <c r="E209" i="26464"/>
  <c r="M209" i="26464"/>
  <c r="I209" i="26464"/>
  <c r="R209" i="26464"/>
  <c r="J209" i="26464"/>
  <c r="L209" i="26464"/>
  <c r="H209" i="26464"/>
  <c r="Q209" i="26464"/>
  <c r="X209" i="26464"/>
  <c r="Y209" i="26464"/>
  <c r="F209" i="26464"/>
  <c r="G209" i="26464"/>
  <c r="G148" i="26464"/>
  <c r="I148" i="26464"/>
  <c r="Q148" i="26464"/>
  <c r="Y148" i="26464"/>
  <c r="F148" i="26464"/>
  <c r="R148" i="26464"/>
  <c r="E148" i="26464"/>
  <c r="H148" i="26464"/>
  <c r="J148" i="26464"/>
  <c r="M148" i="26464"/>
  <c r="X148" i="26464"/>
  <c r="L148" i="26464"/>
  <c r="L154" i="26464"/>
  <c r="G154" i="26464"/>
  <c r="Y154" i="26464"/>
  <c r="H154" i="26464"/>
  <c r="Q154" i="26464"/>
  <c r="J154" i="26464"/>
  <c r="R154" i="26464"/>
  <c r="E154" i="26464"/>
  <c r="F154" i="26464"/>
  <c r="I154" i="26464"/>
  <c r="X154" i="26464"/>
  <c r="M154" i="26464"/>
  <c r="E118" i="26464"/>
  <c r="M118" i="26464"/>
  <c r="F118" i="26464"/>
  <c r="J118" i="26464"/>
  <c r="R118" i="26464"/>
  <c r="I118" i="26464"/>
  <c r="Y118" i="26464"/>
  <c r="L118" i="26464"/>
  <c r="H118" i="26464"/>
  <c r="X118" i="26464"/>
  <c r="G118" i="26464"/>
  <c r="Q118" i="26464"/>
  <c r="I84" i="26464"/>
  <c r="Q84" i="26464"/>
  <c r="Y84" i="26464"/>
  <c r="H84" i="26464"/>
  <c r="X84" i="26464"/>
  <c r="E84" i="26464"/>
  <c r="R84" i="26464"/>
  <c r="M84" i="26464"/>
  <c r="F84" i="26464"/>
  <c r="G84" i="26464"/>
  <c r="J84" i="26464"/>
  <c r="L84" i="26464"/>
  <c r="F38" i="26464"/>
  <c r="H38" i="26464"/>
  <c r="X38" i="26464"/>
  <c r="E38" i="26464"/>
  <c r="M38" i="26464"/>
  <c r="R38" i="26464"/>
  <c r="L38" i="26464"/>
  <c r="G38" i="26464"/>
  <c r="Y38" i="26464"/>
  <c r="I38" i="26464"/>
  <c r="J38" i="26464"/>
  <c r="Q38" i="26464"/>
  <c r="E252" i="26464"/>
  <c r="M252" i="26464"/>
  <c r="F252" i="26464"/>
  <c r="G252" i="26464"/>
  <c r="H252" i="26464"/>
  <c r="X252" i="26464"/>
  <c r="L252" i="26464"/>
  <c r="Y252" i="26464"/>
  <c r="Q252" i="26464"/>
  <c r="J252" i="26464"/>
  <c r="I252" i="26464"/>
  <c r="R252" i="26464"/>
  <c r="G244" i="26464"/>
  <c r="J244" i="26464"/>
  <c r="L244" i="26464"/>
  <c r="M244" i="26464"/>
  <c r="I244" i="26464"/>
  <c r="R244" i="26464"/>
  <c r="F244" i="26464"/>
  <c r="Q244" i="26464"/>
  <c r="X244" i="26464"/>
  <c r="H244" i="26464"/>
  <c r="Y244" i="26464"/>
  <c r="E244" i="26464"/>
  <c r="H203" i="26464"/>
  <c r="X203" i="26464"/>
  <c r="G203" i="26464"/>
  <c r="I203" i="26464"/>
  <c r="J203" i="26464"/>
  <c r="L203" i="26464"/>
  <c r="F203" i="26464"/>
  <c r="R203" i="26464"/>
  <c r="E203" i="26464"/>
  <c r="M203" i="26464"/>
  <c r="Y203" i="26464"/>
  <c r="Q203" i="26464"/>
  <c r="E107" i="26464"/>
  <c r="L107" i="26464"/>
  <c r="F107" i="26464"/>
  <c r="X107" i="26464"/>
  <c r="G107" i="26464"/>
  <c r="Y107" i="26464"/>
  <c r="H107" i="26464"/>
  <c r="Q107" i="26464"/>
  <c r="M107" i="26464"/>
  <c r="J107" i="26464"/>
  <c r="R107" i="26464"/>
  <c r="I107" i="26464"/>
  <c r="L123" i="26464"/>
  <c r="F123" i="26464"/>
  <c r="E123" i="26464"/>
  <c r="Q123" i="26464"/>
  <c r="G123" i="26464"/>
  <c r="R123" i="26464"/>
  <c r="H123" i="26464"/>
  <c r="I123" i="26464"/>
  <c r="X123" i="26464"/>
  <c r="Y123" i="26464"/>
  <c r="J123" i="26464"/>
  <c r="M123" i="26464"/>
  <c r="F206" i="26464"/>
  <c r="E206" i="26464"/>
  <c r="X206" i="26464"/>
  <c r="G206" i="26464"/>
  <c r="Y206" i="26464"/>
  <c r="H206" i="26464"/>
  <c r="Q206" i="26464"/>
  <c r="I206" i="26464"/>
  <c r="R206" i="26464"/>
  <c r="M206" i="26464"/>
  <c r="J206" i="26464"/>
  <c r="L206" i="26464"/>
  <c r="I192" i="26464"/>
  <c r="Q192" i="26464"/>
  <c r="Y192" i="26464"/>
  <c r="H192" i="26464"/>
  <c r="X192" i="26464"/>
  <c r="E192" i="26464"/>
  <c r="R192" i="26464"/>
  <c r="F192" i="26464"/>
  <c r="G192" i="26464"/>
  <c r="J192" i="26464"/>
  <c r="L192" i="26464"/>
  <c r="M192" i="26464"/>
  <c r="G239" i="26464"/>
  <c r="F239" i="26464"/>
  <c r="L239" i="26464"/>
  <c r="X239" i="26464"/>
  <c r="M239" i="26464"/>
  <c r="Y239" i="26464"/>
  <c r="J239" i="26464"/>
  <c r="I239" i="26464"/>
  <c r="Q239" i="26464"/>
  <c r="R239" i="26464"/>
  <c r="E239" i="26464"/>
  <c r="H239" i="26464"/>
  <c r="E188" i="26464"/>
  <c r="M188" i="26464"/>
  <c r="F188" i="26464"/>
  <c r="G188" i="26464"/>
  <c r="H188" i="26464"/>
  <c r="X188" i="26464"/>
  <c r="L188" i="26464"/>
  <c r="Q188" i="26464"/>
  <c r="R188" i="26464"/>
  <c r="Y188" i="26464"/>
  <c r="I188" i="26464"/>
  <c r="J188" i="26464"/>
  <c r="G190" i="26464"/>
  <c r="I190" i="26464"/>
  <c r="Q190" i="26464"/>
  <c r="Y190" i="26464"/>
  <c r="J190" i="26464"/>
  <c r="F190" i="26464"/>
  <c r="R190" i="26464"/>
  <c r="E190" i="26464"/>
  <c r="M190" i="26464"/>
  <c r="X190" i="26464"/>
  <c r="L190" i="26464"/>
  <c r="H190" i="26464"/>
  <c r="F281" i="26464"/>
  <c r="G281" i="26464"/>
  <c r="H281" i="26464"/>
  <c r="X281" i="26464"/>
  <c r="Q281" i="26464"/>
  <c r="Y281" i="26464"/>
  <c r="I281" i="26464"/>
  <c r="E281" i="26464"/>
  <c r="M281" i="26464"/>
  <c r="J281" i="26464"/>
  <c r="R281" i="26464"/>
  <c r="L281" i="26464"/>
  <c r="L232" i="26464"/>
  <c r="F232" i="26464"/>
  <c r="I232" i="26464"/>
  <c r="J232" i="26464"/>
  <c r="X232" i="26464"/>
  <c r="M232" i="26464"/>
  <c r="Y232" i="26464"/>
  <c r="H232" i="26464"/>
  <c r="Q232" i="26464"/>
  <c r="R232" i="26464"/>
  <c r="E232" i="26464"/>
  <c r="G232" i="26464"/>
  <c r="J253" i="26464"/>
  <c r="R253" i="26464"/>
  <c r="L253" i="26464"/>
  <c r="E253" i="26464"/>
  <c r="M253" i="26464"/>
  <c r="I253" i="26464"/>
  <c r="Q253" i="26464"/>
  <c r="Y253" i="26464"/>
  <c r="G253" i="26464"/>
  <c r="H253" i="26464"/>
  <c r="F253" i="26464"/>
  <c r="X253" i="26464"/>
  <c r="L183" i="26464"/>
  <c r="E183" i="26464"/>
  <c r="M183" i="26464"/>
  <c r="F183" i="26464"/>
  <c r="G183" i="26464"/>
  <c r="Q183" i="26464"/>
  <c r="R183" i="26464"/>
  <c r="X183" i="26464"/>
  <c r="J183" i="26464"/>
  <c r="H183" i="26464"/>
  <c r="I183" i="26464"/>
  <c r="Y183" i="26464"/>
  <c r="H208" i="26464"/>
  <c r="X208" i="26464"/>
  <c r="L208" i="26464"/>
  <c r="M208" i="26464"/>
  <c r="E208" i="26464"/>
  <c r="J208" i="26464"/>
  <c r="Q208" i="26464"/>
  <c r="R208" i="26464"/>
  <c r="Y208" i="26464"/>
  <c r="F208" i="26464"/>
  <c r="G208" i="26464"/>
  <c r="I208" i="26464"/>
  <c r="J205" i="26464"/>
  <c r="R205" i="26464"/>
  <c r="I205" i="26464"/>
  <c r="Q205" i="26464"/>
  <c r="Y205" i="26464"/>
  <c r="F205" i="26464"/>
  <c r="G205" i="26464"/>
  <c r="H205" i="26464"/>
  <c r="E205" i="26464"/>
  <c r="L205" i="26464"/>
  <c r="M205" i="26464"/>
  <c r="X205" i="26464"/>
  <c r="L102" i="26464"/>
  <c r="F102" i="26464"/>
  <c r="H102" i="26464"/>
  <c r="I102" i="26464"/>
  <c r="J102" i="26464"/>
  <c r="X102" i="26464"/>
  <c r="M102" i="26464"/>
  <c r="Y102" i="26464"/>
  <c r="G102" i="26464"/>
  <c r="R102" i="26464"/>
  <c r="E102" i="26464"/>
  <c r="Q102" i="26464"/>
  <c r="E99" i="26464"/>
  <c r="M99" i="26464"/>
  <c r="G99" i="26464"/>
  <c r="L99" i="26464"/>
  <c r="F99" i="26464"/>
  <c r="R99" i="26464"/>
  <c r="H99" i="26464"/>
  <c r="I99" i="26464"/>
  <c r="J99" i="26464"/>
  <c r="X99" i="26464"/>
  <c r="Q99" i="26464"/>
  <c r="Y99" i="26464"/>
  <c r="I95" i="26464"/>
  <c r="Q95" i="26464"/>
  <c r="Y95" i="26464"/>
  <c r="H95" i="26464"/>
  <c r="X95" i="26464"/>
  <c r="M95" i="26464"/>
  <c r="E95" i="26464"/>
  <c r="R95" i="26464"/>
  <c r="L95" i="26464"/>
  <c r="J95" i="26464"/>
  <c r="G95" i="26464"/>
  <c r="F95" i="26464"/>
  <c r="L255" i="26464"/>
  <c r="E255" i="26464"/>
  <c r="M255" i="26464"/>
  <c r="F255" i="26464"/>
  <c r="G255" i="26464"/>
  <c r="Y255" i="26464"/>
  <c r="Q255" i="26464"/>
  <c r="H255" i="26464"/>
  <c r="R255" i="26464"/>
  <c r="I255" i="26464"/>
  <c r="J255" i="26464"/>
  <c r="X255" i="26464"/>
  <c r="F249" i="26464"/>
  <c r="G249" i="26464"/>
  <c r="H249" i="26464"/>
  <c r="X249" i="26464"/>
  <c r="I249" i="26464"/>
  <c r="Q249" i="26464"/>
  <c r="Y249" i="26464"/>
  <c r="E249" i="26464"/>
  <c r="M249" i="26464"/>
  <c r="R249" i="26464"/>
  <c r="J249" i="26464"/>
  <c r="L249" i="26464"/>
  <c r="E204" i="26464"/>
  <c r="M204" i="26464"/>
  <c r="L204" i="26464"/>
  <c r="G204" i="26464"/>
  <c r="Q204" i="26464"/>
  <c r="H204" i="26464"/>
  <c r="R204" i="26464"/>
  <c r="I204" i="26464"/>
  <c r="J204" i="26464"/>
  <c r="F204" i="26464"/>
  <c r="X204" i="26464"/>
  <c r="Y204" i="26464"/>
  <c r="L270" i="26464"/>
  <c r="E270" i="26464"/>
  <c r="M270" i="26464"/>
  <c r="F270" i="26464"/>
  <c r="J270" i="26464"/>
  <c r="R270" i="26464"/>
  <c r="H270" i="26464"/>
  <c r="I270" i="26464"/>
  <c r="X270" i="26464"/>
  <c r="G270" i="26464"/>
  <c r="Y270" i="26464"/>
  <c r="Q270" i="26464"/>
  <c r="H111" i="26464"/>
  <c r="X111" i="26464"/>
  <c r="F111" i="26464"/>
  <c r="Y111" i="26464"/>
  <c r="G111" i="26464"/>
  <c r="Q111" i="26464"/>
  <c r="I111" i="26464"/>
  <c r="R111" i="26464"/>
  <c r="J111" i="26464"/>
  <c r="E111" i="26464"/>
  <c r="L111" i="26464"/>
  <c r="M111" i="26464"/>
  <c r="H282" i="26464"/>
  <c r="X282" i="26464"/>
  <c r="Q282" i="26464"/>
  <c r="J282" i="26464"/>
  <c r="R282" i="26464"/>
  <c r="G282" i="26464"/>
  <c r="I282" i="26464"/>
  <c r="Y282" i="26464"/>
  <c r="E282" i="26464"/>
  <c r="L282" i="26464"/>
  <c r="M282" i="26464"/>
  <c r="F282" i="26464"/>
  <c r="E221" i="26464"/>
  <c r="M221" i="26464"/>
  <c r="G221" i="26464"/>
  <c r="L221" i="26464"/>
  <c r="J221" i="26464"/>
  <c r="X221" i="26464"/>
  <c r="Y221" i="26464"/>
  <c r="I221" i="26464"/>
  <c r="F221" i="26464"/>
  <c r="H221" i="26464"/>
  <c r="Q221" i="26464"/>
  <c r="R221" i="26464"/>
  <c r="G223" i="26464"/>
  <c r="I223" i="26464"/>
  <c r="Q223" i="26464"/>
  <c r="Y223" i="26464"/>
  <c r="F223" i="26464"/>
  <c r="L223" i="26464"/>
  <c r="M223" i="26464"/>
  <c r="R223" i="26464"/>
  <c r="X223" i="26464"/>
  <c r="J223" i="26464"/>
  <c r="E223" i="26464"/>
  <c r="H223" i="26464"/>
  <c r="L216" i="26464"/>
  <c r="E216" i="26464"/>
  <c r="M216" i="26464"/>
  <c r="F216" i="26464"/>
  <c r="G216" i="26464"/>
  <c r="X216" i="26464"/>
  <c r="Y216" i="26464"/>
  <c r="H216" i="26464"/>
  <c r="I216" i="26464"/>
  <c r="R216" i="26464"/>
  <c r="Q216" i="26464"/>
  <c r="J216" i="26464"/>
  <c r="M207" i="26464"/>
  <c r="E207" i="26464"/>
  <c r="F207" i="26464"/>
  <c r="X207" i="26464"/>
  <c r="G207" i="26464"/>
  <c r="Y207" i="26464"/>
  <c r="L207" i="26464"/>
  <c r="J207" i="26464"/>
  <c r="Q207" i="26464"/>
  <c r="R207" i="26464"/>
  <c r="I207" i="26464"/>
  <c r="H207" i="26464"/>
  <c r="H228" i="26464"/>
  <c r="X228" i="26464"/>
  <c r="J228" i="26464"/>
  <c r="R228" i="26464"/>
  <c r="G228" i="26464"/>
  <c r="F228" i="26464"/>
  <c r="I228" i="26464"/>
  <c r="L228" i="26464"/>
  <c r="Y228" i="26464"/>
  <c r="E228" i="26464"/>
  <c r="Q228" i="26464"/>
  <c r="M228" i="26464"/>
  <c r="L199" i="26464"/>
  <c r="F199" i="26464"/>
  <c r="M199" i="26464"/>
  <c r="Y199" i="26464"/>
  <c r="E199" i="26464"/>
  <c r="Q199" i="26464"/>
  <c r="J199" i="26464"/>
  <c r="X199" i="26464"/>
  <c r="G199" i="26464"/>
  <c r="H199" i="26464"/>
  <c r="I199" i="26464"/>
  <c r="R199" i="26464"/>
  <c r="E138" i="26464"/>
  <c r="M138" i="26464"/>
  <c r="F138" i="26464"/>
  <c r="G138" i="26464"/>
  <c r="H138" i="26464"/>
  <c r="X138" i="26464"/>
  <c r="L138" i="26464"/>
  <c r="Y138" i="26464"/>
  <c r="I138" i="26464"/>
  <c r="J138" i="26464"/>
  <c r="Q138" i="26464"/>
  <c r="R138" i="26464"/>
  <c r="E161" i="26464"/>
  <c r="M161" i="26464"/>
  <c r="F161" i="26464"/>
  <c r="H161" i="26464"/>
  <c r="X161" i="26464"/>
  <c r="Q161" i="26464"/>
  <c r="R161" i="26464"/>
  <c r="G161" i="26464"/>
  <c r="I161" i="26464"/>
  <c r="J161" i="26464"/>
  <c r="L161" i="26464"/>
  <c r="Y161" i="26464"/>
  <c r="I155" i="26464"/>
  <c r="Q155" i="26464"/>
  <c r="Y155" i="26464"/>
  <c r="E155" i="26464"/>
  <c r="F155" i="26464"/>
  <c r="X155" i="26464"/>
  <c r="H155" i="26464"/>
  <c r="R155" i="26464"/>
  <c r="L155" i="26464"/>
  <c r="M155" i="26464"/>
  <c r="J155" i="26464"/>
  <c r="G155" i="26464"/>
  <c r="F166" i="26464"/>
  <c r="I166" i="26464"/>
  <c r="Q166" i="26464"/>
  <c r="Y166" i="26464"/>
  <c r="J166" i="26464"/>
  <c r="L166" i="26464"/>
  <c r="M166" i="26464"/>
  <c r="X166" i="26464"/>
  <c r="H166" i="26464"/>
  <c r="R166" i="26464"/>
  <c r="G166" i="26464"/>
  <c r="E166" i="26464"/>
  <c r="J189" i="26464"/>
  <c r="R189" i="26464"/>
  <c r="L189" i="26464"/>
  <c r="E189" i="26464"/>
  <c r="M189" i="26464"/>
  <c r="I189" i="26464"/>
  <c r="Q189" i="26464"/>
  <c r="Y189" i="26464"/>
  <c r="H189" i="26464"/>
  <c r="X189" i="26464"/>
  <c r="F189" i="26464"/>
  <c r="G189" i="26464"/>
  <c r="G101" i="26464"/>
  <c r="I101" i="26464"/>
  <c r="Q101" i="26464"/>
  <c r="Y101" i="26464"/>
  <c r="F101" i="26464"/>
  <c r="H101" i="26464"/>
  <c r="J101" i="26464"/>
  <c r="X101" i="26464"/>
  <c r="L101" i="26464"/>
  <c r="E101" i="26464"/>
  <c r="M101" i="26464"/>
  <c r="R101" i="26464"/>
  <c r="H153" i="26464"/>
  <c r="X153" i="26464"/>
  <c r="G153" i="26464"/>
  <c r="L153" i="26464"/>
  <c r="M153" i="26464"/>
  <c r="Y153" i="26464"/>
  <c r="F153" i="26464"/>
  <c r="I153" i="26464"/>
  <c r="J153" i="26464"/>
  <c r="Q153" i="26464"/>
  <c r="E153" i="26464"/>
  <c r="R153" i="26464"/>
  <c r="E152" i="26464"/>
  <c r="M152" i="26464"/>
  <c r="J152" i="26464"/>
  <c r="R152" i="26464"/>
  <c r="I152" i="26464"/>
  <c r="L152" i="26464"/>
  <c r="X152" i="26464"/>
  <c r="Y152" i="26464"/>
  <c r="F152" i="26464"/>
  <c r="Q152" i="26464"/>
  <c r="G152" i="26464"/>
  <c r="H152" i="26464"/>
  <c r="H137" i="26464"/>
  <c r="X137" i="26464"/>
  <c r="I137" i="26464"/>
  <c r="Q137" i="26464"/>
  <c r="Y137" i="26464"/>
  <c r="J137" i="26464"/>
  <c r="R137" i="26464"/>
  <c r="G137" i="26464"/>
  <c r="E137" i="26464"/>
  <c r="M137" i="26464"/>
  <c r="L137" i="26464"/>
  <c r="F137" i="26464"/>
  <c r="L94" i="26464"/>
  <c r="E94" i="26464"/>
  <c r="M94" i="26464"/>
  <c r="F94" i="26464"/>
  <c r="G94" i="26464"/>
  <c r="H94" i="26464"/>
  <c r="X94" i="26464"/>
  <c r="I94" i="26464"/>
  <c r="Y94" i="26464"/>
  <c r="J94" i="26464"/>
  <c r="R94" i="26464"/>
  <c r="Q94" i="26464"/>
  <c r="H127" i="26464"/>
  <c r="X127" i="26464"/>
  <c r="J127" i="26464"/>
  <c r="R127" i="26464"/>
  <c r="G127" i="26464"/>
  <c r="L127" i="26464"/>
  <c r="Y127" i="26464"/>
  <c r="M127" i="26464"/>
  <c r="Q127" i="26464"/>
  <c r="F127" i="26464"/>
  <c r="I127" i="26464"/>
  <c r="E127" i="26464"/>
  <c r="J129" i="26464"/>
  <c r="R129" i="26464"/>
  <c r="I129" i="26464"/>
  <c r="Q129" i="26464"/>
  <c r="Y129" i="26464"/>
  <c r="L129" i="26464"/>
  <c r="M129" i="26464"/>
  <c r="X129" i="26464"/>
  <c r="E129" i="26464"/>
  <c r="H129" i="26464"/>
  <c r="G129" i="26464"/>
  <c r="F129" i="26464"/>
  <c r="H98" i="26464"/>
  <c r="X98" i="26464"/>
  <c r="J98" i="26464"/>
  <c r="R98" i="26464"/>
  <c r="G98" i="26464"/>
  <c r="E98" i="26464"/>
  <c r="F98" i="26464"/>
  <c r="I98" i="26464"/>
  <c r="Q98" i="26464"/>
  <c r="Y98" i="26464"/>
  <c r="M98" i="26464"/>
  <c r="L98" i="26464"/>
  <c r="J100" i="26464"/>
  <c r="R100" i="26464"/>
  <c r="L100" i="26464"/>
  <c r="I100" i="26464"/>
  <c r="Q100" i="26464"/>
  <c r="Y100" i="26464"/>
  <c r="F100" i="26464"/>
  <c r="G100" i="26464"/>
  <c r="H100" i="26464"/>
  <c r="E100" i="26464"/>
  <c r="X100" i="26464"/>
  <c r="M100" i="26464"/>
  <c r="H75" i="26464"/>
  <c r="X75" i="26464"/>
  <c r="G75" i="26464"/>
  <c r="Q75" i="26464"/>
  <c r="I75" i="26464"/>
  <c r="R75" i="26464"/>
  <c r="J75" i="26464"/>
  <c r="F75" i="26464"/>
  <c r="Y75" i="26464"/>
  <c r="M75" i="26464"/>
  <c r="L75" i="26464"/>
  <c r="E75" i="26464"/>
  <c r="L45" i="26464"/>
  <c r="E45" i="26464"/>
  <c r="G45" i="26464"/>
  <c r="Y45" i="26464"/>
  <c r="M45" i="26464"/>
  <c r="H45" i="26464"/>
  <c r="I45" i="26464"/>
  <c r="X45" i="26464"/>
  <c r="J45" i="26464"/>
  <c r="F45" i="26464"/>
  <c r="R45" i="26464"/>
  <c r="Q45" i="26464"/>
  <c r="L61" i="26464"/>
  <c r="E61" i="26464"/>
  <c r="M61" i="26464"/>
  <c r="F61" i="26464"/>
  <c r="J61" i="26464"/>
  <c r="R61" i="26464"/>
  <c r="I61" i="26464"/>
  <c r="Q61" i="26464"/>
  <c r="H61" i="26464"/>
  <c r="Y61" i="26464"/>
  <c r="X61" i="26464"/>
  <c r="G61" i="26464"/>
  <c r="L54" i="26464"/>
  <c r="I54" i="26464"/>
  <c r="R54" i="26464"/>
  <c r="J54" i="26464"/>
  <c r="M54" i="26464"/>
  <c r="H54" i="26464"/>
  <c r="Q54" i="26464"/>
  <c r="F54" i="26464"/>
  <c r="G54" i="26464"/>
  <c r="E54" i="26464"/>
  <c r="Y54" i="26464"/>
  <c r="X54" i="26464"/>
  <c r="F51" i="26464"/>
  <c r="J51" i="26464"/>
  <c r="L51" i="26464"/>
  <c r="I51" i="26464"/>
  <c r="R51" i="26464"/>
  <c r="Q51" i="26464"/>
  <c r="E51" i="26464"/>
  <c r="G51" i="26464"/>
  <c r="Y51" i="26464"/>
  <c r="X51" i="26464"/>
  <c r="H51" i="26464"/>
  <c r="M51" i="26464"/>
  <c r="H49" i="26464"/>
  <c r="X49" i="26464"/>
  <c r="M49" i="26464"/>
  <c r="J49" i="26464"/>
  <c r="E49" i="26464"/>
  <c r="R49" i="26464"/>
  <c r="F49" i="26464"/>
  <c r="G49" i="26464"/>
  <c r="I49" i="26464"/>
  <c r="Y49" i="26464"/>
  <c r="Q49" i="26464"/>
  <c r="L49" i="26464"/>
  <c r="E13" i="26464"/>
  <c r="M13" i="26464"/>
  <c r="L13" i="26464"/>
  <c r="Y13" i="26464"/>
  <c r="G13" i="26464"/>
  <c r="Q13" i="26464"/>
  <c r="X13" i="26464"/>
  <c r="H13" i="26464"/>
  <c r="I13" i="26464"/>
  <c r="R13" i="26464"/>
  <c r="F13" i="26464"/>
  <c r="J13" i="26464"/>
  <c r="J29" i="26464"/>
  <c r="R29" i="26464"/>
  <c r="M29" i="26464"/>
  <c r="I29" i="26464"/>
  <c r="E29" i="26464"/>
  <c r="Q29" i="26464"/>
  <c r="L29" i="26464"/>
  <c r="Y29" i="26464"/>
  <c r="F29" i="26464"/>
  <c r="G29" i="26464"/>
  <c r="H29" i="26464"/>
  <c r="X29" i="26464"/>
  <c r="J24" i="26464"/>
  <c r="R24" i="26464"/>
  <c r="L24" i="26464"/>
  <c r="I24" i="26464"/>
  <c r="Q24" i="26464"/>
  <c r="Y24" i="26464"/>
  <c r="M24" i="26464"/>
  <c r="X24" i="26464"/>
  <c r="H24" i="26464"/>
  <c r="G24" i="26464"/>
  <c r="F24" i="26464"/>
  <c r="E24" i="26464"/>
  <c r="E229" i="26464"/>
  <c r="M229" i="26464"/>
  <c r="G229" i="26464"/>
  <c r="L229" i="26464"/>
  <c r="H229" i="26464"/>
  <c r="I229" i="26464"/>
  <c r="J229" i="26464"/>
  <c r="X229" i="26464"/>
  <c r="Y229" i="26464"/>
  <c r="F229" i="26464"/>
  <c r="R229" i="26464"/>
  <c r="Q229" i="26464"/>
  <c r="I264" i="26464"/>
  <c r="Q264" i="26464"/>
  <c r="Y264" i="26464"/>
  <c r="J264" i="26464"/>
  <c r="R264" i="26464"/>
  <c r="L264" i="26464"/>
  <c r="H264" i="26464"/>
  <c r="X264" i="26464"/>
  <c r="M264" i="26464"/>
  <c r="G264" i="26464"/>
  <c r="E264" i="26464"/>
  <c r="F264" i="26464"/>
  <c r="G198" i="26464"/>
  <c r="I198" i="26464"/>
  <c r="Q198" i="26464"/>
  <c r="Y198" i="26464"/>
  <c r="F198" i="26464"/>
  <c r="L198" i="26464"/>
  <c r="M198" i="26464"/>
  <c r="R198" i="26464"/>
  <c r="X198" i="26464"/>
  <c r="H198" i="26464"/>
  <c r="J198" i="26464"/>
  <c r="E198" i="26464"/>
  <c r="J181" i="26464"/>
  <c r="R181" i="26464"/>
  <c r="L181" i="26464"/>
  <c r="E181" i="26464"/>
  <c r="M181" i="26464"/>
  <c r="I181" i="26464"/>
  <c r="Q181" i="26464"/>
  <c r="Y181" i="26464"/>
  <c r="F181" i="26464"/>
  <c r="X181" i="26464"/>
  <c r="H181" i="26464"/>
  <c r="G181" i="26464"/>
  <c r="I131" i="26464"/>
  <c r="R131" i="26464"/>
  <c r="J131" i="26464"/>
  <c r="L131" i="26464"/>
  <c r="M131" i="26464"/>
  <c r="H131" i="26464"/>
  <c r="Q131" i="26464"/>
  <c r="G131" i="26464"/>
  <c r="X131" i="26464"/>
  <c r="Y131" i="26464"/>
  <c r="F131" i="26464"/>
  <c r="E131" i="26464"/>
  <c r="H90" i="26464"/>
  <c r="X90" i="26464"/>
  <c r="I90" i="26464"/>
  <c r="Q90" i="26464"/>
  <c r="Y90" i="26464"/>
  <c r="J90" i="26464"/>
  <c r="R90" i="26464"/>
  <c r="G90" i="26464"/>
  <c r="F90" i="26464"/>
  <c r="L90" i="26464"/>
  <c r="M90" i="26464"/>
  <c r="E90" i="26464"/>
  <c r="I46" i="26464"/>
  <c r="Q46" i="26464"/>
  <c r="Y46" i="26464"/>
  <c r="M46" i="26464"/>
  <c r="J46" i="26464"/>
  <c r="F46" i="26464"/>
  <c r="G46" i="26464"/>
  <c r="H46" i="26464"/>
  <c r="X46" i="26464"/>
  <c r="L46" i="26464"/>
  <c r="E46" i="26464"/>
  <c r="R46" i="26464"/>
  <c r="H267" i="26464"/>
  <c r="X267" i="26464"/>
  <c r="I267" i="26464"/>
  <c r="Q267" i="26464"/>
  <c r="Y267" i="26464"/>
  <c r="J267" i="26464"/>
  <c r="R267" i="26464"/>
  <c r="G267" i="26464"/>
  <c r="E267" i="26464"/>
  <c r="F267" i="26464"/>
  <c r="L267" i="26464"/>
  <c r="M267" i="26464"/>
  <c r="L164" i="26464"/>
  <c r="E164" i="26464"/>
  <c r="M164" i="26464"/>
  <c r="G164" i="26464"/>
  <c r="H164" i="26464"/>
  <c r="I164" i="26464"/>
  <c r="J164" i="26464"/>
  <c r="X164" i="26464"/>
  <c r="Y164" i="26464"/>
  <c r="F164" i="26464"/>
  <c r="R164" i="26464"/>
  <c r="Q164" i="26464"/>
  <c r="G122" i="26464"/>
  <c r="I122" i="26464"/>
  <c r="Q122" i="26464"/>
  <c r="Y122" i="26464"/>
  <c r="F122" i="26464"/>
  <c r="R122" i="26464"/>
  <c r="E122" i="26464"/>
  <c r="H122" i="26464"/>
  <c r="J122" i="26464"/>
  <c r="L122" i="26464"/>
  <c r="M122" i="26464"/>
  <c r="X122" i="26464"/>
  <c r="E80" i="26464"/>
  <c r="M80" i="26464"/>
  <c r="G80" i="26464"/>
  <c r="L80" i="26464"/>
  <c r="J80" i="26464"/>
  <c r="X80" i="26464"/>
  <c r="Y80" i="26464"/>
  <c r="I80" i="26464"/>
  <c r="F80" i="26464"/>
  <c r="R80" i="26464"/>
  <c r="H80" i="26464"/>
  <c r="Q80" i="26464"/>
  <c r="G35" i="26464"/>
  <c r="I35" i="26464"/>
  <c r="Q35" i="26464"/>
  <c r="Y35" i="26464"/>
  <c r="F35" i="26464"/>
  <c r="E35" i="26464"/>
  <c r="J35" i="26464"/>
  <c r="X35" i="26464"/>
  <c r="R35" i="26464"/>
  <c r="H35" i="26464"/>
  <c r="M35" i="26464"/>
  <c r="L35" i="26464"/>
  <c r="J16" i="26464"/>
  <c r="R16" i="26464"/>
  <c r="L16" i="26464"/>
  <c r="I16" i="26464"/>
  <c r="Q16" i="26464"/>
  <c r="Y16" i="26464"/>
  <c r="H16" i="26464"/>
  <c r="E16" i="26464"/>
  <c r="F16" i="26464"/>
  <c r="X16" i="26464"/>
  <c r="G16" i="26464"/>
  <c r="M16" i="26464"/>
  <c r="E242" i="26464"/>
  <c r="M242" i="26464"/>
  <c r="F242" i="26464"/>
  <c r="X242" i="26464"/>
  <c r="G242" i="26464"/>
  <c r="Y242" i="26464"/>
  <c r="H242" i="26464"/>
  <c r="Q242" i="26464"/>
  <c r="L242" i="26464"/>
  <c r="I242" i="26464"/>
  <c r="J242" i="26464"/>
  <c r="R242" i="26464"/>
  <c r="I248" i="26464"/>
  <c r="Q248" i="26464"/>
  <c r="Y248" i="26464"/>
  <c r="J248" i="26464"/>
  <c r="R248" i="26464"/>
  <c r="L248" i="26464"/>
  <c r="H248" i="26464"/>
  <c r="X248" i="26464"/>
  <c r="F248" i="26464"/>
  <c r="G248" i="26464"/>
  <c r="M248" i="26464"/>
  <c r="E248" i="26464"/>
  <c r="J238" i="26464"/>
  <c r="R238" i="26464"/>
  <c r="L238" i="26464"/>
  <c r="I238" i="26464"/>
  <c r="Q238" i="26464"/>
  <c r="Y238" i="26464"/>
  <c r="E238" i="26464"/>
  <c r="F238" i="26464"/>
  <c r="G238" i="26464"/>
  <c r="H238" i="26464"/>
  <c r="M238" i="26464"/>
  <c r="X238" i="26464"/>
  <c r="H160" i="26464"/>
  <c r="X160" i="26464"/>
  <c r="I160" i="26464"/>
  <c r="Q160" i="26464"/>
  <c r="Y160" i="26464"/>
  <c r="E160" i="26464"/>
  <c r="R160" i="26464"/>
  <c r="F160" i="26464"/>
  <c r="M160" i="26464"/>
  <c r="L160" i="26464"/>
  <c r="J160" i="26464"/>
  <c r="G160" i="26464"/>
  <c r="I116" i="26464"/>
  <c r="Q116" i="26464"/>
  <c r="Y116" i="26464"/>
  <c r="J116" i="26464"/>
  <c r="R116" i="26464"/>
  <c r="L116" i="26464"/>
  <c r="H116" i="26464"/>
  <c r="X116" i="26464"/>
  <c r="E116" i="26464"/>
  <c r="F116" i="26464"/>
  <c r="M116" i="26464"/>
  <c r="G116" i="26464"/>
  <c r="L18" i="26464"/>
  <c r="F18" i="26464"/>
  <c r="M18" i="26464"/>
  <c r="Y18" i="26464"/>
  <c r="E18" i="26464"/>
  <c r="Q18" i="26464"/>
  <c r="J18" i="26464"/>
  <c r="X18" i="26464"/>
  <c r="G18" i="26464"/>
  <c r="R18" i="26464"/>
  <c r="H18" i="26464"/>
  <c r="I18" i="26464"/>
  <c r="J269" i="26464"/>
  <c r="R269" i="26464"/>
  <c r="L269" i="26464"/>
  <c r="E269" i="26464"/>
  <c r="M269" i="26464"/>
  <c r="I269" i="26464"/>
  <c r="Q269" i="26464"/>
  <c r="Y269" i="26464"/>
  <c r="H269" i="26464"/>
  <c r="F269" i="26464"/>
  <c r="X269" i="26464"/>
  <c r="G269" i="26464"/>
  <c r="H187" i="26464"/>
  <c r="X187" i="26464"/>
  <c r="I187" i="26464"/>
  <c r="Q187" i="26464"/>
  <c r="Y187" i="26464"/>
  <c r="J187" i="26464"/>
  <c r="R187" i="26464"/>
  <c r="G187" i="26464"/>
  <c r="F187" i="26464"/>
  <c r="L187" i="26464"/>
  <c r="M187" i="26464"/>
  <c r="E187" i="26464"/>
  <c r="J162" i="26464"/>
  <c r="R162" i="26464"/>
  <c r="E162" i="26464"/>
  <c r="M162" i="26464"/>
  <c r="F162" i="26464"/>
  <c r="Q162" i="26464"/>
  <c r="G162" i="26464"/>
  <c r="H162" i="26464"/>
  <c r="I162" i="26464"/>
  <c r="L162" i="26464"/>
  <c r="X162" i="26464"/>
  <c r="Y162" i="26464"/>
  <c r="G140" i="26464"/>
  <c r="H140" i="26464"/>
  <c r="X140" i="26464"/>
  <c r="I140" i="26464"/>
  <c r="Q140" i="26464"/>
  <c r="Y140" i="26464"/>
  <c r="J140" i="26464"/>
  <c r="R140" i="26464"/>
  <c r="F140" i="26464"/>
  <c r="E140" i="26464"/>
  <c r="M140" i="26464"/>
  <c r="L140" i="26464"/>
  <c r="E128" i="26464"/>
  <c r="M128" i="26464"/>
  <c r="G128" i="26464"/>
  <c r="L128" i="26464"/>
  <c r="Y128" i="26464"/>
  <c r="Q128" i="26464"/>
  <c r="J128" i="26464"/>
  <c r="X128" i="26464"/>
  <c r="F128" i="26464"/>
  <c r="H128" i="26464"/>
  <c r="I128" i="26464"/>
  <c r="R128" i="26464"/>
  <c r="G93" i="26464"/>
  <c r="H93" i="26464"/>
  <c r="X93" i="26464"/>
  <c r="I93" i="26464"/>
  <c r="Q93" i="26464"/>
  <c r="Y93" i="26464"/>
  <c r="F93" i="26464"/>
  <c r="E93" i="26464"/>
  <c r="J93" i="26464"/>
  <c r="R93" i="26464"/>
  <c r="M93" i="26464"/>
  <c r="L93" i="26464"/>
  <c r="G114" i="26464"/>
  <c r="J114" i="26464"/>
  <c r="L114" i="26464"/>
  <c r="M114" i="26464"/>
  <c r="I114" i="26464"/>
  <c r="R114" i="26464"/>
  <c r="X114" i="26464"/>
  <c r="Y114" i="26464"/>
  <c r="E114" i="26464"/>
  <c r="F114" i="26464"/>
  <c r="Q114" i="26464"/>
  <c r="H114" i="26464"/>
  <c r="E105" i="26464"/>
  <c r="M105" i="26464"/>
  <c r="J105" i="26464"/>
  <c r="R105" i="26464"/>
  <c r="Y105" i="26464"/>
  <c r="F105" i="26464"/>
  <c r="Q105" i="26464"/>
  <c r="L105" i="26464"/>
  <c r="X105" i="26464"/>
  <c r="G105" i="26464"/>
  <c r="H105" i="26464"/>
  <c r="I105" i="26464"/>
  <c r="E76" i="26464"/>
  <c r="M76" i="26464"/>
  <c r="F76" i="26464"/>
  <c r="X76" i="26464"/>
  <c r="G76" i="26464"/>
  <c r="Y76" i="26464"/>
  <c r="H76" i="26464"/>
  <c r="Q76" i="26464"/>
  <c r="I76" i="26464"/>
  <c r="R76" i="26464"/>
  <c r="L76" i="26464"/>
  <c r="J76" i="26464"/>
  <c r="E86" i="26464"/>
  <c r="M86" i="26464"/>
  <c r="J86" i="26464"/>
  <c r="R86" i="26464"/>
  <c r="F86" i="26464"/>
  <c r="Q86" i="26464"/>
  <c r="G86" i="26464"/>
  <c r="H86" i="26464"/>
  <c r="X86" i="26464"/>
  <c r="Y86" i="26464"/>
  <c r="I86" i="26464"/>
  <c r="L86" i="26464"/>
  <c r="H87" i="26464"/>
  <c r="X87" i="26464"/>
  <c r="G87" i="26464"/>
  <c r="F87" i="26464"/>
  <c r="R87" i="26464"/>
  <c r="I87" i="26464"/>
  <c r="J87" i="26464"/>
  <c r="E87" i="26464"/>
  <c r="Q87" i="26464"/>
  <c r="L87" i="26464"/>
  <c r="M87" i="26464"/>
  <c r="Y87" i="26464"/>
  <c r="J81" i="26464"/>
  <c r="R81" i="26464"/>
  <c r="L81" i="26464"/>
  <c r="I81" i="26464"/>
  <c r="Q81" i="26464"/>
  <c r="Y81" i="26464"/>
  <c r="M81" i="26464"/>
  <c r="X81" i="26464"/>
  <c r="H81" i="26464"/>
  <c r="E81" i="26464"/>
  <c r="F81" i="26464"/>
  <c r="G81" i="26464"/>
  <c r="H70" i="26464"/>
  <c r="X70" i="26464"/>
  <c r="J70" i="26464"/>
  <c r="R70" i="26464"/>
  <c r="G70" i="26464"/>
  <c r="Q70" i="26464"/>
  <c r="E70" i="26464"/>
  <c r="F70" i="26464"/>
  <c r="I70" i="26464"/>
  <c r="Y70" i="26464"/>
  <c r="L70" i="26464"/>
  <c r="M70" i="26464"/>
  <c r="G41" i="26464"/>
  <c r="I41" i="26464"/>
  <c r="Q41" i="26464"/>
  <c r="Y41" i="26464"/>
  <c r="F41" i="26464"/>
  <c r="J41" i="26464"/>
  <c r="L41" i="26464"/>
  <c r="H41" i="26464"/>
  <c r="R41" i="26464"/>
  <c r="X41" i="26464"/>
  <c r="M41" i="26464"/>
  <c r="E41" i="26464"/>
  <c r="H31" i="26464"/>
  <c r="X31" i="26464"/>
  <c r="G31" i="26464"/>
  <c r="Q31" i="26464"/>
  <c r="J31" i="26464"/>
  <c r="F31" i="26464"/>
  <c r="Y31" i="26464"/>
  <c r="R31" i="26464"/>
  <c r="E31" i="26464"/>
  <c r="I31" i="26464"/>
  <c r="M31" i="26464"/>
  <c r="L31" i="26464"/>
  <c r="L22" i="26464"/>
  <c r="F22" i="26464"/>
  <c r="I22" i="26464"/>
  <c r="M22" i="26464"/>
  <c r="Y22" i="26464"/>
  <c r="H22" i="26464"/>
  <c r="R22" i="26464"/>
  <c r="E22" i="26464"/>
  <c r="G22" i="26464"/>
  <c r="Q22" i="26464"/>
  <c r="J22" i="26464"/>
  <c r="X22" i="26464"/>
  <c r="E30" i="26464"/>
  <c r="M30" i="26464"/>
  <c r="I30" i="26464"/>
  <c r="R30" i="26464"/>
  <c r="H30" i="26464"/>
  <c r="Q30" i="26464"/>
  <c r="G30" i="26464"/>
  <c r="L30" i="26464"/>
  <c r="Y30" i="26464"/>
  <c r="F30" i="26464"/>
  <c r="X30" i="26464"/>
  <c r="J30" i="26464"/>
  <c r="F12" i="26464"/>
  <c r="E12" i="26464"/>
  <c r="M12" i="26464"/>
  <c r="Y12" i="26464"/>
  <c r="G12" i="26464"/>
  <c r="Q12" i="26464"/>
  <c r="L12" i="26464"/>
  <c r="X12" i="26464"/>
  <c r="R12" i="26464"/>
  <c r="J12" i="26464"/>
  <c r="I12" i="26464"/>
  <c r="H12" i="26464"/>
  <c r="G211" i="26464"/>
  <c r="E211" i="26464"/>
  <c r="X211" i="26464"/>
  <c r="F211" i="26464"/>
  <c r="Y211" i="26464"/>
  <c r="H211" i="26464"/>
  <c r="Q211" i="26464"/>
  <c r="I211" i="26464"/>
  <c r="R211" i="26464"/>
  <c r="M211" i="26464"/>
  <c r="L211" i="26464"/>
  <c r="J211" i="26464"/>
  <c r="G262" i="26464"/>
  <c r="H262" i="26464"/>
  <c r="X262" i="26464"/>
  <c r="I262" i="26464"/>
  <c r="Q262" i="26464"/>
  <c r="Y262" i="26464"/>
  <c r="J262" i="26464"/>
  <c r="R262" i="26464"/>
  <c r="F262" i="26464"/>
  <c r="M262" i="26464"/>
  <c r="E262" i="26464"/>
  <c r="L262" i="26464"/>
  <c r="E159" i="26464"/>
  <c r="M159" i="26464"/>
  <c r="G159" i="26464"/>
  <c r="Y159" i="26464"/>
  <c r="H159" i="26464"/>
  <c r="Q159" i="26464"/>
  <c r="J159" i="26464"/>
  <c r="I159" i="26464"/>
  <c r="X159" i="26464"/>
  <c r="L159" i="26464"/>
  <c r="F159" i="26464"/>
  <c r="R159" i="26464"/>
  <c r="J202" i="26464"/>
  <c r="R202" i="26464"/>
  <c r="H202" i="26464"/>
  <c r="I202" i="26464"/>
  <c r="L202" i="26464"/>
  <c r="M202" i="26464"/>
  <c r="G202" i="26464"/>
  <c r="Q202" i="26464"/>
  <c r="E202" i="26464"/>
  <c r="F202" i="26464"/>
  <c r="Y202" i="26464"/>
  <c r="X202" i="26464"/>
  <c r="J173" i="26464"/>
  <c r="R173" i="26464"/>
  <c r="L173" i="26464"/>
  <c r="E173" i="26464"/>
  <c r="M173" i="26464"/>
  <c r="I173" i="26464"/>
  <c r="Q173" i="26464"/>
  <c r="Y173" i="26464"/>
  <c r="H173" i="26464"/>
  <c r="X173" i="26464"/>
  <c r="F173" i="26464"/>
  <c r="G173" i="26464"/>
  <c r="L136" i="26464"/>
  <c r="E136" i="26464"/>
  <c r="M136" i="26464"/>
  <c r="F136" i="26464"/>
  <c r="J136" i="26464"/>
  <c r="R136" i="26464"/>
  <c r="G136" i="26464"/>
  <c r="Y136" i="26464"/>
  <c r="H136" i="26464"/>
  <c r="I136" i="26464"/>
  <c r="Q136" i="26464"/>
  <c r="X136" i="26464"/>
  <c r="F104" i="26464"/>
  <c r="H104" i="26464"/>
  <c r="X104" i="26464"/>
  <c r="E104" i="26464"/>
  <c r="M104" i="26464"/>
  <c r="Y104" i="26464"/>
  <c r="L104" i="26464"/>
  <c r="Q104" i="26464"/>
  <c r="J104" i="26464"/>
  <c r="G104" i="26464"/>
  <c r="I104" i="26464"/>
  <c r="R104" i="26464"/>
  <c r="G65" i="26464"/>
  <c r="I65" i="26464"/>
  <c r="Q65" i="26464"/>
  <c r="Y65" i="26464"/>
  <c r="F65" i="26464"/>
  <c r="J65" i="26464"/>
  <c r="X65" i="26464"/>
  <c r="L65" i="26464"/>
  <c r="M65" i="26464"/>
  <c r="H65" i="26464"/>
  <c r="R65" i="26464"/>
  <c r="E65" i="26464"/>
  <c r="G57" i="26464"/>
  <c r="H57" i="26464"/>
  <c r="X57" i="26464"/>
  <c r="I57" i="26464"/>
  <c r="Q57" i="26464"/>
  <c r="Y57" i="26464"/>
  <c r="J57" i="26464"/>
  <c r="R57" i="26464"/>
  <c r="F57" i="26464"/>
  <c r="E57" i="26464"/>
  <c r="L57" i="26464"/>
  <c r="M57" i="26464"/>
  <c r="E21" i="26464"/>
  <c r="M21" i="26464"/>
  <c r="J21" i="26464"/>
  <c r="R21" i="26464"/>
  <c r="Y21" i="26464"/>
  <c r="L21" i="26464"/>
  <c r="X21" i="26464"/>
  <c r="G21" i="26464"/>
  <c r="H21" i="26464"/>
  <c r="I21" i="26464"/>
  <c r="Q21" i="26464"/>
  <c r="F21" i="26464"/>
  <c r="E237" i="26464"/>
  <c r="M237" i="26464"/>
  <c r="G237" i="26464"/>
  <c r="L237" i="26464"/>
  <c r="Q237" i="26464"/>
  <c r="F237" i="26464"/>
  <c r="R237" i="26464"/>
  <c r="H237" i="26464"/>
  <c r="I237" i="26464"/>
  <c r="X237" i="26464"/>
  <c r="Y237" i="26464"/>
  <c r="J237" i="26464"/>
  <c r="G254" i="26464"/>
  <c r="H254" i="26464"/>
  <c r="X254" i="26464"/>
  <c r="I254" i="26464"/>
  <c r="Q254" i="26464"/>
  <c r="Y254" i="26464"/>
  <c r="J254" i="26464"/>
  <c r="R254" i="26464"/>
  <c r="F254" i="26464"/>
  <c r="L254" i="26464"/>
  <c r="E254" i="26464"/>
  <c r="M254" i="26464"/>
  <c r="J243" i="26464"/>
  <c r="R243" i="26464"/>
  <c r="L243" i="26464"/>
  <c r="M243" i="26464"/>
  <c r="E243" i="26464"/>
  <c r="F243" i="26464"/>
  <c r="X243" i="26464"/>
  <c r="I243" i="26464"/>
  <c r="Q243" i="26464"/>
  <c r="Y243" i="26464"/>
  <c r="G243" i="26464"/>
  <c r="H243" i="26464"/>
  <c r="I200" i="26464"/>
  <c r="Q200" i="26464"/>
  <c r="Y200" i="26464"/>
  <c r="H200" i="26464"/>
  <c r="X200" i="26464"/>
  <c r="J200" i="26464"/>
  <c r="L200" i="26464"/>
  <c r="M200" i="26464"/>
  <c r="G200" i="26464"/>
  <c r="E200" i="26464"/>
  <c r="R200" i="26464"/>
  <c r="F200" i="26464"/>
  <c r="H195" i="26464"/>
  <c r="X195" i="26464"/>
  <c r="J195" i="26464"/>
  <c r="R195" i="26464"/>
  <c r="G195" i="26464"/>
  <c r="L195" i="26464"/>
  <c r="Y195" i="26464"/>
  <c r="M195" i="26464"/>
  <c r="I195" i="26464"/>
  <c r="E195" i="26464"/>
  <c r="F195" i="26464"/>
  <c r="Q195" i="26464"/>
  <c r="F117" i="26464"/>
  <c r="G117" i="26464"/>
  <c r="H117" i="26464"/>
  <c r="X117" i="26464"/>
  <c r="I117" i="26464"/>
  <c r="Q117" i="26464"/>
  <c r="Y117" i="26464"/>
  <c r="E117" i="26464"/>
  <c r="M117" i="26464"/>
  <c r="J117" i="26464"/>
  <c r="L117" i="26464"/>
  <c r="R117" i="26464"/>
  <c r="G130" i="26464"/>
  <c r="F130" i="26464"/>
  <c r="L130" i="26464"/>
  <c r="X130" i="26464"/>
  <c r="M130" i="26464"/>
  <c r="Y130" i="26464"/>
  <c r="J130" i="26464"/>
  <c r="I130" i="26464"/>
  <c r="Q130" i="26464"/>
  <c r="R130" i="26464"/>
  <c r="E130" i="26464"/>
  <c r="H130" i="26464"/>
  <c r="F77" i="26464"/>
  <c r="G77" i="26464"/>
  <c r="H77" i="26464"/>
  <c r="X77" i="26464"/>
  <c r="I77" i="26464"/>
  <c r="Q77" i="26464"/>
  <c r="Y77" i="26464"/>
  <c r="E77" i="26464"/>
  <c r="M77" i="26464"/>
  <c r="R77" i="26464"/>
  <c r="L77" i="26464"/>
  <c r="J77" i="26464"/>
  <c r="G55" i="26464"/>
  <c r="M55" i="26464"/>
  <c r="E55" i="26464"/>
  <c r="X55" i="26464"/>
  <c r="F55" i="26464"/>
  <c r="Y55" i="26464"/>
  <c r="H55" i="26464"/>
  <c r="Q55" i="26464"/>
  <c r="L55" i="26464"/>
  <c r="R55" i="26464"/>
  <c r="I55" i="26464"/>
  <c r="J55" i="26464"/>
  <c r="F40" i="26464"/>
  <c r="H40" i="26464"/>
  <c r="X40" i="26464"/>
  <c r="E40" i="26464"/>
  <c r="M40" i="26464"/>
  <c r="L40" i="26464"/>
  <c r="Q40" i="26464"/>
  <c r="Y40" i="26464"/>
  <c r="R40" i="26464"/>
  <c r="J40" i="26464"/>
  <c r="G40" i="26464"/>
  <c r="I40" i="26464"/>
  <c r="E32" i="26464"/>
  <c r="M32" i="26464"/>
  <c r="I32" i="26464"/>
  <c r="R32" i="26464"/>
  <c r="H32" i="26464"/>
  <c r="Q32" i="26464"/>
  <c r="F32" i="26464"/>
  <c r="J32" i="26464"/>
  <c r="X32" i="26464"/>
  <c r="L32" i="26464"/>
  <c r="Y32" i="26464"/>
  <c r="G32" i="26464"/>
  <c r="E15" i="26464"/>
  <c r="M15" i="26464"/>
  <c r="J15" i="26464"/>
  <c r="R15" i="26464"/>
  <c r="F15" i="26464"/>
  <c r="Q15" i="26464"/>
  <c r="H15" i="26464"/>
  <c r="I15" i="26464"/>
  <c r="L15" i="26464"/>
  <c r="Y15" i="26464"/>
  <c r="G15" i="26464"/>
  <c r="X15" i="26464"/>
  <c r="L175" i="26464"/>
  <c r="E175" i="26464"/>
  <c r="M175" i="26464"/>
  <c r="F175" i="26464"/>
  <c r="G175" i="26464"/>
  <c r="I175" i="26464"/>
  <c r="J175" i="26464"/>
  <c r="Q175" i="26464"/>
  <c r="H175" i="26464"/>
  <c r="Y175" i="26464"/>
  <c r="X175" i="26464"/>
  <c r="R175" i="26464"/>
  <c r="H251" i="26464"/>
  <c r="X251" i="26464"/>
  <c r="I251" i="26464"/>
  <c r="Q251" i="26464"/>
  <c r="Y251" i="26464"/>
  <c r="J251" i="26464"/>
  <c r="R251" i="26464"/>
  <c r="G251" i="26464"/>
  <c r="M251" i="26464"/>
  <c r="E251" i="26464"/>
  <c r="F251" i="26464"/>
  <c r="L251" i="26464"/>
  <c r="L186" i="26464"/>
  <c r="E186" i="26464"/>
  <c r="M186" i="26464"/>
  <c r="F186" i="26464"/>
  <c r="J186" i="26464"/>
  <c r="R186" i="26464"/>
  <c r="Q186" i="26464"/>
  <c r="X186" i="26464"/>
  <c r="G186" i="26464"/>
  <c r="Y186" i="26464"/>
  <c r="H186" i="26464"/>
  <c r="I186" i="26464"/>
  <c r="L245" i="26464"/>
  <c r="G245" i="26464"/>
  <c r="Y245" i="26464"/>
  <c r="H245" i="26464"/>
  <c r="Q245" i="26464"/>
  <c r="I245" i="26464"/>
  <c r="R245" i="26464"/>
  <c r="J245" i="26464"/>
  <c r="F245" i="26464"/>
  <c r="X245" i="26464"/>
  <c r="M245" i="26464"/>
  <c r="E245" i="26464"/>
  <c r="F201" i="26464"/>
  <c r="E201" i="26464"/>
  <c r="M201" i="26464"/>
  <c r="I201" i="26464"/>
  <c r="J201" i="26464"/>
  <c r="L201" i="26464"/>
  <c r="X201" i="26464"/>
  <c r="H201" i="26464"/>
  <c r="R201" i="26464"/>
  <c r="G201" i="26464"/>
  <c r="Y201" i="26464"/>
  <c r="Q201" i="26464"/>
  <c r="H179" i="26464"/>
  <c r="X179" i="26464"/>
  <c r="I179" i="26464"/>
  <c r="Q179" i="26464"/>
  <c r="Y179" i="26464"/>
  <c r="J179" i="26464"/>
  <c r="R179" i="26464"/>
  <c r="G179" i="26464"/>
  <c r="E179" i="26464"/>
  <c r="F179" i="26464"/>
  <c r="L179" i="26464"/>
  <c r="M179" i="26464"/>
  <c r="F156" i="26464"/>
  <c r="L156" i="26464"/>
  <c r="M156" i="26464"/>
  <c r="G156" i="26464"/>
  <c r="Y156" i="26464"/>
  <c r="Q156" i="26464"/>
  <c r="R156" i="26464"/>
  <c r="E156" i="26464"/>
  <c r="H156" i="26464"/>
  <c r="J156" i="26464"/>
  <c r="X156" i="26464"/>
  <c r="I156" i="26464"/>
  <c r="F143" i="26464"/>
  <c r="H143" i="26464"/>
  <c r="X143" i="26464"/>
  <c r="E143" i="26464"/>
  <c r="M143" i="26464"/>
  <c r="Y143" i="26464"/>
  <c r="L143" i="26464"/>
  <c r="Q143" i="26464"/>
  <c r="J143" i="26464"/>
  <c r="R143" i="26464"/>
  <c r="I143" i="26464"/>
  <c r="G143" i="26464"/>
  <c r="L133" i="26464"/>
  <c r="E133" i="26464"/>
  <c r="M133" i="26464"/>
  <c r="F133" i="26464"/>
  <c r="G133" i="26464"/>
  <c r="X133" i="26464"/>
  <c r="Y133" i="26464"/>
  <c r="H133" i="26464"/>
  <c r="I133" i="26464"/>
  <c r="J133" i="26464"/>
  <c r="Q133" i="26464"/>
  <c r="R133" i="26464"/>
  <c r="G132" i="26464"/>
  <c r="H132" i="26464"/>
  <c r="X132" i="26464"/>
  <c r="I132" i="26464"/>
  <c r="Q132" i="26464"/>
  <c r="Y132" i="26464"/>
  <c r="J132" i="26464"/>
  <c r="R132" i="26464"/>
  <c r="F132" i="26464"/>
  <c r="M132" i="26464"/>
  <c r="L132" i="26464"/>
  <c r="E132" i="26464"/>
  <c r="L58" i="26464"/>
  <c r="E58" i="26464"/>
  <c r="M58" i="26464"/>
  <c r="F58" i="26464"/>
  <c r="G58" i="26464"/>
  <c r="H58" i="26464"/>
  <c r="I58" i="26464"/>
  <c r="J58" i="26464"/>
  <c r="Y58" i="26464"/>
  <c r="R58" i="26464"/>
  <c r="X58" i="26464"/>
  <c r="Q58" i="26464"/>
  <c r="H110" i="26464"/>
  <c r="Q110" i="26464"/>
  <c r="I110" i="26464"/>
  <c r="R110" i="26464"/>
  <c r="J110" i="26464"/>
  <c r="L110" i="26464"/>
  <c r="G110" i="26464"/>
  <c r="Y110" i="26464"/>
  <c r="X110" i="26464"/>
  <c r="E110" i="26464"/>
  <c r="F110" i="26464"/>
  <c r="M110" i="26464"/>
  <c r="F109" i="26464"/>
  <c r="J109" i="26464"/>
  <c r="L109" i="26464"/>
  <c r="M109" i="26464"/>
  <c r="I109" i="26464"/>
  <c r="R109" i="26464"/>
  <c r="Q109" i="26464"/>
  <c r="X109" i="26464"/>
  <c r="Y109" i="26464"/>
  <c r="E109" i="26464"/>
  <c r="G109" i="26464"/>
  <c r="H109" i="26464"/>
  <c r="E97" i="26464"/>
  <c r="M97" i="26464"/>
  <c r="J97" i="26464"/>
  <c r="R97" i="26464"/>
  <c r="F97" i="26464"/>
  <c r="Q97" i="26464"/>
  <c r="G97" i="26464"/>
  <c r="H97" i="26464"/>
  <c r="I97" i="26464"/>
  <c r="L97" i="26464"/>
  <c r="Y97" i="26464"/>
  <c r="X97" i="26464"/>
  <c r="L83" i="26464"/>
  <c r="F83" i="26464"/>
  <c r="M83" i="26464"/>
  <c r="Y83" i="26464"/>
  <c r="J83" i="26464"/>
  <c r="X83" i="26464"/>
  <c r="Q83" i="26464"/>
  <c r="R83" i="26464"/>
  <c r="I83" i="26464"/>
  <c r="H83" i="26464"/>
  <c r="G83" i="26464"/>
  <c r="E83" i="26464"/>
  <c r="L78" i="26464"/>
  <c r="E78" i="26464"/>
  <c r="M78" i="26464"/>
  <c r="F78" i="26464"/>
  <c r="J78" i="26464"/>
  <c r="R78" i="26464"/>
  <c r="G78" i="26464"/>
  <c r="X78" i="26464"/>
  <c r="H78" i="26464"/>
  <c r="Y78" i="26464"/>
  <c r="I78" i="26464"/>
  <c r="Q78" i="26464"/>
  <c r="H79" i="26464"/>
  <c r="X79" i="26464"/>
  <c r="J79" i="26464"/>
  <c r="R79" i="26464"/>
  <c r="G79" i="26464"/>
  <c r="L79" i="26464"/>
  <c r="Y79" i="26464"/>
  <c r="M79" i="26464"/>
  <c r="I79" i="26464"/>
  <c r="E79" i="26464"/>
  <c r="F79" i="26464"/>
  <c r="Q79" i="26464"/>
  <c r="F73" i="26464"/>
  <c r="L73" i="26464"/>
  <c r="M73" i="26464"/>
  <c r="E73" i="26464"/>
  <c r="X73" i="26464"/>
  <c r="J73" i="26464"/>
  <c r="G73" i="26464"/>
  <c r="H73" i="26464"/>
  <c r="I73" i="26464"/>
  <c r="Y73" i="26464"/>
  <c r="Q73" i="26464"/>
  <c r="R73" i="26464"/>
  <c r="H62" i="26464"/>
  <c r="X62" i="26464"/>
  <c r="J62" i="26464"/>
  <c r="R62" i="26464"/>
  <c r="G62" i="26464"/>
  <c r="F62" i="26464"/>
  <c r="I62" i="26464"/>
  <c r="L62" i="26464"/>
  <c r="Y62" i="26464"/>
  <c r="E62" i="26464"/>
  <c r="M62" i="26464"/>
  <c r="Q62" i="26464"/>
  <c r="G17" i="26464"/>
  <c r="I17" i="26464"/>
  <c r="Q17" i="26464"/>
  <c r="Y17" i="26464"/>
  <c r="F17" i="26464"/>
  <c r="R17" i="26464"/>
  <c r="H17" i="26464"/>
  <c r="J17" i="26464"/>
  <c r="X17" i="26464"/>
  <c r="E17" i="26464"/>
  <c r="L17" i="26464"/>
  <c r="M17" i="26464"/>
  <c r="G44" i="26464"/>
  <c r="I44" i="26464"/>
  <c r="R44" i="26464"/>
  <c r="H44" i="26464"/>
  <c r="Q44" i="26464"/>
  <c r="J44" i="26464"/>
  <c r="X44" i="26464"/>
  <c r="L44" i="26464"/>
  <c r="Y44" i="26464"/>
  <c r="M44" i="26464"/>
  <c r="F44" i="26464"/>
  <c r="E44" i="26464"/>
  <c r="E39" i="26464"/>
  <c r="M39" i="26464"/>
  <c r="J39" i="26464"/>
  <c r="R39" i="26464"/>
  <c r="F39" i="26464"/>
  <c r="Q39" i="26464"/>
  <c r="Y39" i="26464"/>
  <c r="H39" i="26464"/>
  <c r="I39" i="26464"/>
  <c r="L39" i="26464"/>
  <c r="G39" i="26464"/>
  <c r="X39" i="26464"/>
  <c r="L10" i="26464"/>
  <c r="H10" i="26464"/>
  <c r="R10" i="26464"/>
  <c r="I10" i="26464"/>
  <c r="J10" i="26464"/>
  <c r="G10" i="26464"/>
  <c r="Q10" i="26464"/>
  <c r="M10" i="26464"/>
  <c r="X10" i="26464"/>
  <c r="Y10" i="26464"/>
  <c r="F10" i="26464"/>
  <c r="E10" i="26464"/>
  <c r="M213" i="16"/>
  <c r="L250" i="26464"/>
  <c r="E250" i="26464"/>
  <c r="M250" i="26464"/>
  <c r="F250" i="26464"/>
  <c r="J250" i="26464"/>
  <c r="R250" i="26464"/>
  <c r="X250" i="26464"/>
  <c r="G250" i="26464"/>
  <c r="Y250" i="26464"/>
  <c r="H250" i="26464"/>
  <c r="Q250" i="26464"/>
  <c r="I250" i="26464"/>
  <c r="J277" i="26464"/>
  <c r="R277" i="26464"/>
  <c r="L277" i="26464"/>
  <c r="E277" i="26464"/>
  <c r="M277" i="26464"/>
  <c r="I277" i="26464"/>
  <c r="Q277" i="26464"/>
  <c r="Y277" i="26464"/>
  <c r="X277" i="26464"/>
  <c r="G277" i="26464"/>
  <c r="F277" i="26464"/>
  <c r="H277" i="26464"/>
  <c r="E194" i="26464"/>
  <c r="M194" i="26464"/>
  <c r="J194" i="26464"/>
  <c r="R194" i="26464"/>
  <c r="H194" i="26464"/>
  <c r="I194" i="26464"/>
  <c r="L194" i="26464"/>
  <c r="X194" i="26464"/>
  <c r="Y194" i="26464"/>
  <c r="G194" i="26464"/>
  <c r="F194" i="26464"/>
  <c r="Q194" i="26464"/>
  <c r="I142" i="26464"/>
  <c r="Q142" i="26464"/>
  <c r="Y142" i="26464"/>
  <c r="H142" i="26464"/>
  <c r="X142" i="26464"/>
  <c r="J142" i="26464"/>
  <c r="L142" i="26464"/>
  <c r="M142" i="26464"/>
  <c r="E142" i="26464"/>
  <c r="F142" i="26464"/>
  <c r="R142" i="26464"/>
  <c r="G142" i="26464"/>
  <c r="J113" i="26464"/>
  <c r="R113" i="26464"/>
  <c r="L113" i="26464"/>
  <c r="M113" i="26464"/>
  <c r="E113" i="26464"/>
  <c r="F113" i="26464"/>
  <c r="X113" i="26464"/>
  <c r="Q113" i="26464"/>
  <c r="Y113" i="26464"/>
  <c r="G113" i="26464"/>
  <c r="H113" i="26464"/>
  <c r="I113" i="26464"/>
  <c r="I37" i="26464"/>
  <c r="Q37" i="26464"/>
  <c r="Y37" i="26464"/>
  <c r="H37" i="26464"/>
  <c r="X37" i="26464"/>
  <c r="E37" i="26464"/>
  <c r="R37" i="26464"/>
  <c r="F37" i="26464"/>
  <c r="M37" i="26464"/>
  <c r="G37" i="26464"/>
  <c r="J37" i="26464"/>
  <c r="L37" i="26464"/>
  <c r="F226" i="26464"/>
  <c r="H226" i="26464"/>
  <c r="X226" i="26464"/>
  <c r="E226" i="26464"/>
  <c r="M226" i="26464"/>
  <c r="Q226" i="26464"/>
  <c r="R226" i="26464"/>
  <c r="G226" i="26464"/>
  <c r="I226" i="26464"/>
  <c r="J226" i="26464"/>
  <c r="Y226" i="26464"/>
  <c r="L226" i="26464"/>
  <c r="E196" i="26464"/>
  <c r="M196" i="26464"/>
  <c r="G196" i="26464"/>
  <c r="L196" i="26464"/>
  <c r="J196" i="26464"/>
  <c r="X196" i="26464"/>
  <c r="Y196" i="26464"/>
  <c r="I196" i="26464"/>
  <c r="R196" i="26464"/>
  <c r="F196" i="26464"/>
  <c r="H196" i="26464"/>
  <c r="Q196" i="26464"/>
  <c r="H158" i="26464"/>
  <c r="X158" i="26464"/>
  <c r="I158" i="26464"/>
  <c r="R158" i="26464"/>
  <c r="J158" i="26464"/>
  <c r="L158" i="26464"/>
  <c r="Q158" i="26464"/>
  <c r="E158" i="26464"/>
  <c r="F158" i="26464"/>
  <c r="G158" i="26464"/>
  <c r="M158" i="26464"/>
  <c r="Y158" i="26464"/>
  <c r="L247" i="26464"/>
  <c r="E247" i="26464"/>
  <c r="M247" i="26464"/>
  <c r="F247" i="26464"/>
  <c r="G247" i="26464"/>
  <c r="R247" i="26464"/>
  <c r="X247" i="26464"/>
  <c r="Y247" i="26464"/>
  <c r="J247" i="26464"/>
  <c r="H247" i="26464"/>
  <c r="Q247" i="26464"/>
  <c r="I247" i="26464"/>
  <c r="J261" i="26464"/>
  <c r="R261" i="26464"/>
  <c r="L261" i="26464"/>
  <c r="E261" i="26464"/>
  <c r="M261" i="26464"/>
  <c r="I261" i="26464"/>
  <c r="Q261" i="26464"/>
  <c r="Y261" i="26464"/>
  <c r="X261" i="26464"/>
  <c r="G261" i="26464"/>
  <c r="F261" i="26464"/>
  <c r="H261" i="26464"/>
  <c r="L178" i="26464"/>
  <c r="E178" i="26464"/>
  <c r="M178" i="26464"/>
  <c r="F178" i="26464"/>
  <c r="J178" i="26464"/>
  <c r="R178" i="26464"/>
  <c r="Q178" i="26464"/>
  <c r="I178" i="26464"/>
  <c r="G178" i="26464"/>
  <c r="H178" i="26464"/>
  <c r="X178" i="26464"/>
  <c r="Y178" i="26464"/>
  <c r="L263" i="26464"/>
  <c r="E263" i="26464"/>
  <c r="M263" i="26464"/>
  <c r="F263" i="26464"/>
  <c r="G263" i="26464"/>
  <c r="I263" i="26464"/>
  <c r="R263" i="26464"/>
  <c r="Y263" i="26464"/>
  <c r="J263" i="26464"/>
  <c r="X263" i="26464"/>
  <c r="Q263" i="26464"/>
  <c r="H263" i="26464"/>
  <c r="F234" i="26464"/>
  <c r="H234" i="26464"/>
  <c r="X234" i="26464"/>
  <c r="E234" i="26464"/>
  <c r="M234" i="26464"/>
  <c r="L234" i="26464"/>
  <c r="Q234" i="26464"/>
  <c r="R234" i="26464"/>
  <c r="Y234" i="26464"/>
  <c r="G234" i="26464"/>
  <c r="I234" i="26464"/>
  <c r="J234" i="26464"/>
  <c r="G182" i="26464"/>
  <c r="H182" i="26464"/>
  <c r="X182" i="26464"/>
  <c r="I182" i="26464"/>
  <c r="Q182" i="26464"/>
  <c r="Y182" i="26464"/>
  <c r="J182" i="26464"/>
  <c r="R182" i="26464"/>
  <c r="F182" i="26464"/>
  <c r="E182" i="26464"/>
  <c r="L182" i="26464"/>
  <c r="M182" i="26464"/>
  <c r="L115" i="26464"/>
  <c r="E115" i="26464"/>
  <c r="M115" i="26464"/>
  <c r="F115" i="26464"/>
  <c r="G115" i="26464"/>
  <c r="J115" i="26464"/>
  <c r="Q115" i="26464"/>
  <c r="R115" i="26464"/>
  <c r="I115" i="26464"/>
  <c r="H115" i="26464"/>
  <c r="X115" i="26464"/>
  <c r="Y115" i="26464"/>
  <c r="I103" i="26464"/>
  <c r="Q103" i="26464"/>
  <c r="Y103" i="26464"/>
  <c r="H103" i="26464"/>
  <c r="X103" i="26464"/>
  <c r="J103" i="26464"/>
  <c r="L103" i="26464"/>
  <c r="M103" i="26464"/>
  <c r="G103" i="26464"/>
  <c r="E103" i="26464"/>
  <c r="F103" i="26464"/>
  <c r="R103" i="26464"/>
  <c r="F85" i="26464"/>
  <c r="H85" i="26464"/>
  <c r="X85" i="26464"/>
  <c r="E85" i="26464"/>
  <c r="M85" i="26464"/>
  <c r="Q85" i="26464"/>
  <c r="R85" i="26464"/>
  <c r="G85" i="26464"/>
  <c r="L85" i="26464"/>
  <c r="J85" i="26464"/>
  <c r="I85" i="26464"/>
  <c r="Y85" i="26464"/>
  <c r="G82" i="26464"/>
  <c r="I82" i="26464"/>
  <c r="Q82" i="26464"/>
  <c r="Y82" i="26464"/>
  <c r="F82" i="26464"/>
  <c r="L82" i="26464"/>
  <c r="M82" i="26464"/>
  <c r="R82" i="26464"/>
  <c r="X82" i="26464"/>
  <c r="J82" i="26464"/>
  <c r="H82" i="26464"/>
  <c r="E82" i="26464"/>
  <c r="F60" i="26464"/>
  <c r="G60" i="26464"/>
  <c r="H60" i="26464"/>
  <c r="X60" i="26464"/>
  <c r="I60" i="26464"/>
  <c r="Q60" i="26464"/>
  <c r="Y60" i="26464"/>
  <c r="E60" i="26464"/>
  <c r="M60" i="26464"/>
  <c r="J60" i="26464"/>
  <c r="L60" i="26464"/>
  <c r="R60" i="26464"/>
  <c r="I74" i="26464"/>
  <c r="R74" i="26464"/>
  <c r="J74" i="26464"/>
  <c r="L74" i="26464"/>
  <c r="M74" i="26464"/>
  <c r="H74" i="26464"/>
  <c r="Q74" i="26464"/>
  <c r="F74" i="26464"/>
  <c r="G74" i="26464"/>
  <c r="E74" i="26464"/>
  <c r="Y74" i="26464"/>
  <c r="X74" i="26464"/>
  <c r="E71" i="26464"/>
  <c r="M71" i="26464"/>
  <c r="L71" i="26464"/>
  <c r="X71" i="26464"/>
  <c r="Y71" i="26464"/>
  <c r="F71" i="26464"/>
  <c r="J71" i="26464"/>
  <c r="Q71" i="26464"/>
  <c r="R71" i="26464"/>
  <c r="I71" i="26464"/>
  <c r="H71" i="26464"/>
  <c r="G71" i="26464"/>
  <c r="G43" i="26464"/>
  <c r="F43" i="26464"/>
  <c r="M43" i="26464"/>
  <c r="Y43" i="26464"/>
  <c r="J43" i="26464"/>
  <c r="Q43" i="26464"/>
  <c r="R43" i="26464"/>
  <c r="L43" i="26464"/>
  <c r="H43" i="26464"/>
  <c r="I43" i="26464"/>
  <c r="X43" i="26464"/>
  <c r="E43" i="26464"/>
  <c r="J64" i="26464"/>
  <c r="R64" i="26464"/>
  <c r="L64" i="26464"/>
  <c r="I64" i="26464"/>
  <c r="Q64" i="26464"/>
  <c r="Y64" i="26464"/>
  <c r="G64" i="26464"/>
  <c r="H64" i="26464"/>
  <c r="M64" i="26464"/>
  <c r="X64" i="26464"/>
  <c r="F64" i="26464"/>
  <c r="E64" i="26464"/>
  <c r="L27" i="26464"/>
  <c r="E27" i="26464"/>
  <c r="G27" i="26464"/>
  <c r="Y27" i="26464"/>
  <c r="M27" i="26464"/>
  <c r="J27" i="26464"/>
  <c r="Q27" i="26464"/>
  <c r="I27" i="26464"/>
  <c r="X27" i="26464"/>
  <c r="R27" i="26464"/>
  <c r="F27" i="26464"/>
  <c r="H27" i="26464"/>
  <c r="G28" i="26464"/>
  <c r="L28" i="26464"/>
  <c r="E28" i="26464"/>
  <c r="X28" i="26464"/>
  <c r="F28" i="26464"/>
  <c r="I28" i="26464"/>
  <c r="Y28" i="26464"/>
  <c r="J28" i="26464"/>
  <c r="R28" i="26464"/>
  <c r="M28" i="26464"/>
  <c r="Q28" i="26464"/>
  <c r="H28" i="26464"/>
  <c r="I9" i="26464"/>
  <c r="Q9" i="26464"/>
  <c r="Y9" i="26464"/>
  <c r="H9" i="26464"/>
  <c r="X9" i="26464"/>
  <c r="F9" i="26464"/>
  <c r="R9" i="26464"/>
  <c r="G9" i="26464"/>
  <c r="J9" i="26464"/>
  <c r="E9" i="26464"/>
  <c r="L9" i="26464"/>
  <c r="M9" i="26464"/>
  <c r="K213" i="16"/>
  <c r="L213" i="16"/>
  <c r="F177" i="26464"/>
  <c r="G177" i="26464"/>
  <c r="H177" i="26464"/>
  <c r="X177" i="26464"/>
  <c r="I177" i="26464"/>
  <c r="Q177" i="26464"/>
  <c r="Y177" i="26464"/>
  <c r="E177" i="26464"/>
  <c r="M177" i="26464"/>
  <c r="J177" i="26464"/>
  <c r="L177" i="26464"/>
  <c r="R177" i="26464"/>
  <c r="L266" i="26464"/>
  <c r="E266" i="26464"/>
  <c r="M266" i="26464"/>
  <c r="F266" i="26464"/>
  <c r="J266" i="26464"/>
  <c r="R266" i="26464"/>
  <c r="G266" i="26464"/>
  <c r="Q266" i="26464"/>
  <c r="X266" i="26464"/>
  <c r="Y266" i="26464"/>
  <c r="H266" i="26464"/>
  <c r="I266" i="26464"/>
  <c r="H275" i="26464"/>
  <c r="X275" i="26464"/>
  <c r="I275" i="26464"/>
  <c r="Y275" i="26464"/>
  <c r="J275" i="26464"/>
  <c r="R275" i="26464"/>
  <c r="G275" i="26464"/>
  <c r="Q275" i="26464"/>
  <c r="L275" i="26464"/>
  <c r="M275" i="26464"/>
  <c r="E275" i="26464"/>
  <c r="F275" i="26464"/>
  <c r="F193" i="26464"/>
  <c r="H193" i="26464"/>
  <c r="X193" i="26464"/>
  <c r="E193" i="26464"/>
  <c r="M193" i="26464"/>
  <c r="G193" i="26464"/>
  <c r="I193" i="26464"/>
  <c r="J193" i="26464"/>
  <c r="Y193" i="26464"/>
  <c r="R193" i="26464"/>
  <c r="L193" i="26464"/>
  <c r="Q193" i="26464"/>
  <c r="H220" i="26464"/>
  <c r="X220" i="26464"/>
  <c r="I220" i="26464"/>
  <c r="Q220" i="26464"/>
  <c r="Y220" i="26464"/>
  <c r="J220" i="26464"/>
  <c r="R220" i="26464"/>
  <c r="G220" i="26464"/>
  <c r="M220" i="26464"/>
  <c r="F220" i="26464"/>
  <c r="L220" i="26464"/>
  <c r="E220" i="26464"/>
  <c r="L141" i="26464"/>
  <c r="E141" i="26464"/>
  <c r="F141" i="26464"/>
  <c r="G141" i="26464"/>
  <c r="H141" i="26464"/>
  <c r="X141" i="26464"/>
  <c r="I141" i="26464"/>
  <c r="Y141" i="26464"/>
  <c r="J141" i="26464"/>
  <c r="M141" i="26464"/>
  <c r="Q141" i="26464"/>
  <c r="R141" i="26464"/>
  <c r="E146" i="26464"/>
  <c r="M146" i="26464"/>
  <c r="G146" i="26464"/>
  <c r="L146" i="26464"/>
  <c r="Q146" i="26464"/>
  <c r="F146" i="26464"/>
  <c r="R146" i="26464"/>
  <c r="H146" i="26464"/>
  <c r="X146" i="26464"/>
  <c r="Y146" i="26464"/>
  <c r="I146" i="26464"/>
  <c r="J146" i="26464"/>
  <c r="F135" i="26464"/>
  <c r="G135" i="26464"/>
  <c r="H135" i="26464"/>
  <c r="X135" i="26464"/>
  <c r="I135" i="26464"/>
  <c r="Q135" i="26464"/>
  <c r="Y135" i="26464"/>
  <c r="E135" i="26464"/>
  <c r="M135" i="26464"/>
  <c r="L135" i="26464"/>
  <c r="R135" i="26464"/>
  <c r="J135" i="26464"/>
  <c r="E126" i="26464"/>
  <c r="M126" i="26464"/>
  <c r="J126" i="26464"/>
  <c r="R126" i="26464"/>
  <c r="I126" i="26464"/>
  <c r="L126" i="26464"/>
  <c r="X126" i="26464"/>
  <c r="Y126" i="26464"/>
  <c r="H126" i="26464"/>
  <c r="Q126" i="26464"/>
  <c r="F126" i="26464"/>
  <c r="G126" i="26464"/>
  <c r="J121" i="26464"/>
  <c r="R121" i="26464"/>
  <c r="L121" i="26464"/>
  <c r="I121" i="26464"/>
  <c r="Q121" i="26464"/>
  <c r="Y121" i="26464"/>
  <c r="E121" i="26464"/>
  <c r="F121" i="26464"/>
  <c r="G121" i="26464"/>
  <c r="H121" i="26464"/>
  <c r="M121" i="26464"/>
  <c r="X121" i="26464"/>
  <c r="L66" i="26464"/>
  <c r="F66" i="26464"/>
  <c r="I66" i="26464"/>
  <c r="J66" i="26464"/>
  <c r="X66" i="26464"/>
  <c r="M66" i="26464"/>
  <c r="Y66" i="26464"/>
  <c r="H66" i="26464"/>
  <c r="R66" i="26464"/>
  <c r="Q66" i="26464"/>
  <c r="E66" i="26464"/>
  <c r="G66" i="26464"/>
  <c r="I25" i="26464"/>
  <c r="Q25" i="26464"/>
  <c r="Y25" i="26464"/>
  <c r="H25" i="26464"/>
  <c r="X25" i="26464"/>
  <c r="F25" i="26464"/>
  <c r="J25" i="26464"/>
  <c r="E25" i="26464"/>
  <c r="R25" i="26464"/>
  <c r="L25" i="26464"/>
  <c r="G25" i="26464"/>
  <c r="M25" i="26464"/>
  <c r="F50" i="26464"/>
  <c r="X50" i="26464"/>
  <c r="H50" i="26464"/>
  <c r="Q50" i="26464"/>
  <c r="E50" i="26464"/>
  <c r="R50" i="26464"/>
  <c r="G50" i="26464"/>
  <c r="I50" i="26464"/>
  <c r="J50" i="26464"/>
  <c r="L50" i="26464"/>
  <c r="M50" i="26464"/>
  <c r="Y50" i="26464"/>
  <c r="E23" i="26464"/>
  <c r="M23" i="26464"/>
  <c r="J23" i="26464"/>
  <c r="R23" i="26464"/>
  <c r="F23" i="26464"/>
  <c r="Q23" i="26464"/>
  <c r="H23" i="26464"/>
  <c r="X23" i="26464"/>
  <c r="G23" i="26464"/>
  <c r="Y23" i="26464"/>
  <c r="I23" i="26464"/>
  <c r="L23" i="26464"/>
  <c r="F279" i="26464"/>
  <c r="G279" i="26464"/>
  <c r="H279" i="26464"/>
  <c r="X279" i="26464"/>
  <c r="Q279" i="26464"/>
  <c r="I279" i="26464"/>
  <c r="Y279" i="26464"/>
  <c r="E279" i="26464"/>
  <c r="M279" i="26464"/>
  <c r="J279" i="26464"/>
  <c r="L279" i="26464"/>
  <c r="R279" i="26464"/>
  <c r="I256" i="26464"/>
  <c r="Q256" i="26464"/>
  <c r="Y256" i="26464"/>
  <c r="J256" i="26464"/>
  <c r="R256" i="26464"/>
  <c r="L256" i="26464"/>
  <c r="H256" i="26464"/>
  <c r="X256" i="26464"/>
  <c r="M256" i="26464"/>
  <c r="E256" i="26464"/>
  <c r="F256" i="26464"/>
  <c r="G256" i="26464"/>
  <c r="G215" i="26464"/>
  <c r="H215" i="26464"/>
  <c r="X215" i="26464"/>
  <c r="I215" i="26464"/>
  <c r="Q215" i="26464"/>
  <c r="Y215" i="26464"/>
  <c r="J215" i="26464"/>
  <c r="R215" i="26464"/>
  <c r="F215" i="26464"/>
  <c r="M215" i="26464"/>
  <c r="L215" i="26464"/>
  <c r="E215" i="26464"/>
  <c r="F125" i="26464"/>
  <c r="H125" i="26464"/>
  <c r="X125" i="26464"/>
  <c r="E125" i="26464"/>
  <c r="M125" i="26464"/>
  <c r="I125" i="26464"/>
  <c r="J125" i="26464"/>
  <c r="Y125" i="26464"/>
  <c r="L125" i="26464"/>
  <c r="G125" i="26464"/>
  <c r="Q125" i="26464"/>
  <c r="R125" i="26464"/>
  <c r="I184" i="26464"/>
  <c r="Q184" i="26464"/>
  <c r="Y184" i="26464"/>
  <c r="J184" i="26464"/>
  <c r="R184" i="26464"/>
  <c r="L184" i="26464"/>
  <c r="H184" i="26464"/>
  <c r="X184" i="26464"/>
  <c r="E184" i="26464"/>
  <c r="F184" i="26464"/>
  <c r="G184" i="26464"/>
  <c r="M184" i="26464"/>
  <c r="I134" i="26464"/>
  <c r="Q134" i="26464"/>
  <c r="Y134" i="26464"/>
  <c r="J134" i="26464"/>
  <c r="R134" i="26464"/>
  <c r="L134" i="26464"/>
  <c r="H134" i="26464"/>
  <c r="X134" i="26464"/>
  <c r="G134" i="26464"/>
  <c r="M134" i="26464"/>
  <c r="E134" i="26464"/>
  <c r="F134" i="26464"/>
  <c r="F96" i="26464"/>
  <c r="H96" i="26464"/>
  <c r="X96" i="26464"/>
  <c r="E96" i="26464"/>
  <c r="M96" i="26464"/>
  <c r="Q96" i="26464"/>
  <c r="R96" i="26464"/>
  <c r="G96" i="26464"/>
  <c r="L96" i="26464"/>
  <c r="I96" i="26464"/>
  <c r="J96" i="26464"/>
  <c r="Y96" i="26464"/>
  <c r="F47" i="26464"/>
  <c r="H47" i="26464"/>
  <c r="Q47" i="26464"/>
  <c r="J47" i="26464"/>
  <c r="G47" i="26464"/>
  <c r="Y47" i="26464"/>
  <c r="E47" i="26464"/>
  <c r="I47" i="26464"/>
  <c r="X47" i="26464"/>
  <c r="L47" i="26464"/>
  <c r="R47" i="26464"/>
  <c r="M47" i="26464"/>
  <c r="I52" i="26464"/>
  <c r="Q52" i="26464"/>
  <c r="Y52" i="26464"/>
  <c r="E52" i="26464"/>
  <c r="G52" i="26464"/>
  <c r="M52" i="26464"/>
  <c r="L52" i="26464"/>
  <c r="R52" i="26464"/>
  <c r="F52" i="26464"/>
  <c r="H52" i="26464"/>
  <c r="J52" i="26464"/>
  <c r="X52" i="26464"/>
  <c r="H36" i="26464"/>
  <c r="X36" i="26464"/>
  <c r="J36" i="26464"/>
  <c r="R36" i="26464"/>
  <c r="G36" i="26464"/>
  <c r="M36" i="26464"/>
  <c r="I36" i="26464"/>
  <c r="Q36" i="26464"/>
  <c r="Y36" i="26464"/>
  <c r="L36" i="26464"/>
  <c r="E36" i="26464"/>
  <c r="F36" i="26464"/>
  <c r="F257" i="26464"/>
  <c r="G257" i="26464"/>
  <c r="H257" i="26464"/>
  <c r="X257" i="26464"/>
  <c r="I257" i="26464"/>
  <c r="Q257" i="26464"/>
  <c r="Y257" i="26464"/>
  <c r="E257" i="26464"/>
  <c r="M257" i="26464"/>
  <c r="L257" i="26464"/>
  <c r="R257" i="26464"/>
  <c r="J257" i="26464"/>
  <c r="H259" i="26464"/>
  <c r="X259" i="26464"/>
  <c r="I259" i="26464"/>
  <c r="Q259" i="26464"/>
  <c r="Y259" i="26464"/>
  <c r="J259" i="26464"/>
  <c r="R259" i="26464"/>
  <c r="G259" i="26464"/>
  <c r="L259" i="26464"/>
  <c r="M259" i="26464"/>
  <c r="E259" i="26464"/>
  <c r="F259" i="26464"/>
  <c r="F214" i="26464"/>
  <c r="H214" i="26464"/>
  <c r="Q214" i="26464"/>
  <c r="I214" i="26464"/>
  <c r="R214" i="26464"/>
  <c r="J214" i="26464"/>
  <c r="G214" i="26464"/>
  <c r="Y214" i="26464"/>
  <c r="X214" i="26464"/>
  <c r="E214" i="26464"/>
  <c r="L214" i="26464"/>
  <c r="M214" i="26464"/>
  <c r="I124" i="26464"/>
  <c r="Q124" i="26464"/>
  <c r="Y124" i="26464"/>
  <c r="H124" i="26464"/>
  <c r="X124" i="26464"/>
  <c r="F124" i="26464"/>
  <c r="G124" i="26464"/>
  <c r="J124" i="26464"/>
  <c r="L124" i="26464"/>
  <c r="E124" i="26464"/>
  <c r="R124" i="26464"/>
  <c r="M124" i="26464"/>
  <c r="I176" i="26464"/>
  <c r="Q176" i="26464"/>
  <c r="Y176" i="26464"/>
  <c r="J176" i="26464"/>
  <c r="R176" i="26464"/>
  <c r="L176" i="26464"/>
  <c r="H176" i="26464"/>
  <c r="X176" i="26464"/>
  <c r="E176" i="26464"/>
  <c r="F176" i="26464"/>
  <c r="G176" i="26464"/>
  <c r="M176" i="26464"/>
  <c r="E120" i="26464"/>
  <c r="M120" i="26464"/>
  <c r="G120" i="26464"/>
  <c r="L120" i="26464"/>
  <c r="Q120" i="26464"/>
  <c r="F120" i="26464"/>
  <c r="R120" i="26464"/>
  <c r="H120" i="26464"/>
  <c r="J120" i="26464"/>
  <c r="X120" i="26464"/>
  <c r="Y120" i="26464"/>
  <c r="I120" i="26464"/>
  <c r="I108" i="26464"/>
  <c r="Q108" i="26464"/>
  <c r="Y108" i="26464"/>
  <c r="L108" i="26464"/>
  <c r="M108" i="26464"/>
  <c r="E108" i="26464"/>
  <c r="F108" i="26464"/>
  <c r="X108" i="26464"/>
  <c r="R108" i="26464"/>
  <c r="J108" i="26464"/>
  <c r="G108" i="26464"/>
  <c r="H108" i="26464"/>
  <c r="E63" i="26464"/>
  <c r="M63" i="26464"/>
  <c r="G63" i="26464"/>
  <c r="L63" i="26464"/>
  <c r="H63" i="26464"/>
  <c r="I63" i="26464"/>
  <c r="J63" i="26464"/>
  <c r="X63" i="26464"/>
  <c r="Y63" i="26464"/>
  <c r="F63" i="26464"/>
  <c r="R63" i="26464"/>
  <c r="Q63" i="26464"/>
  <c r="J89" i="26464"/>
  <c r="R89" i="26464"/>
  <c r="I89" i="26464"/>
  <c r="Q89" i="26464"/>
  <c r="Y89" i="26464"/>
  <c r="E89" i="26464"/>
  <c r="F89" i="26464"/>
  <c r="G89" i="26464"/>
  <c r="X89" i="26464"/>
  <c r="H89" i="26464"/>
  <c r="L89" i="26464"/>
  <c r="M89" i="26464"/>
  <c r="H42" i="26464"/>
  <c r="X42" i="26464"/>
  <c r="G42" i="26464"/>
  <c r="F42" i="26464"/>
  <c r="R42" i="26464"/>
  <c r="M42" i="26464"/>
  <c r="Y42" i="26464"/>
  <c r="Q42" i="26464"/>
  <c r="E42" i="26464"/>
  <c r="L42" i="26464"/>
  <c r="I42" i="26464"/>
  <c r="J42" i="26464"/>
  <c r="F214" i="16"/>
  <c r="C214" i="16"/>
  <c r="A215" i="16"/>
  <c r="E214" i="16"/>
  <c r="O214" i="16"/>
  <c r="P214" i="16" s="1"/>
  <c r="G214" i="16"/>
  <c r="B214" i="16"/>
  <c r="I214" i="16"/>
  <c r="J214" i="16"/>
  <c r="Q214" i="16"/>
  <c r="R214" i="16" s="1"/>
  <c r="H214" i="16"/>
  <c r="D214" i="16"/>
  <c r="S214" i="16"/>
  <c r="T214" i="16" s="1"/>
  <c r="L271" i="26464"/>
  <c r="E271" i="26464"/>
  <c r="F271" i="26464"/>
  <c r="G271" i="26464"/>
  <c r="M271" i="26464"/>
  <c r="R271" i="26464"/>
  <c r="J271" i="26464"/>
  <c r="X271" i="26464"/>
  <c r="Y271" i="26464"/>
  <c r="H271" i="26464"/>
  <c r="Q271" i="26464"/>
  <c r="I271" i="26464"/>
  <c r="G246" i="26464"/>
  <c r="H246" i="26464"/>
  <c r="X246" i="26464"/>
  <c r="I246" i="26464"/>
  <c r="Q246" i="26464"/>
  <c r="Y246" i="26464"/>
  <c r="J246" i="26464"/>
  <c r="R246" i="26464"/>
  <c r="F246" i="26464"/>
  <c r="L246" i="26464"/>
  <c r="M246" i="26464"/>
  <c r="E246" i="26464"/>
  <c r="E235" i="26464"/>
  <c r="M235" i="26464"/>
  <c r="J235" i="26464"/>
  <c r="R235" i="26464"/>
  <c r="F235" i="26464"/>
  <c r="Q235" i="26464"/>
  <c r="G235" i="26464"/>
  <c r="Y235" i="26464"/>
  <c r="X235" i="26464"/>
  <c r="H235" i="26464"/>
  <c r="I235" i="26464"/>
  <c r="L235" i="26464"/>
  <c r="J230" i="26464"/>
  <c r="R230" i="26464"/>
  <c r="L230" i="26464"/>
  <c r="I230" i="26464"/>
  <c r="Q230" i="26464"/>
  <c r="Y230" i="26464"/>
  <c r="G230" i="26464"/>
  <c r="H230" i="26464"/>
  <c r="M230" i="26464"/>
  <c r="X230" i="26464"/>
  <c r="F230" i="26464"/>
  <c r="E230" i="26464"/>
  <c r="J168" i="26464"/>
  <c r="L168" i="26464"/>
  <c r="M168" i="26464"/>
  <c r="E168" i="26464"/>
  <c r="I168" i="26464"/>
  <c r="R168" i="26464"/>
  <c r="Y168" i="26464"/>
  <c r="F168" i="26464"/>
  <c r="G168" i="26464"/>
  <c r="H168" i="26464"/>
  <c r="X168" i="26464"/>
  <c r="Q168" i="26464"/>
  <c r="I276" i="26464"/>
  <c r="Q276" i="26464"/>
  <c r="Y276" i="26464"/>
  <c r="J276" i="26464"/>
  <c r="R276" i="26464"/>
  <c r="L276" i="26464"/>
  <c r="H276" i="26464"/>
  <c r="X276" i="26464"/>
  <c r="E276" i="26464"/>
  <c r="M276" i="26464"/>
  <c r="F276" i="26464"/>
  <c r="G276" i="26464"/>
  <c r="I241" i="26464"/>
  <c r="Q241" i="26464"/>
  <c r="Y241" i="26464"/>
  <c r="H241" i="26464"/>
  <c r="X241" i="26464"/>
  <c r="J241" i="26464"/>
  <c r="L241" i="26464"/>
  <c r="M241" i="26464"/>
  <c r="G241" i="26464"/>
  <c r="R241" i="26464"/>
  <c r="E241" i="26464"/>
  <c r="F241" i="26464"/>
  <c r="E227" i="26464"/>
  <c r="M227" i="26464"/>
  <c r="J227" i="26464"/>
  <c r="R227" i="26464"/>
  <c r="F227" i="26464"/>
  <c r="Q227" i="26464"/>
  <c r="G227" i="26464"/>
  <c r="H227" i="26464"/>
  <c r="I227" i="26464"/>
  <c r="L227" i="26464"/>
  <c r="X227" i="26464"/>
  <c r="Y227" i="26464"/>
  <c r="J222" i="26464"/>
  <c r="R222" i="26464"/>
  <c r="L222" i="26464"/>
  <c r="I222" i="26464"/>
  <c r="Q222" i="26464"/>
  <c r="Y222" i="26464"/>
  <c r="M222" i="26464"/>
  <c r="X222" i="26464"/>
  <c r="H222" i="26464"/>
  <c r="E222" i="26464"/>
  <c r="F222" i="26464"/>
  <c r="G222" i="26464"/>
  <c r="I165" i="26464"/>
  <c r="Q165" i="26464"/>
  <c r="Y165" i="26464"/>
  <c r="L165" i="26464"/>
  <c r="J165" i="26464"/>
  <c r="M165" i="26464"/>
  <c r="X165" i="26464"/>
  <c r="H165" i="26464"/>
  <c r="G165" i="26464"/>
  <c r="R165" i="26464"/>
  <c r="F165" i="26464"/>
  <c r="E165" i="26464"/>
  <c r="E280" i="26464"/>
  <c r="M280" i="26464"/>
  <c r="F280" i="26464"/>
  <c r="G280" i="26464"/>
  <c r="H280" i="26464"/>
  <c r="X280" i="26464"/>
  <c r="L280" i="26464"/>
  <c r="Y280" i="26464"/>
  <c r="I280" i="26464"/>
  <c r="J280" i="26464"/>
  <c r="Q280" i="26464"/>
  <c r="R280" i="26464"/>
  <c r="F185" i="26464"/>
  <c r="G185" i="26464"/>
  <c r="H185" i="26464"/>
  <c r="X185" i="26464"/>
  <c r="I185" i="26464"/>
  <c r="Q185" i="26464"/>
  <c r="Y185" i="26464"/>
  <c r="E185" i="26464"/>
  <c r="M185" i="26464"/>
  <c r="L185" i="26464"/>
  <c r="R185" i="26464"/>
  <c r="J185" i="26464"/>
  <c r="L240" i="26464"/>
  <c r="I240" i="26464"/>
  <c r="J240" i="26464"/>
  <c r="M240" i="26464"/>
  <c r="X240" i="26464"/>
  <c r="H240" i="26464"/>
  <c r="R240" i="26464"/>
  <c r="G240" i="26464"/>
  <c r="Y240" i="26464"/>
  <c r="Q240" i="26464"/>
  <c r="E240" i="26464"/>
  <c r="F240" i="26464"/>
  <c r="L219" i="26464"/>
  <c r="E219" i="26464"/>
  <c r="M219" i="26464"/>
  <c r="F219" i="26464"/>
  <c r="J219" i="26464"/>
  <c r="R219" i="26464"/>
  <c r="G219" i="26464"/>
  <c r="Y219" i="26464"/>
  <c r="H219" i="26464"/>
  <c r="I219" i="26464"/>
  <c r="X219" i="26464"/>
  <c r="Q219" i="26464"/>
  <c r="I217" i="26464"/>
  <c r="Q217" i="26464"/>
  <c r="Y217" i="26464"/>
  <c r="J217" i="26464"/>
  <c r="R217" i="26464"/>
  <c r="L217" i="26464"/>
  <c r="H217" i="26464"/>
  <c r="X217" i="26464"/>
  <c r="G217" i="26464"/>
  <c r="M217" i="26464"/>
  <c r="F217" i="26464"/>
  <c r="E217" i="26464"/>
  <c r="L170" i="26464"/>
  <c r="E170" i="26464"/>
  <c r="M170" i="26464"/>
  <c r="F170" i="26464"/>
  <c r="J170" i="26464"/>
  <c r="R170" i="26464"/>
  <c r="H170" i="26464"/>
  <c r="I170" i="26464"/>
  <c r="G170" i="26464"/>
  <c r="Y170" i="26464"/>
  <c r="Q170" i="26464"/>
  <c r="X170" i="26464"/>
  <c r="H171" i="26464"/>
  <c r="X171" i="26464"/>
  <c r="I171" i="26464"/>
  <c r="Q171" i="26464"/>
  <c r="Y171" i="26464"/>
  <c r="J171" i="26464"/>
  <c r="R171" i="26464"/>
  <c r="G171" i="26464"/>
  <c r="E171" i="26464"/>
  <c r="F171" i="26464"/>
  <c r="L171" i="26464"/>
  <c r="M171" i="26464"/>
  <c r="L149" i="26464"/>
  <c r="F149" i="26464"/>
  <c r="E149" i="26464"/>
  <c r="Q149" i="26464"/>
  <c r="G149" i="26464"/>
  <c r="R149" i="26464"/>
  <c r="H149" i="26464"/>
  <c r="I149" i="26464"/>
  <c r="J149" i="26464"/>
  <c r="M149" i="26464"/>
  <c r="Y149" i="26464"/>
  <c r="X149" i="26464"/>
  <c r="J147" i="26464"/>
  <c r="R147" i="26464"/>
  <c r="L147" i="26464"/>
  <c r="I147" i="26464"/>
  <c r="Q147" i="26464"/>
  <c r="Y147" i="26464"/>
  <c r="E147" i="26464"/>
  <c r="F147" i="26464"/>
  <c r="G147" i="26464"/>
  <c r="H147" i="26464"/>
  <c r="M147" i="26464"/>
  <c r="X147" i="26464"/>
  <c r="F273" i="26464"/>
  <c r="H273" i="26464"/>
  <c r="X273" i="26464"/>
  <c r="I273" i="26464"/>
  <c r="Q273" i="26464"/>
  <c r="Y273" i="26464"/>
  <c r="E273" i="26464"/>
  <c r="M273" i="26464"/>
  <c r="G273" i="26464"/>
  <c r="R273" i="26464"/>
  <c r="J273" i="26464"/>
  <c r="L273" i="26464"/>
  <c r="E272" i="26464"/>
  <c r="M272" i="26464"/>
  <c r="F272" i="26464"/>
  <c r="G272" i="26464"/>
  <c r="H272" i="26464"/>
  <c r="X272" i="26464"/>
  <c r="L272" i="26464"/>
  <c r="J272" i="26464"/>
  <c r="Q272" i="26464"/>
  <c r="Y272" i="26464"/>
  <c r="R272" i="26464"/>
  <c r="I272" i="26464"/>
  <c r="F265" i="26464"/>
  <c r="G265" i="26464"/>
  <c r="H265" i="26464"/>
  <c r="X265" i="26464"/>
  <c r="I265" i="26464"/>
  <c r="Q265" i="26464"/>
  <c r="Y265" i="26464"/>
  <c r="E265" i="26464"/>
  <c r="M265" i="26464"/>
  <c r="J265" i="26464"/>
  <c r="L265" i="26464"/>
  <c r="R265" i="26464"/>
  <c r="L278" i="26464"/>
  <c r="E278" i="26464"/>
  <c r="M278" i="26464"/>
  <c r="F278" i="26464"/>
  <c r="J278" i="26464"/>
  <c r="R278" i="26464"/>
  <c r="X278" i="26464"/>
  <c r="Y278" i="26464"/>
  <c r="G278" i="26464"/>
  <c r="H278" i="26464"/>
  <c r="Q278" i="26464"/>
  <c r="I278" i="26464"/>
  <c r="E172" i="26464"/>
  <c r="M172" i="26464"/>
  <c r="F172" i="26464"/>
  <c r="G172" i="26464"/>
  <c r="H172" i="26464"/>
  <c r="X172" i="26464"/>
  <c r="L172" i="26464"/>
  <c r="I172" i="26464"/>
  <c r="J172" i="26464"/>
  <c r="Y172" i="26464"/>
  <c r="Q172" i="26464"/>
  <c r="R172" i="26464"/>
  <c r="G231" i="26464"/>
  <c r="I231" i="26464"/>
  <c r="Q231" i="26464"/>
  <c r="Y231" i="26464"/>
  <c r="F231" i="26464"/>
  <c r="J231" i="26464"/>
  <c r="X231" i="26464"/>
  <c r="L231" i="26464"/>
  <c r="M231" i="26464"/>
  <c r="H231" i="26464"/>
  <c r="R231" i="26464"/>
  <c r="E231" i="26464"/>
  <c r="I233" i="26464"/>
  <c r="Q233" i="26464"/>
  <c r="Y233" i="26464"/>
  <c r="H233" i="26464"/>
  <c r="X233" i="26464"/>
  <c r="L233" i="26464"/>
  <c r="M233" i="26464"/>
  <c r="J233" i="26464"/>
  <c r="F233" i="26464"/>
  <c r="G233" i="26464"/>
  <c r="R233" i="26464"/>
  <c r="E233" i="26464"/>
  <c r="L224" i="26464"/>
  <c r="F224" i="26464"/>
  <c r="M224" i="26464"/>
  <c r="Y224" i="26464"/>
  <c r="E224" i="26464"/>
  <c r="Q224" i="26464"/>
  <c r="J224" i="26464"/>
  <c r="X224" i="26464"/>
  <c r="R224" i="26464"/>
  <c r="G224" i="26464"/>
  <c r="H224" i="26464"/>
  <c r="I224" i="26464"/>
  <c r="I225" i="26464"/>
  <c r="Q225" i="26464"/>
  <c r="Y225" i="26464"/>
  <c r="H225" i="26464"/>
  <c r="X225" i="26464"/>
  <c r="E225" i="26464"/>
  <c r="R225" i="26464"/>
  <c r="F225" i="26464"/>
  <c r="M225" i="26464"/>
  <c r="J225" i="26464"/>
  <c r="L225" i="26464"/>
  <c r="G225" i="26464"/>
  <c r="L212" i="26464"/>
  <c r="M212" i="26464"/>
  <c r="E212" i="26464"/>
  <c r="F212" i="26464"/>
  <c r="X212" i="26464"/>
  <c r="J212" i="26464"/>
  <c r="Q212" i="26464"/>
  <c r="R212" i="26464"/>
  <c r="Y212" i="26464"/>
  <c r="I212" i="26464"/>
  <c r="G212" i="26464"/>
  <c r="H212" i="26464"/>
  <c r="H236" i="26464"/>
  <c r="X236" i="26464"/>
  <c r="J236" i="26464"/>
  <c r="R236" i="26464"/>
  <c r="G236" i="26464"/>
  <c r="Q236" i="26464"/>
  <c r="E236" i="26464"/>
  <c r="F236" i="26464"/>
  <c r="I236" i="26464"/>
  <c r="L236" i="26464"/>
  <c r="Y236" i="26464"/>
  <c r="M236" i="26464"/>
  <c r="I213" i="26464"/>
  <c r="Q213" i="26464"/>
  <c r="Y213" i="26464"/>
  <c r="J213" i="26464"/>
  <c r="L213" i="26464"/>
  <c r="M213" i="26464"/>
  <c r="H213" i="26464"/>
  <c r="R213" i="26464"/>
  <c r="X213" i="26464"/>
  <c r="E213" i="26464"/>
  <c r="G213" i="26464"/>
  <c r="F213" i="26464"/>
  <c r="F151" i="26464"/>
  <c r="H151" i="26464"/>
  <c r="X151" i="26464"/>
  <c r="E151" i="26464"/>
  <c r="M151" i="26464"/>
  <c r="I151" i="26464"/>
  <c r="J151" i="26464"/>
  <c r="Y151" i="26464"/>
  <c r="L151" i="26464"/>
  <c r="G151" i="26464"/>
  <c r="Q151" i="26464"/>
  <c r="R151" i="26464"/>
  <c r="F167" i="26464"/>
  <c r="L167" i="26464"/>
  <c r="M167" i="26464"/>
  <c r="E167" i="26464"/>
  <c r="X167" i="26464"/>
  <c r="G167" i="26464"/>
  <c r="Y167" i="26464"/>
  <c r="H167" i="26464"/>
  <c r="R167" i="26464"/>
  <c r="I167" i="26464"/>
  <c r="J167" i="26464"/>
  <c r="Q167" i="26464"/>
  <c r="G174" i="26464"/>
  <c r="H174" i="26464"/>
  <c r="X174" i="26464"/>
  <c r="I174" i="26464"/>
  <c r="Q174" i="26464"/>
  <c r="Y174" i="26464"/>
  <c r="J174" i="26464"/>
  <c r="R174" i="26464"/>
  <c r="F174" i="26464"/>
  <c r="E174" i="26464"/>
  <c r="L174" i="26464"/>
  <c r="M174" i="26464"/>
  <c r="H169" i="26464"/>
  <c r="X169" i="26464"/>
  <c r="I169" i="26464"/>
  <c r="R169" i="26464"/>
  <c r="J169" i="26464"/>
  <c r="L169" i="26464"/>
  <c r="G169" i="26464"/>
  <c r="Q169" i="26464"/>
  <c r="F169" i="26464"/>
  <c r="M169" i="26464"/>
  <c r="E169" i="26464"/>
  <c r="Y169" i="26464"/>
  <c r="J197" i="26464"/>
  <c r="R197" i="26464"/>
  <c r="L197" i="26464"/>
  <c r="I197" i="26464"/>
  <c r="Q197" i="26464"/>
  <c r="Y197" i="26464"/>
  <c r="M197" i="26464"/>
  <c r="X197" i="26464"/>
  <c r="H197" i="26464"/>
  <c r="G197" i="26464"/>
  <c r="F197" i="26464"/>
  <c r="E197" i="26464"/>
  <c r="H106" i="26464"/>
  <c r="X106" i="26464"/>
  <c r="G106" i="26464"/>
  <c r="E106" i="26464"/>
  <c r="Q106" i="26464"/>
  <c r="F106" i="26464"/>
  <c r="R106" i="26464"/>
  <c r="I106" i="26464"/>
  <c r="J106" i="26464"/>
  <c r="L106" i="26464"/>
  <c r="M106" i="26464"/>
  <c r="Y106" i="26464"/>
  <c r="J157" i="26464"/>
  <c r="L157" i="26464"/>
  <c r="E157" i="26464"/>
  <c r="H157" i="26464"/>
  <c r="X157" i="26464"/>
  <c r="I157" i="26464"/>
  <c r="Y157" i="26464"/>
  <c r="M157" i="26464"/>
  <c r="G157" i="26464"/>
  <c r="R157" i="26464"/>
  <c r="F157" i="26464"/>
  <c r="Q157" i="26464"/>
  <c r="E112" i="26464"/>
  <c r="M112" i="26464"/>
  <c r="F112" i="26464"/>
  <c r="X112" i="26464"/>
  <c r="G112" i="26464"/>
  <c r="Y112" i="26464"/>
  <c r="H112" i="26464"/>
  <c r="Q112" i="26464"/>
  <c r="L112" i="26464"/>
  <c r="R112" i="26464"/>
  <c r="J112" i="26464"/>
  <c r="I112" i="26464"/>
  <c r="H145" i="26464"/>
  <c r="X145" i="26464"/>
  <c r="J145" i="26464"/>
  <c r="R145" i="26464"/>
  <c r="G145" i="26464"/>
  <c r="Q145" i="26464"/>
  <c r="E145" i="26464"/>
  <c r="F145" i="26464"/>
  <c r="L145" i="26464"/>
  <c r="M145" i="26464"/>
  <c r="I145" i="26464"/>
  <c r="Y145" i="26464"/>
  <c r="J139" i="26464"/>
  <c r="R139" i="26464"/>
  <c r="L139" i="26464"/>
  <c r="E139" i="26464"/>
  <c r="M139" i="26464"/>
  <c r="I139" i="26464"/>
  <c r="Q139" i="26464"/>
  <c r="Y139" i="26464"/>
  <c r="H139" i="26464"/>
  <c r="F139" i="26464"/>
  <c r="G139" i="26464"/>
  <c r="X139" i="26464"/>
  <c r="E91" i="26464"/>
  <c r="M91" i="26464"/>
  <c r="F91" i="26464"/>
  <c r="G91" i="26464"/>
  <c r="L91" i="26464"/>
  <c r="J91" i="26464"/>
  <c r="Q91" i="26464"/>
  <c r="I91" i="26464"/>
  <c r="Y91" i="26464"/>
  <c r="H91" i="26464"/>
  <c r="R91" i="26464"/>
  <c r="X91" i="26464"/>
  <c r="E88" i="26464"/>
  <c r="M88" i="26464"/>
  <c r="L88" i="26464"/>
  <c r="F88" i="26464"/>
  <c r="G88" i="26464"/>
  <c r="Q88" i="26464"/>
  <c r="H88" i="26464"/>
  <c r="R88" i="26464"/>
  <c r="Y88" i="26464"/>
  <c r="X88" i="26464"/>
  <c r="I88" i="26464"/>
  <c r="J88" i="26464"/>
  <c r="E48" i="26464"/>
  <c r="G48" i="26464"/>
  <c r="Y48" i="26464"/>
  <c r="M48" i="26464"/>
  <c r="F48" i="26464"/>
  <c r="H48" i="26464"/>
  <c r="I48" i="26464"/>
  <c r="X48" i="26464"/>
  <c r="J48" i="26464"/>
  <c r="R48" i="26464"/>
  <c r="L48" i="26464"/>
  <c r="Q48" i="26464"/>
  <c r="I72" i="26464"/>
  <c r="Q72" i="26464"/>
  <c r="Y72" i="26464"/>
  <c r="M72" i="26464"/>
  <c r="E72" i="26464"/>
  <c r="F72" i="26464"/>
  <c r="X72" i="26464"/>
  <c r="G72" i="26464"/>
  <c r="L72" i="26464"/>
  <c r="H72" i="26464"/>
  <c r="J72" i="26464"/>
  <c r="R72" i="26464"/>
  <c r="L34" i="26464"/>
  <c r="F34" i="26464"/>
  <c r="M34" i="26464"/>
  <c r="Y34" i="26464"/>
  <c r="E34" i="26464"/>
  <c r="Q34" i="26464"/>
  <c r="J34" i="26464"/>
  <c r="X34" i="26464"/>
  <c r="H34" i="26464"/>
  <c r="I34" i="26464"/>
  <c r="R34" i="26464"/>
  <c r="G34" i="26464"/>
  <c r="I67" i="26464"/>
  <c r="Q67" i="26464"/>
  <c r="Y67" i="26464"/>
  <c r="H67" i="26464"/>
  <c r="X67" i="26464"/>
  <c r="L67" i="26464"/>
  <c r="M67" i="26464"/>
  <c r="J67" i="26464"/>
  <c r="R67" i="26464"/>
  <c r="G67" i="26464"/>
  <c r="E67" i="26464"/>
  <c r="F67" i="26464"/>
  <c r="E69" i="26464"/>
  <c r="M69" i="26464"/>
  <c r="J69" i="26464"/>
  <c r="R69" i="26464"/>
  <c r="F69" i="26464"/>
  <c r="Q69" i="26464"/>
  <c r="G69" i="26464"/>
  <c r="Y69" i="26464"/>
  <c r="H69" i="26464"/>
  <c r="I69" i="26464"/>
  <c r="L69" i="26464"/>
  <c r="X69" i="26464"/>
  <c r="I59" i="26464"/>
  <c r="Q59" i="26464"/>
  <c r="Y59" i="26464"/>
  <c r="J59" i="26464"/>
  <c r="R59" i="26464"/>
  <c r="L59" i="26464"/>
  <c r="H59" i="26464"/>
  <c r="X59" i="26464"/>
  <c r="M59" i="26464"/>
  <c r="E59" i="26464"/>
  <c r="F59" i="26464"/>
  <c r="G59" i="26464"/>
  <c r="J56" i="26464"/>
  <c r="R56" i="26464"/>
  <c r="L56" i="26464"/>
  <c r="E56" i="26464"/>
  <c r="M56" i="26464"/>
  <c r="I56" i="26464"/>
  <c r="Q56" i="26464"/>
  <c r="Y56" i="26464"/>
  <c r="H56" i="26464"/>
  <c r="G56" i="26464"/>
  <c r="X56" i="26464"/>
  <c r="F56" i="26464"/>
  <c r="I19" i="26464"/>
  <c r="Q19" i="26464"/>
  <c r="Y19" i="26464"/>
  <c r="H19" i="26464"/>
  <c r="X19" i="26464"/>
  <c r="F19" i="26464"/>
  <c r="J19" i="26464"/>
  <c r="L19" i="26464"/>
  <c r="E19" i="26464"/>
  <c r="R19" i="26464"/>
  <c r="G19" i="26464"/>
  <c r="M19" i="26464"/>
  <c r="F14" i="26464"/>
  <c r="H14" i="26464"/>
  <c r="X14" i="26464"/>
  <c r="E14" i="26464"/>
  <c r="M14" i="26464"/>
  <c r="Q14" i="26464"/>
  <c r="G14" i="26464"/>
  <c r="I14" i="26464"/>
  <c r="R14" i="26464"/>
  <c r="Y14" i="26464"/>
  <c r="J14" i="26464"/>
  <c r="L14" i="26464"/>
  <c r="J33" i="26464"/>
  <c r="R33" i="26464"/>
  <c r="L33" i="26464"/>
  <c r="E33" i="26464"/>
  <c r="F33" i="26464"/>
  <c r="G33" i="26464"/>
  <c r="M33" i="26464"/>
  <c r="Q33" i="26464"/>
  <c r="X33" i="26464"/>
  <c r="Y33" i="26464"/>
  <c r="I33" i="26464"/>
  <c r="H33" i="26464"/>
  <c r="I26" i="26464"/>
  <c r="Q26" i="26464"/>
  <c r="Y26" i="26464"/>
  <c r="G26" i="26464"/>
  <c r="J26" i="26464"/>
  <c r="F26" i="26464"/>
  <c r="X26" i="26464"/>
  <c r="H26" i="26464"/>
  <c r="R26" i="26464"/>
  <c r="E26" i="26464"/>
  <c r="L26" i="26464"/>
  <c r="M26" i="26464"/>
  <c r="M214" i="16" l="1"/>
  <c r="K197" i="26464"/>
  <c r="W197" i="26464"/>
  <c r="V197" i="26464"/>
  <c r="P197" i="26464"/>
  <c r="U197" i="26464"/>
  <c r="V257" i="26464"/>
  <c r="W257" i="26464"/>
  <c r="P257" i="26464"/>
  <c r="U257" i="26464"/>
  <c r="K257" i="26464"/>
  <c r="U128" i="26464"/>
  <c r="W128" i="26464"/>
  <c r="K128" i="26464"/>
  <c r="P128" i="26464"/>
  <c r="V128" i="26464"/>
  <c r="K264" i="26464"/>
  <c r="P264" i="26464"/>
  <c r="U264" i="26464"/>
  <c r="V264" i="26464"/>
  <c r="W264" i="26464"/>
  <c r="V279" i="26464"/>
  <c r="W279" i="26464"/>
  <c r="P279" i="26464"/>
  <c r="U279" i="26464"/>
  <c r="K279" i="26464"/>
  <c r="K78" i="26464"/>
  <c r="U78" i="26464"/>
  <c r="W78" i="26464"/>
  <c r="V78" i="26464"/>
  <c r="P78" i="26464"/>
  <c r="K110" i="26464"/>
  <c r="U110" i="26464"/>
  <c r="P110" i="26464"/>
  <c r="W110" i="26464"/>
  <c r="V110" i="26464"/>
  <c r="W254" i="26464"/>
  <c r="P254" i="26464"/>
  <c r="V254" i="26464"/>
  <c r="K254" i="26464"/>
  <c r="U254" i="26464"/>
  <c r="W41" i="26464"/>
  <c r="V41" i="26464"/>
  <c r="U41" i="26464"/>
  <c r="P41" i="26464"/>
  <c r="K41" i="26464"/>
  <c r="V18" i="26464"/>
  <c r="K18" i="26464"/>
  <c r="P18" i="26464"/>
  <c r="U18" i="26464"/>
  <c r="W18" i="26464"/>
  <c r="W174" i="26464"/>
  <c r="P174" i="26464"/>
  <c r="V174" i="26464"/>
  <c r="U174" i="26464"/>
  <c r="K174" i="26464"/>
  <c r="K235" i="26464"/>
  <c r="U235" i="26464"/>
  <c r="P235" i="26464"/>
  <c r="V235" i="26464"/>
  <c r="W235" i="26464"/>
  <c r="P89" i="26464"/>
  <c r="W89" i="26464"/>
  <c r="K89" i="26464"/>
  <c r="V89" i="26464"/>
  <c r="U89" i="26464"/>
  <c r="U108" i="26464"/>
  <c r="V108" i="26464"/>
  <c r="W108" i="26464"/>
  <c r="K108" i="26464"/>
  <c r="P108" i="26464"/>
  <c r="P179" i="26464"/>
  <c r="K179" i="26464"/>
  <c r="W179" i="26464"/>
  <c r="V179" i="26464"/>
  <c r="U179" i="26464"/>
  <c r="P137" i="26464"/>
  <c r="K137" i="26464"/>
  <c r="W137" i="26464"/>
  <c r="U137" i="26464"/>
  <c r="V137" i="26464"/>
  <c r="U221" i="26464"/>
  <c r="W221" i="26464"/>
  <c r="K221" i="26464"/>
  <c r="P221" i="26464"/>
  <c r="V221" i="26464"/>
  <c r="V68" i="26464"/>
  <c r="P68" i="26464"/>
  <c r="U68" i="26464"/>
  <c r="K68" i="26464"/>
  <c r="W68" i="26464"/>
  <c r="V72" i="26464"/>
  <c r="W72" i="26464"/>
  <c r="P72" i="26464"/>
  <c r="U72" i="26464"/>
  <c r="K72" i="26464"/>
  <c r="V224" i="26464"/>
  <c r="K224" i="26464"/>
  <c r="P224" i="26464"/>
  <c r="U224" i="26464"/>
  <c r="W224" i="26464"/>
  <c r="P147" i="26464"/>
  <c r="U147" i="26464"/>
  <c r="K147" i="26464"/>
  <c r="W147" i="26464"/>
  <c r="V147" i="26464"/>
  <c r="K67" i="26464"/>
  <c r="P67" i="26464"/>
  <c r="W67" i="26464"/>
  <c r="V67" i="26464"/>
  <c r="U67" i="26464"/>
  <c r="W52" i="26464"/>
  <c r="P52" i="26464"/>
  <c r="V52" i="26464"/>
  <c r="K52" i="26464"/>
  <c r="U52" i="26464"/>
  <c r="K50" i="26464"/>
  <c r="W50" i="26464"/>
  <c r="U50" i="26464"/>
  <c r="V50" i="26464"/>
  <c r="P50" i="26464"/>
  <c r="K19" i="26464"/>
  <c r="P19" i="26464"/>
  <c r="V19" i="26464"/>
  <c r="W19" i="26464"/>
  <c r="U19" i="26464"/>
  <c r="V34" i="26464"/>
  <c r="K34" i="26464"/>
  <c r="P34" i="26464"/>
  <c r="U34" i="26464"/>
  <c r="W34" i="26464"/>
  <c r="U88" i="26464"/>
  <c r="P88" i="26464"/>
  <c r="V88" i="26464"/>
  <c r="W88" i="26464"/>
  <c r="K88" i="26464"/>
  <c r="U112" i="26464"/>
  <c r="W112" i="26464"/>
  <c r="P112" i="26464"/>
  <c r="V112" i="26464"/>
  <c r="K112" i="26464"/>
  <c r="U272" i="26464"/>
  <c r="V272" i="26464"/>
  <c r="W272" i="26464"/>
  <c r="P272" i="26464"/>
  <c r="K272" i="26464"/>
  <c r="K240" i="26464"/>
  <c r="U240" i="26464"/>
  <c r="V240" i="26464"/>
  <c r="W240" i="26464"/>
  <c r="P240" i="26464"/>
  <c r="P241" i="26464"/>
  <c r="K241" i="26464"/>
  <c r="U241" i="26464"/>
  <c r="V241" i="26464"/>
  <c r="W241" i="26464"/>
  <c r="K168" i="26464"/>
  <c r="U168" i="26464"/>
  <c r="V168" i="26464"/>
  <c r="W168" i="26464"/>
  <c r="P168" i="26464"/>
  <c r="K176" i="26464"/>
  <c r="P176" i="26464"/>
  <c r="U176" i="26464"/>
  <c r="V176" i="26464"/>
  <c r="W176" i="26464"/>
  <c r="V66" i="26464"/>
  <c r="K66" i="26464"/>
  <c r="W66" i="26464"/>
  <c r="U66" i="26464"/>
  <c r="P66" i="26464"/>
  <c r="P121" i="26464"/>
  <c r="U121" i="26464"/>
  <c r="K121" i="26464"/>
  <c r="V121" i="26464"/>
  <c r="W121" i="26464"/>
  <c r="P275" i="26464"/>
  <c r="K275" i="26464"/>
  <c r="W275" i="26464"/>
  <c r="U275" i="26464"/>
  <c r="V275" i="26464"/>
  <c r="P9" i="26464"/>
  <c r="K9" i="26464"/>
  <c r="U9" i="26464"/>
  <c r="V9" i="26464"/>
  <c r="W9" i="26464"/>
  <c r="W27" i="26464"/>
  <c r="P27" i="26464"/>
  <c r="V27" i="26464"/>
  <c r="U27" i="26464"/>
  <c r="K27" i="26464"/>
  <c r="K74" i="26464"/>
  <c r="U74" i="26464"/>
  <c r="V74" i="26464"/>
  <c r="P74" i="26464"/>
  <c r="W74" i="26464"/>
  <c r="K103" i="26464"/>
  <c r="P103" i="26464"/>
  <c r="V103" i="26464"/>
  <c r="W103" i="26464"/>
  <c r="U103" i="26464"/>
  <c r="W182" i="26464"/>
  <c r="P182" i="26464"/>
  <c r="V182" i="26464"/>
  <c r="K182" i="26464"/>
  <c r="U182" i="26464"/>
  <c r="U263" i="26464"/>
  <c r="V263" i="26464"/>
  <c r="W263" i="26464"/>
  <c r="K263" i="26464"/>
  <c r="P263" i="26464"/>
  <c r="V73" i="26464"/>
  <c r="K73" i="26464"/>
  <c r="U73" i="26464"/>
  <c r="W73" i="26464"/>
  <c r="P73" i="26464"/>
  <c r="W132" i="26464"/>
  <c r="P132" i="26464"/>
  <c r="V132" i="26464"/>
  <c r="U132" i="26464"/>
  <c r="K132" i="26464"/>
  <c r="V143" i="26464"/>
  <c r="P143" i="26464"/>
  <c r="U143" i="26464"/>
  <c r="K143" i="26464"/>
  <c r="W143" i="26464"/>
  <c r="V156" i="26464"/>
  <c r="U156" i="26464"/>
  <c r="W156" i="26464"/>
  <c r="P156" i="26464"/>
  <c r="K156" i="26464"/>
  <c r="P245" i="26464"/>
  <c r="V245" i="26464"/>
  <c r="W245" i="26464"/>
  <c r="K245" i="26464"/>
  <c r="U245" i="26464"/>
  <c r="U32" i="26464"/>
  <c r="K32" i="26464"/>
  <c r="V32" i="26464"/>
  <c r="P32" i="26464"/>
  <c r="W32" i="26464"/>
  <c r="U237" i="26464"/>
  <c r="W237" i="26464"/>
  <c r="V237" i="26464"/>
  <c r="P237" i="26464"/>
  <c r="K237" i="26464"/>
  <c r="W57" i="26464"/>
  <c r="P57" i="26464"/>
  <c r="V57" i="26464"/>
  <c r="U57" i="26464"/>
  <c r="K57" i="26464"/>
  <c r="W211" i="26464"/>
  <c r="P211" i="26464"/>
  <c r="V211" i="26464"/>
  <c r="K211" i="26464"/>
  <c r="U211" i="26464"/>
  <c r="P90" i="26464"/>
  <c r="W90" i="26464"/>
  <c r="V90" i="26464"/>
  <c r="K90" i="26464"/>
  <c r="U90" i="26464"/>
  <c r="K181" i="26464"/>
  <c r="U181" i="26464"/>
  <c r="P181" i="26464"/>
  <c r="V181" i="26464"/>
  <c r="W181" i="26464"/>
  <c r="K24" i="26464"/>
  <c r="W24" i="26464"/>
  <c r="P24" i="26464"/>
  <c r="U24" i="26464"/>
  <c r="V24" i="26464"/>
  <c r="P75" i="26464"/>
  <c r="K75" i="26464"/>
  <c r="U75" i="26464"/>
  <c r="V75" i="26464"/>
  <c r="W75" i="26464"/>
  <c r="P127" i="26464"/>
  <c r="W127" i="26464"/>
  <c r="K127" i="26464"/>
  <c r="V127" i="26464"/>
  <c r="U127" i="26464"/>
  <c r="U189" i="26464"/>
  <c r="K189" i="26464"/>
  <c r="P189" i="26464"/>
  <c r="V189" i="26464"/>
  <c r="W189" i="26464"/>
  <c r="W155" i="26464"/>
  <c r="K155" i="26464"/>
  <c r="P155" i="26464"/>
  <c r="V155" i="26464"/>
  <c r="U155" i="26464"/>
  <c r="V249" i="26464"/>
  <c r="W249" i="26464"/>
  <c r="P249" i="26464"/>
  <c r="U249" i="26464"/>
  <c r="K249" i="26464"/>
  <c r="V123" i="26464"/>
  <c r="K123" i="26464"/>
  <c r="U123" i="26464"/>
  <c r="W123" i="26464"/>
  <c r="P123" i="26464"/>
  <c r="W148" i="26464"/>
  <c r="V148" i="26464"/>
  <c r="U148" i="26464"/>
  <c r="P148" i="26464"/>
  <c r="K148" i="26464"/>
  <c r="P119" i="26464"/>
  <c r="W119" i="26464"/>
  <c r="U119" i="26464"/>
  <c r="V119" i="26464"/>
  <c r="K119" i="26464"/>
  <c r="K150" i="26464"/>
  <c r="P150" i="26464"/>
  <c r="U150" i="26464"/>
  <c r="V150" i="26464"/>
  <c r="W150" i="26464"/>
  <c r="V191" i="26464"/>
  <c r="K191" i="26464"/>
  <c r="P191" i="26464"/>
  <c r="U191" i="26464"/>
  <c r="W191" i="26464"/>
  <c r="W274" i="26464"/>
  <c r="P274" i="26464"/>
  <c r="V274" i="26464"/>
  <c r="U274" i="26464"/>
  <c r="K274" i="26464"/>
  <c r="V151" i="26464"/>
  <c r="P151" i="26464"/>
  <c r="U151" i="26464"/>
  <c r="W151" i="26464"/>
  <c r="K151" i="26464"/>
  <c r="K233" i="26464"/>
  <c r="P233" i="26464"/>
  <c r="W233" i="26464"/>
  <c r="V233" i="26464"/>
  <c r="U233" i="26464"/>
  <c r="P31" i="26464"/>
  <c r="U31" i="26464"/>
  <c r="V31" i="26464"/>
  <c r="W31" i="26464"/>
  <c r="K31" i="26464"/>
  <c r="K157" i="26464"/>
  <c r="U157" i="26464"/>
  <c r="W157" i="26464"/>
  <c r="V157" i="26464"/>
  <c r="P157" i="26464"/>
  <c r="W17" i="26464"/>
  <c r="V17" i="26464"/>
  <c r="U17" i="26464"/>
  <c r="P17" i="26464"/>
  <c r="K17" i="26464"/>
  <c r="U242" i="26464"/>
  <c r="W242" i="26464"/>
  <c r="P242" i="26464"/>
  <c r="V242" i="26464"/>
  <c r="K242" i="26464"/>
  <c r="P203" i="26464"/>
  <c r="W203" i="26464"/>
  <c r="K203" i="26464"/>
  <c r="U203" i="26464"/>
  <c r="V203" i="26464"/>
  <c r="K134" i="26464"/>
  <c r="P134" i="26464"/>
  <c r="W134" i="26464"/>
  <c r="V134" i="26464"/>
  <c r="U134" i="26464"/>
  <c r="K97" i="26464"/>
  <c r="U97" i="26464"/>
  <c r="P97" i="26464"/>
  <c r="V97" i="26464"/>
  <c r="W97" i="26464"/>
  <c r="K248" i="26464"/>
  <c r="P248" i="26464"/>
  <c r="V248" i="26464"/>
  <c r="U248" i="26464"/>
  <c r="W248" i="26464"/>
  <c r="V199" i="26464"/>
  <c r="K199" i="26464"/>
  <c r="P199" i="26464"/>
  <c r="W199" i="26464"/>
  <c r="U199" i="26464"/>
  <c r="K95" i="26464"/>
  <c r="P95" i="26464"/>
  <c r="W95" i="26464"/>
  <c r="U95" i="26464"/>
  <c r="V95" i="26464"/>
  <c r="P154" i="26464"/>
  <c r="U154" i="26464"/>
  <c r="V154" i="26464"/>
  <c r="W154" i="26464"/>
  <c r="K154" i="26464"/>
  <c r="V149" i="26464"/>
  <c r="K149" i="26464"/>
  <c r="U149" i="26464"/>
  <c r="W149" i="26464"/>
  <c r="P149" i="26464"/>
  <c r="U63" i="26464"/>
  <c r="W63" i="26464"/>
  <c r="V63" i="26464"/>
  <c r="K63" i="26464"/>
  <c r="P63" i="26464"/>
  <c r="U120" i="26464"/>
  <c r="W120" i="26464"/>
  <c r="P120" i="26464"/>
  <c r="K120" i="26464"/>
  <c r="V120" i="26464"/>
  <c r="U115" i="26464"/>
  <c r="V115" i="26464"/>
  <c r="W115" i="26464"/>
  <c r="K115" i="26464"/>
  <c r="P115" i="26464"/>
  <c r="K178" i="26464"/>
  <c r="U178" i="26464"/>
  <c r="V178" i="26464"/>
  <c r="P178" i="26464"/>
  <c r="W178" i="26464"/>
  <c r="U247" i="26464"/>
  <c r="V247" i="26464"/>
  <c r="W247" i="26464"/>
  <c r="K247" i="26464"/>
  <c r="P247" i="26464"/>
  <c r="K10" i="26464"/>
  <c r="V10" i="26464"/>
  <c r="U10" i="26464"/>
  <c r="W10" i="26464"/>
  <c r="P10" i="26464"/>
  <c r="W44" i="26464"/>
  <c r="K44" i="26464"/>
  <c r="V44" i="26464"/>
  <c r="P44" i="26464"/>
  <c r="U44" i="26464"/>
  <c r="V83" i="26464"/>
  <c r="K83" i="26464"/>
  <c r="P83" i="26464"/>
  <c r="U83" i="26464"/>
  <c r="W83" i="26464"/>
  <c r="K15" i="26464"/>
  <c r="U15" i="26464"/>
  <c r="V15" i="26464"/>
  <c r="W15" i="26464"/>
  <c r="P15" i="26464"/>
  <c r="U243" i="26464"/>
  <c r="V243" i="26464"/>
  <c r="W243" i="26464"/>
  <c r="K243" i="26464"/>
  <c r="P243" i="26464"/>
  <c r="K136" i="26464"/>
  <c r="U136" i="26464"/>
  <c r="V136" i="26464"/>
  <c r="P136" i="26464"/>
  <c r="W136" i="26464"/>
  <c r="V12" i="26464"/>
  <c r="U12" i="26464"/>
  <c r="K12" i="26464"/>
  <c r="W12" i="26464"/>
  <c r="P12" i="26464"/>
  <c r="K81" i="26464"/>
  <c r="W81" i="26464"/>
  <c r="V81" i="26464"/>
  <c r="U81" i="26464"/>
  <c r="P81" i="26464"/>
  <c r="W140" i="26464"/>
  <c r="P140" i="26464"/>
  <c r="V140" i="26464"/>
  <c r="U140" i="26464"/>
  <c r="K140" i="26464"/>
  <c r="P238" i="26464"/>
  <c r="U238" i="26464"/>
  <c r="V238" i="26464"/>
  <c r="K238" i="26464"/>
  <c r="W238" i="26464"/>
  <c r="W122" i="26464"/>
  <c r="V122" i="26464"/>
  <c r="U122" i="26464"/>
  <c r="P122" i="26464"/>
  <c r="K122" i="26464"/>
  <c r="K131" i="26464"/>
  <c r="U131" i="26464"/>
  <c r="V131" i="26464"/>
  <c r="P131" i="26464"/>
  <c r="W131" i="26464"/>
  <c r="W198" i="26464"/>
  <c r="V198" i="26464"/>
  <c r="P198" i="26464"/>
  <c r="K198" i="26464"/>
  <c r="U198" i="26464"/>
  <c r="V166" i="26464"/>
  <c r="K166" i="26464"/>
  <c r="U166" i="26464"/>
  <c r="W166" i="26464"/>
  <c r="P166" i="26464"/>
  <c r="U183" i="26464"/>
  <c r="V183" i="26464"/>
  <c r="W183" i="26464"/>
  <c r="K183" i="26464"/>
  <c r="P183" i="26464"/>
  <c r="W239" i="26464"/>
  <c r="V239" i="26464"/>
  <c r="K239" i="26464"/>
  <c r="U239" i="26464"/>
  <c r="P239" i="26464"/>
  <c r="K92" i="26464"/>
  <c r="P92" i="26464"/>
  <c r="U92" i="26464"/>
  <c r="W92" i="26464"/>
  <c r="V92" i="26464"/>
  <c r="V14" i="26464"/>
  <c r="P14" i="26464"/>
  <c r="U14" i="26464"/>
  <c r="W14" i="26464"/>
  <c r="K14" i="26464"/>
  <c r="K222" i="26464"/>
  <c r="W222" i="26464"/>
  <c r="V222" i="26464"/>
  <c r="U222" i="26464"/>
  <c r="P222" i="26464"/>
  <c r="K184" i="26464"/>
  <c r="P184" i="26464"/>
  <c r="V184" i="26464"/>
  <c r="W184" i="26464"/>
  <c r="U184" i="26464"/>
  <c r="U159" i="26464"/>
  <c r="P159" i="26464"/>
  <c r="W159" i="26464"/>
  <c r="K159" i="26464"/>
  <c r="V159" i="26464"/>
  <c r="U76" i="26464"/>
  <c r="P76" i="26464"/>
  <c r="W76" i="26464"/>
  <c r="V76" i="26464"/>
  <c r="K76" i="26464"/>
  <c r="P153" i="26464"/>
  <c r="W153" i="26464"/>
  <c r="K153" i="26464"/>
  <c r="U153" i="26464"/>
  <c r="V153" i="26464"/>
  <c r="U20" i="26464"/>
  <c r="V20" i="26464"/>
  <c r="W20" i="26464"/>
  <c r="K20" i="26464"/>
  <c r="P20" i="26464"/>
  <c r="P171" i="26464"/>
  <c r="K171" i="26464"/>
  <c r="W171" i="26464"/>
  <c r="U171" i="26464"/>
  <c r="V171" i="26464"/>
  <c r="U271" i="26464"/>
  <c r="V271" i="26464"/>
  <c r="W271" i="26464"/>
  <c r="K271" i="26464"/>
  <c r="P271" i="26464"/>
  <c r="P259" i="26464"/>
  <c r="K259" i="26464"/>
  <c r="W259" i="26464"/>
  <c r="U259" i="26464"/>
  <c r="V259" i="26464"/>
  <c r="K126" i="26464"/>
  <c r="U126" i="26464"/>
  <c r="W126" i="26464"/>
  <c r="V126" i="26464"/>
  <c r="P126" i="26464"/>
  <c r="U146" i="26464"/>
  <c r="W146" i="26464"/>
  <c r="P146" i="26464"/>
  <c r="V146" i="26464"/>
  <c r="K146" i="26464"/>
  <c r="U64" i="26464"/>
  <c r="V64" i="26464"/>
  <c r="K64" i="26464"/>
  <c r="W64" i="26464"/>
  <c r="P64" i="26464"/>
  <c r="V85" i="26464"/>
  <c r="P85" i="26464"/>
  <c r="U85" i="26464"/>
  <c r="K85" i="26464"/>
  <c r="W85" i="26464"/>
  <c r="V234" i="26464"/>
  <c r="P234" i="26464"/>
  <c r="U234" i="26464"/>
  <c r="K234" i="26464"/>
  <c r="W234" i="26464"/>
  <c r="P158" i="26464"/>
  <c r="U158" i="26464"/>
  <c r="V158" i="26464"/>
  <c r="K158" i="26464"/>
  <c r="W158" i="26464"/>
  <c r="K116" i="26464"/>
  <c r="P116" i="26464"/>
  <c r="U116" i="26464"/>
  <c r="V116" i="26464"/>
  <c r="W116" i="26464"/>
  <c r="P267" i="26464"/>
  <c r="K267" i="26464"/>
  <c r="W267" i="26464"/>
  <c r="V267" i="26464"/>
  <c r="U267" i="26464"/>
  <c r="P228" i="26464"/>
  <c r="W228" i="26464"/>
  <c r="U228" i="26464"/>
  <c r="K228" i="26464"/>
  <c r="V228" i="26464"/>
  <c r="P111" i="26464"/>
  <c r="W111" i="26464"/>
  <c r="K111" i="26464"/>
  <c r="U111" i="26464"/>
  <c r="V111" i="26464"/>
  <c r="U255" i="26464"/>
  <c r="V255" i="26464"/>
  <c r="W255" i="26464"/>
  <c r="K255" i="26464"/>
  <c r="P255" i="26464"/>
  <c r="U188" i="26464"/>
  <c r="V188" i="26464"/>
  <c r="W188" i="26464"/>
  <c r="P188" i="26464"/>
  <c r="K188" i="26464"/>
  <c r="P26" i="26464"/>
  <c r="V26" i="26464"/>
  <c r="K26" i="26464"/>
  <c r="W26" i="26464"/>
  <c r="U26" i="26464"/>
  <c r="V177" i="26464"/>
  <c r="W177" i="26464"/>
  <c r="P177" i="26464"/>
  <c r="U177" i="26464"/>
  <c r="K177" i="26464"/>
  <c r="K39" i="26464"/>
  <c r="U39" i="26464"/>
  <c r="P39" i="26464"/>
  <c r="V39" i="26464"/>
  <c r="W39" i="26464"/>
  <c r="P200" i="26464"/>
  <c r="K200" i="26464"/>
  <c r="U200" i="26464"/>
  <c r="V200" i="26464"/>
  <c r="W200" i="26464"/>
  <c r="P70" i="26464"/>
  <c r="W70" i="26464"/>
  <c r="U70" i="26464"/>
  <c r="K70" i="26464"/>
  <c r="V70" i="26464"/>
  <c r="P49" i="26464"/>
  <c r="K49" i="26464"/>
  <c r="V49" i="26464"/>
  <c r="U49" i="26464"/>
  <c r="W49" i="26464"/>
  <c r="U138" i="26464"/>
  <c r="V138" i="26464"/>
  <c r="W138" i="26464"/>
  <c r="P138" i="26464"/>
  <c r="K138" i="26464"/>
  <c r="U204" i="26464"/>
  <c r="V204" i="26464"/>
  <c r="P204" i="26464"/>
  <c r="K204" i="26464"/>
  <c r="W204" i="26464"/>
  <c r="W244" i="26464"/>
  <c r="K244" i="26464"/>
  <c r="U244" i="26464"/>
  <c r="V244" i="26464"/>
  <c r="P244" i="26464"/>
  <c r="U230" i="26464"/>
  <c r="V230" i="26464"/>
  <c r="K230" i="26464"/>
  <c r="W230" i="26464"/>
  <c r="P230" i="26464"/>
  <c r="W246" i="26464"/>
  <c r="P246" i="26464"/>
  <c r="V246" i="26464"/>
  <c r="U246" i="26464"/>
  <c r="K246" i="26464"/>
  <c r="P42" i="26464"/>
  <c r="W42" i="26464"/>
  <c r="U42" i="26464"/>
  <c r="K42" i="26464"/>
  <c r="V42" i="26464"/>
  <c r="K256" i="26464"/>
  <c r="P256" i="26464"/>
  <c r="W256" i="26464"/>
  <c r="V256" i="26464"/>
  <c r="U256" i="26464"/>
  <c r="U33" i="26464"/>
  <c r="W33" i="26464"/>
  <c r="K33" i="26464"/>
  <c r="P33" i="26464"/>
  <c r="V33" i="26464"/>
  <c r="K139" i="26464"/>
  <c r="U139" i="26464"/>
  <c r="P139" i="26464"/>
  <c r="V139" i="26464"/>
  <c r="W139" i="26464"/>
  <c r="P106" i="26464"/>
  <c r="W106" i="26464"/>
  <c r="U106" i="26464"/>
  <c r="V106" i="26464"/>
  <c r="K106" i="26464"/>
  <c r="V167" i="26464"/>
  <c r="U167" i="26464"/>
  <c r="W167" i="26464"/>
  <c r="P167" i="26464"/>
  <c r="K167" i="26464"/>
  <c r="W231" i="26464"/>
  <c r="V231" i="26464"/>
  <c r="U231" i="26464"/>
  <c r="K231" i="26464"/>
  <c r="P231" i="26464"/>
  <c r="V265" i="26464"/>
  <c r="W265" i="26464"/>
  <c r="P265" i="26464"/>
  <c r="U265" i="26464"/>
  <c r="K265" i="26464"/>
  <c r="K170" i="26464"/>
  <c r="U170" i="26464"/>
  <c r="V170" i="26464"/>
  <c r="P170" i="26464"/>
  <c r="W170" i="26464"/>
  <c r="K219" i="26464"/>
  <c r="U219" i="26464"/>
  <c r="V219" i="26464"/>
  <c r="P219" i="26464"/>
  <c r="W219" i="26464"/>
  <c r="V141" i="26464"/>
  <c r="W141" i="26464"/>
  <c r="K141" i="26464"/>
  <c r="P141" i="26464"/>
  <c r="U141" i="26464"/>
  <c r="K266" i="26464"/>
  <c r="U266" i="26464"/>
  <c r="V266" i="26464"/>
  <c r="P266" i="26464"/>
  <c r="W266" i="26464"/>
  <c r="U71" i="26464"/>
  <c r="K71" i="26464"/>
  <c r="W71" i="26464"/>
  <c r="P71" i="26464"/>
  <c r="V71" i="26464"/>
  <c r="U196" i="26464"/>
  <c r="W196" i="26464"/>
  <c r="K196" i="26464"/>
  <c r="P196" i="26464"/>
  <c r="V196" i="26464"/>
  <c r="V77" i="26464"/>
  <c r="W77" i="26464"/>
  <c r="P77" i="26464"/>
  <c r="U77" i="26464"/>
  <c r="K77" i="26464"/>
  <c r="V117" i="26464"/>
  <c r="W117" i="26464"/>
  <c r="P117" i="26464"/>
  <c r="U117" i="26464"/>
  <c r="K117" i="26464"/>
  <c r="K21" i="26464"/>
  <c r="U21" i="26464"/>
  <c r="P21" i="26464"/>
  <c r="V21" i="26464"/>
  <c r="W21" i="26464"/>
  <c r="K202" i="26464"/>
  <c r="U202" i="26464"/>
  <c r="V202" i="26464"/>
  <c r="W202" i="26464"/>
  <c r="P202" i="26464"/>
  <c r="K86" i="26464"/>
  <c r="U86" i="26464"/>
  <c r="V86" i="26464"/>
  <c r="P86" i="26464"/>
  <c r="W86" i="26464"/>
  <c r="K105" i="26464"/>
  <c r="U105" i="26464"/>
  <c r="P105" i="26464"/>
  <c r="W105" i="26464"/>
  <c r="V105" i="26464"/>
  <c r="W35" i="26464"/>
  <c r="V35" i="26464"/>
  <c r="U35" i="26464"/>
  <c r="K35" i="26464"/>
  <c r="P35" i="26464"/>
  <c r="U164" i="26464"/>
  <c r="W164" i="26464"/>
  <c r="V164" i="26464"/>
  <c r="K164" i="26464"/>
  <c r="P164" i="26464"/>
  <c r="K46" i="26464"/>
  <c r="V46" i="26464"/>
  <c r="U46" i="26464"/>
  <c r="W46" i="26464"/>
  <c r="P46" i="26464"/>
  <c r="V51" i="26464"/>
  <c r="U51" i="26464"/>
  <c r="P51" i="26464"/>
  <c r="W51" i="26464"/>
  <c r="K51" i="26464"/>
  <c r="W223" i="26464"/>
  <c r="V223" i="26464"/>
  <c r="P223" i="26464"/>
  <c r="K223" i="26464"/>
  <c r="U223" i="26464"/>
  <c r="U99" i="26464"/>
  <c r="W99" i="26464"/>
  <c r="V99" i="26464"/>
  <c r="P99" i="26464"/>
  <c r="K99" i="26464"/>
  <c r="P205" i="26464"/>
  <c r="K205" i="26464"/>
  <c r="U205" i="26464"/>
  <c r="V205" i="26464"/>
  <c r="W205" i="26464"/>
  <c r="P208" i="26464"/>
  <c r="K208" i="26464"/>
  <c r="U208" i="26464"/>
  <c r="V208" i="26464"/>
  <c r="W208" i="26464"/>
  <c r="K192" i="26464"/>
  <c r="P192" i="26464"/>
  <c r="U192" i="26464"/>
  <c r="V192" i="26464"/>
  <c r="W192" i="26464"/>
  <c r="V206" i="26464"/>
  <c r="P206" i="26464"/>
  <c r="W206" i="26464"/>
  <c r="K206" i="26464"/>
  <c r="U206" i="26464"/>
  <c r="K84" i="26464"/>
  <c r="P84" i="26464"/>
  <c r="W84" i="26464"/>
  <c r="V84" i="26464"/>
  <c r="U84" i="26464"/>
  <c r="W163" i="26464"/>
  <c r="P163" i="26464"/>
  <c r="U163" i="26464"/>
  <c r="K163" i="26464"/>
  <c r="V163" i="26464"/>
  <c r="P210" i="26464"/>
  <c r="K210" i="26464"/>
  <c r="V210" i="26464"/>
  <c r="W210" i="26464"/>
  <c r="U210" i="26464"/>
  <c r="W114" i="26464"/>
  <c r="K114" i="26464"/>
  <c r="U114" i="26464"/>
  <c r="V114" i="26464"/>
  <c r="P114" i="26464"/>
  <c r="P160" i="26464"/>
  <c r="K160" i="26464"/>
  <c r="U160" i="26464"/>
  <c r="V160" i="26464"/>
  <c r="W160" i="26464"/>
  <c r="K258" i="26464"/>
  <c r="U258" i="26464"/>
  <c r="V258" i="26464"/>
  <c r="W258" i="26464"/>
  <c r="P258" i="26464"/>
  <c r="V125" i="26464"/>
  <c r="P125" i="26464"/>
  <c r="U125" i="26464"/>
  <c r="W125" i="26464"/>
  <c r="K125" i="26464"/>
  <c r="K194" i="26464"/>
  <c r="U194" i="26464"/>
  <c r="V194" i="26464"/>
  <c r="W194" i="26464"/>
  <c r="P194" i="26464"/>
  <c r="W65" i="26464"/>
  <c r="V65" i="26464"/>
  <c r="U65" i="26464"/>
  <c r="K65" i="26464"/>
  <c r="P65" i="26464"/>
  <c r="P87" i="26464"/>
  <c r="W87" i="26464"/>
  <c r="U87" i="26464"/>
  <c r="K87" i="26464"/>
  <c r="V87" i="26464"/>
  <c r="V281" i="26464"/>
  <c r="P281" i="26464"/>
  <c r="U281" i="26464"/>
  <c r="W281" i="26464"/>
  <c r="K281" i="26464"/>
  <c r="U252" i="26464"/>
  <c r="V252" i="26464"/>
  <c r="W252" i="26464"/>
  <c r="P252" i="26464"/>
  <c r="K252" i="26464"/>
  <c r="U209" i="26464"/>
  <c r="K209" i="26464"/>
  <c r="V209" i="26464"/>
  <c r="W209" i="26464"/>
  <c r="P209" i="26464"/>
  <c r="P36" i="26464"/>
  <c r="W36" i="26464"/>
  <c r="K36" i="26464"/>
  <c r="V36" i="26464"/>
  <c r="U36" i="26464"/>
  <c r="V193" i="26464"/>
  <c r="P193" i="26464"/>
  <c r="U193" i="26464"/>
  <c r="W193" i="26464"/>
  <c r="K193" i="26464"/>
  <c r="W28" i="26464"/>
  <c r="U28" i="26464"/>
  <c r="K28" i="26464"/>
  <c r="P28" i="26464"/>
  <c r="V28" i="26464"/>
  <c r="W262" i="26464"/>
  <c r="P262" i="26464"/>
  <c r="V262" i="26464"/>
  <c r="U262" i="26464"/>
  <c r="K262" i="26464"/>
  <c r="K29" i="26464"/>
  <c r="V29" i="26464"/>
  <c r="P29" i="26464"/>
  <c r="U29" i="26464"/>
  <c r="W29" i="26464"/>
  <c r="V232" i="26464"/>
  <c r="K232" i="26464"/>
  <c r="W232" i="26464"/>
  <c r="U232" i="26464"/>
  <c r="P232" i="26464"/>
  <c r="U91" i="26464"/>
  <c r="V91" i="26464"/>
  <c r="W91" i="26464"/>
  <c r="K91" i="26464"/>
  <c r="P91" i="26464"/>
  <c r="U172" i="26464"/>
  <c r="V172" i="26464"/>
  <c r="W172" i="26464"/>
  <c r="P172" i="26464"/>
  <c r="K172" i="26464"/>
  <c r="K227" i="26464"/>
  <c r="U227" i="26464"/>
  <c r="V227" i="26464"/>
  <c r="W227" i="26464"/>
  <c r="P227" i="26464"/>
  <c r="K276" i="26464"/>
  <c r="P276" i="26464"/>
  <c r="V276" i="26464"/>
  <c r="W276" i="26464"/>
  <c r="U276" i="26464"/>
  <c r="B215" i="16"/>
  <c r="J215" i="16"/>
  <c r="D215" i="16"/>
  <c r="E215" i="16"/>
  <c r="I215" i="16"/>
  <c r="S215" i="16"/>
  <c r="T215" i="16" s="1"/>
  <c r="G215" i="16"/>
  <c r="H215" i="16"/>
  <c r="O215" i="16"/>
  <c r="P215" i="16" s="1"/>
  <c r="F215" i="16"/>
  <c r="C215" i="16"/>
  <c r="A216" i="16"/>
  <c r="Q215" i="16"/>
  <c r="R215" i="16" s="1"/>
  <c r="W215" i="26464"/>
  <c r="P215" i="26464"/>
  <c r="V215" i="26464"/>
  <c r="U215" i="26464"/>
  <c r="K215" i="26464"/>
  <c r="W43" i="26464"/>
  <c r="V43" i="26464"/>
  <c r="K43" i="26464"/>
  <c r="U43" i="26464"/>
  <c r="P43" i="26464"/>
  <c r="V60" i="26464"/>
  <c r="W60" i="26464"/>
  <c r="P60" i="26464"/>
  <c r="U60" i="26464"/>
  <c r="K60" i="26464"/>
  <c r="W82" i="26464"/>
  <c r="V82" i="26464"/>
  <c r="P82" i="26464"/>
  <c r="K82" i="26464"/>
  <c r="U82" i="26464"/>
  <c r="K261" i="26464"/>
  <c r="U261" i="26464"/>
  <c r="P261" i="26464"/>
  <c r="V261" i="26464"/>
  <c r="W261" i="26464"/>
  <c r="V226" i="26464"/>
  <c r="P226" i="26464"/>
  <c r="U226" i="26464"/>
  <c r="W226" i="26464"/>
  <c r="K226" i="26464"/>
  <c r="U113" i="26464"/>
  <c r="V113" i="26464"/>
  <c r="W113" i="26464"/>
  <c r="K113" i="26464"/>
  <c r="P113" i="26464"/>
  <c r="K142" i="26464"/>
  <c r="P142" i="26464"/>
  <c r="V142" i="26464"/>
  <c r="W142" i="26464"/>
  <c r="U142" i="26464"/>
  <c r="P62" i="26464"/>
  <c r="W62" i="26464"/>
  <c r="U62" i="26464"/>
  <c r="K62" i="26464"/>
  <c r="V62" i="26464"/>
  <c r="P79" i="26464"/>
  <c r="W79" i="26464"/>
  <c r="K79" i="26464"/>
  <c r="V79" i="26464"/>
  <c r="U79" i="26464"/>
  <c r="V109" i="26464"/>
  <c r="K109" i="26464"/>
  <c r="U109" i="26464"/>
  <c r="W109" i="26464"/>
  <c r="P109" i="26464"/>
  <c r="U58" i="26464"/>
  <c r="V58" i="26464"/>
  <c r="W58" i="26464"/>
  <c r="K58" i="26464"/>
  <c r="P58" i="26464"/>
  <c r="U133" i="26464"/>
  <c r="V133" i="26464"/>
  <c r="W133" i="26464"/>
  <c r="K133" i="26464"/>
  <c r="P133" i="26464"/>
  <c r="V201" i="26464"/>
  <c r="U201" i="26464"/>
  <c r="K201" i="26464"/>
  <c r="W201" i="26464"/>
  <c r="P201" i="26464"/>
  <c r="W55" i="26464"/>
  <c r="V55" i="26464"/>
  <c r="P55" i="26464"/>
  <c r="U55" i="26464"/>
  <c r="K55" i="26464"/>
  <c r="W130" i="26464"/>
  <c r="V130" i="26464"/>
  <c r="K130" i="26464"/>
  <c r="U130" i="26464"/>
  <c r="P130" i="26464"/>
  <c r="V104" i="26464"/>
  <c r="P104" i="26464"/>
  <c r="U104" i="26464"/>
  <c r="K104" i="26464"/>
  <c r="W104" i="26464"/>
  <c r="K173" i="26464"/>
  <c r="U173" i="26464"/>
  <c r="P173" i="26464"/>
  <c r="V173" i="26464"/>
  <c r="W173" i="26464"/>
  <c r="V22" i="26464"/>
  <c r="K22" i="26464"/>
  <c r="W22" i="26464"/>
  <c r="U22" i="26464"/>
  <c r="P22" i="26464"/>
  <c r="W93" i="26464"/>
  <c r="P93" i="26464"/>
  <c r="V93" i="26464"/>
  <c r="U93" i="26464"/>
  <c r="K93" i="26464"/>
  <c r="K269" i="26464"/>
  <c r="U269" i="26464"/>
  <c r="P269" i="26464"/>
  <c r="V269" i="26464"/>
  <c r="W269" i="26464"/>
  <c r="U80" i="26464"/>
  <c r="W80" i="26464"/>
  <c r="K80" i="26464"/>
  <c r="P80" i="26464"/>
  <c r="V80" i="26464"/>
  <c r="K54" i="26464"/>
  <c r="U54" i="26464"/>
  <c r="V54" i="26464"/>
  <c r="P54" i="26464"/>
  <c r="W54" i="26464"/>
  <c r="W45" i="26464"/>
  <c r="P45" i="26464"/>
  <c r="V45" i="26464"/>
  <c r="U45" i="26464"/>
  <c r="K45" i="26464"/>
  <c r="U100" i="26464"/>
  <c r="V100" i="26464"/>
  <c r="K100" i="26464"/>
  <c r="W100" i="26464"/>
  <c r="P100" i="26464"/>
  <c r="P98" i="26464"/>
  <c r="W98" i="26464"/>
  <c r="U98" i="26464"/>
  <c r="K98" i="26464"/>
  <c r="V98" i="26464"/>
  <c r="U94" i="26464"/>
  <c r="V94" i="26464"/>
  <c r="K94" i="26464"/>
  <c r="W94" i="26464"/>
  <c r="P94" i="26464"/>
  <c r="W101" i="26464"/>
  <c r="V101" i="26464"/>
  <c r="U101" i="26464"/>
  <c r="K101" i="26464"/>
  <c r="P101" i="26464"/>
  <c r="K207" i="26464"/>
  <c r="V207" i="26464"/>
  <c r="W207" i="26464"/>
  <c r="P207" i="26464"/>
  <c r="U207" i="26464"/>
  <c r="K270" i="26464"/>
  <c r="U270" i="26464"/>
  <c r="V270" i="26464"/>
  <c r="W270" i="26464"/>
  <c r="P270" i="26464"/>
  <c r="K253" i="26464"/>
  <c r="U253" i="26464"/>
  <c r="P253" i="26464"/>
  <c r="V253" i="26464"/>
  <c r="W253" i="26464"/>
  <c r="W107" i="26464"/>
  <c r="P107" i="26464"/>
  <c r="V107" i="26464"/>
  <c r="K107" i="26464"/>
  <c r="U107" i="26464"/>
  <c r="K118" i="26464"/>
  <c r="U118" i="26464"/>
  <c r="V118" i="26464"/>
  <c r="P118" i="26464"/>
  <c r="W118" i="26464"/>
  <c r="U180" i="26464"/>
  <c r="V180" i="26464"/>
  <c r="W180" i="26464"/>
  <c r="P180" i="26464"/>
  <c r="K180" i="26464"/>
  <c r="U260" i="26464"/>
  <c r="V260" i="26464"/>
  <c r="W260" i="26464"/>
  <c r="P260" i="26464"/>
  <c r="K260" i="26464"/>
  <c r="U11" i="26464"/>
  <c r="V11" i="26464"/>
  <c r="W11" i="26464"/>
  <c r="K11" i="26464"/>
  <c r="P11" i="26464"/>
  <c r="U268" i="26464"/>
  <c r="V268" i="26464"/>
  <c r="W268" i="26464"/>
  <c r="P268" i="26464"/>
  <c r="K268" i="26464"/>
  <c r="K56" i="26464"/>
  <c r="U56" i="26464"/>
  <c r="P56" i="26464"/>
  <c r="W56" i="26464"/>
  <c r="V56" i="26464"/>
  <c r="K37" i="26464"/>
  <c r="P37" i="26464"/>
  <c r="U37" i="26464"/>
  <c r="V37" i="26464"/>
  <c r="W37" i="26464"/>
  <c r="K250" i="26464"/>
  <c r="U250" i="26464"/>
  <c r="V250" i="26464"/>
  <c r="P250" i="26464"/>
  <c r="W250" i="26464"/>
  <c r="V40" i="26464"/>
  <c r="P40" i="26464"/>
  <c r="U40" i="26464"/>
  <c r="K40" i="26464"/>
  <c r="W40" i="26464"/>
  <c r="U30" i="26464"/>
  <c r="K30" i="26464"/>
  <c r="W30" i="26464"/>
  <c r="V30" i="26464"/>
  <c r="P30" i="26464"/>
  <c r="U280" i="26464"/>
  <c r="V280" i="26464"/>
  <c r="W280" i="26464"/>
  <c r="P280" i="26464"/>
  <c r="K280" i="26464"/>
  <c r="P187" i="26464"/>
  <c r="K187" i="26464"/>
  <c r="W187" i="26464"/>
  <c r="U187" i="26464"/>
  <c r="V187" i="26464"/>
  <c r="K61" i="26464"/>
  <c r="U61" i="26464"/>
  <c r="V61" i="26464"/>
  <c r="P61" i="26464"/>
  <c r="W61" i="26464"/>
  <c r="U216" i="26464"/>
  <c r="V216" i="26464"/>
  <c r="W216" i="26464"/>
  <c r="K216" i="26464"/>
  <c r="P216" i="26464"/>
  <c r="K144" i="26464"/>
  <c r="U144" i="26464"/>
  <c r="P144" i="26464"/>
  <c r="W144" i="26464"/>
  <c r="V144" i="26464"/>
  <c r="U165" i="26464"/>
  <c r="K165" i="26464"/>
  <c r="V165" i="26464"/>
  <c r="W165" i="26464"/>
  <c r="P165" i="26464"/>
  <c r="K124" i="26464"/>
  <c r="P124" i="26464"/>
  <c r="U124" i="26464"/>
  <c r="V124" i="26464"/>
  <c r="W124" i="26464"/>
  <c r="U277" i="26464"/>
  <c r="K277" i="26464"/>
  <c r="P277" i="26464"/>
  <c r="W277" i="26464"/>
  <c r="V277" i="26464"/>
  <c r="P251" i="26464"/>
  <c r="K251" i="26464"/>
  <c r="W251" i="26464"/>
  <c r="V251" i="26464"/>
  <c r="U251" i="26464"/>
  <c r="U13" i="26464"/>
  <c r="W13" i="26464"/>
  <c r="K13" i="26464"/>
  <c r="P13" i="26464"/>
  <c r="V13" i="26464"/>
  <c r="V38" i="26464"/>
  <c r="P38" i="26464"/>
  <c r="U38" i="26464"/>
  <c r="W38" i="26464"/>
  <c r="K38" i="26464"/>
  <c r="K69" i="26464"/>
  <c r="U69" i="26464"/>
  <c r="P69" i="26464"/>
  <c r="W69" i="26464"/>
  <c r="V69" i="26464"/>
  <c r="K48" i="26464"/>
  <c r="W48" i="26464"/>
  <c r="P48" i="26464"/>
  <c r="V48" i="26464"/>
  <c r="U48" i="26464"/>
  <c r="P145" i="26464"/>
  <c r="W145" i="26464"/>
  <c r="K145" i="26464"/>
  <c r="U145" i="26464"/>
  <c r="V145" i="26464"/>
  <c r="P169" i="26464"/>
  <c r="K169" i="26464"/>
  <c r="U169" i="26464"/>
  <c r="W169" i="26464"/>
  <c r="V169" i="26464"/>
  <c r="P236" i="26464"/>
  <c r="W236" i="26464"/>
  <c r="U236" i="26464"/>
  <c r="V236" i="26464"/>
  <c r="K236" i="26464"/>
  <c r="K212" i="26464"/>
  <c r="U212" i="26464"/>
  <c r="V212" i="26464"/>
  <c r="W212" i="26464"/>
  <c r="P212" i="26464"/>
  <c r="V273" i="26464"/>
  <c r="W273" i="26464"/>
  <c r="P273" i="26464"/>
  <c r="U273" i="26464"/>
  <c r="K273" i="26464"/>
  <c r="V96" i="26464"/>
  <c r="P96" i="26464"/>
  <c r="U96" i="26464"/>
  <c r="K96" i="26464"/>
  <c r="W96" i="26464"/>
  <c r="K23" i="26464"/>
  <c r="U23" i="26464"/>
  <c r="V23" i="26464"/>
  <c r="P23" i="26464"/>
  <c r="W23" i="26464"/>
  <c r="K59" i="26464"/>
  <c r="P59" i="26464"/>
  <c r="U59" i="26464"/>
  <c r="V59" i="26464"/>
  <c r="W59" i="26464"/>
  <c r="K213" i="26464"/>
  <c r="U213" i="26464"/>
  <c r="V213" i="26464"/>
  <c r="P213" i="26464"/>
  <c r="W213" i="26464"/>
  <c r="K225" i="26464"/>
  <c r="P225" i="26464"/>
  <c r="U225" i="26464"/>
  <c r="V225" i="26464"/>
  <c r="W225" i="26464"/>
  <c r="K278" i="26464"/>
  <c r="U278" i="26464"/>
  <c r="V278" i="26464"/>
  <c r="P278" i="26464"/>
  <c r="W278" i="26464"/>
  <c r="K217" i="26464"/>
  <c r="P217" i="26464"/>
  <c r="W217" i="26464"/>
  <c r="U217" i="26464"/>
  <c r="V217" i="26464"/>
  <c r="V185" i="26464"/>
  <c r="W185" i="26464"/>
  <c r="P185" i="26464"/>
  <c r="U185" i="26464"/>
  <c r="K185" i="26464"/>
  <c r="L214" i="16"/>
  <c r="K214" i="16"/>
  <c r="V214" i="26464"/>
  <c r="K214" i="26464"/>
  <c r="P214" i="26464"/>
  <c r="W214" i="26464"/>
  <c r="U214" i="26464"/>
  <c r="V47" i="26464"/>
  <c r="P47" i="26464"/>
  <c r="U47" i="26464"/>
  <c r="W47" i="26464"/>
  <c r="K47" i="26464"/>
  <c r="K25" i="26464"/>
  <c r="P25" i="26464"/>
  <c r="V25" i="26464"/>
  <c r="U25" i="26464"/>
  <c r="W25" i="26464"/>
  <c r="V135" i="26464"/>
  <c r="W135" i="26464"/>
  <c r="P135" i="26464"/>
  <c r="U135" i="26464"/>
  <c r="K135" i="26464"/>
  <c r="P220" i="26464"/>
  <c r="K220" i="26464"/>
  <c r="W220" i="26464"/>
  <c r="U220" i="26464"/>
  <c r="V220" i="26464"/>
  <c r="K186" i="26464"/>
  <c r="U186" i="26464"/>
  <c r="V186" i="26464"/>
  <c r="W186" i="26464"/>
  <c r="P186" i="26464"/>
  <c r="U175" i="26464"/>
  <c r="V175" i="26464"/>
  <c r="W175" i="26464"/>
  <c r="K175" i="26464"/>
  <c r="P175" i="26464"/>
  <c r="P195" i="26464"/>
  <c r="W195" i="26464"/>
  <c r="K195" i="26464"/>
  <c r="V195" i="26464"/>
  <c r="U195" i="26464"/>
  <c r="K162" i="26464"/>
  <c r="U162" i="26464"/>
  <c r="V162" i="26464"/>
  <c r="W162" i="26464"/>
  <c r="P162" i="26464"/>
  <c r="K16" i="26464"/>
  <c r="W16" i="26464"/>
  <c r="V16" i="26464"/>
  <c r="U16" i="26464"/>
  <c r="P16" i="26464"/>
  <c r="U229" i="26464"/>
  <c r="W229" i="26464"/>
  <c r="V229" i="26464"/>
  <c r="K229" i="26464"/>
  <c r="P229" i="26464"/>
  <c r="V129" i="26464"/>
  <c r="W129" i="26464"/>
  <c r="K129" i="26464"/>
  <c r="U129" i="26464"/>
  <c r="P129" i="26464"/>
  <c r="K152" i="26464"/>
  <c r="V152" i="26464"/>
  <c r="W152" i="26464"/>
  <c r="U152" i="26464"/>
  <c r="P152" i="26464"/>
  <c r="U161" i="26464"/>
  <c r="V161" i="26464"/>
  <c r="P161" i="26464"/>
  <c r="K161" i="26464"/>
  <c r="W161" i="26464"/>
  <c r="P282" i="26464"/>
  <c r="K282" i="26464"/>
  <c r="W282" i="26464"/>
  <c r="U282" i="26464"/>
  <c r="V282" i="26464"/>
  <c r="V102" i="26464"/>
  <c r="K102" i="26464"/>
  <c r="U102" i="26464"/>
  <c r="W102" i="26464"/>
  <c r="P102" i="26464"/>
  <c r="W190" i="26464"/>
  <c r="V190" i="26464"/>
  <c r="P190" i="26464"/>
  <c r="U190" i="26464"/>
  <c r="K190" i="26464"/>
  <c r="P53" i="26464"/>
  <c r="K53" i="26464"/>
  <c r="U53" i="26464"/>
  <c r="V53" i="26464"/>
  <c r="W53" i="26464"/>
  <c r="V218" i="26464"/>
  <c r="W218" i="26464"/>
  <c r="P218" i="26464"/>
  <c r="U218" i="26464"/>
  <c r="K218" i="26464"/>
  <c r="AB262" i="26464" l="1"/>
  <c r="AC262" i="26464"/>
  <c r="T252" i="26464"/>
  <c r="S252" i="26464"/>
  <c r="AB114" i="26464"/>
  <c r="AC114" i="26464"/>
  <c r="T99" i="26464"/>
  <c r="S99" i="26464"/>
  <c r="AA105" i="26464"/>
  <c r="Z105" i="26464"/>
  <c r="AC71" i="26464"/>
  <c r="AB71" i="26464"/>
  <c r="N170" i="26464"/>
  <c r="O170" i="26464"/>
  <c r="S42" i="26464"/>
  <c r="T42" i="26464"/>
  <c r="AC138" i="26464"/>
  <c r="AB138" i="26464"/>
  <c r="T200" i="26464"/>
  <c r="S200" i="26464"/>
  <c r="N188" i="26464"/>
  <c r="O188" i="26464"/>
  <c r="S267" i="26464"/>
  <c r="T267" i="26464"/>
  <c r="AB64" i="26464"/>
  <c r="AC64" i="26464"/>
  <c r="S259" i="26464"/>
  <c r="T259" i="26464"/>
  <c r="S76" i="26464"/>
  <c r="T76" i="26464"/>
  <c r="N222" i="26464"/>
  <c r="O222" i="26464"/>
  <c r="S131" i="26464"/>
  <c r="T131" i="26464"/>
  <c r="S12" i="26464"/>
  <c r="T12" i="26464"/>
  <c r="AA10" i="26464"/>
  <c r="Z10" i="26464"/>
  <c r="O63" i="26464"/>
  <c r="N63" i="26464"/>
  <c r="AA97" i="26464"/>
  <c r="Z97" i="26464"/>
  <c r="Z242" i="26464"/>
  <c r="AA242" i="26464"/>
  <c r="AA191" i="26464"/>
  <c r="Z191" i="26464"/>
  <c r="Z148" i="26464"/>
  <c r="AA148" i="26464"/>
  <c r="S75" i="26464"/>
  <c r="T75" i="26464"/>
  <c r="Z211" i="26464"/>
  <c r="AA211" i="26464"/>
  <c r="Z143" i="26464"/>
  <c r="AA143" i="26464"/>
  <c r="AB263" i="26464"/>
  <c r="AC263" i="26464"/>
  <c r="N74" i="26464"/>
  <c r="O74" i="26464"/>
  <c r="AD168" i="26464"/>
  <c r="AE168" i="26464"/>
  <c r="N34" i="26464"/>
  <c r="O34" i="26464"/>
  <c r="O147" i="26464"/>
  <c r="N147" i="26464"/>
  <c r="AC128" i="26464"/>
  <c r="AB128" i="26464"/>
  <c r="AA190" i="26464"/>
  <c r="Z190" i="26464"/>
  <c r="S129" i="26464"/>
  <c r="T129" i="26464"/>
  <c r="T195" i="26464"/>
  <c r="S195" i="26464"/>
  <c r="S25" i="26464"/>
  <c r="T25" i="26464"/>
  <c r="AD278" i="26464"/>
  <c r="AE278" i="26464"/>
  <c r="S225" i="26464"/>
  <c r="T225" i="26464"/>
  <c r="N169" i="26464"/>
  <c r="O169" i="26464"/>
  <c r="O69" i="26464"/>
  <c r="N69" i="26464"/>
  <c r="AD144" i="26464"/>
  <c r="AE144" i="26464"/>
  <c r="AE187" i="26464"/>
  <c r="AD187" i="26464"/>
  <c r="AB37" i="26464"/>
  <c r="AC37" i="26464"/>
  <c r="AA118" i="26464"/>
  <c r="Z118" i="26464"/>
  <c r="Z101" i="26464"/>
  <c r="AA101" i="26464"/>
  <c r="T54" i="26464"/>
  <c r="S54" i="26464"/>
  <c r="S104" i="26464"/>
  <c r="T104" i="26464"/>
  <c r="AD58" i="26464"/>
  <c r="AE58" i="26464"/>
  <c r="N113" i="26464"/>
  <c r="O113" i="26464"/>
  <c r="T43" i="26464"/>
  <c r="S43" i="26464"/>
  <c r="AD276" i="26464"/>
  <c r="AE276" i="26464"/>
  <c r="AE29" i="26464"/>
  <c r="AD29" i="26464"/>
  <c r="AD252" i="26464"/>
  <c r="AE252" i="26464"/>
  <c r="AC163" i="26464"/>
  <c r="AB163" i="26464"/>
  <c r="AC46" i="26464"/>
  <c r="AB46" i="26464"/>
  <c r="N139" i="26464"/>
  <c r="O139" i="26464"/>
  <c r="AA115" i="26464"/>
  <c r="Z115" i="26464"/>
  <c r="AE262" i="26464"/>
  <c r="AD262" i="26464"/>
  <c r="AC252" i="26464"/>
  <c r="AB252" i="26464"/>
  <c r="O114" i="26464"/>
  <c r="N114" i="26464"/>
  <c r="AE99" i="26464"/>
  <c r="AD99" i="26464"/>
  <c r="AE86" i="26464"/>
  <c r="AD86" i="26464"/>
  <c r="AD71" i="26464"/>
  <c r="AE71" i="26464"/>
  <c r="AE231" i="26464"/>
  <c r="AD231" i="26464"/>
  <c r="S256" i="26464"/>
  <c r="T256" i="26464"/>
  <c r="AE49" i="26464"/>
  <c r="AD49" i="26464"/>
  <c r="AC177" i="26464"/>
  <c r="AB177" i="26464"/>
  <c r="AE228" i="26464"/>
  <c r="AD228" i="26464"/>
  <c r="O146" i="26464"/>
  <c r="N146" i="26464"/>
  <c r="N271" i="26464"/>
  <c r="O271" i="26464"/>
  <c r="S184" i="26464"/>
  <c r="T184" i="26464"/>
  <c r="Z198" i="26464"/>
  <c r="AA198" i="26464"/>
  <c r="O238" i="26464"/>
  <c r="N238" i="26464"/>
  <c r="AA15" i="26464"/>
  <c r="Z15" i="26464"/>
  <c r="AB178" i="26464"/>
  <c r="AC178" i="26464"/>
  <c r="AB248" i="26464"/>
  <c r="AC248" i="26464"/>
  <c r="T17" i="26464"/>
  <c r="S17" i="26464"/>
  <c r="O274" i="26464"/>
  <c r="N274" i="26464"/>
  <c r="Z24" i="26464"/>
  <c r="AA24" i="26464"/>
  <c r="S156" i="26464"/>
  <c r="T156" i="26464"/>
  <c r="S9" i="26464"/>
  <c r="T9" i="26464"/>
  <c r="AB78" i="26464"/>
  <c r="AC78" i="26464"/>
  <c r="N53" i="26464"/>
  <c r="O53" i="26464"/>
  <c r="AD102" i="26464"/>
  <c r="AE102" i="26464"/>
  <c r="AD152" i="26464"/>
  <c r="AE152" i="26464"/>
  <c r="AD16" i="26464"/>
  <c r="AE16" i="26464"/>
  <c r="AB195" i="26464"/>
  <c r="AC195" i="26464"/>
  <c r="AE220" i="26464"/>
  <c r="AD220" i="26464"/>
  <c r="S47" i="26464"/>
  <c r="T47" i="26464"/>
  <c r="AD225" i="26464"/>
  <c r="AE225" i="26464"/>
  <c r="S23" i="26464"/>
  <c r="T23" i="26464"/>
  <c r="AC96" i="26464"/>
  <c r="AB96" i="26464"/>
  <c r="AB169" i="26464"/>
  <c r="AC169" i="26464"/>
  <c r="AE145" i="26464"/>
  <c r="AD145" i="26464"/>
  <c r="AC38" i="26464"/>
  <c r="AB38" i="26464"/>
  <c r="AE124" i="26464"/>
  <c r="AD124" i="26464"/>
  <c r="N165" i="26464"/>
  <c r="O165" i="26464"/>
  <c r="N216" i="26464"/>
  <c r="O216" i="26464"/>
  <c r="AE280" i="26464"/>
  <c r="AD280" i="26464"/>
  <c r="AD40" i="26464"/>
  <c r="AE40" i="26464"/>
  <c r="AA250" i="26464"/>
  <c r="Z250" i="26464"/>
  <c r="Z268" i="26464"/>
  <c r="AA268" i="26464"/>
  <c r="AD260" i="26464"/>
  <c r="AE260" i="26464"/>
  <c r="T107" i="26464"/>
  <c r="S107" i="26464"/>
  <c r="AD270" i="26464"/>
  <c r="AE270" i="26464"/>
  <c r="N94" i="26464"/>
  <c r="O94" i="26464"/>
  <c r="T100" i="26464"/>
  <c r="S100" i="26464"/>
  <c r="T80" i="26464"/>
  <c r="S80" i="26464"/>
  <c r="N269" i="26464"/>
  <c r="O269" i="26464"/>
  <c r="AD22" i="26464"/>
  <c r="AE22" i="26464"/>
  <c r="AB130" i="26464"/>
  <c r="AC130" i="26464"/>
  <c r="AD201" i="26464"/>
  <c r="AE201" i="26464"/>
  <c r="AA133" i="26464"/>
  <c r="Z133" i="26464"/>
  <c r="AA109" i="26464"/>
  <c r="Z109" i="26464"/>
  <c r="AC62" i="26464"/>
  <c r="AB62" i="26464"/>
  <c r="AD226" i="26464"/>
  <c r="AE226" i="26464"/>
  <c r="N261" i="26464"/>
  <c r="O261" i="26464"/>
  <c r="T60" i="26464"/>
  <c r="S60" i="26464"/>
  <c r="O215" i="26464"/>
  <c r="N215" i="26464"/>
  <c r="Z218" i="26464"/>
  <c r="AA218" i="26464"/>
  <c r="T53" i="26464"/>
  <c r="S53" i="26464"/>
  <c r="AA102" i="26464"/>
  <c r="Z102" i="26464"/>
  <c r="AD161" i="26464"/>
  <c r="AE161" i="26464"/>
  <c r="AB152" i="26464"/>
  <c r="AC152" i="26464"/>
  <c r="O229" i="26464"/>
  <c r="N229" i="26464"/>
  <c r="N16" i="26464"/>
  <c r="O16" i="26464"/>
  <c r="O195" i="26464"/>
  <c r="N195" i="26464"/>
  <c r="S186" i="26464"/>
  <c r="T186" i="26464"/>
  <c r="O220" i="26464"/>
  <c r="N220" i="26464"/>
  <c r="AA25" i="26464"/>
  <c r="Z25" i="26464"/>
  <c r="AB47" i="26464"/>
  <c r="AC47" i="26464"/>
  <c r="N185" i="26464"/>
  <c r="O185" i="26464"/>
  <c r="S217" i="26464"/>
  <c r="T217" i="26464"/>
  <c r="AB225" i="26464"/>
  <c r="AC225" i="26464"/>
  <c r="O213" i="26464"/>
  <c r="N213" i="26464"/>
  <c r="AC23" i="26464"/>
  <c r="AB23" i="26464"/>
  <c r="N273" i="26464"/>
  <c r="O273" i="26464"/>
  <c r="AA212" i="26464"/>
  <c r="Z212" i="26464"/>
  <c r="AD169" i="26464"/>
  <c r="AE169" i="26464"/>
  <c r="S145" i="26464"/>
  <c r="T145" i="26464"/>
  <c r="S69" i="26464"/>
  <c r="T69" i="26464"/>
  <c r="AC13" i="26464"/>
  <c r="AB13" i="26464"/>
  <c r="O251" i="26464"/>
  <c r="N251" i="26464"/>
  <c r="AB124" i="26464"/>
  <c r="AC124" i="26464"/>
  <c r="Z165" i="26464"/>
  <c r="AA165" i="26464"/>
  <c r="AD216" i="26464"/>
  <c r="AE216" i="26464"/>
  <c r="AC187" i="26464"/>
  <c r="AB187" i="26464"/>
  <c r="AC280" i="26464"/>
  <c r="AB280" i="26464"/>
  <c r="N40" i="26464"/>
  <c r="O40" i="26464"/>
  <c r="N250" i="26464"/>
  <c r="O250" i="26464"/>
  <c r="S56" i="26464"/>
  <c r="T56" i="26464"/>
  <c r="T11" i="26464"/>
  <c r="S11" i="26464"/>
  <c r="AC260" i="26464"/>
  <c r="AB260" i="26464"/>
  <c r="S118" i="26464"/>
  <c r="T118" i="26464"/>
  <c r="AE107" i="26464"/>
  <c r="AD107" i="26464"/>
  <c r="AC270" i="26464"/>
  <c r="AB270" i="26464"/>
  <c r="T101" i="26464"/>
  <c r="S101" i="26464"/>
  <c r="AB94" i="26464"/>
  <c r="AC94" i="26464"/>
  <c r="AE100" i="26464"/>
  <c r="AD100" i="26464"/>
  <c r="AE45" i="26464"/>
  <c r="AD45" i="26464"/>
  <c r="O80" i="26464"/>
  <c r="N80" i="26464"/>
  <c r="O93" i="26464"/>
  <c r="N93" i="26464"/>
  <c r="N22" i="26464"/>
  <c r="O22" i="26464"/>
  <c r="N104" i="26464"/>
  <c r="O104" i="26464"/>
  <c r="AE130" i="26464"/>
  <c r="AD130" i="26464"/>
  <c r="N201" i="26464"/>
  <c r="O201" i="26464"/>
  <c r="T58" i="26464"/>
  <c r="S58" i="26464"/>
  <c r="N109" i="26464"/>
  <c r="O109" i="26464"/>
  <c r="O62" i="26464"/>
  <c r="N62" i="26464"/>
  <c r="N142" i="26464"/>
  <c r="O142" i="26464"/>
  <c r="AA226" i="26464"/>
  <c r="Z226" i="26464"/>
  <c r="Z82" i="26464"/>
  <c r="AA82" i="26464"/>
  <c r="AD60" i="26464"/>
  <c r="AE60" i="26464"/>
  <c r="Z215" i="26464"/>
  <c r="AA215" i="26464"/>
  <c r="M215" i="16"/>
  <c r="AC227" i="26464"/>
  <c r="AB227" i="26464"/>
  <c r="T91" i="26464"/>
  <c r="S91" i="26464"/>
  <c r="N232" i="26464"/>
  <c r="O232" i="26464"/>
  <c r="Z262" i="26464"/>
  <c r="AA262" i="26464"/>
  <c r="AE28" i="26464"/>
  <c r="AD28" i="26464"/>
  <c r="O36" i="26464"/>
  <c r="N36" i="26464"/>
  <c r="N252" i="26464"/>
  <c r="O252" i="26464"/>
  <c r="S281" i="26464"/>
  <c r="AY281" i="26464" s="1"/>
  <c r="T281" i="26464"/>
  <c r="AZ281" i="26464" s="1"/>
  <c r="O65" i="26464"/>
  <c r="N65" i="26464"/>
  <c r="N194" i="26464"/>
  <c r="O194" i="26464"/>
  <c r="AB258" i="26464"/>
  <c r="AC258" i="26464"/>
  <c r="S114" i="26464"/>
  <c r="T114" i="26464"/>
  <c r="O210" i="26464"/>
  <c r="N210" i="26464"/>
  <c r="AB84" i="26464"/>
  <c r="AC84" i="26464"/>
  <c r="AC206" i="26464"/>
  <c r="AB206" i="26464"/>
  <c r="Z208" i="26464"/>
  <c r="AA208" i="26464"/>
  <c r="O99" i="26464"/>
  <c r="N99" i="26464"/>
  <c r="AB223" i="26464"/>
  <c r="AC223" i="26464"/>
  <c r="AE46" i="26464"/>
  <c r="AD46" i="26464"/>
  <c r="AA164" i="26464"/>
  <c r="Z164" i="26464"/>
  <c r="S105" i="26464"/>
  <c r="T105" i="26464"/>
  <c r="S202" i="26464"/>
  <c r="T202" i="26464"/>
  <c r="AA21" i="26464"/>
  <c r="Z21" i="26464"/>
  <c r="Z77" i="26464"/>
  <c r="AA77" i="26464"/>
  <c r="Z196" i="26464"/>
  <c r="AA196" i="26464"/>
  <c r="AB266" i="26464"/>
  <c r="AC266" i="26464"/>
  <c r="AD219" i="26464"/>
  <c r="AE219" i="26464"/>
  <c r="AA170" i="26464"/>
  <c r="Z170" i="26464"/>
  <c r="O231" i="26464"/>
  <c r="N231" i="26464"/>
  <c r="AC167" i="26464"/>
  <c r="AB167" i="26464"/>
  <c r="S139" i="26464"/>
  <c r="T139" i="26464"/>
  <c r="Z256" i="26464"/>
  <c r="AA256" i="26464"/>
  <c r="AE42" i="26464"/>
  <c r="AD42" i="26464"/>
  <c r="AE230" i="26464"/>
  <c r="AD230" i="26464"/>
  <c r="AE244" i="26464"/>
  <c r="AD244" i="26464"/>
  <c r="AD138" i="26464"/>
  <c r="AE138" i="26464"/>
  <c r="AC70" i="26464"/>
  <c r="AB70" i="26464"/>
  <c r="N200" i="26464"/>
  <c r="O200" i="26464"/>
  <c r="AA177" i="26464"/>
  <c r="Z177" i="26464"/>
  <c r="S26" i="26464"/>
  <c r="T26" i="26464"/>
  <c r="AD255" i="26464"/>
  <c r="AE255" i="26464"/>
  <c r="AB228" i="26464"/>
  <c r="AC228" i="26464"/>
  <c r="O267" i="26464"/>
  <c r="N267" i="26464"/>
  <c r="O158" i="26464"/>
  <c r="N158" i="26464"/>
  <c r="AC234" i="26464"/>
  <c r="AB234" i="26464"/>
  <c r="N64" i="26464"/>
  <c r="O64" i="26464"/>
  <c r="S126" i="26464"/>
  <c r="T126" i="26464"/>
  <c r="O259" i="26464"/>
  <c r="N259" i="26464"/>
  <c r="Z171" i="26464"/>
  <c r="AA171" i="26464"/>
  <c r="Z20" i="26464"/>
  <c r="AA20" i="26464"/>
  <c r="AD76" i="26464"/>
  <c r="AE76" i="26464"/>
  <c r="Z184" i="26464"/>
  <c r="AA184" i="26464"/>
  <c r="AE222" i="26464"/>
  <c r="AD222" i="26464"/>
  <c r="AD92" i="26464"/>
  <c r="AE92" i="26464"/>
  <c r="AE239" i="26464"/>
  <c r="AD239" i="26464"/>
  <c r="Z166" i="26464"/>
  <c r="AA166" i="26464"/>
  <c r="AD131" i="26464"/>
  <c r="AE131" i="26464"/>
  <c r="AC122" i="26464"/>
  <c r="AB122" i="26464"/>
  <c r="Z140" i="26464"/>
  <c r="AA140" i="26464"/>
  <c r="N81" i="26464"/>
  <c r="O81" i="26464"/>
  <c r="AB136" i="26464"/>
  <c r="AC136" i="26464"/>
  <c r="S15" i="26464"/>
  <c r="T15" i="26464"/>
  <c r="N83" i="26464"/>
  <c r="O83" i="26464"/>
  <c r="AD10" i="26464"/>
  <c r="AE10" i="26464"/>
  <c r="AA247" i="26464"/>
  <c r="Z247" i="26464"/>
  <c r="AD115" i="26464"/>
  <c r="AE115" i="26464"/>
  <c r="T63" i="26464"/>
  <c r="S63" i="26464"/>
  <c r="N149" i="26464"/>
  <c r="O149" i="26464"/>
  <c r="AA95" i="26464"/>
  <c r="Z95" i="26464"/>
  <c r="AB199" i="26464"/>
  <c r="AC199" i="26464"/>
  <c r="S97" i="26464"/>
  <c r="T97" i="26464"/>
  <c r="AC203" i="26464"/>
  <c r="AB203" i="26464"/>
  <c r="AE242" i="26464"/>
  <c r="AD242" i="26464"/>
  <c r="AC157" i="26464"/>
  <c r="AB157" i="26464"/>
  <c r="S31" i="26464"/>
  <c r="T31" i="26464"/>
  <c r="Z151" i="26464"/>
  <c r="AA151" i="26464"/>
  <c r="AD191" i="26464"/>
  <c r="AE191" i="26464"/>
  <c r="S150" i="26464"/>
  <c r="T150" i="26464"/>
  <c r="S148" i="26464"/>
  <c r="T148" i="26464"/>
  <c r="AB123" i="26464"/>
  <c r="AC123" i="26464"/>
  <c r="S155" i="26464"/>
  <c r="T155" i="26464"/>
  <c r="Z127" i="26464"/>
  <c r="AA127" i="26464"/>
  <c r="O75" i="26464"/>
  <c r="N75" i="26464"/>
  <c r="AB181" i="26464"/>
  <c r="AC181" i="26464"/>
  <c r="T90" i="26464"/>
  <c r="S90" i="26464"/>
  <c r="AB57" i="26464"/>
  <c r="AC57" i="26464"/>
  <c r="AD32" i="26464"/>
  <c r="AE32" i="26464"/>
  <c r="AB245" i="26464"/>
  <c r="AC245" i="26464"/>
  <c r="N143" i="26464"/>
  <c r="O143" i="26464"/>
  <c r="AE132" i="26464"/>
  <c r="AD132" i="26464"/>
  <c r="AD263" i="26464"/>
  <c r="AE263" i="26464"/>
  <c r="AA103" i="26464"/>
  <c r="Z103" i="26464"/>
  <c r="AA74" i="26464"/>
  <c r="Z74" i="26464"/>
  <c r="AB9" i="26464"/>
  <c r="AC9" i="26464"/>
  <c r="S275" i="26464"/>
  <c r="T275" i="26464"/>
  <c r="AD66" i="26464"/>
  <c r="AE66" i="26464"/>
  <c r="S168" i="26464"/>
  <c r="T168" i="26464"/>
  <c r="N241" i="26464"/>
  <c r="O241" i="26464"/>
  <c r="T272" i="26464"/>
  <c r="S272" i="26464"/>
  <c r="Z112" i="26464"/>
  <c r="AA112" i="26464"/>
  <c r="T34" i="26464"/>
  <c r="S34" i="26464"/>
  <c r="S50" i="26464"/>
  <c r="T50" i="26464"/>
  <c r="S52" i="26464"/>
  <c r="T52" i="26464"/>
  <c r="AD147" i="26464"/>
  <c r="AE147" i="26464"/>
  <c r="AB224" i="26464"/>
  <c r="AC224" i="26464"/>
  <c r="Z68" i="26464"/>
  <c r="AA68" i="26464"/>
  <c r="AC137" i="26464"/>
  <c r="AB137" i="26464"/>
  <c r="O179" i="26464"/>
  <c r="N179" i="26464"/>
  <c r="AB89" i="26464"/>
  <c r="AC89" i="26464"/>
  <c r="O235" i="26464"/>
  <c r="N235" i="26464"/>
  <c r="T18" i="26464"/>
  <c r="S18" i="26464"/>
  <c r="Z254" i="26464"/>
  <c r="AA254" i="26464"/>
  <c r="AA110" i="26464"/>
  <c r="Z110" i="26464"/>
  <c r="Z279" i="26464"/>
  <c r="AA279" i="26464"/>
  <c r="O264" i="26464"/>
  <c r="N264" i="26464"/>
  <c r="T257" i="26464"/>
  <c r="S257" i="26464"/>
  <c r="N152" i="26464"/>
  <c r="O152" i="26464"/>
  <c r="S220" i="26464"/>
  <c r="T220" i="26464"/>
  <c r="N217" i="26464"/>
  <c r="O217" i="26464"/>
  <c r="N212" i="26464"/>
  <c r="O212" i="26464"/>
  <c r="AC144" i="26464"/>
  <c r="AB144" i="26464"/>
  <c r="Z56" i="26464"/>
  <c r="AA56" i="26464"/>
  <c r="AA94" i="26464"/>
  <c r="Z94" i="26464"/>
  <c r="Z104" i="26464"/>
  <c r="AA104" i="26464"/>
  <c r="T113" i="26464"/>
  <c r="S113" i="26464"/>
  <c r="N91" i="26464"/>
  <c r="O91" i="26464"/>
  <c r="N125" i="26464"/>
  <c r="O125" i="26464"/>
  <c r="N208" i="26464"/>
  <c r="O208" i="26464"/>
  <c r="S77" i="26464"/>
  <c r="T77" i="26464"/>
  <c r="Z231" i="26464"/>
  <c r="AA231" i="26464"/>
  <c r="N230" i="26464"/>
  <c r="O230" i="26464"/>
  <c r="AB255" i="26464"/>
  <c r="AC255" i="26464"/>
  <c r="AC126" i="26464"/>
  <c r="AB126" i="26464"/>
  <c r="Z92" i="26464"/>
  <c r="AA92" i="26464"/>
  <c r="AE15" i="26464"/>
  <c r="AD15" i="26464"/>
  <c r="AB149" i="26464"/>
  <c r="AC149" i="26464"/>
  <c r="AD157" i="26464"/>
  <c r="AE157" i="26464"/>
  <c r="AB127" i="26464"/>
  <c r="AC127" i="26464"/>
  <c r="T245" i="26464"/>
  <c r="S245" i="26464"/>
  <c r="AD121" i="26464"/>
  <c r="AE121" i="26464"/>
  <c r="AB50" i="26464"/>
  <c r="AC50" i="26464"/>
  <c r="Z137" i="26464"/>
  <c r="AA137" i="26464"/>
  <c r="N18" i="26464"/>
  <c r="O18" i="26464"/>
  <c r="O110" i="26464"/>
  <c r="N110" i="26464"/>
  <c r="AD218" i="26464"/>
  <c r="AE218" i="26464"/>
  <c r="AE229" i="26464"/>
  <c r="AD229" i="26464"/>
  <c r="AD214" i="26464"/>
  <c r="AE214" i="26464"/>
  <c r="S273" i="26464"/>
  <c r="T273" i="26464"/>
  <c r="S124" i="26464"/>
  <c r="T124" i="26464"/>
  <c r="N56" i="26464"/>
  <c r="O56" i="26464"/>
  <c r="N270" i="26464"/>
  <c r="O270" i="26464"/>
  <c r="AB93" i="26464"/>
  <c r="AC93" i="26464"/>
  <c r="Z79" i="26464"/>
  <c r="AA79" i="26464"/>
  <c r="S215" i="26464"/>
  <c r="T215" i="26464"/>
  <c r="S36" i="26464"/>
  <c r="T36" i="26464"/>
  <c r="N258" i="26464"/>
  <c r="O258" i="26464"/>
  <c r="AC192" i="26464"/>
  <c r="AB192" i="26464"/>
  <c r="N117" i="26464"/>
  <c r="O117" i="26464"/>
  <c r="AB219" i="26464"/>
  <c r="AC219" i="26464"/>
  <c r="Z138" i="26464"/>
  <c r="AA138" i="26464"/>
  <c r="AD116" i="26464"/>
  <c r="AE116" i="26464"/>
  <c r="T271" i="26464"/>
  <c r="S271" i="26464"/>
  <c r="S92" i="26464"/>
  <c r="T92" i="26464"/>
  <c r="N136" i="26464"/>
  <c r="O136" i="26464"/>
  <c r="O154" i="26464"/>
  <c r="N154" i="26464"/>
  <c r="AA157" i="26464"/>
  <c r="Z157" i="26464"/>
  <c r="AB24" i="26464"/>
  <c r="AC24" i="26464"/>
  <c r="AD73" i="26464"/>
  <c r="AE73" i="26464"/>
  <c r="AB66" i="26464"/>
  <c r="AC66" i="26464"/>
  <c r="AA67" i="26464"/>
  <c r="Z67" i="26464"/>
  <c r="AE137" i="26464"/>
  <c r="AD137" i="26464"/>
  <c r="Z174" i="26464"/>
  <c r="AA174" i="26464"/>
  <c r="AC254" i="26464"/>
  <c r="AB254" i="26464"/>
  <c r="AD279" i="26464"/>
  <c r="AE279" i="26464"/>
  <c r="AC162" i="26464"/>
  <c r="AB162" i="26464"/>
  <c r="AD185" i="26464"/>
  <c r="AE185" i="26464"/>
  <c r="AD273" i="26464"/>
  <c r="AE273" i="26464"/>
  <c r="O124" i="26464"/>
  <c r="N124" i="26464"/>
  <c r="AA37" i="26464"/>
  <c r="Z37" i="26464"/>
  <c r="AC101" i="26464"/>
  <c r="AB101" i="26464"/>
  <c r="AC104" i="26464"/>
  <c r="AB104" i="26464"/>
  <c r="AD113" i="26464"/>
  <c r="AE113" i="26464"/>
  <c r="AB276" i="26464"/>
  <c r="AC276" i="26464"/>
  <c r="O87" i="26464"/>
  <c r="N87" i="26464"/>
  <c r="AA192" i="26464"/>
  <c r="Z192" i="26464"/>
  <c r="AA202" i="26464"/>
  <c r="Z202" i="26464"/>
  <c r="AA265" i="26464"/>
  <c r="Z265" i="26464"/>
  <c r="AE70" i="26464"/>
  <c r="AD70" i="26464"/>
  <c r="AA85" i="26464"/>
  <c r="Z85" i="26464"/>
  <c r="AD14" i="26464"/>
  <c r="AE14" i="26464"/>
  <c r="T243" i="26464"/>
  <c r="S243" i="26464"/>
  <c r="N95" i="26464"/>
  <c r="O95" i="26464"/>
  <c r="AB119" i="26464"/>
  <c r="AC119" i="26464"/>
  <c r="N32" i="26464"/>
  <c r="O32" i="26464"/>
  <c r="O121" i="26464"/>
  <c r="N121" i="26464"/>
  <c r="AA19" i="26464"/>
  <c r="Z19" i="26464"/>
  <c r="O137" i="26464"/>
  <c r="N137" i="26464"/>
  <c r="AC279" i="26464"/>
  <c r="AB279" i="26464"/>
  <c r="AA161" i="26464"/>
  <c r="Z161" i="26464"/>
  <c r="S135" i="26464"/>
  <c r="T135" i="26464"/>
  <c r="AD213" i="26464"/>
  <c r="AE213" i="26464"/>
  <c r="AB145" i="26464"/>
  <c r="AC145" i="26464"/>
  <c r="S277" i="26464"/>
  <c r="T277" i="26464"/>
  <c r="AD250" i="26464"/>
  <c r="AE250" i="26464"/>
  <c r="N45" i="26464"/>
  <c r="O45" i="26464"/>
  <c r="S276" i="26464"/>
  <c r="T276" i="26464"/>
  <c r="T172" i="26464"/>
  <c r="S172" i="26464"/>
  <c r="Z91" i="26464"/>
  <c r="AA91" i="26464"/>
  <c r="T29" i="26464"/>
  <c r="S29" i="26464"/>
  <c r="AC28" i="26464"/>
  <c r="AB28" i="26464"/>
  <c r="S193" i="26464"/>
  <c r="T193" i="26464"/>
  <c r="AD209" i="26464"/>
  <c r="AE209" i="26464"/>
  <c r="Z252" i="26464"/>
  <c r="AA252" i="26464"/>
  <c r="AA87" i="26464"/>
  <c r="Z87" i="26464"/>
  <c r="S194" i="26464"/>
  <c r="T194" i="26464"/>
  <c r="T125" i="26464"/>
  <c r="S125" i="26464"/>
  <c r="AB160" i="26464"/>
  <c r="AC160" i="26464"/>
  <c r="AE114" i="26464"/>
  <c r="AD114" i="26464"/>
  <c r="Z163" i="26464"/>
  <c r="AA163" i="26464"/>
  <c r="Z206" i="26464"/>
  <c r="AA206" i="26464"/>
  <c r="S192" i="26464"/>
  <c r="T192" i="26464"/>
  <c r="AB205" i="26464"/>
  <c r="AC205" i="26464"/>
  <c r="Z99" i="26464"/>
  <c r="AA99" i="26464"/>
  <c r="S51" i="26464"/>
  <c r="T51" i="26464"/>
  <c r="T164" i="26464"/>
  <c r="S164" i="26464"/>
  <c r="AC35" i="26464"/>
  <c r="AB35" i="26464"/>
  <c r="S86" i="26464"/>
  <c r="T86" i="26464"/>
  <c r="N202" i="26464"/>
  <c r="O202" i="26464"/>
  <c r="S117" i="26464"/>
  <c r="T117" i="26464"/>
  <c r="AC196" i="26464"/>
  <c r="AB196" i="26464"/>
  <c r="N71" i="26464"/>
  <c r="O71" i="26464"/>
  <c r="T141" i="26464"/>
  <c r="S141" i="26464"/>
  <c r="N219" i="26464"/>
  <c r="O219" i="26464"/>
  <c r="S265" i="26464"/>
  <c r="T265" i="26464"/>
  <c r="N167" i="26464"/>
  <c r="O167" i="26464"/>
  <c r="AE106" i="26464"/>
  <c r="AD106" i="26464"/>
  <c r="T33" i="26464"/>
  <c r="S33" i="26464"/>
  <c r="N256" i="26464"/>
  <c r="O256" i="26464"/>
  <c r="AB246" i="26464"/>
  <c r="AC246" i="26464"/>
  <c r="S244" i="26464"/>
  <c r="T244" i="26464"/>
  <c r="AC204" i="26464"/>
  <c r="AB204" i="26464"/>
  <c r="AA49" i="26464"/>
  <c r="Z49" i="26464"/>
  <c r="S70" i="26464"/>
  <c r="T70" i="26464"/>
  <c r="S39" i="26464"/>
  <c r="T39" i="26464"/>
  <c r="Z26" i="26464"/>
  <c r="AA26" i="26464"/>
  <c r="AC188" i="26464"/>
  <c r="AB188" i="26464"/>
  <c r="Z111" i="26464"/>
  <c r="AA111" i="26464"/>
  <c r="T228" i="26464"/>
  <c r="S228" i="26464"/>
  <c r="Z116" i="26464"/>
  <c r="AA116" i="26464"/>
  <c r="AD234" i="26464"/>
  <c r="AE234" i="26464"/>
  <c r="S85" i="26464"/>
  <c r="T85" i="26464"/>
  <c r="AC146" i="26464"/>
  <c r="AB146" i="26464"/>
  <c r="N126" i="26464"/>
  <c r="O126" i="26464"/>
  <c r="AD271" i="26464"/>
  <c r="AE271" i="26464"/>
  <c r="T20" i="26464"/>
  <c r="S20" i="26464"/>
  <c r="AE153" i="26464"/>
  <c r="AD153" i="26464"/>
  <c r="N159" i="26464"/>
  <c r="O159" i="26464"/>
  <c r="O184" i="26464"/>
  <c r="N184" i="26464"/>
  <c r="AA14" i="26464"/>
  <c r="Z14" i="26464"/>
  <c r="T239" i="26464"/>
  <c r="S239" i="26464"/>
  <c r="AB183" i="26464"/>
  <c r="AC183" i="26464"/>
  <c r="O198" i="26464"/>
  <c r="N198" i="26464"/>
  <c r="N131" i="26464"/>
  <c r="O131" i="26464"/>
  <c r="AB238" i="26464"/>
  <c r="AC238" i="26464"/>
  <c r="T81" i="26464"/>
  <c r="S81" i="26464"/>
  <c r="AA12" i="26464"/>
  <c r="Z12" i="26464"/>
  <c r="N243" i="26464"/>
  <c r="O243" i="26464"/>
  <c r="N15" i="26464"/>
  <c r="O15" i="26464"/>
  <c r="AC44" i="26464"/>
  <c r="AB44" i="26464"/>
  <c r="T247" i="26464"/>
  <c r="S247" i="26464"/>
  <c r="AA178" i="26464"/>
  <c r="Z178" i="26464"/>
  <c r="O120" i="26464"/>
  <c r="N120" i="26464"/>
  <c r="AA63" i="26464"/>
  <c r="Z63" i="26464"/>
  <c r="AB154" i="26464"/>
  <c r="AC154" i="26464"/>
  <c r="AA199" i="26464"/>
  <c r="Z199" i="26464"/>
  <c r="S248" i="26464"/>
  <c r="T248" i="26464"/>
  <c r="AB134" i="26464"/>
  <c r="AC134" i="26464"/>
  <c r="S203" i="26464"/>
  <c r="T203" i="26464"/>
  <c r="AA17" i="26464"/>
  <c r="Z17" i="26464"/>
  <c r="O31" i="26464"/>
  <c r="N31" i="26464"/>
  <c r="S233" i="26464"/>
  <c r="T233" i="26464"/>
  <c r="Z274" i="26464"/>
  <c r="AA274" i="26464"/>
  <c r="AB191" i="26464"/>
  <c r="AC191" i="26464"/>
  <c r="Z119" i="26464"/>
  <c r="AA119" i="26464"/>
  <c r="T123" i="26464"/>
  <c r="S123" i="26464"/>
  <c r="AD249" i="26464"/>
  <c r="AE249" i="26464"/>
  <c r="AB189" i="26464"/>
  <c r="AC189" i="26464"/>
  <c r="S127" i="26464"/>
  <c r="T127" i="26464"/>
  <c r="T24" i="26464"/>
  <c r="S24" i="26464"/>
  <c r="Z90" i="26464"/>
  <c r="AA90" i="26464"/>
  <c r="S211" i="26464"/>
  <c r="T211" i="26464"/>
  <c r="T237" i="26464"/>
  <c r="S237" i="26464"/>
  <c r="AA32" i="26464"/>
  <c r="Z32" i="26464"/>
  <c r="AD156" i="26464"/>
  <c r="AE156" i="26464"/>
  <c r="O132" i="26464"/>
  <c r="N132" i="26464"/>
  <c r="N73" i="26464"/>
  <c r="O73" i="26464"/>
  <c r="O182" i="26464"/>
  <c r="N182" i="26464"/>
  <c r="N103" i="26464"/>
  <c r="O103" i="26464"/>
  <c r="AB27" i="26464"/>
  <c r="AC27" i="26464"/>
  <c r="AB275" i="26464"/>
  <c r="AC275" i="26464"/>
  <c r="Z121" i="26464"/>
  <c r="AA121" i="26464"/>
  <c r="AB176" i="26464"/>
  <c r="AC176" i="26464"/>
  <c r="N168" i="26464"/>
  <c r="O168" i="26464"/>
  <c r="AB240" i="26464"/>
  <c r="AC240" i="26464"/>
  <c r="N112" i="26464"/>
  <c r="O112" i="26464"/>
  <c r="T88" i="26464"/>
  <c r="S88" i="26464"/>
  <c r="AE19" i="26464"/>
  <c r="AD19" i="26464"/>
  <c r="O50" i="26464"/>
  <c r="N50" i="26464"/>
  <c r="AD67" i="26464"/>
  <c r="AE67" i="26464"/>
  <c r="AD224" i="26464"/>
  <c r="AE224" i="26464"/>
  <c r="AE72" i="26464"/>
  <c r="AD72" i="26464"/>
  <c r="T221" i="26464"/>
  <c r="S221" i="26464"/>
  <c r="S137" i="26464"/>
  <c r="T137" i="26464"/>
  <c r="AD108" i="26464"/>
  <c r="AE108" i="26464"/>
  <c r="AD235" i="26464"/>
  <c r="AE235" i="26464"/>
  <c r="T174" i="26464"/>
  <c r="S174" i="26464"/>
  <c r="T41" i="26464"/>
  <c r="S41" i="26464"/>
  <c r="AE254" i="26464"/>
  <c r="AD254" i="26464"/>
  <c r="AD78" i="26464"/>
  <c r="AE78" i="26464"/>
  <c r="AD264" i="26464"/>
  <c r="AE264" i="26464"/>
  <c r="AE128" i="26464"/>
  <c r="AD128" i="26464"/>
  <c r="T197" i="26464"/>
  <c r="S197" i="26464"/>
  <c r="S218" i="26464"/>
  <c r="T218" i="26464"/>
  <c r="N161" i="26464"/>
  <c r="O161" i="26464"/>
  <c r="AC229" i="26464"/>
  <c r="AB229" i="26464"/>
  <c r="AE195" i="26464"/>
  <c r="AD195" i="26464"/>
  <c r="Z214" i="26464"/>
  <c r="AA214" i="26464"/>
  <c r="AE59" i="26464"/>
  <c r="AD59" i="26464"/>
  <c r="AA169" i="26464"/>
  <c r="Z169" i="26464"/>
  <c r="T13" i="26464"/>
  <c r="S13" i="26464"/>
  <c r="S251" i="26464"/>
  <c r="T251" i="26464"/>
  <c r="AB216" i="26464"/>
  <c r="AC216" i="26464"/>
  <c r="AA280" i="26464"/>
  <c r="Z280" i="26464"/>
  <c r="AD37" i="26464"/>
  <c r="AE37" i="26464"/>
  <c r="Z260" i="26464"/>
  <c r="AA260" i="26464"/>
  <c r="AA270" i="26464"/>
  <c r="Z270" i="26464"/>
  <c r="N100" i="26464"/>
  <c r="O100" i="26464"/>
  <c r="Z93" i="26464"/>
  <c r="AA93" i="26464"/>
  <c r="O55" i="26464"/>
  <c r="N55" i="26464"/>
  <c r="AB109" i="26464"/>
  <c r="AC109" i="26464"/>
  <c r="S226" i="26464"/>
  <c r="T226" i="26464"/>
  <c r="AC215" i="26464"/>
  <c r="AB215" i="26464"/>
  <c r="AA227" i="26464"/>
  <c r="Z227" i="26464"/>
  <c r="AE36" i="26464"/>
  <c r="AD36" i="26464"/>
  <c r="AA258" i="26464"/>
  <c r="Z258" i="26464"/>
  <c r="AD192" i="26464"/>
  <c r="AE192" i="26464"/>
  <c r="S35" i="26464"/>
  <c r="T35" i="26464"/>
  <c r="N21" i="26464"/>
  <c r="O21" i="26464"/>
  <c r="S219" i="26464"/>
  <c r="T219" i="26464"/>
  <c r="O106" i="26464"/>
  <c r="N106" i="26464"/>
  <c r="AB256" i="26464"/>
  <c r="AC256" i="26464"/>
  <c r="AD204" i="26464"/>
  <c r="AE204" i="26464"/>
  <c r="S177" i="26464"/>
  <c r="T177" i="26464"/>
  <c r="O228" i="26464"/>
  <c r="N228" i="26464"/>
  <c r="AD85" i="26464"/>
  <c r="AE85" i="26464"/>
  <c r="AE171" i="26464"/>
  <c r="AD171" i="26464"/>
  <c r="AD184" i="26464"/>
  <c r="AE184" i="26464"/>
  <c r="N166" i="26464"/>
  <c r="O166" i="26464"/>
  <c r="AE122" i="26464"/>
  <c r="AD122" i="26464"/>
  <c r="AB83" i="26464"/>
  <c r="AC83" i="26464"/>
  <c r="AB115" i="26464"/>
  <c r="AC115" i="26464"/>
  <c r="AD95" i="26464"/>
  <c r="AE95" i="26464"/>
  <c r="AA203" i="26464"/>
  <c r="Z203" i="26464"/>
  <c r="T151" i="26464"/>
  <c r="S151" i="26464"/>
  <c r="O150" i="26464"/>
  <c r="N150" i="26464"/>
  <c r="N155" i="26464"/>
  <c r="O155" i="26464"/>
  <c r="S181" i="26464"/>
  <c r="T181" i="26464"/>
  <c r="T57" i="26464"/>
  <c r="S57" i="26464"/>
  <c r="T73" i="26464"/>
  <c r="S73" i="26464"/>
  <c r="AE103" i="26464"/>
  <c r="AD103" i="26464"/>
  <c r="N66" i="26464"/>
  <c r="O66" i="26464"/>
  <c r="T241" i="26464"/>
  <c r="S241" i="26464"/>
  <c r="AD272" i="26464"/>
  <c r="AE272" i="26464"/>
  <c r="AE52" i="26464"/>
  <c r="AD52" i="26464"/>
  <c r="S68" i="26464"/>
  <c r="T68" i="26464"/>
  <c r="S179" i="26464"/>
  <c r="T179" i="26464"/>
  <c r="O174" i="26464"/>
  <c r="N174" i="26464"/>
  <c r="AD257" i="26464"/>
  <c r="AE257" i="26464"/>
  <c r="S161" i="26464"/>
  <c r="T161" i="26464"/>
  <c r="AE162" i="26464"/>
  <c r="AD162" i="26464"/>
  <c r="AB186" i="26464"/>
  <c r="AC186" i="26464"/>
  <c r="S185" i="26464"/>
  <c r="T185" i="26464"/>
  <c r="AB59" i="26464"/>
  <c r="AC59" i="26464"/>
  <c r="O236" i="26464"/>
  <c r="N236" i="26464"/>
  <c r="AB48" i="26464"/>
  <c r="AC48" i="26464"/>
  <c r="AB277" i="26464"/>
  <c r="AC277" i="26464"/>
  <c r="AA216" i="26464"/>
  <c r="Z216" i="26464"/>
  <c r="S40" i="26464"/>
  <c r="T40" i="26464"/>
  <c r="AE11" i="26464"/>
  <c r="AD11" i="26464"/>
  <c r="AB253" i="26464"/>
  <c r="AC253" i="26464"/>
  <c r="AC98" i="26464"/>
  <c r="AB98" i="26464"/>
  <c r="Z80" i="26464"/>
  <c r="AA80" i="26464"/>
  <c r="Z55" i="26464"/>
  <c r="AA55" i="26464"/>
  <c r="AE62" i="26464"/>
  <c r="AD62" i="26464"/>
  <c r="S82" i="26464"/>
  <c r="T82" i="26464"/>
  <c r="AD91" i="26464"/>
  <c r="AE91" i="26464"/>
  <c r="AD193" i="26464"/>
  <c r="AE193" i="26464"/>
  <c r="AB65" i="26464"/>
  <c r="AC65" i="26464"/>
  <c r="AA114" i="26464"/>
  <c r="Z114" i="26464"/>
  <c r="T208" i="26464"/>
  <c r="S208" i="26464"/>
  <c r="N105" i="26464"/>
  <c r="O105" i="26464"/>
  <c r="T71" i="26464"/>
  <c r="S71" i="26464"/>
  <c r="N265" i="26464"/>
  <c r="O265" i="26464"/>
  <c r="O246" i="26464"/>
  <c r="N246" i="26464"/>
  <c r="Z70" i="26464"/>
  <c r="AA70" i="26464"/>
  <c r="AD177" i="26464"/>
  <c r="AE177" i="26464"/>
  <c r="AA255" i="26464"/>
  <c r="Z255" i="26464"/>
  <c r="AA158" i="26464"/>
  <c r="Z158" i="26464"/>
  <c r="AD126" i="26464"/>
  <c r="AE126" i="26464"/>
  <c r="Z153" i="26464"/>
  <c r="AA153" i="26464"/>
  <c r="AB184" i="26464"/>
  <c r="AC184" i="26464"/>
  <c r="AC166" i="26464"/>
  <c r="AB166" i="26464"/>
  <c r="T140" i="26464"/>
  <c r="S140" i="26464"/>
  <c r="AC15" i="26464"/>
  <c r="AB15" i="26464"/>
  <c r="S178" i="26464"/>
  <c r="T178" i="26464"/>
  <c r="S95" i="26464"/>
  <c r="T95" i="26464"/>
  <c r="O203" i="26464"/>
  <c r="N203" i="26464"/>
  <c r="AC151" i="26464"/>
  <c r="AB151" i="26464"/>
  <c r="AC148" i="26464"/>
  <c r="AB148" i="26464"/>
  <c r="O127" i="26464"/>
  <c r="N127" i="26464"/>
  <c r="AE57" i="26464"/>
  <c r="AD57" i="26464"/>
  <c r="S143" i="26464"/>
  <c r="T143" i="26464"/>
  <c r="AB103" i="26464"/>
  <c r="AC103" i="26464"/>
  <c r="O9" i="26464"/>
  <c r="N9" i="26464"/>
  <c r="T240" i="26464"/>
  <c r="S240" i="26464"/>
  <c r="AD88" i="26464"/>
  <c r="AE88" i="26464"/>
  <c r="Z147" i="26464"/>
  <c r="AA147" i="26464"/>
  <c r="AD89" i="26464"/>
  <c r="AE89" i="26464"/>
  <c r="AC257" i="26464"/>
  <c r="AB257" i="26464"/>
  <c r="S190" i="26464"/>
  <c r="T190" i="26464"/>
  <c r="Z129" i="26464"/>
  <c r="AA129" i="26464"/>
  <c r="T175" i="26464"/>
  <c r="S175" i="26464"/>
  <c r="N25" i="26464"/>
  <c r="O25" i="26464"/>
  <c r="N225" i="26464"/>
  <c r="O225" i="26464"/>
  <c r="AD96" i="26464"/>
  <c r="AE96" i="26464"/>
  <c r="S48" i="26464"/>
  <c r="T48" i="26464"/>
  <c r="AE13" i="26464"/>
  <c r="AD13" i="26464"/>
  <c r="AD61" i="26464"/>
  <c r="AE61" i="26464"/>
  <c r="AC30" i="26464"/>
  <c r="AB30" i="26464"/>
  <c r="N268" i="26464"/>
  <c r="O268" i="26464"/>
  <c r="T180" i="26464"/>
  <c r="S180" i="26464"/>
  <c r="S253" i="26464"/>
  <c r="T253" i="26464"/>
  <c r="Z100" i="26464"/>
  <c r="AA100" i="26464"/>
  <c r="AD269" i="26464"/>
  <c r="AE269" i="26464"/>
  <c r="S55" i="26464"/>
  <c r="T55" i="26464"/>
  <c r="AB58" i="26464"/>
  <c r="AC58" i="26464"/>
  <c r="AB82" i="26464"/>
  <c r="AC82" i="26464"/>
  <c r="AE215" i="26464"/>
  <c r="AD215" i="26464"/>
  <c r="Z29" i="26464"/>
  <c r="AA29" i="26464"/>
  <c r="S209" i="26464"/>
  <c r="T209" i="26464"/>
  <c r="Z125" i="26464"/>
  <c r="AA125" i="26464"/>
  <c r="N84" i="26464"/>
  <c r="O84" i="26464"/>
  <c r="N46" i="26464"/>
  <c r="O46" i="26464"/>
  <c r="AA117" i="26464"/>
  <c r="Z117" i="26464"/>
  <c r="AA219" i="26464"/>
  <c r="Z219" i="26464"/>
  <c r="AC33" i="26464"/>
  <c r="AB33" i="26464"/>
  <c r="T204" i="26464"/>
  <c r="S204" i="26464"/>
  <c r="AD188" i="26464"/>
  <c r="AE188" i="26464"/>
  <c r="S158" i="26464"/>
  <c r="T158" i="26464"/>
  <c r="S171" i="26464"/>
  <c r="T171" i="26464"/>
  <c r="N92" i="26464"/>
  <c r="O92" i="26464"/>
  <c r="AE140" i="26464"/>
  <c r="AD140" i="26464"/>
  <c r="T44" i="26464"/>
  <c r="S44" i="26464"/>
  <c r="AE63" i="26464"/>
  <c r="AD63" i="26464"/>
  <c r="Z134" i="26464"/>
  <c r="AA134" i="26464"/>
  <c r="AE233" i="26464"/>
  <c r="AD233" i="26464"/>
  <c r="N191" i="26464"/>
  <c r="O191" i="26464"/>
  <c r="AD189" i="26464"/>
  <c r="AE189" i="26464"/>
  <c r="O181" i="26464"/>
  <c r="N181" i="26464"/>
  <c r="Z73" i="26464"/>
  <c r="AA73" i="26464"/>
  <c r="Z27" i="26464"/>
  <c r="AA27" i="26464"/>
  <c r="AD176" i="26464"/>
  <c r="AE176" i="26464"/>
  <c r="Z272" i="26464"/>
  <c r="AA272" i="26464"/>
  <c r="AE50" i="26464"/>
  <c r="AD50" i="26464"/>
  <c r="T72" i="26464"/>
  <c r="S72" i="26464"/>
  <c r="N108" i="26464"/>
  <c r="O108" i="26464"/>
  <c r="AB174" i="26464"/>
  <c r="AC174" i="26464"/>
  <c r="O41" i="26464"/>
  <c r="N41" i="26464"/>
  <c r="O128" i="26464"/>
  <c r="N128" i="26464"/>
  <c r="T16" i="26464"/>
  <c r="S16" i="26464"/>
  <c r="Z236" i="26464"/>
  <c r="AA236" i="26464"/>
  <c r="AC53" i="26464"/>
  <c r="AB53" i="26464"/>
  <c r="AE190" i="26464"/>
  <c r="AD190" i="26464"/>
  <c r="AE282" i="26464"/>
  <c r="AD282" i="26464"/>
  <c r="S152" i="26464"/>
  <c r="T152" i="26464"/>
  <c r="AE129" i="26464"/>
  <c r="AD129" i="26464"/>
  <c r="Z16" i="26464"/>
  <c r="AA16" i="26464"/>
  <c r="N162" i="26464"/>
  <c r="O162" i="26464"/>
  <c r="AD175" i="26464"/>
  <c r="AE175" i="26464"/>
  <c r="AB220" i="26464"/>
  <c r="AC220" i="26464"/>
  <c r="AD135" i="26464"/>
  <c r="AE135" i="26464"/>
  <c r="AD47" i="26464"/>
  <c r="AE47" i="26464"/>
  <c r="AB214" i="26464"/>
  <c r="AC214" i="26464"/>
  <c r="AB217" i="26464"/>
  <c r="AC217" i="26464"/>
  <c r="AA278" i="26464"/>
  <c r="Z278" i="26464"/>
  <c r="S213" i="26464"/>
  <c r="T213" i="26464"/>
  <c r="N59" i="26464"/>
  <c r="O59" i="26464"/>
  <c r="AA96" i="26464"/>
  <c r="Z96" i="26464"/>
  <c r="T212" i="26464"/>
  <c r="S212" i="26464"/>
  <c r="AE236" i="26464"/>
  <c r="AD236" i="26464"/>
  <c r="Z145" i="26464"/>
  <c r="AA145" i="26464"/>
  <c r="N48" i="26464"/>
  <c r="O48" i="26464"/>
  <c r="AA38" i="26464"/>
  <c r="Z38" i="26464"/>
  <c r="Z251" i="26464"/>
  <c r="AA251" i="26464"/>
  <c r="N277" i="26464"/>
  <c r="O277" i="26464"/>
  <c r="AE165" i="26464"/>
  <c r="AD165" i="26464"/>
  <c r="N144" i="26464"/>
  <c r="O144" i="26464"/>
  <c r="AB61" i="26464"/>
  <c r="AC61" i="26464"/>
  <c r="O280" i="26464"/>
  <c r="N280" i="26464"/>
  <c r="N30" i="26464"/>
  <c r="O30" i="26464"/>
  <c r="S250" i="26464"/>
  <c r="T250" i="26464"/>
  <c r="N37" i="26464"/>
  <c r="O37" i="26464"/>
  <c r="AD268" i="26464"/>
  <c r="AE268" i="26464"/>
  <c r="N260" i="26464"/>
  <c r="O260" i="26464"/>
  <c r="AC180" i="26464"/>
  <c r="AB180" i="26464"/>
  <c r="N107" i="26464"/>
  <c r="O107" i="26464"/>
  <c r="N253" i="26464"/>
  <c r="O253" i="26464"/>
  <c r="AE207" i="26464"/>
  <c r="AD207" i="26464"/>
  <c r="T94" i="26464"/>
  <c r="S94" i="26464"/>
  <c r="AE98" i="26464"/>
  <c r="AD98" i="26464"/>
  <c r="Z45" i="26464"/>
  <c r="AA45" i="26464"/>
  <c r="N54" i="26464"/>
  <c r="O54" i="26464"/>
  <c r="S269" i="26464"/>
  <c r="T269" i="26464"/>
  <c r="T22" i="26464"/>
  <c r="S22" i="26464"/>
  <c r="Z173" i="26464"/>
  <c r="AA173" i="26464"/>
  <c r="Z130" i="26464"/>
  <c r="AA130" i="26464"/>
  <c r="AE55" i="26464"/>
  <c r="AD55" i="26464"/>
  <c r="AD133" i="26464"/>
  <c r="AE133" i="26464"/>
  <c r="S109" i="26464"/>
  <c r="T109" i="26464"/>
  <c r="AE79" i="26464"/>
  <c r="AD79" i="26464"/>
  <c r="AD142" i="26464"/>
  <c r="AE142" i="26464"/>
  <c r="Z113" i="26464"/>
  <c r="AA113" i="26464"/>
  <c r="S261" i="26464"/>
  <c r="T261" i="26464"/>
  <c r="N60" i="26464"/>
  <c r="O60" i="26464"/>
  <c r="AC43" i="26464"/>
  <c r="AB43" i="26464"/>
  <c r="F216" i="16"/>
  <c r="I216" i="16"/>
  <c r="B216" i="16"/>
  <c r="C216" i="16"/>
  <c r="A217" i="16"/>
  <c r="H216" i="16"/>
  <c r="Q216" i="16"/>
  <c r="R216" i="16" s="1"/>
  <c r="E216" i="16"/>
  <c r="G216" i="16"/>
  <c r="J216" i="16"/>
  <c r="D216" i="16"/>
  <c r="S216" i="16"/>
  <c r="T216" i="16" s="1"/>
  <c r="O216" i="16"/>
  <c r="P216" i="16" s="1"/>
  <c r="N276" i="26464"/>
  <c r="O276" i="26464"/>
  <c r="AD172" i="26464"/>
  <c r="AE172" i="26464"/>
  <c r="T232" i="26464"/>
  <c r="S232" i="26464"/>
  <c r="AC29" i="26464"/>
  <c r="AB29" i="26464"/>
  <c r="T28" i="26464"/>
  <c r="S28" i="26464"/>
  <c r="AC193" i="26464"/>
  <c r="AB193" i="26464"/>
  <c r="AC209" i="26464"/>
  <c r="AB209" i="26464"/>
  <c r="N281" i="26464"/>
  <c r="O281" i="26464"/>
  <c r="AE87" i="26464"/>
  <c r="AD87" i="26464"/>
  <c r="AD194" i="26464"/>
  <c r="AE194" i="26464"/>
  <c r="AC125" i="26464"/>
  <c r="AB125" i="26464"/>
  <c r="AA160" i="26464"/>
  <c r="Z160" i="26464"/>
  <c r="Z210" i="26464"/>
  <c r="AA210" i="26464"/>
  <c r="T163" i="26464"/>
  <c r="S163" i="26464"/>
  <c r="N206" i="26464"/>
  <c r="O206" i="26464"/>
  <c r="O192" i="26464"/>
  <c r="N192" i="26464"/>
  <c r="Z205" i="26464"/>
  <c r="AA205" i="26464"/>
  <c r="Z223" i="26464"/>
  <c r="AA223" i="26464"/>
  <c r="AA51" i="26464"/>
  <c r="Z51" i="26464"/>
  <c r="O164" i="26464"/>
  <c r="N164" i="26464"/>
  <c r="AE35" i="26464"/>
  <c r="AD35" i="26464"/>
  <c r="AC86" i="26464"/>
  <c r="AB86" i="26464"/>
  <c r="AD21" i="26464"/>
  <c r="AE21" i="26464"/>
  <c r="AD117" i="26464"/>
  <c r="AE117" i="26464"/>
  <c r="T196" i="26464"/>
  <c r="S196" i="26464"/>
  <c r="Z71" i="26464"/>
  <c r="AA71" i="26464"/>
  <c r="N141" i="26464"/>
  <c r="O141" i="26464"/>
  <c r="AD170" i="26464"/>
  <c r="AE170" i="26464"/>
  <c r="AD265" i="26464"/>
  <c r="AE265" i="26464"/>
  <c r="T167" i="26464"/>
  <c r="S167" i="26464"/>
  <c r="S106" i="26464"/>
  <c r="T106" i="26464"/>
  <c r="N33" i="26464"/>
  <c r="O33" i="26464"/>
  <c r="AB42" i="26464"/>
  <c r="AC42" i="26464"/>
  <c r="S246" i="26464"/>
  <c r="T246" i="26464"/>
  <c r="AB244" i="26464"/>
  <c r="AC244" i="26464"/>
  <c r="AA204" i="26464"/>
  <c r="Z204" i="26464"/>
  <c r="AC49" i="26464"/>
  <c r="AB49" i="26464"/>
  <c r="AD200" i="26464"/>
  <c r="AE200" i="26464"/>
  <c r="AA39" i="26464"/>
  <c r="Z39" i="26464"/>
  <c r="AE26" i="26464"/>
  <c r="AD26" i="26464"/>
  <c r="AA188" i="26464"/>
  <c r="Z188" i="26464"/>
  <c r="O111" i="26464"/>
  <c r="N111" i="26464"/>
  <c r="Z267" i="26464"/>
  <c r="AA267" i="26464"/>
  <c r="S116" i="26464"/>
  <c r="T116" i="26464"/>
  <c r="N234" i="26464"/>
  <c r="O234" i="26464"/>
  <c r="AC85" i="26464"/>
  <c r="AB85" i="26464"/>
  <c r="T146" i="26464"/>
  <c r="S146" i="26464"/>
  <c r="AB259" i="26464"/>
  <c r="AC259" i="26464"/>
  <c r="AB271" i="26464"/>
  <c r="AC271" i="26464"/>
  <c r="O20" i="26464"/>
  <c r="N20" i="26464"/>
  <c r="S153" i="26464"/>
  <c r="T153" i="26464"/>
  <c r="AD159" i="26464"/>
  <c r="AE159" i="26464"/>
  <c r="T222" i="26464"/>
  <c r="S222" i="26464"/>
  <c r="S14" i="26464"/>
  <c r="T14" i="26464"/>
  <c r="Z239" i="26464"/>
  <c r="AA239" i="26464"/>
  <c r="AA183" i="26464"/>
  <c r="Z183" i="26464"/>
  <c r="S198" i="26464"/>
  <c r="T198" i="26464"/>
  <c r="O122" i="26464"/>
  <c r="N122" i="26464"/>
  <c r="Z238" i="26464"/>
  <c r="AA238" i="26464"/>
  <c r="Z81" i="26464"/>
  <c r="AA81" i="26464"/>
  <c r="AC12" i="26464"/>
  <c r="AB12" i="26464"/>
  <c r="AD243" i="26464"/>
  <c r="AE243" i="26464"/>
  <c r="AD83" i="26464"/>
  <c r="AE83" i="26464"/>
  <c r="O44" i="26464"/>
  <c r="N44" i="26464"/>
  <c r="N247" i="26464"/>
  <c r="O247" i="26464"/>
  <c r="N178" i="26464"/>
  <c r="O178" i="26464"/>
  <c r="T120" i="26464"/>
  <c r="S120" i="26464"/>
  <c r="T149" i="26464"/>
  <c r="S149" i="26464"/>
  <c r="Z154" i="26464"/>
  <c r="AA154" i="26464"/>
  <c r="AD199" i="26464"/>
  <c r="AE199" i="26464"/>
  <c r="N248" i="26464"/>
  <c r="O248" i="26464"/>
  <c r="AD134" i="26464"/>
  <c r="AE134" i="26464"/>
  <c r="N242" i="26464"/>
  <c r="O242" i="26464"/>
  <c r="AC17" i="26464"/>
  <c r="AB17" i="26464"/>
  <c r="AE31" i="26464"/>
  <c r="AD31" i="26464"/>
  <c r="N233" i="26464"/>
  <c r="O233" i="26464"/>
  <c r="AC274" i="26464"/>
  <c r="AB274" i="26464"/>
  <c r="AE150" i="26464"/>
  <c r="AD150" i="26464"/>
  <c r="AE119" i="26464"/>
  <c r="AD119" i="26464"/>
  <c r="AD123" i="26464"/>
  <c r="AE123" i="26464"/>
  <c r="AC249" i="26464"/>
  <c r="AB249" i="26464"/>
  <c r="T189" i="26464"/>
  <c r="S189" i="26464"/>
  <c r="AD75" i="26464"/>
  <c r="AE75" i="26464"/>
  <c r="AE24" i="26464"/>
  <c r="AD24" i="26464"/>
  <c r="O90" i="26464"/>
  <c r="N90" i="26464"/>
  <c r="AE211" i="26464"/>
  <c r="AD211" i="26464"/>
  <c r="AC237" i="26464"/>
  <c r="AB237" i="26464"/>
  <c r="Z245" i="26464"/>
  <c r="AA245" i="26464"/>
  <c r="Z156" i="26464"/>
  <c r="AA156" i="26464"/>
  <c r="Z132" i="26464"/>
  <c r="AA132" i="26464"/>
  <c r="AC73" i="26464"/>
  <c r="AB73" i="26464"/>
  <c r="AB182" i="26464"/>
  <c r="AC182" i="26464"/>
  <c r="AD74" i="26464"/>
  <c r="AE74" i="26464"/>
  <c r="T27" i="26464"/>
  <c r="S27" i="26464"/>
  <c r="Z275" i="26464"/>
  <c r="AA275" i="26464"/>
  <c r="T121" i="26464"/>
  <c r="S121" i="26464"/>
  <c r="Z176" i="26464"/>
  <c r="AA176" i="26464"/>
  <c r="AD241" i="26464"/>
  <c r="AE241" i="26464"/>
  <c r="AA240" i="26464"/>
  <c r="Z240" i="26464"/>
  <c r="AC112" i="26464"/>
  <c r="AB112" i="26464"/>
  <c r="Z88" i="26464"/>
  <c r="AA88" i="26464"/>
  <c r="AB19" i="26464"/>
  <c r="AC19" i="26464"/>
  <c r="Z52" i="26464"/>
  <c r="AA52" i="26464"/>
  <c r="S67" i="26464"/>
  <c r="T67" i="26464"/>
  <c r="AA224" i="26464"/>
  <c r="Z224" i="26464"/>
  <c r="AB72" i="26464"/>
  <c r="AC72" i="26464"/>
  <c r="O221" i="26464"/>
  <c r="N221" i="26464"/>
  <c r="Z179" i="26464"/>
  <c r="AA179" i="26464"/>
  <c r="AC108" i="26464"/>
  <c r="AB108" i="26464"/>
  <c r="AC235" i="26464"/>
  <c r="AB235" i="26464"/>
  <c r="AE174" i="26464"/>
  <c r="AD174" i="26464"/>
  <c r="Z41" i="26464"/>
  <c r="AA41" i="26464"/>
  <c r="AB110" i="26464"/>
  <c r="AC110" i="26464"/>
  <c r="AA78" i="26464"/>
  <c r="Z78" i="26464"/>
  <c r="AB264" i="26464"/>
  <c r="AC264" i="26464"/>
  <c r="Z128" i="26464"/>
  <c r="AA128" i="26464"/>
  <c r="AB197" i="26464"/>
  <c r="AC197" i="26464"/>
  <c r="O190" i="26464"/>
  <c r="N190" i="26464"/>
  <c r="S162" i="26464"/>
  <c r="T162" i="26464"/>
  <c r="AC25" i="26464"/>
  <c r="AB25" i="26464"/>
  <c r="Z185" i="26464"/>
  <c r="AA185" i="26464"/>
  <c r="AA23" i="26464"/>
  <c r="Z23" i="26464"/>
  <c r="Z273" i="26464"/>
  <c r="AA273" i="26464"/>
  <c r="AA48" i="26464"/>
  <c r="Z48" i="26464"/>
  <c r="AA124" i="26464"/>
  <c r="Z124" i="26464"/>
  <c r="Z40" i="26464"/>
  <c r="AA40" i="26464"/>
  <c r="N11" i="26464"/>
  <c r="O11" i="26464"/>
  <c r="AD253" i="26464"/>
  <c r="AE253" i="26464"/>
  <c r="O101" i="26464"/>
  <c r="N101" i="26464"/>
  <c r="AD54" i="26464"/>
  <c r="AE54" i="26464"/>
  <c r="AB22" i="26464"/>
  <c r="AC22" i="26464"/>
  <c r="N58" i="26464"/>
  <c r="O58" i="26464"/>
  <c r="Z62" i="26464"/>
  <c r="AA62" i="26464"/>
  <c r="O82" i="26464"/>
  <c r="N82" i="26464"/>
  <c r="Z276" i="26464"/>
  <c r="AA276" i="26464"/>
  <c r="N193" i="26464"/>
  <c r="O193" i="26464"/>
  <c r="Z65" i="26464"/>
  <c r="AA65" i="26464"/>
  <c r="AD84" i="26464"/>
  <c r="AE84" i="26464"/>
  <c r="Z46" i="26464"/>
  <c r="AA46" i="26464"/>
  <c r="AA266" i="26464"/>
  <c r="Z266" i="26464"/>
  <c r="AB140" i="26464"/>
  <c r="AC140" i="26464"/>
  <c r="S262" i="26464"/>
  <c r="T262" i="26464"/>
  <c r="AD125" i="26464"/>
  <c r="AE125" i="26464"/>
  <c r="S84" i="26464"/>
  <c r="T84" i="26464"/>
  <c r="N51" i="26464"/>
  <c r="O51" i="26464"/>
  <c r="O35" i="26464"/>
  <c r="N35" i="26464"/>
  <c r="AD77" i="26464"/>
  <c r="AE77" i="26464"/>
  <c r="N266" i="26464"/>
  <c r="O266" i="26464"/>
  <c r="AB231" i="26464"/>
  <c r="AC231" i="26464"/>
  <c r="AE256" i="26464"/>
  <c r="AD256" i="26464"/>
  <c r="AB230" i="26464"/>
  <c r="AC230" i="26464"/>
  <c r="AE39" i="26464"/>
  <c r="AD39" i="26464"/>
  <c r="Z228" i="26464"/>
  <c r="AA228" i="26464"/>
  <c r="N85" i="26464"/>
  <c r="O85" i="26464"/>
  <c r="O171" i="26464"/>
  <c r="N171" i="26464"/>
  <c r="Z76" i="26464"/>
  <c r="AA76" i="26464"/>
  <c r="N183" i="26464"/>
  <c r="O183" i="26464"/>
  <c r="AB131" i="26464"/>
  <c r="AC131" i="26464"/>
  <c r="AD12" i="26464"/>
  <c r="AE12" i="26464"/>
  <c r="AA44" i="26464"/>
  <c r="Z44" i="26464"/>
  <c r="AC63" i="26464"/>
  <c r="AB63" i="26464"/>
  <c r="Z248" i="26464"/>
  <c r="AA248" i="26464"/>
  <c r="O17" i="26464"/>
  <c r="N17" i="26464"/>
  <c r="AB233" i="26464"/>
  <c r="AC233" i="26464"/>
  <c r="O119" i="26464"/>
  <c r="N119" i="26464"/>
  <c r="AD155" i="26464"/>
  <c r="AE155" i="26464"/>
  <c r="Z181" i="26464"/>
  <c r="AA181" i="26464"/>
  <c r="O211" i="26464"/>
  <c r="N211" i="26464"/>
  <c r="AC32" i="26464"/>
  <c r="AB32" i="26464"/>
  <c r="AA263" i="26464"/>
  <c r="Z263" i="26464"/>
  <c r="N27" i="26464"/>
  <c r="O27" i="26464"/>
  <c r="AC168" i="26464"/>
  <c r="AB168" i="26464"/>
  <c r="AC272" i="26464"/>
  <c r="AB272" i="26464"/>
  <c r="AA50" i="26464"/>
  <c r="Z50" i="26464"/>
  <c r="Z72" i="26464"/>
  <c r="AA72" i="26464"/>
  <c r="T108" i="26464"/>
  <c r="S108" i="26464"/>
  <c r="T128" i="26464"/>
  <c r="S128" i="26464"/>
  <c r="AC218" i="26464"/>
  <c r="AB218" i="26464"/>
  <c r="AC161" i="26464"/>
  <c r="AB161" i="26464"/>
  <c r="Z229" i="26464"/>
  <c r="AA229" i="26464"/>
  <c r="Z135" i="26464"/>
  <c r="AA135" i="26464"/>
  <c r="S214" i="26464"/>
  <c r="T214" i="26464"/>
  <c r="Z59" i="26464"/>
  <c r="AA59" i="26464"/>
  <c r="S169" i="26464"/>
  <c r="T169" i="26464"/>
  <c r="N38" i="26464"/>
  <c r="O38" i="26464"/>
  <c r="AD277" i="26464"/>
  <c r="AE277" i="26464"/>
  <c r="O187" i="26464"/>
  <c r="N187" i="26464"/>
  <c r="AC40" i="26464"/>
  <c r="AB40" i="26464"/>
  <c r="N118" i="26464"/>
  <c r="O118" i="26464"/>
  <c r="AA207" i="26464"/>
  <c r="Z207" i="26464"/>
  <c r="AB54" i="26464"/>
  <c r="AC54" i="26464"/>
  <c r="S93" i="26464"/>
  <c r="T93" i="26464"/>
  <c r="T133" i="26464"/>
  <c r="S133" i="26464"/>
  <c r="AB79" i="26464"/>
  <c r="AC79" i="26464"/>
  <c r="AD261" i="26464"/>
  <c r="AE261" i="26464"/>
  <c r="Z43" i="26464"/>
  <c r="AA43" i="26464"/>
  <c r="N172" i="26464"/>
  <c r="O172" i="26464"/>
  <c r="AA193" i="26464"/>
  <c r="Z193" i="26464"/>
  <c r="AE65" i="26464"/>
  <c r="AD65" i="26464"/>
  <c r="O163" i="26464"/>
  <c r="N163" i="26464"/>
  <c r="AD205" i="26464"/>
  <c r="AE205" i="26464"/>
  <c r="Z35" i="26464"/>
  <c r="AA35" i="26464"/>
  <c r="AC77" i="26464"/>
  <c r="AB77" i="26464"/>
  <c r="AA106" i="26464"/>
  <c r="Z106" i="26464"/>
  <c r="Z230" i="26464"/>
  <c r="AA230" i="26464"/>
  <c r="AC39" i="26464"/>
  <c r="AB39" i="26464"/>
  <c r="AB116" i="26464"/>
  <c r="AC116" i="26464"/>
  <c r="AA126" i="26464"/>
  <c r="Z126" i="26464"/>
  <c r="AC159" i="26464"/>
  <c r="AB159" i="26464"/>
  <c r="AD183" i="26464"/>
  <c r="AE183" i="26464"/>
  <c r="N12" i="26464"/>
  <c r="O12" i="26464"/>
  <c r="O10" i="26464"/>
  <c r="N10" i="26464"/>
  <c r="AE154" i="26464"/>
  <c r="AD154" i="26464"/>
  <c r="N157" i="26464"/>
  <c r="O157" i="26464"/>
  <c r="AE148" i="26464"/>
  <c r="AD148" i="26464"/>
  <c r="AE127" i="26464"/>
  <c r="AD127" i="26464"/>
  <c r="AB211" i="26464"/>
  <c r="AC211" i="26464"/>
  <c r="AC143" i="26464"/>
  <c r="AB143" i="26464"/>
  <c r="S103" i="26464"/>
  <c r="T103" i="26464"/>
  <c r="AA168" i="26464"/>
  <c r="Z168" i="26464"/>
  <c r="AC88" i="26464"/>
  <c r="AB88" i="26464"/>
  <c r="T147" i="26464"/>
  <c r="S147" i="26464"/>
  <c r="AC221" i="26464"/>
  <c r="AB221" i="26464"/>
  <c r="Z197" i="26464"/>
  <c r="AA197" i="26464"/>
  <c r="AE53" i="26464"/>
  <c r="AD53" i="26464"/>
  <c r="AB190" i="26464"/>
  <c r="AC190" i="26464"/>
  <c r="Z282" i="26464"/>
  <c r="AA282" i="26464"/>
  <c r="N129" i="26464"/>
  <c r="O129" i="26464"/>
  <c r="Z162" i="26464"/>
  <c r="AA162" i="26464"/>
  <c r="N175" i="26464"/>
  <c r="O175" i="26464"/>
  <c r="N186" i="26464"/>
  <c r="O186" i="26464"/>
  <c r="N47" i="26464"/>
  <c r="O47" i="26464"/>
  <c r="N214" i="26464"/>
  <c r="O214" i="26464"/>
  <c r="AC185" i="26464"/>
  <c r="AB185" i="26464"/>
  <c r="AB278" i="26464"/>
  <c r="AC278" i="26464"/>
  <c r="S59" i="26464"/>
  <c r="T59" i="26464"/>
  <c r="N96" i="26464"/>
  <c r="O96" i="26464"/>
  <c r="AC273" i="26464"/>
  <c r="AB273" i="26464"/>
  <c r="AE48" i="26464"/>
  <c r="AD48" i="26464"/>
  <c r="AD38" i="26464"/>
  <c r="AE38" i="26464"/>
  <c r="AA13" i="26464"/>
  <c r="Z13" i="26464"/>
  <c r="T165" i="26464"/>
  <c r="S165" i="26464"/>
  <c r="AA144" i="26464"/>
  <c r="Z144" i="26464"/>
  <c r="S61" i="26464"/>
  <c r="T61" i="26464"/>
  <c r="S187" i="26464"/>
  <c r="T187" i="26464"/>
  <c r="AD30" i="26464"/>
  <c r="AE30" i="26464"/>
  <c r="S37" i="26464"/>
  <c r="T37" i="26464"/>
  <c r="T268" i="26464"/>
  <c r="S268" i="26464"/>
  <c r="Z11" i="26464"/>
  <c r="AA11" i="26464"/>
  <c r="AD180" i="26464"/>
  <c r="AE180" i="26464"/>
  <c r="Z107" i="26464"/>
  <c r="AA107" i="26464"/>
  <c r="Z253" i="26464"/>
  <c r="AA253" i="26464"/>
  <c r="S207" i="26464"/>
  <c r="T207" i="26464"/>
  <c r="AE101" i="26464"/>
  <c r="AD101" i="26464"/>
  <c r="Z98" i="26464"/>
  <c r="AA98" i="26464"/>
  <c r="AA54" i="26464"/>
  <c r="Z54" i="26464"/>
  <c r="AB269" i="26464"/>
  <c r="AC269" i="26464"/>
  <c r="AE93" i="26464"/>
  <c r="AD93" i="26464"/>
  <c r="S173" i="26464"/>
  <c r="T173" i="26464"/>
  <c r="T130" i="26464"/>
  <c r="S130" i="26464"/>
  <c r="AB55" i="26464"/>
  <c r="AC55" i="26464"/>
  <c r="N133" i="26464"/>
  <c r="O133" i="26464"/>
  <c r="AA58" i="26464"/>
  <c r="Z58" i="26464"/>
  <c r="O79" i="26464"/>
  <c r="N79" i="26464"/>
  <c r="AA142" i="26464"/>
  <c r="Z142" i="26464"/>
  <c r="AC113" i="26464"/>
  <c r="AB113" i="26464"/>
  <c r="AB261" i="26464"/>
  <c r="AC261" i="26464"/>
  <c r="AE82" i="26464"/>
  <c r="AD82" i="26464"/>
  <c r="O43" i="26464"/>
  <c r="N43" i="26464"/>
  <c r="Z53" i="26464"/>
  <c r="AA53" i="26464"/>
  <c r="T102" i="26464"/>
  <c r="S102" i="26464"/>
  <c r="O282" i="26464"/>
  <c r="N282" i="26464"/>
  <c r="AA152" i="26464"/>
  <c r="Z152" i="26464"/>
  <c r="AB129" i="26464"/>
  <c r="AC129" i="26464"/>
  <c r="AB16" i="26464"/>
  <c r="AC16" i="26464"/>
  <c r="Z195" i="26464"/>
  <c r="AA195" i="26464"/>
  <c r="AB175" i="26464"/>
  <c r="AC175" i="26464"/>
  <c r="Z220" i="26464"/>
  <c r="AA220" i="26464"/>
  <c r="AC135" i="26464"/>
  <c r="AB135" i="26464"/>
  <c r="Z47" i="26464"/>
  <c r="AA47" i="26464"/>
  <c r="Z217" i="26464"/>
  <c r="AA217" i="26464"/>
  <c r="N278" i="26464"/>
  <c r="O278" i="26464"/>
  <c r="AB213" i="26464"/>
  <c r="AC213" i="26464"/>
  <c r="AE23" i="26464"/>
  <c r="AD23" i="26464"/>
  <c r="S96" i="26464"/>
  <c r="T96" i="26464"/>
  <c r="AD212" i="26464"/>
  <c r="AE212" i="26464"/>
  <c r="S236" i="26464"/>
  <c r="T236" i="26464"/>
  <c r="O145" i="26464"/>
  <c r="N145" i="26464"/>
  <c r="AC69" i="26464"/>
  <c r="AB69" i="26464"/>
  <c r="T38" i="26464"/>
  <c r="S38" i="26464"/>
  <c r="AC251" i="26464"/>
  <c r="AB251" i="26464"/>
  <c r="Z277" i="26464"/>
  <c r="AA277" i="26464"/>
  <c r="AB165" i="26464"/>
  <c r="AC165" i="26464"/>
  <c r="T216" i="26464"/>
  <c r="S216" i="26464"/>
  <c r="AA61" i="26464"/>
  <c r="Z61" i="26464"/>
  <c r="T280" i="26464"/>
  <c r="S280" i="26464"/>
  <c r="AA30" i="26464"/>
  <c r="Z30" i="26464"/>
  <c r="AB250" i="26464"/>
  <c r="AC250" i="26464"/>
  <c r="AB56" i="26464"/>
  <c r="AC56" i="26464"/>
  <c r="AC268" i="26464"/>
  <c r="AB268" i="26464"/>
  <c r="T260" i="26464"/>
  <c r="S260" i="26464"/>
  <c r="AA180" i="26464"/>
  <c r="Z180" i="26464"/>
  <c r="AB107" i="26464"/>
  <c r="AC107" i="26464"/>
  <c r="S270" i="26464"/>
  <c r="T270" i="26464"/>
  <c r="AB207" i="26464"/>
  <c r="AC207" i="26464"/>
  <c r="AD94" i="26464"/>
  <c r="AE94" i="26464"/>
  <c r="S98" i="26464"/>
  <c r="T98" i="26464"/>
  <c r="AB45" i="26464"/>
  <c r="AC45" i="26464"/>
  <c r="AC80" i="26464"/>
  <c r="AB80" i="26464"/>
  <c r="Z269" i="26464"/>
  <c r="AA269" i="26464"/>
  <c r="AA22" i="26464"/>
  <c r="Z22" i="26464"/>
  <c r="N173" i="26464"/>
  <c r="O173" i="26464"/>
  <c r="O130" i="26464"/>
  <c r="N130" i="26464"/>
  <c r="S201" i="26464"/>
  <c r="T201" i="26464"/>
  <c r="AB133" i="26464"/>
  <c r="AC133" i="26464"/>
  <c r="AD109" i="26464"/>
  <c r="AE109" i="26464"/>
  <c r="S79" i="26464"/>
  <c r="T79" i="26464"/>
  <c r="AB142" i="26464"/>
  <c r="AC142" i="26464"/>
  <c r="N226" i="26464"/>
  <c r="O226" i="26464"/>
  <c r="Z261" i="26464"/>
  <c r="AA261" i="26464"/>
  <c r="Z60" i="26464"/>
  <c r="AA60" i="26464"/>
  <c r="AE43" i="26464"/>
  <c r="AD43" i="26464"/>
  <c r="K215" i="16"/>
  <c r="L215" i="16"/>
  <c r="S227" i="26464"/>
  <c r="T227" i="26464"/>
  <c r="AC172" i="26464"/>
  <c r="AB172" i="26464"/>
  <c r="AA232" i="26464"/>
  <c r="Z232" i="26464"/>
  <c r="N29" i="26464"/>
  <c r="O29" i="26464"/>
  <c r="O28" i="26464"/>
  <c r="N28" i="26464"/>
  <c r="Z36" i="26464"/>
  <c r="AA36" i="26464"/>
  <c r="N209" i="26464"/>
  <c r="O209" i="26464"/>
  <c r="AD281" i="26464"/>
  <c r="AE281" i="26464"/>
  <c r="S87" i="26464"/>
  <c r="T87" i="26464"/>
  <c r="AC194" i="26464"/>
  <c r="AB194" i="26464"/>
  <c r="S258" i="26464"/>
  <c r="T258" i="26464"/>
  <c r="N160" i="26464"/>
  <c r="O160" i="26464"/>
  <c r="AE210" i="26464"/>
  <c r="AD210" i="26464"/>
  <c r="AE163" i="26464"/>
  <c r="AD163" i="26464"/>
  <c r="AD206" i="26464"/>
  <c r="AE206" i="26464"/>
  <c r="AD208" i="26464"/>
  <c r="AE208" i="26464"/>
  <c r="O205" i="26464"/>
  <c r="N205" i="26464"/>
  <c r="O223" i="26464"/>
  <c r="N223" i="26464"/>
  <c r="AB51" i="26464"/>
  <c r="AC51" i="26464"/>
  <c r="AB164" i="26464"/>
  <c r="AC164" i="26464"/>
  <c r="AC105" i="26464"/>
  <c r="AB105" i="26464"/>
  <c r="AA86" i="26464"/>
  <c r="Z86" i="26464"/>
  <c r="AC21" i="26464"/>
  <c r="AB21" i="26464"/>
  <c r="AC117" i="26464"/>
  <c r="AB117" i="26464"/>
  <c r="O196" i="26464"/>
  <c r="N196" i="26464"/>
  <c r="AD266" i="26464"/>
  <c r="AE266" i="26464"/>
  <c r="AD141" i="26464"/>
  <c r="AE141" i="26464"/>
  <c r="S170" i="26464"/>
  <c r="T170" i="26464"/>
  <c r="AC265" i="26464"/>
  <c r="AB265" i="26464"/>
  <c r="AD167" i="26464"/>
  <c r="AE167" i="26464"/>
  <c r="AE139" i="26464"/>
  <c r="AD139" i="26464"/>
  <c r="AD33" i="26464"/>
  <c r="AE33" i="26464"/>
  <c r="O42" i="26464"/>
  <c r="N42" i="26464"/>
  <c r="AE246" i="26464"/>
  <c r="AD246" i="26464"/>
  <c r="AA244" i="26464"/>
  <c r="Z244" i="26464"/>
  <c r="N138" i="26464"/>
  <c r="O138" i="26464"/>
  <c r="N49" i="26464"/>
  <c r="O49" i="26464"/>
  <c r="AC200" i="26464"/>
  <c r="AB200" i="26464"/>
  <c r="O39" i="26464"/>
  <c r="N39" i="26464"/>
  <c r="O26" i="26464"/>
  <c r="N26" i="26464"/>
  <c r="T255" i="26464"/>
  <c r="S255" i="26464"/>
  <c r="AE111" i="26464"/>
  <c r="AD111" i="26464"/>
  <c r="AB267" i="26464"/>
  <c r="AC267" i="26464"/>
  <c r="O116" i="26464"/>
  <c r="N116" i="26464"/>
  <c r="Z234" i="26464"/>
  <c r="AA234" i="26464"/>
  <c r="T64" i="26464"/>
  <c r="S64" i="26464"/>
  <c r="AE146" i="26464"/>
  <c r="AD146" i="26464"/>
  <c r="Z259" i="26464"/>
  <c r="AA259" i="26464"/>
  <c r="AA271" i="26464"/>
  <c r="Z271" i="26464"/>
  <c r="AE20" i="26464"/>
  <c r="AD20" i="26464"/>
  <c r="O76" i="26464"/>
  <c r="N76" i="26464"/>
  <c r="S159" i="26464"/>
  <c r="T159" i="26464"/>
  <c r="Z222" i="26464"/>
  <c r="AA222" i="26464"/>
  <c r="AC14" i="26464"/>
  <c r="AB14" i="26464"/>
  <c r="O239" i="26464"/>
  <c r="N239" i="26464"/>
  <c r="T166" i="26464"/>
  <c r="S166" i="26464"/>
  <c r="AB198" i="26464"/>
  <c r="AC198" i="26464"/>
  <c r="S122" i="26464"/>
  <c r="T122" i="26464"/>
  <c r="T238" i="26464"/>
  <c r="S238" i="26464"/>
  <c r="AB81" i="26464"/>
  <c r="AC81" i="26464"/>
  <c r="AD136" i="26464"/>
  <c r="AE136" i="26464"/>
  <c r="AC243" i="26464"/>
  <c r="AB243" i="26464"/>
  <c r="AA83" i="26464"/>
  <c r="Z83" i="26464"/>
  <c r="AE44" i="26464"/>
  <c r="AD44" i="26464"/>
  <c r="AD247" i="26464"/>
  <c r="AE247" i="26464"/>
  <c r="T115" i="26464"/>
  <c r="S115" i="26464"/>
  <c r="AE120" i="26464"/>
  <c r="AD120" i="26464"/>
  <c r="AD149" i="26464"/>
  <c r="AE149" i="26464"/>
  <c r="T154" i="26464"/>
  <c r="S154" i="26464"/>
  <c r="T199" i="26464"/>
  <c r="S199" i="26464"/>
  <c r="AD97" i="26464"/>
  <c r="AE97" i="26464"/>
  <c r="S134" i="26464"/>
  <c r="T134" i="26464"/>
  <c r="AC242" i="26464"/>
  <c r="AB242" i="26464"/>
  <c r="AE17" i="26464"/>
  <c r="AD17" i="26464"/>
  <c r="AB31" i="26464"/>
  <c r="AC31" i="26464"/>
  <c r="N151" i="26464"/>
  <c r="O151" i="26464"/>
  <c r="S274" i="26464"/>
  <c r="T274" i="26464"/>
  <c r="AB150" i="26464"/>
  <c r="AC150" i="26464"/>
  <c r="S119" i="26464"/>
  <c r="T119" i="26464"/>
  <c r="AA123" i="26464"/>
  <c r="Z123" i="26464"/>
  <c r="AA155" i="26464"/>
  <c r="Z155" i="26464"/>
  <c r="N189" i="26464"/>
  <c r="O189" i="26464"/>
  <c r="AB75" i="26464"/>
  <c r="AC75" i="26464"/>
  <c r="O24" i="26464"/>
  <c r="N24" i="26464"/>
  <c r="AB90" i="26464"/>
  <c r="AC90" i="26464"/>
  <c r="O57" i="26464"/>
  <c r="N57" i="26464"/>
  <c r="AE237" i="26464"/>
  <c r="AD237" i="26464"/>
  <c r="O245" i="26464"/>
  <c r="N245" i="26464"/>
  <c r="AC156" i="26464"/>
  <c r="AB156" i="26464"/>
  <c r="AB132" i="26464"/>
  <c r="AC132" i="26464"/>
  <c r="T263" i="26464"/>
  <c r="S263" i="26464"/>
  <c r="S182" i="26464"/>
  <c r="T182" i="26464"/>
  <c r="S74" i="26464"/>
  <c r="T74" i="26464"/>
  <c r="AE27" i="26464"/>
  <c r="AD27" i="26464"/>
  <c r="AE275" i="26464"/>
  <c r="AD275" i="26464"/>
  <c r="T66" i="26464"/>
  <c r="S66" i="26464"/>
  <c r="S176" i="26464"/>
  <c r="T176" i="26464"/>
  <c r="AC241" i="26464"/>
  <c r="AB241" i="26464"/>
  <c r="N240" i="26464"/>
  <c r="O240" i="26464"/>
  <c r="S112" i="26464"/>
  <c r="T112" i="26464"/>
  <c r="AD34" i="26464"/>
  <c r="AE34" i="26464"/>
  <c r="S19" i="26464"/>
  <c r="T19" i="26464"/>
  <c r="N52" i="26464"/>
  <c r="O52" i="26464"/>
  <c r="N67" i="26464"/>
  <c r="O67" i="26464"/>
  <c r="T224" i="26464"/>
  <c r="S224" i="26464"/>
  <c r="AD68" i="26464"/>
  <c r="AE68" i="26464"/>
  <c r="AE221" i="26464"/>
  <c r="AD221" i="26464"/>
  <c r="AB179" i="26464"/>
  <c r="AC179" i="26464"/>
  <c r="Z108" i="26464"/>
  <c r="AA108" i="26464"/>
  <c r="S235" i="26464"/>
  <c r="T235" i="26464"/>
  <c r="AD18" i="26464"/>
  <c r="AE18" i="26464"/>
  <c r="AB41" i="26464"/>
  <c r="AC41" i="26464"/>
  <c r="AD110" i="26464"/>
  <c r="AE110" i="26464"/>
  <c r="N78" i="26464"/>
  <c r="O78" i="26464"/>
  <c r="Z264" i="26464"/>
  <c r="AA264" i="26464"/>
  <c r="N257" i="26464"/>
  <c r="O257" i="26464"/>
  <c r="AD197" i="26464"/>
  <c r="AE197" i="26464"/>
  <c r="N102" i="26464"/>
  <c r="O102" i="26464"/>
  <c r="AD186" i="26464"/>
  <c r="AE186" i="26464"/>
  <c r="AA225" i="26464"/>
  <c r="Z225" i="26464"/>
  <c r="AA69" i="26464"/>
  <c r="Z69" i="26464"/>
  <c r="Z187" i="26464"/>
  <c r="AA187" i="26464"/>
  <c r="AC118" i="26464"/>
  <c r="AB118" i="26464"/>
  <c r="AE80" i="26464"/>
  <c r="AD80" i="26464"/>
  <c r="Z201" i="26464"/>
  <c r="AA201" i="26464"/>
  <c r="AC60" i="26464"/>
  <c r="AB60" i="26464"/>
  <c r="AB232" i="26464"/>
  <c r="AC232" i="26464"/>
  <c r="AC281" i="26464"/>
  <c r="AB281" i="26464"/>
  <c r="S210" i="26464"/>
  <c r="T210" i="26464"/>
  <c r="AE223" i="26464"/>
  <c r="AD223" i="26464"/>
  <c r="AD202" i="26464"/>
  <c r="AE202" i="26464"/>
  <c r="Z139" i="26464"/>
  <c r="AA139" i="26464"/>
  <c r="O70" i="26464"/>
  <c r="N70" i="26464"/>
  <c r="AB158" i="26464"/>
  <c r="AC158" i="26464"/>
  <c r="AB153" i="26464"/>
  <c r="AC153" i="26464"/>
  <c r="T183" i="26464"/>
  <c r="S183" i="26464"/>
  <c r="AA136" i="26464"/>
  <c r="Z136" i="26464"/>
  <c r="AD178" i="26464"/>
  <c r="AE178" i="26464"/>
  <c r="AD248" i="26464"/>
  <c r="AE248" i="26464"/>
  <c r="AA233" i="26464"/>
  <c r="Z233" i="26464"/>
  <c r="N249" i="26464"/>
  <c r="O249" i="26464"/>
  <c r="T32" i="26464"/>
  <c r="S32" i="26464"/>
  <c r="AA9" i="26464"/>
  <c r="Z9" i="26464"/>
  <c r="O88" i="26464"/>
  <c r="N88" i="26464"/>
  <c r="N72" i="26464"/>
  <c r="O72" i="26464"/>
  <c r="O89" i="26464"/>
  <c r="N89" i="26464"/>
  <c r="O254" i="26464"/>
  <c r="N254" i="26464"/>
  <c r="S279" i="26464"/>
  <c r="T279" i="26464"/>
  <c r="AB102" i="26464"/>
  <c r="AC102" i="26464"/>
  <c r="N135" i="26464"/>
  <c r="O135" i="26464"/>
  <c r="O23" i="26464"/>
  <c r="N23" i="26464"/>
  <c r="O13" i="26464"/>
  <c r="AG13" i="26464" s="1"/>
  <c r="N13" i="26464"/>
  <c r="AF13" i="26464" s="1"/>
  <c r="T30" i="26464"/>
  <c r="S30" i="26464"/>
  <c r="N180" i="26464"/>
  <c r="O180" i="26464"/>
  <c r="AB100" i="26464"/>
  <c r="AC100" i="26464"/>
  <c r="AE173" i="26464"/>
  <c r="AD173" i="26464"/>
  <c r="AC201" i="26464"/>
  <c r="AB201" i="26464"/>
  <c r="AC226" i="26464"/>
  <c r="AB226" i="26464"/>
  <c r="O227" i="26464"/>
  <c r="N227" i="26464"/>
  <c r="AB87" i="26464"/>
  <c r="AC87" i="26464"/>
  <c r="AC99" i="26464"/>
  <c r="AB99" i="26464"/>
  <c r="AC202" i="26464"/>
  <c r="AB202" i="26464"/>
  <c r="AB106" i="26464"/>
  <c r="AC106" i="26464"/>
  <c r="N204" i="26464"/>
  <c r="O204" i="26464"/>
  <c r="T188" i="26464"/>
  <c r="S188" i="26464"/>
  <c r="Z64" i="26464"/>
  <c r="AA64" i="26464"/>
  <c r="N14" i="26464"/>
  <c r="AF14" i="26464" s="1"/>
  <c r="O14" i="26464"/>
  <c r="AG14" i="26464" s="1"/>
  <c r="AD238" i="26464"/>
  <c r="AE238" i="26464"/>
  <c r="AB10" i="26464"/>
  <c r="CI10" i="26464" s="1"/>
  <c r="AC10" i="26464"/>
  <c r="CJ10" i="26464" s="1"/>
  <c r="L5" i="26465" s="1"/>
  <c r="O97" i="26464"/>
  <c r="N97" i="26464"/>
  <c r="T191" i="26464"/>
  <c r="S191" i="26464"/>
  <c r="AA249" i="26464"/>
  <c r="Z249" i="26464"/>
  <c r="N156" i="26464"/>
  <c r="O156" i="26464"/>
  <c r="AB121" i="26464"/>
  <c r="AC121" i="26464"/>
  <c r="AB34" i="26464"/>
  <c r="AC34" i="26464"/>
  <c r="AC68" i="26464"/>
  <c r="AB68" i="26464"/>
  <c r="AB18" i="26464"/>
  <c r="AC18" i="26464"/>
  <c r="S78" i="26464"/>
  <c r="T78" i="26464"/>
  <c r="AB282" i="26464"/>
  <c r="AC282" i="26464"/>
  <c r="AA186" i="26464"/>
  <c r="Z186" i="26464"/>
  <c r="S278" i="26464"/>
  <c r="T278" i="26464"/>
  <c r="AC236" i="26464"/>
  <c r="AB236" i="26464"/>
  <c r="S144" i="26464"/>
  <c r="T144" i="26464"/>
  <c r="AC11" i="26464"/>
  <c r="CJ11" i="26464" s="1"/>
  <c r="L6" i="26465" s="1"/>
  <c r="AB11" i="26464"/>
  <c r="CI11" i="26464" s="1"/>
  <c r="O98" i="26464"/>
  <c r="N98" i="26464"/>
  <c r="AB173" i="26464"/>
  <c r="AC173" i="26464"/>
  <c r="T62" i="26464"/>
  <c r="S62" i="26464"/>
  <c r="AC91" i="26464"/>
  <c r="AB91" i="26464"/>
  <c r="AD160" i="26464"/>
  <c r="AE160" i="26464"/>
  <c r="AD51" i="26464"/>
  <c r="AE51" i="26464"/>
  <c r="AA141" i="26464"/>
  <c r="Z141" i="26464"/>
  <c r="Z246" i="26464"/>
  <c r="AA246" i="26464"/>
  <c r="AB111" i="26464"/>
  <c r="AC111" i="26464"/>
  <c r="O153" i="26464"/>
  <c r="N153" i="26464"/>
  <c r="AA131" i="26464"/>
  <c r="Z131" i="26464"/>
  <c r="AC120" i="26464"/>
  <c r="AB120" i="26464"/>
  <c r="AE203" i="26464"/>
  <c r="AD203" i="26464"/>
  <c r="S249" i="26464"/>
  <c r="T249" i="26464"/>
  <c r="O237" i="26464"/>
  <c r="N237" i="26464"/>
  <c r="Z182" i="26464"/>
  <c r="AA182" i="26464"/>
  <c r="AE240" i="26464"/>
  <c r="AD240" i="26464"/>
  <c r="AB67" i="26464"/>
  <c r="AC67" i="26464"/>
  <c r="S89" i="26464"/>
  <c r="T89" i="26464"/>
  <c r="S254" i="26464"/>
  <c r="T254" i="26464"/>
  <c r="N218" i="26464"/>
  <c r="O218" i="26464"/>
  <c r="S282" i="26464"/>
  <c r="AY282" i="26464" s="1"/>
  <c r="T282" i="26464"/>
  <c r="AZ282" i="26464" s="1"/>
  <c r="T229" i="26464"/>
  <c r="S229" i="26464"/>
  <c r="AA175" i="26464"/>
  <c r="Z175" i="26464"/>
  <c r="AE25" i="26464"/>
  <c r="AD25" i="26464"/>
  <c r="AD217" i="26464"/>
  <c r="AE217" i="26464"/>
  <c r="AA213" i="26464"/>
  <c r="Z213" i="26464"/>
  <c r="AB212" i="26464"/>
  <c r="AC212" i="26464"/>
  <c r="AD69" i="26464"/>
  <c r="AE69" i="26464"/>
  <c r="AE251" i="26464"/>
  <c r="AD251" i="26464"/>
  <c r="N61" i="26464"/>
  <c r="O61" i="26464"/>
  <c r="AE56" i="26464"/>
  <c r="AD56" i="26464"/>
  <c r="AD118" i="26464"/>
  <c r="AE118" i="26464"/>
  <c r="N207" i="26464"/>
  <c r="O207" i="26464"/>
  <c r="T45" i="26464"/>
  <c r="S45" i="26464"/>
  <c r="AD104" i="26464"/>
  <c r="AE104" i="26464"/>
  <c r="S142" i="26464"/>
  <c r="T142" i="26464"/>
  <c r="AE227" i="26464"/>
  <c r="AD227" i="26464"/>
  <c r="Z172" i="26464"/>
  <c r="AA172" i="26464"/>
  <c r="AD232" i="26464"/>
  <c r="AE232" i="26464"/>
  <c r="O262" i="26464"/>
  <c r="N262" i="26464"/>
  <c r="Z28" i="26464"/>
  <c r="AA28" i="26464"/>
  <c r="AB36" i="26464"/>
  <c r="AC36" i="26464"/>
  <c r="AA209" i="26464"/>
  <c r="Z209" i="26464"/>
  <c r="AA281" i="26464"/>
  <c r="Z281" i="26464"/>
  <c r="T65" i="26464"/>
  <c r="S65" i="26464"/>
  <c r="AA194" i="26464"/>
  <c r="Z194" i="26464"/>
  <c r="AD258" i="26464"/>
  <c r="AE258" i="26464"/>
  <c r="S160" i="26464"/>
  <c r="T160" i="26464"/>
  <c r="AB210" i="26464"/>
  <c r="AC210" i="26464"/>
  <c r="AA84" i="26464"/>
  <c r="Z84" i="26464"/>
  <c r="S206" i="26464"/>
  <c r="T206" i="26464"/>
  <c r="AC208" i="26464"/>
  <c r="AB208" i="26464"/>
  <c r="S205" i="26464"/>
  <c r="T205" i="26464"/>
  <c r="S223" i="26464"/>
  <c r="T223" i="26464"/>
  <c r="T46" i="26464"/>
  <c r="S46" i="26464"/>
  <c r="AE164" i="26464"/>
  <c r="AD164" i="26464"/>
  <c r="AD105" i="26464"/>
  <c r="AE105" i="26464"/>
  <c r="N86" i="26464"/>
  <c r="O86" i="26464"/>
  <c r="S21" i="26464"/>
  <c r="T21" i="26464"/>
  <c r="N77" i="26464"/>
  <c r="O77" i="26464"/>
  <c r="AE196" i="26464"/>
  <c r="AD196" i="26464"/>
  <c r="S266" i="26464"/>
  <c r="T266" i="26464"/>
  <c r="AB141" i="26464"/>
  <c r="AC141" i="26464"/>
  <c r="AB170" i="26464"/>
  <c r="AC170" i="26464"/>
  <c r="T231" i="26464"/>
  <c r="S231" i="26464"/>
  <c r="Z167" i="26464"/>
  <c r="AA167" i="26464"/>
  <c r="AB139" i="26464"/>
  <c r="AC139" i="26464"/>
  <c r="Z33" i="26464"/>
  <c r="AA33" i="26464"/>
  <c r="Z42" i="26464"/>
  <c r="AA42" i="26464"/>
  <c r="T230" i="26464"/>
  <c r="S230" i="26464"/>
  <c r="O244" i="26464"/>
  <c r="N244" i="26464"/>
  <c r="T138" i="26464"/>
  <c r="S138" i="26464"/>
  <c r="T49" i="26464"/>
  <c r="S49" i="26464"/>
  <c r="Z200" i="26464"/>
  <c r="AA200" i="26464"/>
  <c r="N177" i="26464"/>
  <c r="O177" i="26464"/>
  <c r="AB26" i="26464"/>
  <c r="AC26" i="26464"/>
  <c r="N255" i="26464"/>
  <c r="O255" i="26464"/>
  <c r="S111" i="26464"/>
  <c r="T111" i="26464"/>
  <c r="AE267" i="26464"/>
  <c r="AD267" i="26464"/>
  <c r="AD158" i="26464"/>
  <c r="AE158" i="26464"/>
  <c r="T234" i="26464"/>
  <c r="S234" i="26464"/>
  <c r="AE64" i="26464"/>
  <c r="AD64" i="26464"/>
  <c r="AA146" i="26464"/>
  <c r="Z146" i="26464"/>
  <c r="AE259" i="26464"/>
  <c r="AD259" i="26464"/>
  <c r="AB171" i="26464"/>
  <c r="AC171" i="26464"/>
  <c r="AB20" i="26464"/>
  <c r="AC20" i="26464"/>
  <c r="AC76" i="26464"/>
  <c r="AB76" i="26464"/>
  <c r="Z159" i="26464"/>
  <c r="AA159" i="26464"/>
  <c r="AB222" i="26464"/>
  <c r="AC222" i="26464"/>
  <c r="AB92" i="26464"/>
  <c r="AC92" i="26464"/>
  <c r="AC239" i="26464"/>
  <c r="AB239" i="26464"/>
  <c r="AD166" i="26464"/>
  <c r="AE166" i="26464"/>
  <c r="AE198" i="26464"/>
  <c r="AD198" i="26464"/>
  <c r="AA122" i="26464"/>
  <c r="Z122" i="26464"/>
  <c r="O140" i="26464"/>
  <c r="N140" i="26464"/>
  <c r="AD81" i="26464"/>
  <c r="AE81" i="26464"/>
  <c r="S136" i="26464"/>
  <c r="T136" i="26464"/>
  <c r="Z243" i="26464"/>
  <c r="AA243" i="26464"/>
  <c r="T83" i="26464"/>
  <c r="S83" i="26464"/>
  <c r="T10" i="26464"/>
  <c r="S10" i="26464"/>
  <c r="AB247" i="26464"/>
  <c r="AC247" i="26464"/>
  <c r="N115" i="26464"/>
  <c r="O115" i="26464"/>
  <c r="AA120" i="26464"/>
  <c r="Z120" i="26464"/>
  <c r="AA149" i="26464"/>
  <c r="Z149" i="26464"/>
  <c r="AB95" i="26464"/>
  <c r="AC95" i="26464"/>
  <c r="N199" i="26464"/>
  <c r="O199" i="26464"/>
  <c r="AC97" i="26464"/>
  <c r="AB97" i="26464"/>
  <c r="N134" i="26464"/>
  <c r="O134" i="26464"/>
  <c r="S242" i="26464"/>
  <c r="T242" i="26464"/>
  <c r="S157" i="26464"/>
  <c r="T157" i="26464"/>
  <c r="Z31" i="26464"/>
  <c r="AA31" i="26464"/>
  <c r="AD151" i="26464"/>
  <c r="AE151" i="26464"/>
  <c r="AE274" i="26464"/>
  <c r="AD274" i="26464"/>
  <c r="AA150" i="26464"/>
  <c r="Z150" i="26464"/>
  <c r="O148" i="26464"/>
  <c r="N148" i="26464"/>
  <c r="N123" i="26464"/>
  <c r="O123" i="26464"/>
  <c r="AB155" i="26464"/>
  <c r="AC155" i="26464"/>
  <c r="Z189" i="26464"/>
  <c r="AA189" i="26464"/>
  <c r="Z75" i="26464"/>
  <c r="AA75" i="26464"/>
  <c r="AD181" i="26464"/>
  <c r="AE181" i="26464"/>
  <c r="AE90" i="26464"/>
  <c r="AD90" i="26464"/>
  <c r="Z57" i="26464"/>
  <c r="AA57" i="26464"/>
  <c r="AA237" i="26464"/>
  <c r="Z237" i="26464"/>
  <c r="AD245" i="26464"/>
  <c r="AE245" i="26464"/>
  <c r="AD143" i="26464"/>
  <c r="AE143" i="26464"/>
  <c r="S132" i="26464"/>
  <c r="T132" i="26464"/>
  <c r="N263" i="26464"/>
  <c r="O263" i="26464"/>
  <c r="AE182" i="26464"/>
  <c r="AD182" i="26464"/>
  <c r="AB74" i="26464"/>
  <c r="AC74" i="26464"/>
  <c r="AD9" i="26464"/>
  <c r="AE9" i="26464"/>
  <c r="O275" i="26464"/>
  <c r="N275" i="26464"/>
  <c r="AA66" i="26464"/>
  <c r="Z66" i="26464"/>
  <c r="O176" i="26464"/>
  <c r="N176" i="26464"/>
  <c r="AA241" i="26464"/>
  <c r="Z241" i="26464"/>
  <c r="O272" i="26464"/>
  <c r="N272" i="26464"/>
  <c r="AE112" i="26464"/>
  <c r="AD112" i="26464"/>
  <c r="AA34" i="26464"/>
  <c r="Z34" i="26464"/>
  <c r="O19" i="26464"/>
  <c r="N19" i="26464"/>
  <c r="AB52" i="26464"/>
  <c r="AC52" i="26464"/>
  <c r="AB147" i="26464"/>
  <c r="AC147" i="26464"/>
  <c r="N224" i="26464"/>
  <c r="O224" i="26464"/>
  <c r="N68" i="26464"/>
  <c r="O68" i="26464"/>
  <c r="Z221" i="26464"/>
  <c r="AA221" i="26464"/>
  <c r="AE179" i="26464"/>
  <c r="AD179" i="26464"/>
  <c r="Z89" i="26464"/>
  <c r="AA89" i="26464"/>
  <c r="AA235" i="26464"/>
  <c r="Z235" i="26464"/>
  <c r="AA18" i="26464"/>
  <c r="Z18" i="26464"/>
  <c r="AE41" i="26464"/>
  <c r="AD41" i="26464"/>
  <c r="S110" i="26464"/>
  <c r="T110" i="26464"/>
  <c r="N279" i="26464"/>
  <c r="O279" i="26464"/>
  <c r="S264" i="26464"/>
  <c r="T264" i="26464"/>
  <c r="Z257" i="26464"/>
  <c r="AA257" i="26464"/>
  <c r="N197" i="26464"/>
  <c r="O197" i="26464"/>
  <c r="AG275" i="26464" l="1"/>
  <c r="AI275" i="26464"/>
  <c r="AQ275" i="26464"/>
  <c r="CE275" i="26464"/>
  <c r="AM275" i="26464"/>
  <c r="AU275" i="26464"/>
  <c r="CA275" i="26464"/>
  <c r="AO275" i="26464"/>
  <c r="CC275" i="26464"/>
  <c r="AS275" i="26464"/>
  <c r="AK275" i="26464"/>
  <c r="AL257" i="26464"/>
  <c r="AT257" i="26464"/>
  <c r="BZ257" i="26464"/>
  <c r="AF257" i="26464"/>
  <c r="AN257" i="26464"/>
  <c r="CB257" i="26464"/>
  <c r="CD257" i="26464"/>
  <c r="AR257" i="26464"/>
  <c r="AH257" i="26464"/>
  <c r="AJ257" i="26464"/>
  <c r="AP257" i="26464"/>
  <c r="AG37" i="26464"/>
  <c r="AO37" i="26464"/>
  <c r="CC37" i="26464"/>
  <c r="AI37" i="26464"/>
  <c r="AQ37" i="26464"/>
  <c r="AM37" i="26464"/>
  <c r="AS37" i="26464"/>
  <c r="AK37" i="26464"/>
  <c r="CA37" i="26464"/>
  <c r="BA16" i="26464"/>
  <c r="AY16" i="26464"/>
  <c r="BE16" i="26464"/>
  <c r="BC16" i="26464"/>
  <c r="AG84" i="26464"/>
  <c r="AO84" i="26464"/>
  <c r="CC84" i="26464"/>
  <c r="AI84" i="26464"/>
  <c r="AQ84" i="26464"/>
  <c r="CE84" i="26464"/>
  <c r="AM84" i="26464"/>
  <c r="CA84" i="26464"/>
  <c r="AU84" i="26464"/>
  <c r="AK84" i="26464"/>
  <c r="AS84" i="26464"/>
  <c r="AK268" i="26464"/>
  <c r="AS268" i="26464"/>
  <c r="AM268" i="26464"/>
  <c r="AU268" i="26464"/>
  <c r="CA268" i="26464"/>
  <c r="AG268" i="26464"/>
  <c r="CE268" i="26464"/>
  <c r="AI268" i="26464"/>
  <c r="CC268" i="26464"/>
  <c r="AQ268" i="26464"/>
  <c r="AO268" i="26464"/>
  <c r="AF127" i="26464"/>
  <c r="AN127" i="26464"/>
  <c r="CB127" i="26464"/>
  <c r="AH127" i="26464"/>
  <c r="AP127" i="26464"/>
  <c r="CD127" i="26464"/>
  <c r="AL127" i="26464"/>
  <c r="BZ127" i="26464"/>
  <c r="AJ127" i="26464"/>
  <c r="AR127" i="26464"/>
  <c r="AT127" i="26464"/>
  <c r="BD179" i="26464"/>
  <c r="BL179" i="26464"/>
  <c r="BT179" i="26464"/>
  <c r="BF179" i="26464"/>
  <c r="BN179" i="26464"/>
  <c r="BV179" i="26464"/>
  <c r="BP179" i="26464"/>
  <c r="AZ179" i="26464"/>
  <c r="BR179" i="26464"/>
  <c r="BJ179" i="26464"/>
  <c r="BB179" i="26464"/>
  <c r="BH179" i="26464"/>
  <c r="BA151" i="26464"/>
  <c r="BI151" i="26464"/>
  <c r="BQ151" i="26464"/>
  <c r="BG151" i="26464"/>
  <c r="BU151" i="26464"/>
  <c r="BK151" i="26464"/>
  <c r="AY151" i="26464"/>
  <c r="BM151" i="26464"/>
  <c r="BE151" i="26464"/>
  <c r="BO151" i="26464"/>
  <c r="BC151" i="26464"/>
  <c r="BS151" i="26464"/>
  <c r="AI21" i="26464"/>
  <c r="AK21" i="26464"/>
  <c r="CA21" i="26464"/>
  <c r="AG21" i="26464"/>
  <c r="CN216" i="26464"/>
  <c r="CV216" i="26464"/>
  <c r="DF216" i="26464"/>
  <c r="DN216" i="26464"/>
  <c r="EA216" i="26464"/>
  <c r="EI216" i="26464"/>
  <c r="CP216" i="26464"/>
  <c r="CX216" i="26464"/>
  <c r="DH216" i="26464"/>
  <c r="DP216" i="26464"/>
  <c r="EC216" i="26464"/>
  <c r="EK216" i="26464"/>
  <c r="EG216" i="26464"/>
  <c r="CJ216" i="26464"/>
  <c r="DB216" i="26464"/>
  <c r="EE216" i="26464"/>
  <c r="DJ216" i="26464"/>
  <c r="CL216" i="26464"/>
  <c r="CR216" i="26464"/>
  <c r="DL216" i="26464"/>
  <c r="EM216" i="26464"/>
  <c r="DR216" i="26464"/>
  <c r="CT216" i="26464"/>
  <c r="CZ216" i="26464"/>
  <c r="BC174" i="26464"/>
  <c r="BK174" i="26464"/>
  <c r="BS174" i="26464"/>
  <c r="BE174" i="26464"/>
  <c r="BM174" i="26464"/>
  <c r="BU174" i="26464"/>
  <c r="BO174" i="26464"/>
  <c r="AY174" i="26464"/>
  <c r="BQ174" i="26464"/>
  <c r="BI174" i="26464"/>
  <c r="BG174" i="26464"/>
  <c r="BA174" i="26464"/>
  <c r="CN240" i="26464"/>
  <c r="CV240" i="26464"/>
  <c r="DF240" i="26464"/>
  <c r="DN240" i="26464"/>
  <c r="EG240" i="26464"/>
  <c r="EC240" i="26464"/>
  <c r="EM240" i="26464"/>
  <c r="CR240" i="26464"/>
  <c r="DB240" i="26464"/>
  <c r="DP240" i="26464"/>
  <c r="EE240" i="26464"/>
  <c r="CJ240" i="26464"/>
  <c r="CT240" i="26464"/>
  <c r="DH240" i="26464"/>
  <c r="DR240" i="26464"/>
  <c r="CP240" i="26464"/>
  <c r="CZ240" i="26464"/>
  <c r="DL240" i="26464"/>
  <c r="EA240" i="26464"/>
  <c r="CX240" i="26464"/>
  <c r="EI240" i="26464"/>
  <c r="EK240" i="26464"/>
  <c r="DJ240" i="26464"/>
  <c r="CL240" i="26464"/>
  <c r="BD127" i="26464"/>
  <c r="BL127" i="26464"/>
  <c r="BT127" i="26464"/>
  <c r="BF127" i="26464"/>
  <c r="BN127" i="26464"/>
  <c r="BV127" i="26464"/>
  <c r="BJ127" i="26464"/>
  <c r="AZ127" i="26464"/>
  <c r="BB127" i="26464"/>
  <c r="BP127" i="26464"/>
  <c r="BH127" i="26464"/>
  <c r="BR127" i="26464"/>
  <c r="AJ120" i="26464"/>
  <c r="AR120" i="26464"/>
  <c r="CB120" i="26464"/>
  <c r="AP120" i="26464"/>
  <c r="AF120" i="26464"/>
  <c r="CD120" i="26464"/>
  <c r="AT120" i="26464"/>
  <c r="AN120" i="26464"/>
  <c r="BZ120" i="26464"/>
  <c r="AL120" i="26464"/>
  <c r="AH120" i="26464"/>
  <c r="BD244" i="26464"/>
  <c r="BV244" i="26464"/>
  <c r="BN244" i="26464"/>
  <c r="BF244" i="26464"/>
  <c r="BP244" i="26464"/>
  <c r="BB244" i="26464"/>
  <c r="BL244" i="26464"/>
  <c r="BJ244" i="26464"/>
  <c r="AZ244" i="26464"/>
  <c r="BR244" i="26464"/>
  <c r="BH244" i="26464"/>
  <c r="BT244" i="26464"/>
  <c r="BB51" i="26464"/>
  <c r="BJ51" i="26464"/>
  <c r="BR51" i="26464"/>
  <c r="BD51" i="26464"/>
  <c r="BF51" i="26464"/>
  <c r="BL51" i="26464"/>
  <c r="BH51" i="26464"/>
  <c r="BN51" i="26464"/>
  <c r="BT51" i="26464"/>
  <c r="BP51" i="26464"/>
  <c r="AZ51" i="26464"/>
  <c r="AF87" i="26464"/>
  <c r="AN87" i="26464"/>
  <c r="CB87" i="26464"/>
  <c r="AL87" i="26464"/>
  <c r="CD87" i="26464"/>
  <c r="AP87" i="26464"/>
  <c r="AH87" i="26464"/>
  <c r="AJ87" i="26464"/>
  <c r="BZ87" i="26464"/>
  <c r="AR87" i="26464"/>
  <c r="AT87" i="26464"/>
  <c r="BB273" i="26464"/>
  <c r="BJ273" i="26464"/>
  <c r="BR273" i="26464"/>
  <c r="BD273" i="26464"/>
  <c r="BL273" i="26464"/>
  <c r="BT273" i="26464"/>
  <c r="BP273" i="26464"/>
  <c r="BF273" i="26464"/>
  <c r="BV273" i="26464"/>
  <c r="BH273" i="26464"/>
  <c r="AZ273" i="26464"/>
  <c r="BN273" i="26464"/>
  <c r="CN149" i="26464"/>
  <c r="CV149" i="26464"/>
  <c r="DF149" i="26464"/>
  <c r="DN149" i="26464"/>
  <c r="CP149" i="26464"/>
  <c r="CX149" i="26464"/>
  <c r="DH149" i="26464"/>
  <c r="DP149" i="26464"/>
  <c r="EG149" i="26464"/>
  <c r="DB149" i="26464"/>
  <c r="DR149" i="26464"/>
  <c r="EI149" i="26464"/>
  <c r="CR149" i="26464"/>
  <c r="EK149" i="26464"/>
  <c r="CT149" i="26464"/>
  <c r="DJ149" i="26464"/>
  <c r="EA149" i="26464"/>
  <c r="EM149" i="26464"/>
  <c r="CZ149" i="26464"/>
  <c r="EE149" i="26464"/>
  <c r="CJ149" i="26464"/>
  <c r="DL149" i="26464"/>
  <c r="CL149" i="26464"/>
  <c r="EC149" i="26464"/>
  <c r="AH222" i="26464"/>
  <c r="AP222" i="26464"/>
  <c r="CD222" i="26464"/>
  <c r="AJ222" i="26464"/>
  <c r="AR222" i="26464"/>
  <c r="AL222" i="26464"/>
  <c r="BZ222" i="26464"/>
  <c r="AN222" i="26464"/>
  <c r="AT222" i="26464"/>
  <c r="AF222" i="26464"/>
  <c r="CB222" i="26464"/>
  <c r="AK68" i="26464"/>
  <c r="AS68" i="26464"/>
  <c r="AM68" i="26464"/>
  <c r="AO68" i="26464"/>
  <c r="CA68" i="26464"/>
  <c r="CC68" i="26464"/>
  <c r="AQ68" i="26464"/>
  <c r="AU68" i="26464"/>
  <c r="CE68" i="26464"/>
  <c r="AI68" i="26464"/>
  <c r="AG68" i="26464"/>
  <c r="CM61" i="26464"/>
  <c r="CU61" i="26464"/>
  <c r="DE61" i="26464"/>
  <c r="DM61" i="26464"/>
  <c r="CO61" i="26464"/>
  <c r="CW61" i="26464"/>
  <c r="DG61" i="26464"/>
  <c r="DO61" i="26464"/>
  <c r="EB61" i="26464"/>
  <c r="EJ61" i="26464"/>
  <c r="EF61" i="26464"/>
  <c r="EH61" i="26464"/>
  <c r="CS61" i="26464"/>
  <c r="DQ61" i="26464"/>
  <c r="CY61" i="26464"/>
  <c r="EL61" i="26464"/>
  <c r="CQ61" i="26464"/>
  <c r="DK61" i="26464"/>
  <c r="CK61" i="26464"/>
  <c r="DA61" i="26464"/>
  <c r="DI61" i="26464"/>
  <c r="CI61" i="26464"/>
  <c r="ED61" i="26464"/>
  <c r="DZ61" i="26464"/>
  <c r="EP61" i="26464" s="1"/>
  <c r="AF84" i="26464"/>
  <c r="AN84" i="26464"/>
  <c r="CB84" i="26464"/>
  <c r="BZ84" i="26464"/>
  <c r="AP84" i="26464"/>
  <c r="AR84" i="26464"/>
  <c r="CD84" i="26464"/>
  <c r="AL84" i="26464"/>
  <c r="AH84" i="26464"/>
  <c r="AJ84" i="26464"/>
  <c r="AT84" i="26464"/>
  <c r="EE166" i="26464"/>
  <c r="EM166" i="26464"/>
  <c r="CR166" i="26464"/>
  <c r="DB166" i="26464"/>
  <c r="EI166" i="26464"/>
  <c r="CJ166" i="26464"/>
  <c r="CT166" i="26464"/>
  <c r="DN166" i="26464"/>
  <c r="EA166" i="26464"/>
  <c r="CL166" i="26464"/>
  <c r="DF166" i="26464"/>
  <c r="EK166" i="26464"/>
  <c r="CV166" i="26464"/>
  <c r="DP166" i="26464"/>
  <c r="EC166" i="26464"/>
  <c r="CZ166" i="26464"/>
  <c r="DL166" i="26464"/>
  <c r="CN166" i="26464"/>
  <c r="DJ166" i="26464"/>
  <c r="CP166" i="26464"/>
  <c r="DR166" i="26464"/>
  <c r="CX166" i="26464"/>
  <c r="EG166" i="26464"/>
  <c r="DH166" i="26464"/>
  <c r="AM236" i="26464"/>
  <c r="AU236" i="26464"/>
  <c r="CA236" i="26464"/>
  <c r="AQ236" i="26464"/>
  <c r="CC236" i="26464"/>
  <c r="CE236" i="26464"/>
  <c r="AG236" i="26464"/>
  <c r="AS236" i="26464"/>
  <c r="AI236" i="26464"/>
  <c r="AO236" i="26464"/>
  <c r="AK236" i="26464"/>
  <c r="BD57" i="26464"/>
  <c r="BL57" i="26464"/>
  <c r="BT57" i="26464"/>
  <c r="BF57" i="26464"/>
  <c r="BN57" i="26464"/>
  <c r="BV57" i="26464"/>
  <c r="BB57" i="26464"/>
  <c r="BJ57" i="26464"/>
  <c r="BR57" i="26464"/>
  <c r="BP57" i="26464"/>
  <c r="BH57" i="26464"/>
  <c r="AZ57" i="26464"/>
  <c r="EB109" i="26464"/>
  <c r="EJ109" i="26464"/>
  <c r="CW109" i="26464"/>
  <c r="DI109" i="26464"/>
  <c r="CO109" i="26464"/>
  <c r="CY109" i="26464"/>
  <c r="EF109" i="26464"/>
  <c r="CQ109" i="26464"/>
  <c r="DK109" i="26464"/>
  <c r="CI109" i="26464"/>
  <c r="DA109" i="26464"/>
  <c r="EH109" i="26464"/>
  <c r="CM109" i="26464"/>
  <c r="DG109" i="26464"/>
  <c r="DQ109" i="26464"/>
  <c r="ED109" i="26464"/>
  <c r="CS109" i="26464"/>
  <c r="DO109" i="26464"/>
  <c r="DZ109" i="26464"/>
  <c r="EP109" i="26464" s="1"/>
  <c r="CU109" i="26464"/>
  <c r="CK109" i="26464"/>
  <c r="DM109" i="26464"/>
  <c r="EL109" i="26464"/>
  <c r="DE109" i="26464"/>
  <c r="BD174" i="26464"/>
  <c r="BL174" i="26464"/>
  <c r="BT174" i="26464"/>
  <c r="BF174" i="26464"/>
  <c r="BN174" i="26464"/>
  <c r="BV174" i="26464"/>
  <c r="BB174" i="26464"/>
  <c r="BJ174" i="26464"/>
  <c r="BR174" i="26464"/>
  <c r="BP174" i="26464"/>
  <c r="AZ174" i="26464"/>
  <c r="BH174" i="26464"/>
  <c r="AZ221" i="26464"/>
  <c r="BH221" i="26464"/>
  <c r="BP221" i="26464"/>
  <c r="BJ221" i="26464"/>
  <c r="BV221" i="26464"/>
  <c r="BL221" i="26464"/>
  <c r="BB221" i="26464"/>
  <c r="BN221" i="26464"/>
  <c r="BT221" i="26464"/>
  <c r="BF221" i="26464"/>
  <c r="BD221" i="26464"/>
  <c r="BR221" i="26464"/>
  <c r="DZ240" i="26464"/>
  <c r="EH240" i="26464"/>
  <c r="CM240" i="26464"/>
  <c r="CU240" i="26464"/>
  <c r="DE240" i="26464"/>
  <c r="DM240" i="26464"/>
  <c r="CQ240" i="26464"/>
  <c r="DA240" i="26464"/>
  <c r="DO240" i="26464"/>
  <c r="ED240" i="26464"/>
  <c r="CI240" i="26464"/>
  <c r="CS240" i="26464"/>
  <c r="DG240" i="26464"/>
  <c r="DQ240" i="26464"/>
  <c r="EF240" i="26464"/>
  <c r="EB240" i="26464"/>
  <c r="EL240" i="26464"/>
  <c r="CO240" i="26464"/>
  <c r="CK240" i="26464"/>
  <c r="CW240" i="26464"/>
  <c r="DI240" i="26464"/>
  <c r="CY240" i="26464"/>
  <c r="EJ240" i="26464"/>
  <c r="DK240" i="26464"/>
  <c r="BC127" i="26464"/>
  <c r="BK127" i="26464"/>
  <c r="BS127" i="26464"/>
  <c r="AY127" i="26464"/>
  <c r="BM127" i="26464"/>
  <c r="BA127" i="26464"/>
  <c r="BO127" i="26464"/>
  <c r="BI127" i="26464"/>
  <c r="BU127" i="26464"/>
  <c r="BE127" i="26464"/>
  <c r="BQ127" i="26464"/>
  <c r="BG127" i="26464"/>
  <c r="AI31" i="26464"/>
  <c r="AK31" i="26464"/>
  <c r="CC31" i="26464"/>
  <c r="AM31" i="26464"/>
  <c r="CA31" i="26464"/>
  <c r="AG31" i="26464"/>
  <c r="AJ15" i="26464"/>
  <c r="AF15" i="26464"/>
  <c r="BA39" i="26464"/>
  <c r="BI39" i="26464"/>
  <c r="BC39" i="26464"/>
  <c r="BK39" i="26464"/>
  <c r="BO39" i="26464"/>
  <c r="AY39" i="26464"/>
  <c r="BE39" i="26464"/>
  <c r="BG39" i="26464"/>
  <c r="BM39" i="26464"/>
  <c r="AZ141" i="26464"/>
  <c r="BH141" i="26464"/>
  <c r="BP141" i="26464"/>
  <c r="BB141" i="26464"/>
  <c r="BJ141" i="26464"/>
  <c r="BR141" i="26464"/>
  <c r="BD141" i="26464"/>
  <c r="BT141" i="26464"/>
  <c r="BF141" i="26464"/>
  <c r="BV141" i="26464"/>
  <c r="BN141" i="26464"/>
  <c r="BL141" i="26464"/>
  <c r="BB125" i="26464"/>
  <c r="BJ125" i="26464"/>
  <c r="BR125" i="26464"/>
  <c r="BD125" i="26464"/>
  <c r="BL125" i="26464"/>
  <c r="BT125" i="26464"/>
  <c r="BH125" i="26464"/>
  <c r="BV125" i="26464"/>
  <c r="BF125" i="26464"/>
  <c r="AZ125" i="26464"/>
  <c r="BN125" i="26464"/>
  <c r="BP125" i="26464"/>
  <c r="EC101" i="26464"/>
  <c r="EK101" i="26464"/>
  <c r="EE101" i="26464"/>
  <c r="EM101" i="26464"/>
  <c r="CP101" i="26464"/>
  <c r="CX101" i="26464"/>
  <c r="DH101" i="26464"/>
  <c r="DP101" i="26464"/>
  <c r="CT101" i="26464"/>
  <c r="DJ101" i="26464"/>
  <c r="CJ101" i="26464"/>
  <c r="CV101" i="26464"/>
  <c r="DL101" i="26464"/>
  <c r="EA101" i="26464"/>
  <c r="CL101" i="26464"/>
  <c r="CR101" i="26464"/>
  <c r="DF101" i="26464"/>
  <c r="EI101" i="26464"/>
  <c r="DN101" i="26464"/>
  <c r="DR101" i="26464"/>
  <c r="CN101" i="26464"/>
  <c r="EG101" i="26464"/>
  <c r="DB101" i="26464"/>
  <c r="CZ101" i="26464"/>
  <c r="CI93" i="26464"/>
  <c r="CQ93" i="26464"/>
  <c r="CY93" i="26464"/>
  <c r="DI93" i="26464"/>
  <c r="DQ93" i="26464"/>
  <c r="ED93" i="26464"/>
  <c r="EL93" i="26464"/>
  <c r="CK93" i="26464"/>
  <c r="CS93" i="26464"/>
  <c r="DA93" i="26464"/>
  <c r="DK93" i="26464"/>
  <c r="EB93" i="26464"/>
  <c r="EJ93" i="26464"/>
  <c r="CU93" i="26464"/>
  <c r="DM93" i="26464"/>
  <c r="EH93" i="26464"/>
  <c r="CW93" i="26464"/>
  <c r="DO93" i="26464"/>
  <c r="EF93" i="26464"/>
  <c r="DE93" i="26464"/>
  <c r="DG93" i="26464"/>
  <c r="CO93" i="26464"/>
  <c r="DZ93" i="26464"/>
  <c r="EP93" i="26464" s="1"/>
  <c r="CM93" i="26464"/>
  <c r="DZ149" i="26464"/>
  <c r="EP149" i="26464" s="1"/>
  <c r="EH149" i="26464"/>
  <c r="EB149" i="26464"/>
  <c r="EJ149" i="26464"/>
  <c r="CM149" i="26464"/>
  <c r="CU149" i="26464"/>
  <c r="DE149" i="26464"/>
  <c r="DM149" i="26464"/>
  <c r="CQ149" i="26464"/>
  <c r="DG149" i="26464"/>
  <c r="CS149" i="26464"/>
  <c r="DI149" i="26464"/>
  <c r="EL149" i="26464"/>
  <c r="CI149" i="26464"/>
  <c r="DA149" i="26464"/>
  <c r="EF149" i="26464"/>
  <c r="DK149" i="26464"/>
  <c r="CK149" i="26464"/>
  <c r="CY149" i="26464"/>
  <c r="ED149" i="26464"/>
  <c r="CO149" i="26464"/>
  <c r="CW149" i="26464"/>
  <c r="DQ149" i="26464"/>
  <c r="DO149" i="26464"/>
  <c r="AF208" i="26464"/>
  <c r="AN208" i="26464"/>
  <c r="CB208" i="26464"/>
  <c r="AL208" i="26464"/>
  <c r="AP208" i="26464"/>
  <c r="BZ208" i="26464"/>
  <c r="AT208" i="26464"/>
  <c r="AR208" i="26464"/>
  <c r="AJ208" i="26464"/>
  <c r="CD208" i="26464"/>
  <c r="AH208" i="26464"/>
  <c r="EF245" i="26464"/>
  <c r="CM245" i="26464"/>
  <c r="CU245" i="26464"/>
  <c r="DE245" i="26464"/>
  <c r="DM245" i="26464"/>
  <c r="DZ245" i="26464"/>
  <c r="EH245" i="26464"/>
  <c r="CO245" i="26464"/>
  <c r="CW245" i="26464"/>
  <c r="DG245" i="26464"/>
  <c r="DO245" i="26464"/>
  <c r="CK245" i="26464"/>
  <c r="CS245" i="26464"/>
  <c r="DA245" i="26464"/>
  <c r="DK245" i="26464"/>
  <c r="CI245" i="26464"/>
  <c r="ED245" i="26464"/>
  <c r="EB245" i="26464"/>
  <c r="DI245" i="26464"/>
  <c r="EJ245" i="26464"/>
  <c r="CY245" i="26464"/>
  <c r="CQ245" i="26464"/>
  <c r="EL245" i="26464"/>
  <c r="DQ245" i="26464"/>
  <c r="DZ123" i="26464"/>
  <c r="EP123" i="26464" s="1"/>
  <c r="EH123" i="26464"/>
  <c r="EB123" i="26464"/>
  <c r="EJ123" i="26464"/>
  <c r="CM123" i="26464"/>
  <c r="CU123" i="26464"/>
  <c r="DE123" i="26464"/>
  <c r="DM123" i="26464"/>
  <c r="CQ123" i="26464"/>
  <c r="DG123" i="26464"/>
  <c r="CS123" i="26464"/>
  <c r="DI123" i="26464"/>
  <c r="EL123" i="26464"/>
  <c r="CI123" i="26464"/>
  <c r="CO123" i="26464"/>
  <c r="DA123" i="26464"/>
  <c r="DQ123" i="26464"/>
  <c r="EF123" i="26464"/>
  <c r="CK123" i="26464"/>
  <c r="ED123" i="26464"/>
  <c r="CW123" i="26464"/>
  <c r="CY123" i="26464"/>
  <c r="DO123" i="26464"/>
  <c r="DK123" i="26464"/>
  <c r="BE26" i="26464"/>
  <c r="BI26" i="26464"/>
  <c r="BK26" i="26464"/>
  <c r="AY26" i="26464"/>
  <c r="BG26" i="26464"/>
  <c r="BC26" i="26464"/>
  <c r="BA26" i="26464"/>
  <c r="BC114" i="26464"/>
  <c r="BK114" i="26464"/>
  <c r="BS114" i="26464"/>
  <c r="BE114" i="26464"/>
  <c r="BM114" i="26464"/>
  <c r="BU114" i="26464"/>
  <c r="AY114" i="26464"/>
  <c r="BQ114" i="26464"/>
  <c r="BA114" i="26464"/>
  <c r="BO114" i="26464"/>
  <c r="BG114" i="26464"/>
  <c r="BI114" i="26464"/>
  <c r="AG142" i="26464"/>
  <c r="AO142" i="26464"/>
  <c r="CC142" i="26464"/>
  <c r="AI142" i="26464"/>
  <c r="AQ142" i="26464"/>
  <c r="CE142" i="26464"/>
  <c r="AU142" i="26464"/>
  <c r="AK142" i="26464"/>
  <c r="AM142" i="26464"/>
  <c r="CA142" i="26464"/>
  <c r="AS142" i="26464"/>
  <c r="CN94" i="26464"/>
  <c r="CV94" i="26464"/>
  <c r="DF94" i="26464"/>
  <c r="DN94" i="26464"/>
  <c r="CP94" i="26464"/>
  <c r="CX94" i="26464"/>
  <c r="DH94" i="26464"/>
  <c r="DP94" i="26464"/>
  <c r="EG94" i="26464"/>
  <c r="EC94" i="26464"/>
  <c r="CJ94" i="26464"/>
  <c r="DL94" i="26464"/>
  <c r="CZ94" i="26464"/>
  <c r="EE94" i="26464"/>
  <c r="CL94" i="26464"/>
  <c r="CT94" i="26464"/>
  <c r="DJ94" i="26464"/>
  <c r="EA94" i="26464"/>
  <c r="EM94" i="26464"/>
  <c r="CR94" i="26464"/>
  <c r="EI94" i="26464"/>
  <c r="EK94" i="26464"/>
  <c r="DR94" i="26464"/>
  <c r="DB94" i="26464"/>
  <c r="EE225" i="26464"/>
  <c r="EM225" i="26464"/>
  <c r="EG225" i="26464"/>
  <c r="CJ225" i="26464"/>
  <c r="CR225" i="26464"/>
  <c r="CZ225" i="26464"/>
  <c r="DJ225" i="26464"/>
  <c r="DR225" i="26464"/>
  <c r="CN225" i="26464"/>
  <c r="DB225" i="26464"/>
  <c r="DP225" i="26464"/>
  <c r="CP225" i="26464"/>
  <c r="DF225" i="26464"/>
  <c r="EI225" i="26464"/>
  <c r="CL225" i="26464"/>
  <c r="CX225" i="26464"/>
  <c r="DN225" i="26464"/>
  <c r="EC225" i="26464"/>
  <c r="CV225" i="26464"/>
  <c r="DL225" i="26464"/>
  <c r="EK225" i="26464"/>
  <c r="EA225" i="26464"/>
  <c r="DH225" i="26464"/>
  <c r="CT225" i="26464"/>
  <c r="AK216" i="26464"/>
  <c r="AS216" i="26464"/>
  <c r="AM216" i="26464"/>
  <c r="AU216" i="26464"/>
  <c r="CA216" i="26464"/>
  <c r="AI216" i="26464"/>
  <c r="AQ216" i="26464"/>
  <c r="CE216" i="26464"/>
  <c r="AO216" i="26464"/>
  <c r="AG216" i="26464"/>
  <c r="CC216" i="26464"/>
  <c r="AK271" i="26464"/>
  <c r="AM271" i="26464"/>
  <c r="AU271" i="26464"/>
  <c r="CA271" i="26464"/>
  <c r="AI271" i="26464"/>
  <c r="AQ271" i="26464"/>
  <c r="CE271" i="26464"/>
  <c r="AS271" i="26464"/>
  <c r="AO271" i="26464"/>
  <c r="AG271" i="26464"/>
  <c r="CC271" i="26464"/>
  <c r="BC54" i="26464"/>
  <c r="BM54" i="26464"/>
  <c r="BE54" i="26464"/>
  <c r="BO54" i="26464"/>
  <c r="BK54" i="26464"/>
  <c r="BA54" i="26464"/>
  <c r="BG54" i="26464"/>
  <c r="BI54" i="26464"/>
  <c r="AY54" i="26464"/>
  <c r="BQ54" i="26464"/>
  <c r="BS54" i="26464"/>
  <c r="BD225" i="26464"/>
  <c r="BL225" i="26464"/>
  <c r="BT225" i="26464"/>
  <c r="BN225" i="26464"/>
  <c r="BB225" i="26464"/>
  <c r="BP225" i="26464"/>
  <c r="BF225" i="26464"/>
  <c r="BR225" i="26464"/>
  <c r="AZ225" i="26464"/>
  <c r="BJ225" i="26464"/>
  <c r="BH225" i="26464"/>
  <c r="BV225" i="26464"/>
  <c r="EC114" i="26464"/>
  <c r="EK114" i="26464"/>
  <c r="CJ114" i="26464"/>
  <c r="CR114" i="26464"/>
  <c r="CZ114" i="26464"/>
  <c r="DJ114" i="26464"/>
  <c r="DR114" i="26464"/>
  <c r="EE114" i="26464"/>
  <c r="EM114" i="26464"/>
  <c r="CL114" i="26464"/>
  <c r="CT114" i="26464"/>
  <c r="DB114" i="26464"/>
  <c r="DL114" i="26464"/>
  <c r="CP114" i="26464"/>
  <c r="CX114" i="26464"/>
  <c r="DH114" i="26464"/>
  <c r="DP114" i="26464"/>
  <c r="CN114" i="26464"/>
  <c r="EI114" i="26464"/>
  <c r="DN114" i="26464"/>
  <c r="DF114" i="26464"/>
  <c r="EG114" i="26464"/>
  <c r="CV114" i="26464"/>
  <c r="EA114" i="26464"/>
  <c r="AJ199" i="26464"/>
  <c r="AR199" i="26464"/>
  <c r="AL199" i="26464"/>
  <c r="AT199" i="26464"/>
  <c r="BZ199" i="26464"/>
  <c r="AN199" i="26464"/>
  <c r="CB199" i="26464"/>
  <c r="AP199" i="26464"/>
  <c r="AH199" i="26464"/>
  <c r="CD199" i="26464"/>
  <c r="AF199" i="26464"/>
  <c r="BI111" i="26464"/>
  <c r="BA111" i="26464"/>
  <c r="BS111" i="26464"/>
  <c r="BK111" i="26464"/>
  <c r="BU111" i="26464"/>
  <c r="BC111" i="26464"/>
  <c r="BM111" i="26464"/>
  <c r="AY111" i="26464"/>
  <c r="BQ111" i="26464"/>
  <c r="BG111" i="26464"/>
  <c r="BO111" i="26464"/>
  <c r="BE111" i="26464"/>
  <c r="BC223" i="26464"/>
  <c r="BK223" i="26464"/>
  <c r="BS223" i="26464"/>
  <c r="BE223" i="26464"/>
  <c r="BM223" i="26464"/>
  <c r="BU223" i="26464"/>
  <c r="AY223" i="26464"/>
  <c r="BA223" i="26464"/>
  <c r="BO223" i="26464"/>
  <c r="BI223" i="26464"/>
  <c r="BG223" i="26464"/>
  <c r="BQ223" i="26464"/>
  <c r="AJ61" i="26464"/>
  <c r="AR61" i="26464"/>
  <c r="AL61" i="26464"/>
  <c r="AT61" i="26464"/>
  <c r="BZ61" i="26464"/>
  <c r="AH61" i="26464"/>
  <c r="AP61" i="26464"/>
  <c r="CD61" i="26464"/>
  <c r="AF61" i="26464"/>
  <c r="CB61" i="26464"/>
  <c r="AN61" i="26464"/>
  <c r="AZ229" i="26464"/>
  <c r="BH229" i="26464"/>
  <c r="BP229" i="26464"/>
  <c r="BF229" i="26464"/>
  <c r="BT229" i="26464"/>
  <c r="BJ229" i="26464"/>
  <c r="BV229" i="26464"/>
  <c r="BL229" i="26464"/>
  <c r="BR229" i="26464"/>
  <c r="BD229" i="26464"/>
  <c r="BN229" i="26464"/>
  <c r="BB229" i="26464"/>
  <c r="BD62" i="26464"/>
  <c r="BL62" i="26464"/>
  <c r="BT62" i="26464"/>
  <c r="BF62" i="26464"/>
  <c r="BN62" i="26464"/>
  <c r="BV62" i="26464"/>
  <c r="BR62" i="26464"/>
  <c r="BH62" i="26464"/>
  <c r="BJ62" i="26464"/>
  <c r="BP62" i="26464"/>
  <c r="AZ62" i="26464"/>
  <c r="BB62" i="26464"/>
  <c r="AV14" i="26464"/>
  <c r="AW14" i="26464"/>
  <c r="AX14" i="26464"/>
  <c r="EF100" i="26464"/>
  <c r="DZ100" i="26464"/>
  <c r="EP100" i="26464" s="1"/>
  <c r="EH100" i="26464"/>
  <c r="CK100" i="26464"/>
  <c r="CS100" i="26464"/>
  <c r="DA100" i="26464"/>
  <c r="DK100" i="26464"/>
  <c r="CQ100" i="26464"/>
  <c r="DG100" i="26464"/>
  <c r="EJ100" i="26464"/>
  <c r="CU100" i="26464"/>
  <c r="DI100" i="26464"/>
  <c r="EL100" i="26464"/>
  <c r="CI100" i="26464"/>
  <c r="CW100" i="26464"/>
  <c r="EB100" i="26464"/>
  <c r="DE100" i="26464"/>
  <c r="DQ100" i="26464"/>
  <c r="DO100" i="26464"/>
  <c r="CM100" i="26464"/>
  <c r="CO100" i="26464"/>
  <c r="ED100" i="26464"/>
  <c r="DM100" i="26464"/>
  <c r="CY100" i="26464"/>
  <c r="ED75" i="26464"/>
  <c r="EL75" i="26464"/>
  <c r="CU75" i="26464"/>
  <c r="DO75" i="26464"/>
  <c r="EB75" i="26464"/>
  <c r="CM75" i="26464"/>
  <c r="DG75" i="26464"/>
  <c r="CW75" i="26464"/>
  <c r="DQ75" i="26464"/>
  <c r="CO75" i="26464"/>
  <c r="DI75" i="26464"/>
  <c r="EF75" i="26464"/>
  <c r="CK75" i="26464"/>
  <c r="DE75" i="26464"/>
  <c r="EJ75" i="26464"/>
  <c r="DK75" i="26464"/>
  <c r="CI75" i="26464"/>
  <c r="DM75" i="26464"/>
  <c r="CQ75" i="26464"/>
  <c r="EH75" i="26464"/>
  <c r="CS75" i="26464"/>
  <c r="CY75" i="26464"/>
  <c r="DA75" i="26464"/>
  <c r="DZ75" i="26464"/>
  <c r="EP75" i="26464" s="1"/>
  <c r="AK76" i="26464"/>
  <c r="AS76" i="26464"/>
  <c r="AG76" i="26464"/>
  <c r="CA76" i="26464"/>
  <c r="AQ76" i="26464"/>
  <c r="AI76" i="26464"/>
  <c r="CC76" i="26464"/>
  <c r="AO76" i="26464"/>
  <c r="AU76" i="26464"/>
  <c r="AM76" i="26464"/>
  <c r="CE76" i="26464"/>
  <c r="AI39" i="26464"/>
  <c r="AQ39" i="26464"/>
  <c r="AK39" i="26464"/>
  <c r="AS39" i="26464"/>
  <c r="AM39" i="26464"/>
  <c r="CA39" i="26464"/>
  <c r="AG39" i="26464"/>
  <c r="CC39" i="26464"/>
  <c r="AO39" i="26464"/>
  <c r="AY258" i="26464"/>
  <c r="BG258" i="26464"/>
  <c r="BO258" i="26464"/>
  <c r="BA258" i="26464"/>
  <c r="BI258" i="26464"/>
  <c r="BQ258" i="26464"/>
  <c r="BC258" i="26464"/>
  <c r="BU258" i="26464"/>
  <c r="BK258" i="26464"/>
  <c r="BM258" i="26464"/>
  <c r="BE258" i="26464"/>
  <c r="BS258" i="26464"/>
  <c r="CM250" i="26464"/>
  <c r="CU250" i="26464"/>
  <c r="DE250" i="26464"/>
  <c r="DM250" i="26464"/>
  <c r="DZ250" i="26464"/>
  <c r="EH250" i="26464"/>
  <c r="CO250" i="26464"/>
  <c r="CW250" i="26464"/>
  <c r="DG250" i="26464"/>
  <c r="DO250" i="26464"/>
  <c r="EB250" i="26464"/>
  <c r="EJ250" i="26464"/>
  <c r="EF250" i="26464"/>
  <c r="DI250" i="26464"/>
  <c r="CK250" i="26464"/>
  <c r="CQ250" i="26464"/>
  <c r="DK250" i="26464"/>
  <c r="EL250" i="26464"/>
  <c r="CY250" i="26464"/>
  <c r="DQ250" i="26464"/>
  <c r="CI250" i="26464"/>
  <c r="DA250" i="26464"/>
  <c r="ED250" i="26464"/>
  <c r="CS250" i="26464"/>
  <c r="EF129" i="26464"/>
  <c r="CK129" i="26464"/>
  <c r="CS129" i="26464"/>
  <c r="DA129" i="26464"/>
  <c r="DK129" i="26464"/>
  <c r="ED129" i="26464"/>
  <c r="CI129" i="26464"/>
  <c r="CU129" i="26464"/>
  <c r="DG129" i="26464"/>
  <c r="DQ129" i="26464"/>
  <c r="EH129" i="26464"/>
  <c r="CM129" i="26464"/>
  <c r="CW129" i="26464"/>
  <c r="DI129" i="26464"/>
  <c r="CQ129" i="26464"/>
  <c r="DE129" i="26464"/>
  <c r="DO129" i="26464"/>
  <c r="EB129" i="26464"/>
  <c r="CY129" i="26464"/>
  <c r="EJ129" i="26464"/>
  <c r="EL129" i="26464"/>
  <c r="CO129" i="26464"/>
  <c r="DZ129" i="26464"/>
  <c r="EP129" i="26464" s="1"/>
  <c r="DM129" i="26464"/>
  <c r="CP273" i="26464"/>
  <c r="CX273" i="26464"/>
  <c r="DL273" i="26464"/>
  <c r="EG273" i="26464"/>
  <c r="CJ273" i="26464"/>
  <c r="CR273" i="26464"/>
  <c r="CZ273" i="26464"/>
  <c r="DN273" i="26464"/>
  <c r="EA273" i="26464"/>
  <c r="EI273" i="26464"/>
  <c r="EE273" i="26464"/>
  <c r="EM273" i="26464"/>
  <c r="CL273" i="26464"/>
  <c r="DJ273" i="26464"/>
  <c r="EK273" i="26464"/>
  <c r="CV273" i="26464"/>
  <c r="DB273" i="26464"/>
  <c r="DP273" i="26464"/>
  <c r="EC273" i="26464"/>
  <c r="CN273" i="26464"/>
  <c r="CT273" i="26464"/>
  <c r="DR273" i="26464"/>
  <c r="CI190" i="26464"/>
  <c r="CQ190" i="26464"/>
  <c r="CY190" i="26464"/>
  <c r="DI190" i="26464"/>
  <c r="DQ190" i="26464"/>
  <c r="CK190" i="26464"/>
  <c r="CS190" i="26464"/>
  <c r="DA190" i="26464"/>
  <c r="DK190" i="26464"/>
  <c r="EB190" i="26464"/>
  <c r="EJ190" i="26464"/>
  <c r="DO190" i="26464"/>
  <c r="CO190" i="26464"/>
  <c r="DE190" i="26464"/>
  <c r="EH190" i="26464"/>
  <c r="DG190" i="26464"/>
  <c r="EL190" i="26464"/>
  <c r="CM190" i="26464"/>
  <c r="EF190" i="26464"/>
  <c r="DZ190" i="26464"/>
  <c r="CU190" i="26464"/>
  <c r="ED190" i="26464"/>
  <c r="DM190" i="26464"/>
  <c r="CW190" i="26464"/>
  <c r="AL157" i="26464"/>
  <c r="AF157" i="26464"/>
  <c r="BZ157" i="26464"/>
  <c r="AN157" i="26464"/>
  <c r="CD157" i="26464"/>
  <c r="AP157" i="26464"/>
  <c r="AR157" i="26464"/>
  <c r="AJ157" i="26464"/>
  <c r="CB157" i="26464"/>
  <c r="AH157" i="26464"/>
  <c r="AT157" i="26464"/>
  <c r="AY214" i="26464"/>
  <c r="BG214" i="26464"/>
  <c r="BO214" i="26464"/>
  <c r="BA214" i="26464"/>
  <c r="BI214" i="26464"/>
  <c r="BQ214" i="26464"/>
  <c r="BE214" i="26464"/>
  <c r="BM214" i="26464"/>
  <c r="BU214" i="26464"/>
  <c r="BS214" i="26464"/>
  <c r="BC214" i="26464"/>
  <c r="BK214" i="26464"/>
  <c r="CM131" i="26464"/>
  <c r="CU131" i="26464"/>
  <c r="DE131" i="26464"/>
  <c r="DM131" i="26464"/>
  <c r="CW131" i="26464"/>
  <c r="DQ131" i="26464"/>
  <c r="ED131" i="26464"/>
  <c r="CO131" i="26464"/>
  <c r="DI131" i="26464"/>
  <c r="CY131" i="26464"/>
  <c r="EF131" i="26464"/>
  <c r="CQ131" i="26464"/>
  <c r="DK131" i="26464"/>
  <c r="EH131" i="26464"/>
  <c r="DG131" i="26464"/>
  <c r="EL131" i="26464"/>
  <c r="CI131" i="26464"/>
  <c r="EJ131" i="26464"/>
  <c r="CK131" i="26464"/>
  <c r="DO131" i="26464"/>
  <c r="DZ131" i="26464"/>
  <c r="EP131" i="26464" s="1"/>
  <c r="EB131" i="26464"/>
  <c r="DA131" i="26464"/>
  <c r="CS131" i="26464"/>
  <c r="AM82" i="26464"/>
  <c r="AU82" i="26464"/>
  <c r="CA82" i="26464"/>
  <c r="AG82" i="26464"/>
  <c r="AO82" i="26464"/>
  <c r="CC82" i="26464"/>
  <c r="AK82" i="26464"/>
  <c r="AQ82" i="26464"/>
  <c r="AS82" i="26464"/>
  <c r="CE82" i="26464"/>
  <c r="AI82" i="26464"/>
  <c r="CO19" i="26464"/>
  <c r="CI19" i="26464"/>
  <c r="CQ19" i="26464"/>
  <c r="CK19" i="26464"/>
  <c r="DZ19" i="26464"/>
  <c r="EP19" i="26464" s="1"/>
  <c r="CS19" i="26464"/>
  <c r="DE19" i="26464"/>
  <c r="CM19" i="26464"/>
  <c r="AM122" i="26464"/>
  <c r="AU122" i="26464"/>
  <c r="CA122" i="26464"/>
  <c r="AG122" i="26464"/>
  <c r="AO122" i="26464"/>
  <c r="CC122" i="26464"/>
  <c r="AQ122" i="26464"/>
  <c r="CE122" i="26464"/>
  <c r="AS122" i="26464"/>
  <c r="AI122" i="26464"/>
  <c r="AK122" i="26464"/>
  <c r="AG20" i="26464"/>
  <c r="AK20" i="26464"/>
  <c r="CA20" i="26464"/>
  <c r="AI20" i="26464"/>
  <c r="AZ250" i="26464"/>
  <c r="BH250" i="26464"/>
  <c r="BP250" i="26464"/>
  <c r="BB250" i="26464"/>
  <c r="BJ250" i="26464"/>
  <c r="BR250" i="26464"/>
  <c r="BF250" i="26464"/>
  <c r="BN250" i="26464"/>
  <c r="BV250" i="26464"/>
  <c r="BD250" i="26464"/>
  <c r="BT250" i="26464"/>
  <c r="BL250" i="26464"/>
  <c r="BE212" i="26464"/>
  <c r="BO212" i="26464"/>
  <c r="BG212" i="26464"/>
  <c r="BQ212" i="26464"/>
  <c r="AY212" i="26464"/>
  <c r="BI212" i="26464"/>
  <c r="BM212" i="26464"/>
  <c r="BK212" i="26464"/>
  <c r="BS212" i="26464"/>
  <c r="BC212" i="26464"/>
  <c r="BA212" i="26464"/>
  <c r="BU212" i="26464"/>
  <c r="AJ128" i="26464"/>
  <c r="AR128" i="26464"/>
  <c r="AL128" i="26464"/>
  <c r="AN128" i="26464"/>
  <c r="BZ128" i="26464"/>
  <c r="AP128" i="26464"/>
  <c r="CB128" i="26464"/>
  <c r="AH128" i="26464"/>
  <c r="AT128" i="26464"/>
  <c r="AF128" i="26464"/>
  <c r="CD128" i="26464"/>
  <c r="BC44" i="26464"/>
  <c r="BK44" i="26464"/>
  <c r="BE44" i="26464"/>
  <c r="BA44" i="26464"/>
  <c r="BQ44" i="26464"/>
  <c r="BG44" i="26464"/>
  <c r="AY44" i="26464"/>
  <c r="BO44" i="26464"/>
  <c r="BM44" i="26464"/>
  <c r="BI44" i="26464"/>
  <c r="EC82" i="26464"/>
  <c r="EK82" i="26464"/>
  <c r="EE82" i="26464"/>
  <c r="EM82" i="26464"/>
  <c r="CP82" i="26464"/>
  <c r="CX82" i="26464"/>
  <c r="DH82" i="26464"/>
  <c r="DP82" i="26464"/>
  <c r="CL82" i="26464"/>
  <c r="CZ82" i="26464"/>
  <c r="DN82" i="26464"/>
  <c r="CN82" i="26464"/>
  <c r="DB82" i="26464"/>
  <c r="EG82" i="26464"/>
  <c r="CJ82" i="26464"/>
  <c r="CV82" i="26464"/>
  <c r="DL82" i="26464"/>
  <c r="EA82" i="26464"/>
  <c r="DF82" i="26464"/>
  <c r="EI82" i="26464"/>
  <c r="DJ82" i="26464"/>
  <c r="DR82" i="26464"/>
  <c r="CT82" i="26464"/>
  <c r="CR82" i="26464"/>
  <c r="AZ178" i="26464"/>
  <c r="BH178" i="26464"/>
  <c r="BP178" i="26464"/>
  <c r="BB178" i="26464"/>
  <c r="BJ178" i="26464"/>
  <c r="BR178" i="26464"/>
  <c r="BF178" i="26464"/>
  <c r="BN178" i="26464"/>
  <c r="BV178" i="26464"/>
  <c r="BD178" i="26464"/>
  <c r="BL178" i="26464"/>
  <c r="BT178" i="26464"/>
  <c r="EE59" i="26464"/>
  <c r="EM59" i="26464"/>
  <c r="CL59" i="26464"/>
  <c r="CT59" i="26464"/>
  <c r="DB59" i="26464"/>
  <c r="DL59" i="26464"/>
  <c r="EG59" i="26464"/>
  <c r="CN59" i="26464"/>
  <c r="CV59" i="26464"/>
  <c r="DF59" i="26464"/>
  <c r="DN59" i="26464"/>
  <c r="CJ59" i="26464"/>
  <c r="CR59" i="26464"/>
  <c r="CZ59" i="26464"/>
  <c r="DJ59" i="26464"/>
  <c r="DR59" i="26464"/>
  <c r="CX59" i="26464"/>
  <c r="EA59" i="26464"/>
  <c r="EC59" i="26464"/>
  <c r="DP59" i="26464"/>
  <c r="CP59" i="26464"/>
  <c r="DH59" i="26464"/>
  <c r="EI59" i="26464"/>
  <c r="EK59" i="26464"/>
  <c r="BF181" i="26464"/>
  <c r="BN181" i="26464"/>
  <c r="BV181" i="26464"/>
  <c r="AZ181" i="26464"/>
  <c r="BH181" i="26464"/>
  <c r="BP181" i="26464"/>
  <c r="BJ181" i="26464"/>
  <c r="BL181" i="26464"/>
  <c r="BR181" i="26464"/>
  <c r="BD181" i="26464"/>
  <c r="BT181" i="26464"/>
  <c r="BB181" i="26464"/>
  <c r="EE256" i="26464"/>
  <c r="EM256" i="26464"/>
  <c r="CL256" i="26464"/>
  <c r="CT256" i="26464"/>
  <c r="DB256" i="26464"/>
  <c r="DL256" i="26464"/>
  <c r="EG256" i="26464"/>
  <c r="CN256" i="26464"/>
  <c r="CV256" i="26464"/>
  <c r="DF256" i="26464"/>
  <c r="DN256" i="26464"/>
  <c r="CJ256" i="26464"/>
  <c r="CR256" i="26464"/>
  <c r="CZ256" i="26464"/>
  <c r="DJ256" i="26464"/>
  <c r="DR256" i="26464"/>
  <c r="DP256" i="26464"/>
  <c r="EC256" i="26464"/>
  <c r="DH256" i="26464"/>
  <c r="CX256" i="26464"/>
  <c r="EA256" i="26464"/>
  <c r="EI256" i="26464"/>
  <c r="CP256" i="26464"/>
  <c r="EK256" i="26464"/>
  <c r="BB218" i="26464"/>
  <c r="BJ218" i="26464"/>
  <c r="BR218" i="26464"/>
  <c r="BD218" i="26464"/>
  <c r="BL218" i="26464"/>
  <c r="BT218" i="26464"/>
  <c r="BH218" i="26464"/>
  <c r="BN218" i="26464"/>
  <c r="BP218" i="26464"/>
  <c r="BF218" i="26464"/>
  <c r="AZ218" i="26464"/>
  <c r="BV218" i="26464"/>
  <c r="AF132" i="26464"/>
  <c r="AN132" i="26464"/>
  <c r="CB132" i="26464"/>
  <c r="AH132" i="26464"/>
  <c r="AP132" i="26464"/>
  <c r="CD132" i="26464"/>
  <c r="AL132" i="26464"/>
  <c r="AT132" i="26464"/>
  <c r="BZ132" i="26464"/>
  <c r="AJ132" i="26464"/>
  <c r="AR132" i="26464"/>
  <c r="CN191" i="26464"/>
  <c r="CV191" i="26464"/>
  <c r="DF191" i="26464"/>
  <c r="DN191" i="26464"/>
  <c r="CP191" i="26464"/>
  <c r="CX191" i="26464"/>
  <c r="DH191" i="26464"/>
  <c r="DP191" i="26464"/>
  <c r="EG191" i="26464"/>
  <c r="DB191" i="26464"/>
  <c r="DR191" i="26464"/>
  <c r="EI191" i="26464"/>
  <c r="CR191" i="26464"/>
  <c r="EK191" i="26464"/>
  <c r="CL191" i="26464"/>
  <c r="CZ191" i="26464"/>
  <c r="EE191" i="26464"/>
  <c r="DL191" i="26464"/>
  <c r="CJ191" i="26464"/>
  <c r="EA191" i="26464"/>
  <c r="EC191" i="26464"/>
  <c r="DJ191" i="26464"/>
  <c r="EM191" i="26464"/>
  <c r="CT191" i="26464"/>
  <c r="AI131" i="26464"/>
  <c r="AQ131" i="26464"/>
  <c r="CE131" i="26464"/>
  <c r="AK131" i="26464"/>
  <c r="AU131" i="26464"/>
  <c r="AM131" i="26464"/>
  <c r="AS131" i="26464"/>
  <c r="CC131" i="26464"/>
  <c r="AG131" i="26464"/>
  <c r="AO131" i="26464"/>
  <c r="CA131" i="26464"/>
  <c r="BB85" i="26464"/>
  <c r="BJ85" i="26464"/>
  <c r="BR85" i="26464"/>
  <c r="BD85" i="26464"/>
  <c r="BL85" i="26464"/>
  <c r="BT85" i="26464"/>
  <c r="BP85" i="26464"/>
  <c r="BF85" i="26464"/>
  <c r="AZ85" i="26464"/>
  <c r="BN85" i="26464"/>
  <c r="BV85" i="26464"/>
  <c r="BH85" i="26464"/>
  <c r="AG71" i="26464"/>
  <c r="CA71" i="26464"/>
  <c r="AQ71" i="26464"/>
  <c r="AI71" i="26464"/>
  <c r="AS71" i="26464"/>
  <c r="CC71" i="26464"/>
  <c r="AK71" i="26464"/>
  <c r="AO71" i="26464"/>
  <c r="AU71" i="26464"/>
  <c r="AM71" i="26464"/>
  <c r="CE71" i="26464"/>
  <c r="AH121" i="26464"/>
  <c r="AP121" i="26464"/>
  <c r="CD121" i="26464"/>
  <c r="AJ121" i="26464"/>
  <c r="AR121" i="26464"/>
  <c r="AN121" i="26464"/>
  <c r="CB121" i="26464"/>
  <c r="AF121" i="26464"/>
  <c r="AT121" i="26464"/>
  <c r="BZ121" i="26464"/>
  <c r="AL121" i="26464"/>
  <c r="EG219" i="26464"/>
  <c r="CN219" i="26464"/>
  <c r="CV219" i="26464"/>
  <c r="DF219" i="26464"/>
  <c r="DN219" i="26464"/>
  <c r="EA219" i="26464"/>
  <c r="EI219" i="26464"/>
  <c r="CP219" i="26464"/>
  <c r="CX219" i="26464"/>
  <c r="DH219" i="26464"/>
  <c r="DP219" i="26464"/>
  <c r="CL219" i="26464"/>
  <c r="CT219" i="26464"/>
  <c r="DB219" i="26464"/>
  <c r="DL219" i="26464"/>
  <c r="DJ219" i="26464"/>
  <c r="EK219" i="26464"/>
  <c r="CR219" i="26464"/>
  <c r="EM219" i="26464"/>
  <c r="DR219" i="26464"/>
  <c r="CJ219" i="26464"/>
  <c r="EE219" i="26464"/>
  <c r="CZ219" i="26464"/>
  <c r="EC219" i="26464"/>
  <c r="AK18" i="26464"/>
  <c r="CA18" i="26464"/>
  <c r="AG18" i="26464"/>
  <c r="AG230" i="26464"/>
  <c r="AO230" i="26464"/>
  <c r="CC230" i="26464"/>
  <c r="AI230" i="26464"/>
  <c r="AU230" i="26464"/>
  <c r="AK230" i="26464"/>
  <c r="AS230" i="26464"/>
  <c r="CE230" i="26464"/>
  <c r="AQ230" i="26464"/>
  <c r="AM230" i="26464"/>
  <c r="CA230" i="26464"/>
  <c r="AG217" i="26464"/>
  <c r="AO217" i="26464"/>
  <c r="CC217" i="26464"/>
  <c r="AI217" i="26464"/>
  <c r="AQ217" i="26464"/>
  <c r="CE217" i="26464"/>
  <c r="AK217" i="26464"/>
  <c r="CA217" i="26464"/>
  <c r="AU217" i="26464"/>
  <c r="AM217" i="26464"/>
  <c r="AS217" i="26464"/>
  <c r="BH52" i="26464"/>
  <c r="BJ52" i="26464"/>
  <c r="BP52" i="26464"/>
  <c r="BD52" i="26464"/>
  <c r="BT52" i="26464"/>
  <c r="BF52" i="26464"/>
  <c r="BR52" i="26464"/>
  <c r="AZ52" i="26464"/>
  <c r="BB52" i="26464"/>
  <c r="BL52" i="26464"/>
  <c r="BN52" i="26464"/>
  <c r="BD275" i="26464"/>
  <c r="BL275" i="26464"/>
  <c r="BT275" i="26464"/>
  <c r="BF275" i="26464"/>
  <c r="BN275" i="26464"/>
  <c r="BV275" i="26464"/>
  <c r="BB275" i="26464"/>
  <c r="BH275" i="26464"/>
  <c r="BP275" i="26464"/>
  <c r="BJ275" i="26464"/>
  <c r="AZ275" i="26464"/>
  <c r="BR275" i="26464"/>
  <c r="BD31" i="26464"/>
  <c r="BL31" i="26464"/>
  <c r="AZ31" i="26464"/>
  <c r="BB31" i="26464"/>
  <c r="BH31" i="26464"/>
  <c r="BF31" i="26464"/>
  <c r="BJ31" i="26464"/>
  <c r="BN31" i="26464"/>
  <c r="AI83" i="26464"/>
  <c r="AQ83" i="26464"/>
  <c r="CE83" i="26464"/>
  <c r="AM83" i="26464"/>
  <c r="CA83" i="26464"/>
  <c r="AO83" i="26464"/>
  <c r="AK83" i="26464"/>
  <c r="AS83" i="26464"/>
  <c r="AU83" i="26464"/>
  <c r="AG83" i="26464"/>
  <c r="CC83" i="26464"/>
  <c r="AF267" i="26464"/>
  <c r="AN267" i="26464"/>
  <c r="CB267" i="26464"/>
  <c r="AH267" i="26464"/>
  <c r="AP267" i="26464"/>
  <c r="CD267" i="26464"/>
  <c r="AJ267" i="26464"/>
  <c r="BZ267" i="26464"/>
  <c r="AT267" i="26464"/>
  <c r="AL267" i="26464"/>
  <c r="AR267" i="26464"/>
  <c r="EB206" i="26464"/>
  <c r="EJ206" i="26464"/>
  <c r="CS206" i="26464"/>
  <c r="DM206" i="26464"/>
  <c r="DZ206" i="26464"/>
  <c r="CK206" i="26464"/>
  <c r="DE206" i="26464"/>
  <c r="CU206" i="26464"/>
  <c r="DO206" i="26464"/>
  <c r="EL206" i="26464"/>
  <c r="CM206" i="26464"/>
  <c r="DG206" i="26464"/>
  <c r="DQ206" i="26464"/>
  <c r="ED206" i="26464"/>
  <c r="CI206" i="26464"/>
  <c r="DA206" i="26464"/>
  <c r="EH206" i="26464"/>
  <c r="EF206" i="26464"/>
  <c r="DI206" i="26464"/>
  <c r="DK206" i="26464"/>
  <c r="CY206" i="26464"/>
  <c r="CO206" i="26464"/>
  <c r="CQ206" i="26464"/>
  <c r="CW206" i="26464"/>
  <c r="AF142" i="26464"/>
  <c r="AN142" i="26464"/>
  <c r="CB142" i="26464"/>
  <c r="AJ142" i="26464"/>
  <c r="AL142" i="26464"/>
  <c r="BZ142" i="26464"/>
  <c r="AT142" i="26464"/>
  <c r="CD142" i="26464"/>
  <c r="AH142" i="26464"/>
  <c r="AP142" i="26464"/>
  <c r="AR142" i="26464"/>
  <c r="AJ250" i="26464"/>
  <c r="AR250" i="26464"/>
  <c r="AL250" i="26464"/>
  <c r="AT250" i="26464"/>
  <c r="BZ250" i="26464"/>
  <c r="AH250" i="26464"/>
  <c r="AP250" i="26464"/>
  <c r="CD250" i="26464"/>
  <c r="CB250" i="26464"/>
  <c r="AF250" i="26464"/>
  <c r="AN250" i="26464"/>
  <c r="AJ170" i="26464"/>
  <c r="AR170" i="26464"/>
  <c r="AL170" i="26464"/>
  <c r="AT170" i="26464"/>
  <c r="BZ170" i="26464"/>
  <c r="AH170" i="26464"/>
  <c r="AP170" i="26464"/>
  <c r="CD170" i="26464"/>
  <c r="AF170" i="26464"/>
  <c r="CB170" i="26464"/>
  <c r="AN170" i="26464"/>
  <c r="BB110" i="26464"/>
  <c r="BT110" i="26464"/>
  <c r="BL110" i="26464"/>
  <c r="BD110" i="26464"/>
  <c r="BV110" i="26464"/>
  <c r="BN110" i="26464"/>
  <c r="BJ110" i="26464"/>
  <c r="AZ110" i="26464"/>
  <c r="BF110" i="26464"/>
  <c r="BH110" i="26464"/>
  <c r="BR110" i="26464"/>
  <c r="BP110" i="26464"/>
  <c r="AH176" i="26464"/>
  <c r="AP176" i="26464"/>
  <c r="CD176" i="26464"/>
  <c r="AJ176" i="26464"/>
  <c r="AR176" i="26464"/>
  <c r="AF176" i="26464"/>
  <c r="AN176" i="26464"/>
  <c r="CB176" i="26464"/>
  <c r="AL176" i="26464"/>
  <c r="AT176" i="26464"/>
  <c r="BZ176" i="26464"/>
  <c r="EE95" i="26464"/>
  <c r="EM95" i="26464"/>
  <c r="EG95" i="26464"/>
  <c r="CJ95" i="26464"/>
  <c r="CR95" i="26464"/>
  <c r="CZ95" i="26464"/>
  <c r="DJ95" i="26464"/>
  <c r="DR95" i="26464"/>
  <c r="CL95" i="26464"/>
  <c r="CX95" i="26464"/>
  <c r="DN95" i="26464"/>
  <c r="EC95" i="26464"/>
  <c r="CN95" i="26464"/>
  <c r="DB95" i="26464"/>
  <c r="DP95" i="26464"/>
  <c r="CP95" i="26464"/>
  <c r="DF95" i="26464"/>
  <c r="EI95" i="26464"/>
  <c r="DL95" i="26464"/>
  <c r="EA95" i="26464"/>
  <c r="DH95" i="26464"/>
  <c r="EK95" i="26464"/>
  <c r="CT95" i="26464"/>
  <c r="CV95" i="26464"/>
  <c r="CN247" i="26464"/>
  <c r="CV247" i="26464"/>
  <c r="DF247" i="26464"/>
  <c r="DN247" i="26464"/>
  <c r="EA247" i="26464"/>
  <c r="EI247" i="26464"/>
  <c r="CP247" i="26464"/>
  <c r="CX247" i="26464"/>
  <c r="DH247" i="26464"/>
  <c r="DP247" i="26464"/>
  <c r="EC247" i="26464"/>
  <c r="EK247" i="26464"/>
  <c r="EG247" i="26464"/>
  <c r="EM247" i="26464"/>
  <c r="CJ247" i="26464"/>
  <c r="DB247" i="26464"/>
  <c r="EE247" i="26464"/>
  <c r="DL247" i="26464"/>
  <c r="CT247" i="26464"/>
  <c r="DJ247" i="26464"/>
  <c r="DR247" i="26464"/>
  <c r="CL247" i="26464"/>
  <c r="CR247" i="26464"/>
  <c r="CZ247" i="26464"/>
  <c r="CJ171" i="26464"/>
  <c r="CR171" i="26464"/>
  <c r="CZ171" i="26464"/>
  <c r="DJ171" i="26464"/>
  <c r="DR171" i="26464"/>
  <c r="EE171" i="26464"/>
  <c r="EM171" i="26464"/>
  <c r="CL171" i="26464"/>
  <c r="CT171" i="26464"/>
  <c r="DB171" i="26464"/>
  <c r="DL171" i="26464"/>
  <c r="EG171" i="26464"/>
  <c r="EC171" i="26464"/>
  <c r="EK171" i="26464"/>
  <c r="CX171" i="26464"/>
  <c r="EA171" i="26464"/>
  <c r="DF171" i="26464"/>
  <c r="CN171" i="26464"/>
  <c r="DH171" i="26464"/>
  <c r="EI171" i="26464"/>
  <c r="CP171" i="26464"/>
  <c r="CV171" i="26464"/>
  <c r="DN171" i="26464"/>
  <c r="DP171" i="26464"/>
  <c r="BE49" i="26464"/>
  <c r="BG49" i="26464"/>
  <c r="BC49" i="26464"/>
  <c r="BM49" i="26464"/>
  <c r="AY49" i="26464"/>
  <c r="BK49" i="26464"/>
  <c r="BO49" i="26464"/>
  <c r="BA49" i="26464"/>
  <c r="BQ49" i="26464"/>
  <c r="BI49" i="26464"/>
  <c r="BS49" i="26464"/>
  <c r="BC65" i="26464"/>
  <c r="BK65" i="26464"/>
  <c r="BS65" i="26464"/>
  <c r="BE65" i="26464"/>
  <c r="BM65" i="26464"/>
  <c r="BU65" i="26464"/>
  <c r="BI65" i="26464"/>
  <c r="AY65" i="26464"/>
  <c r="BG65" i="26464"/>
  <c r="BO65" i="26464"/>
  <c r="BQ65" i="26464"/>
  <c r="BA65" i="26464"/>
  <c r="BB249" i="26464"/>
  <c r="BJ249" i="26464"/>
  <c r="BR249" i="26464"/>
  <c r="BD249" i="26464"/>
  <c r="BL249" i="26464"/>
  <c r="BT249" i="26464"/>
  <c r="AZ249" i="26464"/>
  <c r="BH249" i="26464"/>
  <c r="BN249" i="26464"/>
  <c r="BV249" i="26464"/>
  <c r="BP249" i="26464"/>
  <c r="BF249" i="26464"/>
  <c r="AI123" i="26464"/>
  <c r="AQ123" i="26464"/>
  <c r="CE123" i="26464"/>
  <c r="CC123" i="26464"/>
  <c r="AS123" i="26464"/>
  <c r="AG123" i="26464"/>
  <c r="AU123" i="26464"/>
  <c r="AO123" i="26464"/>
  <c r="AK123" i="26464"/>
  <c r="CA123" i="26464"/>
  <c r="AM123" i="26464"/>
  <c r="AG134" i="26464"/>
  <c r="AO134" i="26464"/>
  <c r="CC134" i="26464"/>
  <c r="AI134" i="26464"/>
  <c r="AQ134" i="26464"/>
  <c r="CE134" i="26464"/>
  <c r="AK134" i="26464"/>
  <c r="CA134" i="26464"/>
  <c r="AM134" i="26464"/>
  <c r="AS134" i="26464"/>
  <c r="AU134" i="26464"/>
  <c r="BA138" i="26464"/>
  <c r="BI138" i="26464"/>
  <c r="BQ138" i="26464"/>
  <c r="BC138" i="26464"/>
  <c r="BK138" i="26464"/>
  <c r="BS138" i="26464"/>
  <c r="BO138" i="26464"/>
  <c r="BU138" i="26464"/>
  <c r="AY138" i="26464"/>
  <c r="BE138" i="26464"/>
  <c r="BG138" i="26464"/>
  <c r="BM138" i="26464"/>
  <c r="EG170" i="26464"/>
  <c r="CN170" i="26464"/>
  <c r="CV170" i="26464"/>
  <c r="DF170" i="26464"/>
  <c r="DN170" i="26464"/>
  <c r="EA170" i="26464"/>
  <c r="EI170" i="26464"/>
  <c r="CP170" i="26464"/>
  <c r="CX170" i="26464"/>
  <c r="DH170" i="26464"/>
  <c r="DP170" i="26464"/>
  <c r="CL170" i="26464"/>
  <c r="CT170" i="26464"/>
  <c r="DB170" i="26464"/>
  <c r="DL170" i="26464"/>
  <c r="CR170" i="26464"/>
  <c r="EM170" i="26464"/>
  <c r="DR170" i="26464"/>
  <c r="DJ170" i="26464"/>
  <c r="EK170" i="26464"/>
  <c r="EE170" i="26464"/>
  <c r="CJ170" i="26464"/>
  <c r="EC170" i="26464"/>
  <c r="CZ170" i="26464"/>
  <c r="ED208" i="26464"/>
  <c r="EL208" i="26464"/>
  <c r="CO208" i="26464"/>
  <c r="DI208" i="26464"/>
  <c r="EF208" i="26464"/>
  <c r="CY208" i="26464"/>
  <c r="DK208" i="26464"/>
  <c r="CQ208" i="26464"/>
  <c r="DA208" i="26464"/>
  <c r="EH208" i="26464"/>
  <c r="CI208" i="26464"/>
  <c r="CS208" i="26464"/>
  <c r="DM208" i="26464"/>
  <c r="DZ208" i="26464"/>
  <c r="CW208" i="26464"/>
  <c r="DQ208" i="26464"/>
  <c r="CM208" i="26464"/>
  <c r="DO208" i="26464"/>
  <c r="CU208" i="26464"/>
  <c r="CK208" i="26464"/>
  <c r="DG208" i="26464"/>
  <c r="EB208" i="26464"/>
  <c r="DE208" i="26464"/>
  <c r="EJ208" i="26464"/>
  <c r="AF262" i="26464"/>
  <c r="AN262" i="26464"/>
  <c r="CB262" i="26464"/>
  <c r="AH262" i="26464"/>
  <c r="AP262" i="26464"/>
  <c r="CD262" i="26464"/>
  <c r="AL262" i="26464"/>
  <c r="AT262" i="26464"/>
  <c r="BZ262" i="26464"/>
  <c r="AR262" i="26464"/>
  <c r="AJ262" i="26464"/>
  <c r="AM218" i="26464"/>
  <c r="AU218" i="26464"/>
  <c r="CA218" i="26464"/>
  <c r="AG218" i="26464"/>
  <c r="AO218" i="26464"/>
  <c r="CC218" i="26464"/>
  <c r="AK218" i="26464"/>
  <c r="AS218" i="26464"/>
  <c r="CE218" i="26464"/>
  <c r="AQ218" i="26464"/>
  <c r="AI218" i="26464"/>
  <c r="AF98" i="26464"/>
  <c r="AN98" i="26464"/>
  <c r="CB98" i="26464"/>
  <c r="AH98" i="26464"/>
  <c r="AP98" i="26464"/>
  <c r="CD98" i="26464"/>
  <c r="AR98" i="26464"/>
  <c r="AT98" i="26464"/>
  <c r="AJ98" i="26464"/>
  <c r="AL98" i="26464"/>
  <c r="BZ98" i="26464"/>
  <c r="BH278" i="26464"/>
  <c r="AZ278" i="26464"/>
  <c r="BB278" i="26464"/>
  <c r="BT278" i="26464"/>
  <c r="BJ278" i="26464"/>
  <c r="BF278" i="26464"/>
  <c r="BP278" i="26464"/>
  <c r="BR278" i="26464"/>
  <c r="BV278" i="26464"/>
  <c r="BD278" i="26464"/>
  <c r="BN278" i="26464"/>
  <c r="CN18" i="26464"/>
  <c r="CP18" i="26464"/>
  <c r="CJ18" i="26464"/>
  <c r="L13" i="26465" s="1"/>
  <c r="CL18" i="26464"/>
  <c r="AO156" i="26464"/>
  <c r="AQ156" i="26464"/>
  <c r="AS156" i="26464"/>
  <c r="AG156" i="26464"/>
  <c r="AU156" i="26464"/>
  <c r="AI156" i="26464"/>
  <c r="CA156" i="26464"/>
  <c r="CC156" i="26464"/>
  <c r="CE156" i="26464"/>
  <c r="AK156" i="26464"/>
  <c r="AM156" i="26464"/>
  <c r="BA188" i="26464"/>
  <c r="BI188" i="26464"/>
  <c r="BQ188" i="26464"/>
  <c r="BC188" i="26464"/>
  <c r="BK188" i="26464"/>
  <c r="BS188" i="26464"/>
  <c r="BG188" i="26464"/>
  <c r="BM188" i="26464"/>
  <c r="BE188" i="26464"/>
  <c r="BU188" i="26464"/>
  <c r="AY188" i="26464"/>
  <c r="BO188" i="26464"/>
  <c r="BA30" i="26464"/>
  <c r="BI30" i="26464"/>
  <c r="BK30" i="26464"/>
  <c r="BG30" i="26464"/>
  <c r="BE30" i="26464"/>
  <c r="BC30" i="26464"/>
  <c r="AY30" i="26464"/>
  <c r="AG72" i="26464"/>
  <c r="AO72" i="26464"/>
  <c r="CC72" i="26464"/>
  <c r="AQ72" i="26464"/>
  <c r="CA72" i="26464"/>
  <c r="AI72" i="26464"/>
  <c r="AM72" i="26464"/>
  <c r="AU72" i="26464"/>
  <c r="AS72" i="26464"/>
  <c r="CE72" i="26464"/>
  <c r="AK72" i="26464"/>
  <c r="BF210" i="26464"/>
  <c r="BN210" i="26464"/>
  <c r="BV210" i="26464"/>
  <c r="BJ210" i="26464"/>
  <c r="BB210" i="26464"/>
  <c r="BT210" i="26464"/>
  <c r="BL210" i="26464"/>
  <c r="BD210" i="26464"/>
  <c r="AZ210" i="26464"/>
  <c r="BR210" i="26464"/>
  <c r="BH210" i="26464"/>
  <c r="BP210" i="26464"/>
  <c r="AY224" i="26464"/>
  <c r="BG224" i="26464"/>
  <c r="BO224" i="26464"/>
  <c r="BA224" i="26464"/>
  <c r="BM224" i="26464"/>
  <c r="BC224" i="26464"/>
  <c r="BQ224" i="26464"/>
  <c r="BK224" i="26464"/>
  <c r="BU224" i="26464"/>
  <c r="BE224" i="26464"/>
  <c r="BS224" i="26464"/>
  <c r="BI224" i="26464"/>
  <c r="BF176" i="26464"/>
  <c r="BN176" i="26464"/>
  <c r="BV176" i="26464"/>
  <c r="AZ176" i="26464"/>
  <c r="BH176" i="26464"/>
  <c r="BP176" i="26464"/>
  <c r="BD176" i="26464"/>
  <c r="BL176" i="26464"/>
  <c r="BT176" i="26464"/>
  <c r="BJ176" i="26464"/>
  <c r="BB176" i="26464"/>
  <c r="BR176" i="26464"/>
  <c r="BL74" i="26464"/>
  <c r="BD74" i="26464"/>
  <c r="BV74" i="26464"/>
  <c r="BN74" i="26464"/>
  <c r="BF74" i="26464"/>
  <c r="BP74" i="26464"/>
  <c r="BB74" i="26464"/>
  <c r="BT74" i="26464"/>
  <c r="BH74" i="26464"/>
  <c r="BJ74" i="26464"/>
  <c r="AZ74" i="26464"/>
  <c r="BR74" i="26464"/>
  <c r="CJ90" i="26464"/>
  <c r="CR90" i="26464"/>
  <c r="CZ90" i="26464"/>
  <c r="DJ90" i="26464"/>
  <c r="DR90" i="26464"/>
  <c r="EE90" i="26464"/>
  <c r="EM90" i="26464"/>
  <c r="CL90" i="26464"/>
  <c r="CT90" i="26464"/>
  <c r="DB90" i="26464"/>
  <c r="DL90" i="26464"/>
  <c r="EC90" i="26464"/>
  <c r="EK90" i="26464"/>
  <c r="CX90" i="26464"/>
  <c r="DP90" i="26464"/>
  <c r="CN90" i="26464"/>
  <c r="DF90" i="26464"/>
  <c r="EA90" i="26464"/>
  <c r="EI90" i="26464"/>
  <c r="DH90" i="26464"/>
  <c r="DN90" i="26464"/>
  <c r="CV90" i="26464"/>
  <c r="EG90" i="26464"/>
  <c r="CP90" i="26464"/>
  <c r="BD274" i="26464"/>
  <c r="BT274" i="26464"/>
  <c r="BV274" i="26464"/>
  <c r="BF274" i="26464"/>
  <c r="BN274" i="26464"/>
  <c r="BB274" i="26464"/>
  <c r="BJ274" i="26464"/>
  <c r="BR274" i="26464"/>
  <c r="BL274" i="26464"/>
  <c r="BH274" i="26464"/>
  <c r="AZ274" i="26464"/>
  <c r="BP274" i="26464"/>
  <c r="EC198" i="26464"/>
  <c r="EK198" i="26464"/>
  <c r="EE198" i="26464"/>
  <c r="EM198" i="26464"/>
  <c r="CP198" i="26464"/>
  <c r="CX198" i="26464"/>
  <c r="DH198" i="26464"/>
  <c r="DP198" i="26464"/>
  <c r="CL198" i="26464"/>
  <c r="CZ198" i="26464"/>
  <c r="DN198" i="26464"/>
  <c r="CN198" i="26464"/>
  <c r="DB198" i="26464"/>
  <c r="EG198" i="26464"/>
  <c r="DR198" i="26464"/>
  <c r="CJ198" i="26464"/>
  <c r="CV198" i="26464"/>
  <c r="DL198" i="26464"/>
  <c r="EA198" i="26464"/>
  <c r="DJ198" i="26464"/>
  <c r="DF198" i="26464"/>
  <c r="CT198" i="26464"/>
  <c r="CR198" i="26464"/>
  <c r="EI198" i="26464"/>
  <c r="AU49" i="26464"/>
  <c r="AO49" i="26464"/>
  <c r="CA49" i="26464"/>
  <c r="AK49" i="26464"/>
  <c r="AI49" i="26464"/>
  <c r="CC49" i="26464"/>
  <c r="CE49" i="26464"/>
  <c r="AM49" i="26464"/>
  <c r="AG49" i="26464"/>
  <c r="AS49" i="26464"/>
  <c r="AQ49" i="26464"/>
  <c r="EB265" i="26464"/>
  <c r="EJ265" i="26464"/>
  <c r="CI265" i="26464"/>
  <c r="CQ265" i="26464"/>
  <c r="CY265" i="26464"/>
  <c r="DI265" i="26464"/>
  <c r="DQ265" i="26464"/>
  <c r="ED265" i="26464"/>
  <c r="EL265" i="26464"/>
  <c r="CK265" i="26464"/>
  <c r="CS265" i="26464"/>
  <c r="DA265" i="26464"/>
  <c r="DK265" i="26464"/>
  <c r="CO265" i="26464"/>
  <c r="CW265" i="26464"/>
  <c r="DG265" i="26464"/>
  <c r="DO265" i="26464"/>
  <c r="CM265" i="26464"/>
  <c r="EH265" i="26464"/>
  <c r="DM265" i="26464"/>
  <c r="DZ265" i="26464"/>
  <c r="DE265" i="26464"/>
  <c r="CU265" i="26464"/>
  <c r="EF265" i="26464"/>
  <c r="AH205" i="26464"/>
  <c r="AP205" i="26464"/>
  <c r="CD205" i="26464"/>
  <c r="AL205" i="26464"/>
  <c r="CB205" i="26464"/>
  <c r="AN205" i="26464"/>
  <c r="AJ205" i="26464"/>
  <c r="AR205" i="26464"/>
  <c r="AT205" i="26464"/>
  <c r="AF205" i="26464"/>
  <c r="BZ205" i="26464"/>
  <c r="BZ28" i="26464"/>
  <c r="AL28" i="26464"/>
  <c r="AH28" i="26464"/>
  <c r="AJ28" i="26464"/>
  <c r="AF28" i="26464"/>
  <c r="CJ45" i="26464"/>
  <c r="CR45" i="26464"/>
  <c r="CZ45" i="26464"/>
  <c r="DJ45" i="26464"/>
  <c r="CV45" i="26464"/>
  <c r="DP45" i="26464"/>
  <c r="EE45" i="26464"/>
  <c r="CX45" i="26464"/>
  <c r="CL45" i="26464"/>
  <c r="DF45" i="26464"/>
  <c r="CT45" i="26464"/>
  <c r="DL45" i="26464"/>
  <c r="EG45" i="26464"/>
  <c r="EI45" i="26464"/>
  <c r="DN45" i="26464"/>
  <c r="EK45" i="26464"/>
  <c r="EC45" i="26464"/>
  <c r="DH45" i="26464"/>
  <c r="EA45" i="26464"/>
  <c r="DB45" i="26464"/>
  <c r="CN45" i="26464"/>
  <c r="CP45" i="26464"/>
  <c r="CO268" i="26464"/>
  <c r="CW268" i="26464"/>
  <c r="DG268" i="26464"/>
  <c r="DO268" i="26464"/>
  <c r="EB268" i="26464"/>
  <c r="EJ268" i="26464"/>
  <c r="CI268" i="26464"/>
  <c r="CQ268" i="26464"/>
  <c r="CY268" i="26464"/>
  <c r="DI268" i="26464"/>
  <c r="DQ268" i="26464"/>
  <c r="ED268" i="26464"/>
  <c r="EL268" i="26464"/>
  <c r="DZ268" i="26464"/>
  <c r="EH268" i="26464"/>
  <c r="CS268" i="26464"/>
  <c r="DM268" i="26464"/>
  <c r="DE268" i="26464"/>
  <c r="EF268" i="26464"/>
  <c r="CU268" i="26464"/>
  <c r="CK268" i="26464"/>
  <c r="DK268" i="26464"/>
  <c r="DA268" i="26464"/>
  <c r="CM268" i="26464"/>
  <c r="AF282" i="26464"/>
  <c r="AT282" i="26464"/>
  <c r="AH282" i="26464"/>
  <c r="AR282" i="26464"/>
  <c r="AJ282" i="26464"/>
  <c r="BC130" i="26464"/>
  <c r="BK130" i="26464"/>
  <c r="BS130" i="26464"/>
  <c r="BA130" i="26464"/>
  <c r="BM130" i="26464"/>
  <c r="BE130" i="26464"/>
  <c r="BO130" i="26464"/>
  <c r="BQ130" i="26464"/>
  <c r="BU130" i="26464"/>
  <c r="AY130" i="26464"/>
  <c r="BG130" i="26464"/>
  <c r="BI130" i="26464"/>
  <c r="BA268" i="26464"/>
  <c r="BI268" i="26464"/>
  <c r="BQ268" i="26464"/>
  <c r="BC268" i="26464"/>
  <c r="BK268" i="26464"/>
  <c r="BS268" i="26464"/>
  <c r="AY268" i="26464"/>
  <c r="BE268" i="26464"/>
  <c r="BG268" i="26464"/>
  <c r="BO268" i="26464"/>
  <c r="BU268" i="26464"/>
  <c r="BM268" i="26464"/>
  <c r="BF59" i="26464"/>
  <c r="BN59" i="26464"/>
  <c r="BV59" i="26464"/>
  <c r="AZ59" i="26464"/>
  <c r="BH59" i="26464"/>
  <c r="BP59" i="26464"/>
  <c r="BD59" i="26464"/>
  <c r="BL59" i="26464"/>
  <c r="BT59" i="26464"/>
  <c r="BJ59" i="26464"/>
  <c r="BB59" i="26464"/>
  <c r="BR59" i="26464"/>
  <c r="AF163" i="26464"/>
  <c r="AN163" i="26464"/>
  <c r="CB163" i="26464"/>
  <c r="AH163" i="26464"/>
  <c r="AP163" i="26464"/>
  <c r="CD163" i="26464"/>
  <c r="AT163" i="26464"/>
  <c r="AJ163" i="26464"/>
  <c r="AR163" i="26464"/>
  <c r="AL163" i="26464"/>
  <c r="BZ163" i="26464"/>
  <c r="BD84" i="26464"/>
  <c r="BL84" i="26464"/>
  <c r="BT84" i="26464"/>
  <c r="BN84" i="26464"/>
  <c r="BB84" i="26464"/>
  <c r="BP84" i="26464"/>
  <c r="AZ84" i="26464"/>
  <c r="BF84" i="26464"/>
  <c r="BH84" i="26464"/>
  <c r="BV84" i="26464"/>
  <c r="BR84" i="26464"/>
  <c r="BJ84" i="26464"/>
  <c r="EF147" i="26464"/>
  <c r="DZ147" i="26464"/>
  <c r="EP147" i="26464" s="1"/>
  <c r="EH147" i="26464"/>
  <c r="CK147" i="26464"/>
  <c r="CS147" i="26464"/>
  <c r="DA147" i="26464"/>
  <c r="DK147" i="26464"/>
  <c r="CO147" i="26464"/>
  <c r="DE147" i="26464"/>
  <c r="DQ147" i="26464"/>
  <c r="CQ147" i="26464"/>
  <c r="DG147" i="26464"/>
  <c r="EJ147" i="26464"/>
  <c r="CY147" i="26464"/>
  <c r="ED147" i="26464"/>
  <c r="DI147" i="26464"/>
  <c r="EL147" i="26464"/>
  <c r="CI147" i="26464"/>
  <c r="DM147" i="26464"/>
  <c r="CU147" i="26464"/>
  <c r="CW147" i="26464"/>
  <c r="DO147" i="26464"/>
  <c r="CM147" i="26464"/>
  <c r="EB147" i="26464"/>
  <c r="AJ123" i="26464"/>
  <c r="AR123" i="26464"/>
  <c r="AL123" i="26464"/>
  <c r="AT123" i="26464"/>
  <c r="BZ123" i="26464"/>
  <c r="AP123" i="26464"/>
  <c r="AF123" i="26464"/>
  <c r="CD123" i="26464"/>
  <c r="AH123" i="26464"/>
  <c r="CB123" i="26464"/>
  <c r="AN123" i="26464"/>
  <c r="AH134" i="26464"/>
  <c r="AP134" i="26464"/>
  <c r="CD134" i="26464"/>
  <c r="AJ134" i="26464"/>
  <c r="AR134" i="26464"/>
  <c r="AF134" i="26464"/>
  <c r="AN134" i="26464"/>
  <c r="CB134" i="26464"/>
  <c r="BZ134" i="26464"/>
  <c r="AL134" i="26464"/>
  <c r="AT134" i="26464"/>
  <c r="CI26" i="26464"/>
  <c r="CQ26" i="26464"/>
  <c r="DE26" i="26464"/>
  <c r="CO26" i="26464"/>
  <c r="EB26" i="26464"/>
  <c r="DI26" i="26464"/>
  <c r="CY26" i="26464"/>
  <c r="DZ26" i="26464"/>
  <c r="EP26" i="26464" s="1"/>
  <c r="CU26" i="26464"/>
  <c r="CK26" i="26464"/>
  <c r="CM26" i="26464"/>
  <c r="CS26" i="26464"/>
  <c r="CM170" i="26464"/>
  <c r="CU170" i="26464"/>
  <c r="DE170" i="26464"/>
  <c r="DM170" i="26464"/>
  <c r="DZ170" i="26464"/>
  <c r="EP170" i="26464" s="1"/>
  <c r="EH170" i="26464"/>
  <c r="CO170" i="26464"/>
  <c r="CW170" i="26464"/>
  <c r="DG170" i="26464"/>
  <c r="DO170" i="26464"/>
  <c r="EB170" i="26464"/>
  <c r="EJ170" i="26464"/>
  <c r="EF170" i="26464"/>
  <c r="CQ170" i="26464"/>
  <c r="DK170" i="26464"/>
  <c r="EL170" i="26464"/>
  <c r="DQ170" i="26464"/>
  <c r="CS170" i="26464"/>
  <c r="CY170" i="26464"/>
  <c r="CK170" i="26464"/>
  <c r="ED170" i="26464"/>
  <c r="CI170" i="26464"/>
  <c r="DA170" i="26464"/>
  <c r="DI170" i="26464"/>
  <c r="AL77" i="26464"/>
  <c r="AT77" i="26464"/>
  <c r="BZ77" i="26464"/>
  <c r="AF77" i="26464"/>
  <c r="AN77" i="26464"/>
  <c r="CB77" i="26464"/>
  <c r="AJ77" i="26464"/>
  <c r="CD77" i="26464"/>
  <c r="AP77" i="26464"/>
  <c r="AR77" i="26464"/>
  <c r="AH77" i="26464"/>
  <c r="CJ208" i="26464"/>
  <c r="CR208" i="26464"/>
  <c r="CZ208" i="26464"/>
  <c r="DJ208" i="26464"/>
  <c r="DR208" i="26464"/>
  <c r="CX208" i="26464"/>
  <c r="CP208" i="26464"/>
  <c r="EG208" i="26464"/>
  <c r="DL208" i="26464"/>
  <c r="DB208" i="26464"/>
  <c r="EI208" i="26464"/>
  <c r="CN208" i="26464"/>
  <c r="DH208" i="26464"/>
  <c r="EE208" i="26464"/>
  <c r="CL208" i="26464"/>
  <c r="DN208" i="26464"/>
  <c r="EM208" i="26464"/>
  <c r="CT208" i="26464"/>
  <c r="DP208" i="26464"/>
  <c r="EA208" i="26464"/>
  <c r="EK208" i="26464"/>
  <c r="EC208" i="26464"/>
  <c r="CV208" i="26464"/>
  <c r="DF208" i="26464"/>
  <c r="BE160" i="26464"/>
  <c r="BM160" i="26464"/>
  <c r="BU160" i="26464"/>
  <c r="AY160" i="26464"/>
  <c r="BG160" i="26464"/>
  <c r="BO160" i="26464"/>
  <c r="BA160" i="26464"/>
  <c r="BC160" i="26464"/>
  <c r="BQ160" i="26464"/>
  <c r="BK160" i="26464"/>
  <c r="BI160" i="26464"/>
  <c r="BS160" i="26464"/>
  <c r="AM262" i="26464"/>
  <c r="AU262" i="26464"/>
  <c r="CA262" i="26464"/>
  <c r="AG262" i="26464"/>
  <c r="AO262" i="26464"/>
  <c r="CC262" i="26464"/>
  <c r="AK262" i="26464"/>
  <c r="AS262" i="26464"/>
  <c r="CE262" i="26464"/>
  <c r="AI262" i="26464"/>
  <c r="AQ262" i="26464"/>
  <c r="ED111" i="26464"/>
  <c r="EL111" i="26464"/>
  <c r="CK111" i="26464"/>
  <c r="DE111" i="26464"/>
  <c r="EJ111" i="26464"/>
  <c r="CU111" i="26464"/>
  <c r="DO111" i="26464"/>
  <c r="EB111" i="26464"/>
  <c r="CM111" i="26464"/>
  <c r="DG111" i="26464"/>
  <c r="CW111" i="26464"/>
  <c r="DQ111" i="26464"/>
  <c r="CI111" i="26464"/>
  <c r="CS111" i="26464"/>
  <c r="DM111" i="26464"/>
  <c r="DZ111" i="26464"/>
  <c r="EP111" i="26464" s="1"/>
  <c r="DA111" i="26464"/>
  <c r="DI111" i="26464"/>
  <c r="EH111" i="26464"/>
  <c r="DK111" i="26464"/>
  <c r="CO111" i="26464"/>
  <c r="CY111" i="26464"/>
  <c r="EF111" i="26464"/>
  <c r="CQ111" i="26464"/>
  <c r="AM98" i="26464"/>
  <c r="AU98" i="26464"/>
  <c r="CA98" i="26464"/>
  <c r="CE98" i="26464"/>
  <c r="AG98" i="26464"/>
  <c r="AS98" i="26464"/>
  <c r="AI98" i="26464"/>
  <c r="AQ98" i="26464"/>
  <c r="CC98" i="26464"/>
  <c r="AK98" i="26464"/>
  <c r="AO98" i="26464"/>
  <c r="AY278" i="26464"/>
  <c r="BG278" i="26464"/>
  <c r="BQ278" i="26464"/>
  <c r="BA278" i="26464"/>
  <c r="BI278" i="26464"/>
  <c r="BS278" i="26464"/>
  <c r="BO278" i="26464"/>
  <c r="BU278" i="26464"/>
  <c r="BM278" i="26464"/>
  <c r="BE278" i="26464"/>
  <c r="BC278" i="26464"/>
  <c r="CM18" i="26464"/>
  <c r="CI18" i="26464"/>
  <c r="CK18" i="26464"/>
  <c r="CO18" i="26464"/>
  <c r="AL156" i="26464"/>
  <c r="AT156" i="26464"/>
  <c r="BZ156" i="26464"/>
  <c r="AN156" i="26464"/>
  <c r="AF156" i="26464"/>
  <c r="AH156" i="26464"/>
  <c r="CB156" i="26464"/>
  <c r="AJ156" i="26464"/>
  <c r="AR156" i="26464"/>
  <c r="AP156" i="26464"/>
  <c r="CD156" i="26464"/>
  <c r="BB188" i="26464"/>
  <c r="BJ188" i="26464"/>
  <c r="BR188" i="26464"/>
  <c r="BD188" i="26464"/>
  <c r="BL188" i="26464"/>
  <c r="BT188" i="26464"/>
  <c r="AZ188" i="26464"/>
  <c r="BH188" i="26464"/>
  <c r="BP188" i="26464"/>
  <c r="BF188" i="26464"/>
  <c r="BN188" i="26464"/>
  <c r="BV188" i="26464"/>
  <c r="CP201" i="26464"/>
  <c r="CX201" i="26464"/>
  <c r="DH201" i="26464"/>
  <c r="DP201" i="26464"/>
  <c r="EA201" i="26464"/>
  <c r="EI201" i="26464"/>
  <c r="EC201" i="26464"/>
  <c r="EM201" i="26464"/>
  <c r="CR201" i="26464"/>
  <c r="DB201" i="26464"/>
  <c r="DN201" i="26464"/>
  <c r="EE201" i="26464"/>
  <c r="CJ201" i="26464"/>
  <c r="CT201" i="26464"/>
  <c r="DF201" i="26464"/>
  <c r="DR201" i="26464"/>
  <c r="CN201" i="26464"/>
  <c r="CZ201" i="26464"/>
  <c r="DL201" i="26464"/>
  <c r="DJ201" i="26464"/>
  <c r="CL201" i="26464"/>
  <c r="EK201" i="26464"/>
  <c r="CV201" i="26464"/>
  <c r="EG201" i="26464"/>
  <c r="DZ102" i="26464"/>
  <c r="EP102" i="26464" s="1"/>
  <c r="EH102" i="26464"/>
  <c r="EB102" i="26464"/>
  <c r="EJ102" i="26464"/>
  <c r="CM102" i="26464"/>
  <c r="CU102" i="26464"/>
  <c r="DE102" i="26464"/>
  <c r="DM102" i="26464"/>
  <c r="CS102" i="26464"/>
  <c r="DI102" i="26464"/>
  <c r="EL102" i="26464"/>
  <c r="CI102" i="26464"/>
  <c r="CW102" i="26464"/>
  <c r="DK102" i="26464"/>
  <c r="CK102" i="26464"/>
  <c r="CY102" i="26464"/>
  <c r="ED102" i="26464"/>
  <c r="DG102" i="26464"/>
  <c r="DO102" i="26464"/>
  <c r="DQ102" i="26464"/>
  <c r="DA102" i="26464"/>
  <c r="CO102" i="26464"/>
  <c r="CQ102" i="26464"/>
  <c r="EF102" i="26464"/>
  <c r="AN72" i="26464"/>
  <c r="AF72" i="26464"/>
  <c r="AP72" i="26464"/>
  <c r="BZ72" i="26464"/>
  <c r="AH72" i="26464"/>
  <c r="AR72" i="26464"/>
  <c r="CB72" i="26464"/>
  <c r="AT72" i="26464"/>
  <c r="CD72" i="26464"/>
  <c r="AJ72" i="26464"/>
  <c r="AL72" i="26464"/>
  <c r="BA210" i="26464"/>
  <c r="BS210" i="26464"/>
  <c r="BK210" i="26464"/>
  <c r="BC210" i="26464"/>
  <c r="BU210" i="26464"/>
  <c r="BM210" i="26464"/>
  <c r="BI210" i="26464"/>
  <c r="BE210" i="26464"/>
  <c r="BG210" i="26464"/>
  <c r="BO210" i="26464"/>
  <c r="AY210" i="26464"/>
  <c r="BQ210" i="26464"/>
  <c r="AZ224" i="26464"/>
  <c r="BH224" i="26464"/>
  <c r="BP224" i="26464"/>
  <c r="BB224" i="26464"/>
  <c r="BJ224" i="26464"/>
  <c r="BR224" i="26464"/>
  <c r="BL224" i="26464"/>
  <c r="BN224" i="26464"/>
  <c r="BD224" i="26464"/>
  <c r="BV224" i="26464"/>
  <c r="BT224" i="26464"/>
  <c r="BF224" i="26464"/>
  <c r="BE176" i="26464"/>
  <c r="BM176" i="26464"/>
  <c r="BU176" i="26464"/>
  <c r="AY176" i="26464"/>
  <c r="BG176" i="26464"/>
  <c r="BO176" i="26464"/>
  <c r="BI176" i="26464"/>
  <c r="BK176" i="26464"/>
  <c r="BQ176" i="26464"/>
  <c r="BC176" i="26464"/>
  <c r="BA176" i="26464"/>
  <c r="BS176" i="26464"/>
  <c r="AY74" i="26464"/>
  <c r="BG74" i="26464"/>
  <c r="BO74" i="26464"/>
  <c r="BC74" i="26464"/>
  <c r="BU74" i="26464"/>
  <c r="BM74" i="26464"/>
  <c r="BE74" i="26464"/>
  <c r="BK74" i="26464"/>
  <c r="BA74" i="26464"/>
  <c r="BI74" i="26464"/>
  <c r="BQ74" i="26464"/>
  <c r="BS74" i="26464"/>
  <c r="ED90" i="26464"/>
  <c r="EL90" i="26464"/>
  <c r="CK90" i="26464"/>
  <c r="CS90" i="26464"/>
  <c r="DA90" i="26464"/>
  <c r="DK90" i="26464"/>
  <c r="EF90" i="26464"/>
  <c r="CI90" i="26464"/>
  <c r="CQ90" i="26464"/>
  <c r="CY90" i="26464"/>
  <c r="DI90" i="26464"/>
  <c r="DQ90" i="26464"/>
  <c r="EJ90" i="26464"/>
  <c r="CM90" i="26464"/>
  <c r="DE90" i="26464"/>
  <c r="DZ90" i="26464"/>
  <c r="EP90" i="26464" s="1"/>
  <c r="CO90" i="26464"/>
  <c r="DG90" i="26464"/>
  <c r="CW90" i="26464"/>
  <c r="DO90" i="26464"/>
  <c r="DM90" i="26464"/>
  <c r="EB90" i="26464"/>
  <c r="EH90" i="26464"/>
  <c r="CU90" i="26464"/>
  <c r="BC274" i="26464"/>
  <c r="BK274" i="26464"/>
  <c r="BS274" i="26464"/>
  <c r="BE274" i="26464"/>
  <c r="BM274" i="26464"/>
  <c r="BU274" i="26464"/>
  <c r="BI274" i="26464"/>
  <c r="AY274" i="26464"/>
  <c r="BO274" i="26464"/>
  <c r="BA274" i="26464"/>
  <c r="BG274" i="26464"/>
  <c r="BQ274" i="26464"/>
  <c r="EA242" i="26464"/>
  <c r="EI242" i="26464"/>
  <c r="CR242" i="26464"/>
  <c r="DL242" i="26464"/>
  <c r="CJ242" i="26464"/>
  <c r="DB242" i="26464"/>
  <c r="CT242" i="26464"/>
  <c r="DN242" i="26464"/>
  <c r="EK242" i="26464"/>
  <c r="CL242" i="26464"/>
  <c r="DF242" i="26464"/>
  <c r="DP242" i="26464"/>
  <c r="EC242" i="26464"/>
  <c r="CZ242" i="26464"/>
  <c r="EG242" i="26464"/>
  <c r="EE242" i="26464"/>
  <c r="CN242" i="26464"/>
  <c r="CP242" i="26464"/>
  <c r="CV242" i="26464"/>
  <c r="DH242" i="26464"/>
  <c r="EM242" i="26464"/>
  <c r="DR242" i="26464"/>
  <c r="DJ242" i="26464"/>
  <c r="CX242" i="26464"/>
  <c r="AF49" i="26464"/>
  <c r="AN49" i="26464"/>
  <c r="CD49" i="26464"/>
  <c r="AL49" i="26464"/>
  <c r="AT49" i="26464"/>
  <c r="AH49" i="26464"/>
  <c r="CB49" i="26464"/>
  <c r="AJ49" i="26464"/>
  <c r="BZ49" i="26464"/>
  <c r="AP49" i="26464"/>
  <c r="AR49" i="26464"/>
  <c r="AM42" i="26464"/>
  <c r="AI42" i="26464"/>
  <c r="AS42" i="26464"/>
  <c r="AG42" i="26464"/>
  <c r="AK42" i="26464"/>
  <c r="CA42" i="26464"/>
  <c r="AO42" i="26464"/>
  <c r="AQ42" i="26464"/>
  <c r="CC42" i="26464"/>
  <c r="AK196" i="26464"/>
  <c r="AS196" i="26464"/>
  <c r="AM196" i="26464"/>
  <c r="AU196" i="26464"/>
  <c r="CA196" i="26464"/>
  <c r="AI196" i="26464"/>
  <c r="AO196" i="26464"/>
  <c r="AG196" i="26464"/>
  <c r="CE196" i="26464"/>
  <c r="AQ196" i="26464"/>
  <c r="CC196" i="26464"/>
  <c r="EG105" i="26464"/>
  <c r="CL105" i="26464"/>
  <c r="CT105" i="26464"/>
  <c r="DB105" i="26464"/>
  <c r="DL105" i="26464"/>
  <c r="CX105" i="26464"/>
  <c r="DJ105" i="26464"/>
  <c r="CN105" i="26464"/>
  <c r="EA105" i="26464"/>
  <c r="EK105" i="26464"/>
  <c r="CP105" i="26464"/>
  <c r="CZ105" i="26464"/>
  <c r="DN105" i="26464"/>
  <c r="EC105" i="26464"/>
  <c r="EM105" i="26464"/>
  <c r="CJ105" i="26464"/>
  <c r="EI105" i="26464"/>
  <c r="CV105" i="26464"/>
  <c r="EE105" i="26464"/>
  <c r="DF105" i="26464"/>
  <c r="CR105" i="26464"/>
  <c r="DR105" i="26464"/>
  <c r="DH105" i="26464"/>
  <c r="DP105" i="26464"/>
  <c r="BC87" i="26464"/>
  <c r="BK87" i="26464"/>
  <c r="BS87" i="26464"/>
  <c r="AY87" i="26464"/>
  <c r="BI87" i="26464"/>
  <c r="BU87" i="26464"/>
  <c r="BG87" i="26464"/>
  <c r="BQ87" i="26464"/>
  <c r="BE87" i="26464"/>
  <c r="BM87" i="26464"/>
  <c r="BA87" i="26464"/>
  <c r="BO87" i="26464"/>
  <c r="AY227" i="26464"/>
  <c r="BG227" i="26464"/>
  <c r="BO227" i="26464"/>
  <c r="BA227" i="26464"/>
  <c r="BI227" i="26464"/>
  <c r="BQ227" i="26464"/>
  <c r="BE227" i="26464"/>
  <c r="BS227" i="26464"/>
  <c r="BU227" i="26464"/>
  <c r="BC227" i="26464"/>
  <c r="BM227" i="26464"/>
  <c r="BK227" i="26464"/>
  <c r="AH173" i="26464"/>
  <c r="AP173" i="26464"/>
  <c r="CD173" i="26464"/>
  <c r="AJ173" i="26464"/>
  <c r="AR173" i="26464"/>
  <c r="AF173" i="26464"/>
  <c r="BZ173" i="26464"/>
  <c r="AL173" i="26464"/>
  <c r="CB173" i="26464"/>
  <c r="AN173" i="26464"/>
  <c r="AT173" i="26464"/>
  <c r="AY270" i="26464"/>
  <c r="BG270" i="26464"/>
  <c r="BO270" i="26464"/>
  <c r="BA270" i="26464"/>
  <c r="BI270" i="26464"/>
  <c r="BQ270" i="26464"/>
  <c r="BC270" i="26464"/>
  <c r="BU270" i="26464"/>
  <c r="BE270" i="26464"/>
  <c r="BM270" i="26464"/>
  <c r="BS270" i="26464"/>
  <c r="BK270" i="26464"/>
  <c r="EA268" i="26464"/>
  <c r="EI268" i="26464"/>
  <c r="CP268" i="26464"/>
  <c r="CX268" i="26464"/>
  <c r="DH268" i="26464"/>
  <c r="DP268" i="26464"/>
  <c r="EC268" i="26464"/>
  <c r="EK268" i="26464"/>
  <c r="CJ268" i="26464"/>
  <c r="CR268" i="26464"/>
  <c r="CZ268" i="26464"/>
  <c r="DJ268" i="26464"/>
  <c r="DR268" i="26464"/>
  <c r="CN268" i="26464"/>
  <c r="CV268" i="26464"/>
  <c r="DF268" i="26464"/>
  <c r="DN268" i="26464"/>
  <c r="EG268" i="26464"/>
  <c r="CT268" i="26464"/>
  <c r="DB268" i="26464"/>
  <c r="DL268" i="26464"/>
  <c r="EM268" i="26464"/>
  <c r="EE268" i="26464"/>
  <c r="CL268" i="26464"/>
  <c r="AM145" i="26464"/>
  <c r="AU145" i="26464"/>
  <c r="CA145" i="26464"/>
  <c r="AO145" i="26464"/>
  <c r="AQ145" i="26464"/>
  <c r="CC145" i="26464"/>
  <c r="CE145" i="26464"/>
  <c r="AG145" i="26464"/>
  <c r="AS145" i="26464"/>
  <c r="AK145" i="26464"/>
  <c r="AI145" i="26464"/>
  <c r="AL47" i="26464"/>
  <c r="AT47" i="26464"/>
  <c r="CD47" i="26464"/>
  <c r="AR47" i="26464"/>
  <c r="BZ47" i="26464"/>
  <c r="AH47" i="26464"/>
  <c r="AJ47" i="26464"/>
  <c r="AN47" i="26464"/>
  <c r="AF47" i="26464"/>
  <c r="AP47" i="26464"/>
  <c r="CB47" i="26464"/>
  <c r="BF264" i="26464"/>
  <c r="BN264" i="26464"/>
  <c r="BV264" i="26464"/>
  <c r="AZ264" i="26464"/>
  <c r="BH264" i="26464"/>
  <c r="BP264" i="26464"/>
  <c r="BD264" i="26464"/>
  <c r="BL264" i="26464"/>
  <c r="BT264" i="26464"/>
  <c r="BR264" i="26464"/>
  <c r="BJ264" i="26464"/>
  <c r="BB264" i="26464"/>
  <c r="CJ52" i="26464"/>
  <c r="CR52" i="26464"/>
  <c r="CZ52" i="26464"/>
  <c r="DJ52" i="26464"/>
  <c r="CL52" i="26464"/>
  <c r="CT52" i="26464"/>
  <c r="DB52" i="26464"/>
  <c r="DL52" i="26464"/>
  <c r="EE52" i="26464"/>
  <c r="CV52" i="26464"/>
  <c r="EC52" i="26464"/>
  <c r="CX52" i="26464"/>
  <c r="DN52" i="26464"/>
  <c r="CN52" i="26464"/>
  <c r="EG52" i="26464"/>
  <c r="DH52" i="26464"/>
  <c r="EA52" i="26464"/>
  <c r="EK52" i="26464"/>
  <c r="DP52" i="26464"/>
  <c r="CP52" i="26464"/>
  <c r="EI52" i="26464"/>
  <c r="DF52" i="26464"/>
  <c r="AL272" i="26464"/>
  <c r="BZ272" i="26464"/>
  <c r="AF272" i="26464"/>
  <c r="AN272" i="26464"/>
  <c r="CB272" i="26464"/>
  <c r="AJ272" i="26464"/>
  <c r="AR272" i="26464"/>
  <c r="AT272" i="26464"/>
  <c r="AH272" i="26464"/>
  <c r="CD272" i="26464"/>
  <c r="AP272" i="26464"/>
  <c r="AF275" i="26464"/>
  <c r="AN275" i="26464"/>
  <c r="CB275" i="26464"/>
  <c r="AH275" i="26464"/>
  <c r="AP275" i="26464"/>
  <c r="CD275" i="26464"/>
  <c r="AJ275" i="26464"/>
  <c r="AT275" i="26464"/>
  <c r="BZ275" i="26464"/>
  <c r="AL275" i="26464"/>
  <c r="AR275" i="26464"/>
  <c r="AK263" i="26464"/>
  <c r="AS263" i="26464"/>
  <c r="AM263" i="26464"/>
  <c r="AU263" i="26464"/>
  <c r="CA263" i="26464"/>
  <c r="AI263" i="26464"/>
  <c r="AQ263" i="26464"/>
  <c r="CE263" i="26464"/>
  <c r="AG263" i="26464"/>
  <c r="AO263" i="26464"/>
  <c r="CC263" i="26464"/>
  <c r="AL148" i="26464"/>
  <c r="AT148" i="26464"/>
  <c r="BZ148" i="26464"/>
  <c r="CD148" i="26464"/>
  <c r="AF148" i="26464"/>
  <c r="AR148" i="26464"/>
  <c r="AH148" i="26464"/>
  <c r="AN148" i="26464"/>
  <c r="AP148" i="26464"/>
  <c r="AJ148" i="26464"/>
  <c r="CB148" i="26464"/>
  <c r="CM97" i="26464"/>
  <c r="CU97" i="26464"/>
  <c r="DE97" i="26464"/>
  <c r="DM97" i="26464"/>
  <c r="CO97" i="26464"/>
  <c r="CW97" i="26464"/>
  <c r="DG97" i="26464"/>
  <c r="DO97" i="26464"/>
  <c r="EF97" i="26464"/>
  <c r="DA97" i="26464"/>
  <c r="DQ97" i="26464"/>
  <c r="EH97" i="26464"/>
  <c r="CQ97" i="26464"/>
  <c r="EJ97" i="26464"/>
  <c r="CS97" i="26464"/>
  <c r="DI97" i="26464"/>
  <c r="DZ97" i="26464"/>
  <c r="EP97" i="26464" s="1"/>
  <c r="EL97" i="26464"/>
  <c r="CY97" i="26464"/>
  <c r="DK97" i="26464"/>
  <c r="ED97" i="26464"/>
  <c r="CI97" i="26464"/>
  <c r="CK97" i="26464"/>
  <c r="EB97" i="26464"/>
  <c r="AY83" i="26464"/>
  <c r="BG83" i="26464"/>
  <c r="BO83" i="26464"/>
  <c r="BA83" i="26464"/>
  <c r="BM83" i="26464"/>
  <c r="BC83" i="26464"/>
  <c r="BK83" i="26464"/>
  <c r="BQ83" i="26464"/>
  <c r="BS83" i="26464"/>
  <c r="BU83" i="26464"/>
  <c r="BI83" i="26464"/>
  <c r="BE83" i="26464"/>
  <c r="AF140" i="26464"/>
  <c r="AN140" i="26464"/>
  <c r="CB140" i="26464"/>
  <c r="AH140" i="26464"/>
  <c r="AP140" i="26464"/>
  <c r="CD140" i="26464"/>
  <c r="AL140" i="26464"/>
  <c r="AT140" i="26464"/>
  <c r="BZ140" i="26464"/>
  <c r="AR140" i="26464"/>
  <c r="AJ140" i="26464"/>
  <c r="CI239" i="26464"/>
  <c r="CQ239" i="26464"/>
  <c r="CY239" i="26464"/>
  <c r="DI239" i="26464"/>
  <c r="DQ239" i="26464"/>
  <c r="EB239" i="26464"/>
  <c r="EJ239" i="26464"/>
  <c r="CS239" i="26464"/>
  <c r="DE239" i="26464"/>
  <c r="DO239" i="26464"/>
  <c r="EF239" i="26464"/>
  <c r="CK239" i="26464"/>
  <c r="CU239" i="26464"/>
  <c r="DG239" i="26464"/>
  <c r="EH239" i="26464"/>
  <c r="ED239" i="26464"/>
  <c r="CO239" i="26464"/>
  <c r="DZ239" i="26464"/>
  <c r="DM239" i="26464"/>
  <c r="CW239" i="26464"/>
  <c r="CM239" i="26464"/>
  <c r="DA239" i="26464"/>
  <c r="EL239" i="26464"/>
  <c r="DK239" i="26464"/>
  <c r="CO76" i="26464"/>
  <c r="CS76" i="26464"/>
  <c r="DA76" i="26464"/>
  <c r="DK76" i="26464"/>
  <c r="CK76" i="26464"/>
  <c r="EF76" i="26464"/>
  <c r="CU76" i="26464"/>
  <c r="DE76" i="26464"/>
  <c r="DM76" i="26464"/>
  <c r="CM76" i="26464"/>
  <c r="DZ76" i="26464"/>
  <c r="EP76" i="26464" s="1"/>
  <c r="EH76" i="26464"/>
  <c r="CI76" i="26464"/>
  <c r="ED76" i="26464"/>
  <c r="EL76" i="26464"/>
  <c r="DI76" i="26464"/>
  <c r="EJ76" i="26464"/>
  <c r="DO76" i="26464"/>
  <c r="CQ76" i="26464"/>
  <c r="CW76" i="26464"/>
  <c r="DQ76" i="26464"/>
  <c r="CY76" i="26464"/>
  <c r="DG76" i="26464"/>
  <c r="EB76" i="26464"/>
  <c r="AM177" i="26464"/>
  <c r="AU177" i="26464"/>
  <c r="CA177" i="26464"/>
  <c r="AG177" i="26464"/>
  <c r="AO177" i="26464"/>
  <c r="CC177" i="26464"/>
  <c r="AK177" i="26464"/>
  <c r="AS177" i="26464"/>
  <c r="AI177" i="26464"/>
  <c r="CE177" i="26464"/>
  <c r="AQ177" i="26464"/>
  <c r="AT244" i="26464"/>
  <c r="AL244" i="26464"/>
  <c r="AN244" i="26464"/>
  <c r="AF244" i="26464"/>
  <c r="AJ244" i="26464"/>
  <c r="CD244" i="26464"/>
  <c r="AP244" i="26464"/>
  <c r="CB244" i="26464"/>
  <c r="BZ244" i="26464"/>
  <c r="AH244" i="26464"/>
  <c r="AR244" i="26464"/>
  <c r="CL139" i="26464"/>
  <c r="CT139" i="26464"/>
  <c r="DB139" i="26464"/>
  <c r="DL139" i="26464"/>
  <c r="EG139" i="26464"/>
  <c r="CN139" i="26464"/>
  <c r="CV139" i="26464"/>
  <c r="DF139" i="26464"/>
  <c r="DN139" i="26464"/>
  <c r="EA139" i="26464"/>
  <c r="EI139" i="26464"/>
  <c r="EE139" i="26464"/>
  <c r="EM139" i="26464"/>
  <c r="DP139" i="26464"/>
  <c r="CR139" i="26464"/>
  <c r="CX139" i="26464"/>
  <c r="DR139" i="26464"/>
  <c r="EC139" i="26464"/>
  <c r="CJ139" i="26464"/>
  <c r="CP139" i="26464"/>
  <c r="EK139" i="26464"/>
  <c r="DJ139" i="26464"/>
  <c r="CZ139" i="26464"/>
  <c r="DH139" i="26464"/>
  <c r="CN141" i="26464"/>
  <c r="CV141" i="26464"/>
  <c r="DF141" i="26464"/>
  <c r="DN141" i="26464"/>
  <c r="CP141" i="26464"/>
  <c r="CX141" i="26464"/>
  <c r="DH141" i="26464"/>
  <c r="DP141" i="26464"/>
  <c r="EC141" i="26464"/>
  <c r="EK141" i="26464"/>
  <c r="EG141" i="26464"/>
  <c r="CJ141" i="26464"/>
  <c r="CZ141" i="26464"/>
  <c r="DR141" i="26464"/>
  <c r="EM141" i="26464"/>
  <c r="CL141" i="26464"/>
  <c r="DB141" i="26464"/>
  <c r="EA141" i="26464"/>
  <c r="EI141" i="26464"/>
  <c r="DJ141" i="26464"/>
  <c r="DL141" i="26464"/>
  <c r="CT141" i="26464"/>
  <c r="CR141" i="26464"/>
  <c r="EE141" i="26464"/>
  <c r="AZ21" i="26464"/>
  <c r="BH21" i="26464"/>
  <c r="BB21" i="26464"/>
  <c r="BF21" i="26464"/>
  <c r="BD21" i="26464"/>
  <c r="BE46" i="26464"/>
  <c r="BM46" i="26464"/>
  <c r="BG46" i="26464"/>
  <c r="BC46" i="26464"/>
  <c r="AY46" i="26464"/>
  <c r="BK46" i="26464"/>
  <c r="BO46" i="26464"/>
  <c r="BA46" i="26464"/>
  <c r="BQ46" i="26464"/>
  <c r="BI46" i="26464"/>
  <c r="BB206" i="26464"/>
  <c r="BJ206" i="26464"/>
  <c r="BR206" i="26464"/>
  <c r="BH206" i="26464"/>
  <c r="AZ206" i="26464"/>
  <c r="BT206" i="26464"/>
  <c r="BL206" i="26464"/>
  <c r="BP206" i="26464"/>
  <c r="BF206" i="26464"/>
  <c r="BN206" i="26464"/>
  <c r="BD206" i="26464"/>
  <c r="BV206" i="26464"/>
  <c r="CN212" i="26464"/>
  <c r="CV212" i="26464"/>
  <c r="DF212" i="26464"/>
  <c r="DN212" i="26464"/>
  <c r="CP212" i="26464"/>
  <c r="DJ212" i="26464"/>
  <c r="CZ212" i="26464"/>
  <c r="EG212" i="26464"/>
  <c r="CR212" i="26464"/>
  <c r="DL212" i="26464"/>
  <c r="EI212" i="26464"/>
  <c r="CJ212" i="26464"/>
  <c r="DB212" i="26464"/>
  <c r="EA212" i="26464"/>
  <c r="CX212" i="26464"/>
  <c r="DR212" i="26464"/>
  <c r="EE212" i="26464"/>
  <c r="DH212" i="26464"/>
  <c r="CL212" i="26464"/>
  <c r="EM212" i="26464"/>
  <c r="DP212" i="26464"/>
  <c r="CT212" i="26464"/>
  <c r="EK212" i="26464"/>
  <c r="EC212" i="26464"/>
  <c r="BD254" i="26464"/>
  <c r="BL254" i="26464"/>
  <c r="BT254" i="26464"/>
  <c r="BF254" i="26464"/>
  <c r="BN254" i="26464"/>
  <c r="BV254" i="26464"/>
  <c r="BB254" i="26464"/>
  <c r="BJ254" i="26464"/>
  <c r="BR254" i="26464"/>
  <c r="BH254" i="26464"/>
  <c r="AZ254" i="26464"/>
  <c r="BP254" i="26464"/>
  <c r="CO120" i="26464"/>
  <c r="CW120" i="26464"/>
  <c r="DG120" i="26464"/>
  <c r="DO120" i="26464"/>
  <c r="CI120" i="26464"/>
  <c r="CQ120" i="26464"/>
  <c r="CY120" i="26464"/>
  <c r="DI120" i="26464"/>
  <c r="DQ120" i="26464"/>
  <c r="DZ120" i="26464"/>
  <c r="EP120" i="26464" s="1"/>
  <c r="EH120" i="26464"/>
  <c r="CM120" i="26464"/>
  <c r="DA120" i="26464"/>
  <c r="EF120" i="26464"/>
  <c r="DE120" i="26464"/>
  <c r="EJ120" i="26464"/>
  <c r="CS120" i="26464"/>
  <c r="EL120" i="26464"/>
  <c r="DM120" i="26464"/>
  <c r="DK120" i="26464"/>
  <c r="CK120" i="26464"/>
  <c r="EB120" i="26464"/>
  <c r="ED120" i="26464"/>
  <c r="CU120" i="26464"/>
  <c r="CO91" i="26464"/>
  <c r="CW91" i="26464"/>
  <c r="DG91" i="26464"/>
  <c r="DO91" i="26464"/>
  <c r="EB91" i="26464"/>
  <c r="EJ91" i="26464"/>
  <c r="CI91" i="26464"/>
  <c r="CQ91" i="26464"/>
  <c r="CY91" i="26464"/>
  <c r="DI91" i="26464"/>
  <c r="DQ91" i="26464"/>
  <c r="DZ91" i="26464"/>
  <c r="EP91" i="26464" s="1"/>
  <c r="EH91" i="26464"/>
  <c r="CM91" i="26464"/>
  <c r="DE91" i="26464"/>
  <c r="ED91" i="26464"/>
  <c r="CS91" i="26464"/>
  <c r="DK91" i="26464"/>
  <c r="CK91" i="26464"/>
  <c r="DA91" i="26464"/>
  <c r="EL91" i="26464"/>
  <c r="CU91" i="26464"/>
  <c r="DM91" i="26464"/>
  <c r="EF91" i="26464"/>
  <c r="DU11" i="26464"/>
  <c r="DT11" i="26464"/>
  <c r="Q52" i="18" s="1"/>
  <c r="R52" i="18" s="1"/>
  <c r="DS11" i="26464"/>
  <c r="EB68" i="26464"/>
  <c r="EJ68" i="26464"/>
  <c r="ED68" i="26464"/>
  <c r="EL68" i="26464"/>
  <c r="CO68" i="26464"/>
  <c r="CW68" i="26464"/>
  <c r="DG68" i="26464"/>
  <c r="DO68" i="26464"/>
  <c r="CY68" i="26464"/>
  <c r="DM68" i="26464"/>
  <c r="CM68" i="26464"/>
  <c r="DA68" i="26464"/>
  <c r="EF68" i="26464"/>
  <c r="DQ68" i="26464"/>
  <c r="CQ68" i="26464"/>
  <c r="DE68" i="26464"/>
  <c r="EH68" i="26464"/>
  <c r="CK68" i="26464"/>
  <c r="DI68" i="26464"/>
  <c r="DK68" i="26464"/>
  <c r="CI68" i="26464"/>
  <c r="DZ68" i="26464"/>
  <c r="EP68" i="26464" s="1"/>
  <c r="CU68" i="26464"/>
  <c r="CS68" i="26464"/>
  <c r="AK204" i="26464"/>
  <c r="AS204" i="26464"/>
  <c r="AM204" i="26464"/>
  <c r="CC204" i="26464"/>
  <c r="AO204" i="26464"/>
  <c r="CE204" i="26464"/>
  <c r="AI204" i="26464"/>
  <c r="AQ204" i="26464"/>
  <c r="AG204" i="26464"/>
  <c r="CA204" i="26464"/>
  <c r="AU204" i="26464"/>
  <c r="CJ87" i="26464"/>
  <c r="CR87" i="26464"/>
  <c r="CZ87" i="26464"/>
  <c r="DJ87" i="26464"/>
  <c r="DR87" i="26464"/>
  <c r="EC87" i="26464"/>
  <c r="EK87" i="26464"/>
  <c r="CN87" i="26464"/>
  <c r="CX87" i="26464"/>
  <c r="DL87" i="26464"/>
  <c r="EA87" i="26464"/>
  <c r="EM87" i="26464"/>
  <c r="CP87" i="26464"/>
  <c r="DB87" i="26464"/>
  <c r="DN87" i="26464"/>
  <c r="EI87" i="26464"/>
  <c r="CT87" i="26464"/>
  <c r="DP87" i="26464"/>
  <c r="CV87" i="26464"/>
  <c r="EE87" i="26464"/>
  <c r="CL87" i="26464"/>
  <c r="DF87" i="26464"/>
  <c r="DH87" i="26464"/>
  <c r="EG87" i="26464"/>
  <c r="AX13" i="26464"/>
  <c r="AW13" i="26464"/>
  <c r="AV13" i="26464"/>
  <c r="BJ279" i="26464"/>
  <c r="BT279" i="26464"/>
  <c r="BN279" i="26464"/>
  <c r="BV279" i="26464"/>
  <c r="BR279" i="26464"/>
  <c r="AZ279" i="26464"/>
  <c r="BP279" i="26464"/>
  <c r="AJ88" i="26464"/>
  <c r="AR88" i="26464"/>
  <c r="AL88" i="26464"/>
  <c r="CB88" i="26464"/>
  <c r="AN88" i="26464"/>
  <c r="CD88" i="26464"/>
  <c r="AP88" i="26464"/>
  <c r="AT88" i="26464"/>
  <c r="AH88" i="26464"/>
  <c r="BZ88" i="26464"/>
  <c r="AF88" i="26464"/>
  <c r="BA183" i="26464"/>
  <c r="BI183" i="26464"/>
  <c r="BQ183" i="26464"/>
  <c r="BC183" i="26464"/>
  <c r="BK183" i="26464"/>
  <c r="BS183" i="26464"/>
  <c r="AY183" i="26464"/>
  <c r="BG183" i="26464"/>
  <c r="BO183" i="26464"/>
  <c r="BE183" i="26464"/>
  <c r="BM183" i="26464"/>
  <c r="BU183" i="26464"/>
  <c r="CK281" i="26464"/>
  <c r="EH281" i="26464"/>
  <c r="CW281" i="26464"/>
  <c r="EJ281" i="26464"/>
  <c r="EF281" i="26464"/>
  <c r="CI281" i="26464"/>
  <c r="EL281" i="26464"/>
  <c r="AM257" i="26464"/>
  <c r="AU257" i="26464"/>
  <c r="CA257" i="26464"/>
  <c r="AG257" i="26464"/>
  <c r="AO257" i="26464"/>
  <c r="CC257" i="26464"/>
  <c r="AK257" i="26464"/>
  <c r="AS257" i="26464"/>
  <c r="AQ257" i="26464"/>
  <c r="AI257" i="26464"/>
  <c r="CE257" i="26464"/>
  <c r="EA41" i="26464"/>
  <c r="EC41" i="26464"/>
  <c r="CP41" i="26464"/>
  <c r="CX41" i="26464"/>
  <c r="DH41" i="26464"/>
  <c r="CT41" i="26464"/>
  <c r="EE41" i="26464"/>
  <c r="CN41" i="26464"/>
  <c r="DB41" i="26464"/>
  <c r="CJ41" i="26464"/>
  <c r="DF41" i="26464"/>
  <c r="CL41" i="26464"/>
  <c r="DJ41" i="26464"/>
  <c r="DN41" i="26464"/>
  <c r="CR41" i="26464"/>
  <c r="CZ41" i="26464"/>
  <c r="EI41" i="26464"/>
  <c r="CV41" i="26464"/>
  <c r="CJ179" i="26464"/>
  <c r="CR179" i="26464"/>
  <c r="CZ179" i="26464"/>
  <c r="DJ179" i="26464"/>
  <c r="DR179" i="26464"/>
  <c r="EE179" i="26464"/>
  <c r="EM179" i="26464"/>
  <c r="CL179" i="26464"/>
  <c r="CT179" i="26464"/>
  <c r="DB179" i="26464"/>
  <c r="DL179" i="26464"/>
  <c r="EG179" i="26464"/>
  <c r="EC179" i="26464"/>
  <c r="EK179" i="26464"/>
  <c r="CN179" i="26464"/>
  <c r="DH179" i="26464"/>
  <c r="EI179" i="26464"/>
  <c r="DN179" i="26464"/>
  <c r="CP179" i="26464"/>
  <c r="DF179" i="26464"/>
  <c r="EA179" i="26464"/>
  <c r="CV179" i="26464"/>
  <c r="DP179" i="26464"/>
  <c r="CX179" i="26464"/>
  <c r="AG67" i="26464"/>
  <c r="AO67" i="26464"/>
  <c r="CC67" i="26464"/>
  <c r="AI67" i="26464"/>
  <c r="AQ67" i="26464"/>
  <c r="CE67" i="26464"/>
  <c r="AK67" i="26464"/>
  <c r="AM67" i="26464"/>
  <c r="CA67" i="26464"/>
  <c r="AU67" i="26464"/>
  <c r="AS67" i="26464"/>
  <c r="BP112" i="26464"/>
  <c r="BH112" i="26464"/>
  <c r="BR112" i="26464"/>
  <c r="AZ112" i="26464"/>
  <c r="BJ112" i="26464"/>
  <c r="BB112" i="26464"/>
  <c r="BT112" i="26464"/>
  <c r="BF112" i="26464"/>
  <c r="BL112" i="26464"/>
  <c r="BN112" i="26464"/>
  <c r="BD112" i="26464"/>
  <c r="BV112" i="26464"/>
  <c r="AY66" i="26464"/>
  <c r="BG66" i="26464"/>
  <c r="BO66" i="26464"/>
  <c r="BI66" i="26464"/>
  <c r="BU66" i="26464"/>
  <c r="BK66" i="26464"/>
  <c r="BA66" i="26464"/>
  <c r="BM66" i="26464"/>
  <c r="BE66" i="26464"/>
  <c r="BQ66" i="26464"/>
  <c r="BC66" i="26464"/>
  <c r="BS66" i="26464"/>
  <c r="BD182" i="26464"/>
  <c r="BL182" i="26464"/>
  <c r="BT182" i="26464"/>
  <c r="BF182" i="26464"/>
  <c r="BN182" i="26464"/>
  <c r="BV182" i="26464"/>
  <c r="BB182" i="26464"/>
  <c r="BJ182" i="26464"/>
  <c r="BR182" i="26464"/>
  <c r="AZ182" i="26464"/>
  <c r="BP182" i="26464"/>
  <c r="BH182" i="26464"/>
  <c r="AH245" i="26464"/>
  <c r="AP245" i="26464"/>
  <c r="CD245" i="26464"/>
  <c r="AJ245" i="26464"/>
  <c r="AR245" i="26464"/>
  <c r="AT245" i="26464"/>
  <c r="AF245" i="26464"/>
  <c r="AL245" i="26464"/>
  <c r="CB245" i="26464"/>
  <c r="AN245" i="26464"/>
  <c r="BZ245" i="26464"/>
  <c r="AH24" i="26464"/>
  <c r="AJ24" i="26464"/>
  <c r="BZ24" i="26464"/>
  <c r="AF24" i="26464"/>
  <c r="AK151" i="26464"/>
  <c r="AS151" i="26464"/>
  <c r="AU151" i="26464"/>
  <c r="AI151" i="26464"/>
  <c r="AM151" i="26464"/>
  <c r="AG151" i="26464"/>
  <c r="CE151" i="26464"/>
  <c r="AO151" i="26464"/>
  <c r="CC151" i="26464"/>
  <c r="CA151" i="26464"/>
  <c r="AQ151" i="26464"/>
  <c r="BF134" i="26464"/>
  <c r="BN134" i="26464"/>
  <c r="BV134" i="26464"/>
  <c r="AZ134" i="26464"/>
  <c r="BH134" i="26464"/>
  <c r="BP134" i="26464"/>
  <c r="BD134" i="26464"/>
  <c r="BL134" i="26464"/>
  <c r="BT134" i="26464"/>
  <c r="BB134" i="26464"/>
  <c r="BR134" i="26464"/>
  <c r="BJ134" i="26464"/>
  <c r="CL81" i="26464"/>
  <c r="CT81" i="26464"/>
  <c r="DB81" i="26464"/>
  <c r="DL81" i="26464"/>
  <c r="CN81" i="26464"/>
  <c r="CV81" i="26464"/>
  <c r="DF81" i="26464"/>
  <c r="DN81" i="26464"/>
  <c r="EE81" i="26464"/>
  <c r="EM81" i="26464"/>
  <c r="DJ81" i="26464"/>
  <c r="CJ81" i="26464"/>
  <c r="CX81" i="26464"/>
  <c r="EC81" i="26464"/>
  <c r="CZ81" i="26464"/>
  <c r="DP81" i="26464"/>
  <c r="EG81" i="26464"/>
  <c r="EA81" i="26464"/>
  <c r="DR81" i="26464"/>
  <c r="CP81" i="26464"/>
  <c r="EI81" i="26464"/>
  <c r="CR81" i="26464"/>
  <c r="DH81" i="26464"/>
  <c r="EK81" i="26464"/>
  <c r="BE166" i="26464"/>
  <c r="BM166" i="26464"/>
  <c r="BU166" i="26464"/>
  <c r="AY166" i="26464"/>
  <c r="BQ166" i="26464"/>
  <c r="BI166" i="26464"/>
  <c r="BA166" i="26464"/>
  <c r="BS166" i="26464"/>
  <c r="BK166" i="26464"/>
  <c r="BG166" i="26464"/>
  <c r="BO166" i="26464"/>
  <c r="BC166" i="26464"/>
  <c r="AZ159" i="26464"/>
  <c r="BH159" i="26464"/>
  <c r="BP159" i="26464"/>
  <c r="BB159" i="26464"/>
  <c r="BJ159" i="26464"/>
  <c r="BR159" i="26464"/>
  <c r="BL159" i="26464"/>
  <c r="BN159" i="26464"/>
  <c r="BD159" i="26464"/>
  <c r="BV159" i="26464"/>
  <c r="BF159" i="26464"/>
  <c r="BT159" i="26464"/>
  <c r="AH116" i="26464"/>
  <c r="AP116" i="26464"/>
  <c r="CD116" i="26464"/>
  <c r="AJ116" i="26464"/>
  <c r="AR116" i="26464"/>
  <c r="AF116" i="26464"/>
  <c r="AN116" i="26464"/>
  <c r="CB116" i="26464"/>
  <c r="AT116" i="26464"/>
  <c r="AL116" i="26464"/>
  <c r="BZ116" i="26464"/>
  <c r="AH26" i="26464"/>
  <c r="AF26" i="26464"/>
  <c r="AL26" i="26464"/>
  <c r="BZ26" i="26464"/>
  <c r="AJ26" i="26464"/>
  <c r="AK138" i="26464"/>
  <c r="AS138" i="26464"/>
  <c r="AM138" i="26464"/>
  <c r="AU138" i="26464"/>
  <c r="CA138" i="26464"/>
  <c r="AQ138" i="26464"/>
  <c r="AG138" i="26464"/>
  <c r="CE138" i="26464"/>
  <c r="AI138" i="26464"/>
  <c r="CC138" i="26464"/>
  <c r="AO138" i="26464"/>
  <c r="AZ170" i="26464"/>
  <c r="BH170" i="26464"/>
  <c r="BP170" i="26464"/>
  <c r="BB170" i="26464"/>
  <c r="BJ170" i="26464"/>
  <c r="BR170" i="26464"/>
  <c r="BF170" i="26464"/>
  <c r="BN170" i="26464"/>
  <c r="BV170" i="26464"/>
  <c r="BT170" i="26464"/>
  <c r="BD170" i="26464"/>
  <c r="BL170" i="26464"/>
  <c r="EB117" i="26464"/>
  <c r="EJ117" i="26464"/>
  <c r="CI117" i="26464"/>
  <c r="CQ117" i="26464"/>
  <c r="CY117" i="26464"/>
  <c r="DI117" i="26464"/>
  <c r="DQ117" i="26464"/>
  <c r="ED117" i="26464"/>
  <c r="EL117" i="26464"/>
  <c r="CK117" i="26464"/>
  <c r="CS117" i="26464"/>
  <c r="DA117" i="26464"/>
  <c r="DK117" i="26464"/>
  <c r="CO117" i="26464"/>
  <c r="CW117" i="26464"/>
  <c r="DG117" i="26464"/>
  <c r="DO117" i="26464"/>
  <c r="DM117" i="26464"/>
  <c r="EH117" i="26464"/>
  <c r="CU117" i="26464"/>
  <c r="CM117" i="26464"/>
  <c r="DE117" i="26464"/>
  <c r="DZ117" i="26464"/>
  <c r="EP117" i="26464" s="1"/>
  <c r="EF117" i="26464"/>
  <c r="CN164" i="26464"/>
  <c r="CV164" i="26464"/>
  <c r="DF164" i="26464"/>
  <c r="DN164" i="26464"/>
  <c r="EC164" i="26464"/>
  <c r="EK164" i="26464"/>
  <c r="DP164" i="26464"/>
  <c r="EE164" i="26464"/>
  <c r="CT164" i="26464"/>
  <c r="DR164" i="26464"/>
  <c r="CJ164" i="26464"/>
  <c r="DH164" i="26464"/>
  <c r="EG164" i="26464"/>
  <c r="DJ164" i="26464"/>
  <c r="EI164" i="26464"/>
  <c r="CR164" i="26464"/>
  <c r="DB164" i="26464"/>
  <c r="CP164" i="26464"/>
  <c r="EA164" i="26464"/>
  <c r="CX164" i="26464"/>
  <c r="CZ164" i="26464"/>
  <c r="CL164" i="26464"/>
  <c r="EM164" i="26464"/>
  <c r="DL164" i="26464"/>
  <c r="AG160" i="26464"/>
  <c r="AO160" i="26464"/>
  <c r="CC160" i="26464"/>
  <c r="AI160" i="26464"/>
  <c r="AQ160" i="26464"/>
  <c r="CE160" i="26464"/>
  <c r="AM160" i="26464"/>
  <c r="CA160" i="26464"/>
  <c r="AS160" i="26464"/>
  <c r="AU160" i="26464"/>
  <c r="AK160" i="26464"/>
  <c r="AK29" i="26464"/>
  <c r="CA29" i="26464"/>
  <c r="AG29" i="26464"/>
  <c r="AI29" i="26464"/>
  <c r="AM29" i="26464"/>
  <c r="AK226" i="26464"/>
  <c r="AS226" i="26464"/>
  <c r="CC226" i="26464"/>
  <c r="AQ226" i="26464"/>
  <c r="AG226" i="26464"/>
  <c r="CE226" i="26464"/>
  <c r="AU226" i="26464"/>
  <c r="AO226" i="26464"/>
  <c r="CA226" i="26464"/>
  <c r="AM226" i="26464"/>
  <c r="AI226" i="26464"/>
  <c r="CN133" i="26464"/>
  <c r="CV133" i="26464"/>
  <c r="DF133" i="26464"/>
  <c r="DN133" i="26464"/>
  <c r="EA133" i="26464"/>
  <c r="EI133" i="26464"/>
  <c r="CP133" i="26464"/>
  <c r="CX133" i="26464"/>
  <c r="DH133" i="26464"/>
  <c r="DP133" i="26464"/>
  <c r="EC133" i="26464"/>
  <c r="EK133" i="26464"/>
  <c r="EG133" i="26464"/>
  <c r="CJ133" i="26464"/>
  <c r="DB133" i="26464"/>
  <c r="EE133" i="26464"/>
  <c r="DJ133" i="26464"/>
  <c r="CL133" i="26464"/>
  <c r="CR133" i="26464"/>
  <c r="DL133" i="26464"/>
  <c r="EM133" i="26464"/>
  <c r="CT133" i="26464"/>
  <c r="CZ133" i="26464"/>
  <c r="DR133" i="26464"/>
  <c r="BD98" i="26464"/>
  <c r="BL98" i="26464"/>
  <c r="BT98" i="26464"/>
  <c r="BF98" i="26464"/>
  <c r="BN98" i="26464"/>
  <c r="BV98" i="26464"/>
  <c r="BR98" i="26464"/>
  <c r="BH98" i="26464"/>
  <c r="BB98" i="26464"/>
  <c r="BP98" i="26464"/>
  <c r="BJ98" i="26464"/>
  <c r="AZ98" i="26464"/>
  <c r="CN107" i="26464"/>
  <c r="CV107" i="26464"/>
  <c r="DF107" i="26464"/>
  <c r="DN107" i="26464"/>
  <c r="CR107" i="26464"/>
  <c r="DL107" i="26464"/>
  <c r="EI107" i="26464"/>
  <c r="CJ107" i="26464"/>
  <c r="DB107" i="26464"/>
  <c r="EA107" i="26464"/>
  <c r="CT107" i="26464"/>
  <c r="EK107" i="26464"/>
  <c r="CL107" i="26464"/>
  <c r="DP107" i="26464"/>
  <c r="EC107" i="26464"/>
  <c r="CZ107" i="26464"/>
  <c r="EG107" i="26464"/>
  <c r="DH107" i="26464"/>
  <c r="EM107" i="26464"/>
  <c r="DJ107" i="26464"/>
  <c r="EE107" i="26464"/>
  <c r="CP107" i="26464"/>
  <c r="CX107" i="26464"/>
  <c r="DR107" i="26464"/>
  <c r="CL56" i="26464"/>
  <c r="CT56" i="26464"/>
  <c r="DB56" i="26464"/>
  <c r="DL56" i="26464"/>
  <c r="EG56" i="26464"/>
  <c r="CN56" i="26464"/>
  <c r="CV56" i="26464"/>
  <c r="DF56" i="26464"/>
  <c r="DN56" i="26464"/>
  <c r="EA56" i="26464"/>
  <c r="EI56" i="26464"/>
  <c r="EE56" i="26464"/>
  <c r="EM56" i="26464"/>
  <c r="DP56" i="26464"/>
  <c r="CR56" i="26464"/>
  <c r="CX56" i="26464"/>
  <c r="DR56" i="26464"/>
  <c r="CP56" i="26464"/>
  <c r="DJ56" i="26464"/>
  <c r="EK56" i="26464"/>
  <c r="CJ56" i="26464"/>
  <c r="CZ56" i="26464"/>
  <c r="DH56" i="26464"/>
  <c r="EC56" i="26464"/>
  <c r="ED251" i="26464"/>
  <c r="EL251" i="26464"/>
  <c r="CK251" i="26464"/>
  <c r="CS251" i="26464"/>
  <c r="DA251" i="26464"/>
  <c r="DK251" i="26464"/>
  <c r="EF251" i="26464"/>
  <c r="CM251" i="26464"/>
  <c r="CU251" i="26464"/>
  <c r="DE251" i="26464"/>
  <c r="DM251" i="26464"/>
  <c r="CI251" i="26464"/>
  <c r="CQ251" i="26464"/>
  <c r="CY251" i="26464"/>
  <c r="DI251" i="26464"/>
  <c r="DQ251" i="26464"/>
  <c r="EH251" i="26464"/>
  <c r="CO251" i="26464"/>
  <c r="CW251" i="26464"/>
  <c r="DZ251" i="26464"/>
  <c r="EJ251" i="26464"/>
  <c r="EB251" i="26464"/>
  <c r="DO251" i="26464"/>
  <c r="DG251" i="26464"/>
  <c r="BD236" i="26464"/>
  <c r="BL236" i="26464"/>
  <c r="BT236" i="26464"/>
  <c r="BF236" i="26464"/>
  <c r="BN236" i="26464"/>
  <c r="BV236" i="26464"/>
  <c r="BB236" i="26464"/>
  <c r="BP236" i="26464"/>
  <c r="BR236" i="26464"/>
  <c r="BH236" i="26464"/>
  <c r="AZ236" i="26464"/>
  <c r="BJ236" i="26464"/>
  <c r="EE213" i="26464"/>
  <c r="EM213" i="26464"/>
  <c r="CN213" i="26464"/>
  <c r="DH213" i="26464"/>
  <c r="CX213" i="26464"/>
  <c r="DR213" i="26464"/>
  <c r="CP213" i="26464"/>
  <c r="DJ213" i="26464"/>
  <c r="EG213" i="26464"/>
  <c r="CZ213" i="26464"/>
  <c r="DL213" i="26464"/>
  <c r="CV213" i="26464"/>
  <c r="DP213" i="26464"/>
  <c r="EC213" i="26464"/>
  <c r="CL213" i="26464"/>
  <c r="DN213" i="26464"/>
  <c r="CR213" i="26464"/>
  <c r="CT213" i="26464"/>
  <c r="EA213" i="26464"/>
  <c r="CJ213" i="26464"/>
  <c r="EK213" i="26464"/>
  <c r="DF213" i="26464"/>
  <c r="EI213" i="26464"/>
  <c r="DB213" i="26464"/>
  <c r="EB135" i="26464"/>
  <c r="EJ135" i="26464"/>
  <c r="CI135" i="26464"/>
  <c r="CQ135" i="26464"/>
  <c r="CY135" i="26464"/>
  <c r="DI135" i="26464"/>
  <c r="DQ135" i="26464"/>
  <c r="ED135" i="26464"/>
  <c r="EL135" i="26464"/>
  <c r="CK135" i="26464"/>
  <c r="CS135" i="26464"/>
  <c r="DA135" i="26464"/>
  <c r="DK135" i="26464"/>
  <c r="CO135" i="26464"/>
  <c r="CW135" i="26464"/>
  <c r="DG135" i="26464"/>
  <c r="DO135" i="26464"/>
  <c r="DZ135" i="26464"/>
  <c r="EP135" i="26464" s="1"/>
  <c r="DE135" i="26464"/>
  <c r="EF135" i="26464"/>
  <c r="CM135" i="26464"/>
  <c r="EH135" i="26464"/>
  <c r="CU135" i="26464"/>
  <c r="DM135" i="26464"/>
  <c r="CL16" i="26464"/>
  <c r="CN16" i="26464"/>
  <c r="CP16" i="26464"/>
  <c r="CJ16" i="26464"/>
  <c r="L11" i="26465" s="1"/>
  <c r="AY102" i="26464"/>
  <c r="BG102" i="26464"/>
  <c r="BO102" i="26464"/>
  <c r="BI102" i="26464"/>
  <c r="BU102" i="26464"/>
  <c r="BK102" i="26464"/>
  <c r="BE102" i="26464"/>
  <c r="BS102" i="26464"/>
  <c r="BA102" i="26464"/>
  <c r="BC102" i="26464"/>
  <c r="BQ102" i="26464"/>
  <c r="BM102" i="26464"/>
  <c r="CL261" i="26464"/>
  <c r="CT261" i="26464"/>
  <c r="DB261" i="26464"/>
  <c r="DL261" i="26464"/>
  <c r="EG261" i="26464"/>
  <c r="CN261" i="26464"/>
  <c r="CV261" i="26464"/>
  <c r="DF261" i="26464"/>
  <c r="DN261" i="26464"/>
  <c r="EA261" i="26464"/>
  <c r="EI261" i="26464"/>
  <c r="EE261" i="26464"/>
  <c r="EM261" i="26464"/>
  <c r="CR261" i="26464"/>
  <c r="EK261" i="26464"/>
  <c r="CX261" i="26464"/>
  <c r="DR261" i="26464"/>
  <c r="DH261" i="26464"/>
  <c r="CP261" i="26464"/>
  <c r="CJ261" i="26464"/>
  <c r="DJ261" i="26464"/>
  <c r="CZ261" i="26464"/>
  <c r="EC261" i="26464"/>
  <c r="DP261" i="26464"/>
  <c r="BF173" i="26464"/>
  <c r="BN173" i="26464"/>
  <c r="BV173" i="26464"/>
  <c r="AZ173" i="26464"/>
  <c r="BH173" i="26464"/>
  <c r="BP173" i="26464"/>
  <c r="BD173" i="26464"/>
  <c r="BJ173" i="26464"/>
  <c r="BB173" i="26464"/>
  <c r="BT173" i="26464"/>
  <c r="BL173" i="26464"/>
  <c r="BR173" i="26464"/>
  <c r="BF37" i="26464"/>
  <c r="BN37" i="26464"/>
  <c r="BP37" i="26464"/>
  <c r="BB37" i="26464"/>
  <c r="BH37" i="26464"/>
  <c r="BJ37" i="26464"/>
  <c r="BL37" i="26464"/>
  <c r="BD37" i="26464"/>
  <c r="AZ37" i="26464"/>
  <c r="EE278" i="26464"/>
  <c r="EM278" i="26464"/>
  <c r="CP278" i="26464"/>
  <c r="CX278" i="26464"/>
  <c r="EG278" i="26464"/>
  <c r="CJ278" i="26464"/>
  <c r="CZ278" i="26464"/>
  <c r="DN278" i="26464"/>
  <c r="CR278" i="26464"/>
  <c r="CN278" i="26464"/>
  <c r="CV278" i="26464"/>
  <c r="DJ278" i="26464"/>
  <c r="DR278" i="26464"/>
  <c r="DL278" i="26464"/>
  <c r="CL278" i="26464"/>
  <c r="DP278" i="26464"/>
  <c r="EC278" i="26464"/>
  <c r="DB278" i="26464"/>
  <c r="EI278" i="26464"/>
  <c r="CT278" i="26464"/>
  <c r="EA278" i="26464"/>
  <c r="EK278" i="26464"/>
  <c r="AI186" i="26464"/>
  <c r="AQ186" i="26464"/>
  <c r="CE186" i="26464"/>
  <c r="AK186" i="26464"/>
  <c r="AS186" i="26464"/>
  <c r="CC186" i="26464"/>
  <c r="AO186" i="26464"/>
  <c r="AU186" i="26464"/>
  <c r="AM186" i="26464"/>
  <c r="CA186" i="26464"/>
  <c r="AG186" i="26464"/>
  <c r="CO221" i="26464"/>
  <c r="CW221" i="26464"/>
  <c r="DG221" i="26464"/>
  <c r="DO221" i="26464"/>
  <c r="CI221" i="26464"/>
  <c r="CQ221" i="26464"/>
  <c r="CY221" i="26464"/>
  <c r="DI221" i="26464"/>
  <c r="DQ221" i="26464"/>
  <c r="DZ221" i="26464"/>
  <c r="EH221" i="26464"/>
  <c r="CU221" i="26464"/>
  <c r="DK221" i="26464"/>
  <c r="EB221" i="26464"/>
  <c r="CK221" i="26464"/>
  <c r="ED221" i="26464"/>
  <c r="DM221" i="26464"/>
  <c r="CM221" i="26464"/>
  <c r="DA221" i="26464"/>
  <c r="EF221" i="26464"/>
  <c r="DE221" i="26464"/>
  <c r="CS221" i="26464"/>
  <c r="EJ221" i="26464"/>
  <c r="EL221" i="26464"/>
  <c r="BD103" i="26464"/>
  <c r="BL103" i="26464"/>
  <c r="BT103" i="26464"/>
  <c r="BV103" i="26464"/>
  <c r="BJ103" i="26464"/>
  <c r="AZ103" i="26464"/>
  <c r="BN103" i="26464"/>
  <c r="BH103" i="26464"/>
  <c r="BR103" i="26464"/>
  <c r="BB103" i="26464"/>
  <c r="BF103" i="26464"/>
  <c r="BP103" i="26464"/>
  <c r="EE116" i="26464"/>
  <c r="EM116" i="26464"/>
  <c r="CL116" i="26464"/>
  <c r="CT116" i="26464"/>
  <c r="DB116" i="26464"/>
  <c r="DL116" i="26464"/>
  <c r="EG116" i="26464"/>
  <c r="CN116" i="26464"/>
  <c r="CV116" i="26464"/>
  <c r="DF116" i="26464"/>
  <c r="DN116" i="26464"/>
  <c r="CJ116" i="26464"/>
  <c r="CR116" i="26464"/>
  <c r="CZ116" i="26464"/>
  <c r="DJ116" i="26464"/>
  <c r="DR116" i="26464"/>
  <c r="EC116" i="26464"/>
  <c r="DH116" i="26464"/>
  <c r="EI116" i="26464"/>
  <c r="CX116" i="26464"/>
  <c r="EA116" i="26464"/>
  <c r="EK116" i="26464"/>
  <c r="CP116" i="26464"/>
  <c r="DP116" i="26464"/>
  <c r="EB77" i="26464"/>
  <c r="EJ77" i="26464"/>
  <c r="CI77" i="26464"/>
  <c r="CQ77" i="26464"/>
  <c r="CY77" i="26464"/>
  <c r="DI77" i="26464"/>
  <c r="DQ77" i="26464"/>
  <c r="ED77" i="26464"/>
  <c r="EL77" i="26464"/>
  <c r="CK77" i="26464"/>
  <c r="CS77" i="26464"/>
  <c r="DA77" i="26464"/>
  <c r="DK77" i="26464"/>
  <c r="CO77" i="26464"/>
  <c r="CW77" i="26464"/>
  <c r="DG77" i="26464"/>
  <c r="DO77" i="26464"/>
  <c r="DZ77" i="26464"/>
  <c r="EP77" i="26464" s="1"/>
  <c r="DE77" i="26464"/>
  <c r="EF77" i="26464"/>
  <c r="CU77" i="26464"/>
  <c r="DM77" i="26464"/>
  <c r="EH77" i="26464"/>
  <c r="CM77" i="26464"/>
  <c r="CP54" i="26464"/>
  <c r="CX54" i="26464"/>
  <c r="DH54" i="26464"/>
  <c r="DP54" i="26464"/>
  <c r="DJ54" i="26464"/>
  <c r="CZ54" i="26464"/>
  <c r="EI54" i="26464"/>
  <c r="CR54" i="26464"/>
  <c r="DL54" i="26464"/>
  <c r="EA54" i="26464"/>
  <c r="CJ54" i="26464"/>
  <c r="DB54" i="26464"/>
  <c r="EK54" i="26464"/>
  <c r="CN54" i="26464"/>
  <c r="EG54" i="26464"/>
  <c r="DF54" i="26464"/>
  <c r="CL54" i="26464"/>
  <c r="DN54" i="26464"/>
  <c r="CV54" i="26464"/>
  <c r="EE54" i="26464"/>
  <c r="EC54" i="26464"/>
  <c r="CT54" i="26464"/>
  <c r="AF187" i="26464"/>
  <c r="AN187" i="26464"/>
  <c r="CB187" i="26464"/>
  <c r="AH187" i="26464"/>
  <c r="AP187" i="26464"/>
  <c r="CD187" i="26464"/>
  <c r="AJ187" i="26464"/>
  <c r="BZ187" i="26464"/>
  <c r="AT187" i="26464"/>
  <c r="AL187" i="26464"/>
  <c r="AR187" i="26464"/>
  <c r="CO161" i="26464"/>
  <c r="CW161" i="26464"/>
  <c r="DG161" i="26464"/>
  <c r="DO161" i="26464"/>
  <c r="EB161" i="26464"/>
  <c r="EJ161" i="26464"/>
  <c r="ED161" i="26464"/>
  <c r="EL161" i="26464"/>
  <c r="DQ161" i="26464"/>
  <c r="CQ161" i="26464"/>
  <c r="DE161" i="26464"/>
  <c r="EH161" i="26464"/>
  <c r="CS161" i="26464"/>
  <c r="DI161" i="26464"/>
  <c r="CM161" i="26464"/>
  <c r="DA161" i="26464"/>
  <c r="EF161" i="26464"/>
  <c r="DK161" i="26464"/>
  <c r="CI161" i="26464"/>
  <c r="DM161" i="26464"/>
  <c r="CK161" i="26464"/>
  <c r="DZ161" i="26464"/>
  <c r="EP161" i="26464" s="1"/>
  <c r="CY161" i="26464"/>
  <c r="CU161" i="26464"/>
  <c r="AM27" i="26464"/>
  <c r="CA27" i="26464"/>
  <c r="AG27" i="26464"/>
  <c r="AK27" i="26464"/>
  <c r="AI27" i="26464"/>
  <c r="AJ17" i="26464"/>
  <c r="BZ17" i="26464"/>
  <c r="AF17" i="26464"/>
  <c r="AF171" i="26464"/>
  <c r="AN171" i="26464"/>
  <c r="CB171" i="26464"/>
  <c r="AH171" i="26464"/>
  <c r="AP171" i="26464"/>
  <c r="CD171" i="26464"/>
  <c r="AL171" i="26464"/>
  <c r="AR171" i="26464"/>
  <c r="AT171" i="26464"/>
  <c r="BZ171" i="26464"/>
  <c r="AJ171" i="26464"/>
  <c r="CL230" i="26464"/>
  <c r="CT230" i="26464"/>
  <c r="DB230" i="26464"/>
  <c r="DL230" i="26464"/>
  <c r="CN230" i="26464"/>
  <c r="CV230" i="26464"/>
  <c r="DF230" i="26464"/>
  <c r="DN230" i="26464"/>
  <c r="EE230" i="26464"/>
  <c r="EM230" i="26464"/>
  <c r="CR230" i="26464"/>
  <c r="DH230" i="26464"/>
  <c r="EK230" i="26464"/>
  <c r="EA230" i="26464"/>
  <c r="DJ230" i="26464"/>
  <c r="CJ230" i="26464"/>
  <c r="CX230" i="26464"/>
  <c r="EC230" i="26464"/>
  <c r="DR230" i="26464"/>
  <c r="CP230" i="26464"/>
  <c r="EG230" i="26464"/>
  <c r="EI230" i="26464"/>
  <c r="DP230" i="26464"/>
  <c r="CZ230" i="26464"/>
  <c r="CJ22" i="26464"/>
  <c r="CR22" i="26464"/>
  <c r="CL22" i="26464"/>
  <c r="CT22" i="26464"/>
  <c r="CN22" i="26464"/>
  <c r="CV22" i="26464"/>
  <c r="CP22" i="26464"/>
  <c r="EA22" i="26464"/>
  <c r="DF22" i="26464"/>
  <c r="BF162" i="26464"/>
  <c r="BN162" i="26464"/>
  <c r="BV162" i="26464"/>
  <c r="BD162" i="26464"/>
  <c r="BR162" i="26464"/>
  <c r="BH162" i="26464"/>
  <c r="BT162" i="26464"/>
  <c r="BJ162" i="26464"/>
  <c r="BP162" i="26464"/>
  <c r="BL162" i="26464"/>
  <c r="AZ162" i="26464"/>
  <c r="BB162" i="26464"/>
  <c r="EE264" i="26464"/>
  <c r="EM264" i="26464"/>
  <c r="CL264" i="26464"/>
  <c r="CT264" i="26464"/>
  <c r="DB264" i="26464"/>
  <c r="DL264" i="26464"/>
  <c r="EG264" i="26464"/>
  <c r="CN264" i="26464"/>
  <c r="CV264" i="26464"/>
  <c r="DF264" i="26464"/>
  <c r="DN264" i="26464"/>
  <c r="CJ264" i="26464"/>
  <c r="CR264" i="26464"/>
  <c r="CZ264" i="26464"/>
  <c r="DJ264" i="26464"/>
  <c r="DR264" i="26464"/>
  <c r="CX264" i="26464"/>
  <c r="EA264" i="26464"/>
  <c r="EK264" i="26464"/>
  <c r="DP264" i="26464"/>
  <c r="EC264" i="26464"/>
  <c r="CP264" i="26464"/>
  <c r="DH264" i="26464"/>
  <c r="EI264" i="26464"/>
  <c r="AJ221" i="26464"/>
  <c r="AR221" i="26464"/>
  <c r="AL221" i="26464"/>
  <c r="AN221" i="26464"/>
  <c r="BZ221" i="26464"/>
  <c r="CB221" i="26464"/>
  <c r="AH221" i="26464"/>
  <c r="AP221" i="26464"/>
  <c r="AF221" i="26464"/>
  <c r="AT221" i="26464"/>
  <c r="CD221" i="26464"/>
  <c r="EB73" i="26464"/>
  <c r="EJ73" i="26464"/>
  <c r="CO73" i="26464"/>
  <c r="CY73" i="26464"/>
  <c r="EF73" i="26464"/>
  <c r="CQ73" i="26464"/>
  <c r="DK73" i="26464"/>
  <c r="CI73" i="26464"/>
  <c r="DA73" i="26464"/>
  <c r="EH73" i="26464"/>
  <c r="CS73" i="26464"/>
  <c r="DM73" i="26464"/>
  <c r="DZ73" i="26464"/>
  <c r="EP73" i="26464" s="1"/>
  <c r="CW73" i="26464"/>
  <c r="DI73" i="26464"/>
  <c r="CU73" i="26464"/>
  <c r="DE73" i="26464"/>
  <c r="ED73" i="26464"/>
  <c r="DQ73" i="26464"/>
  <c r="DO73" i="26464"/>
  <c r="EL73" i="26464"/>
  <c r="DG73" i="26464"/>
  <c r="CK73" i="26464"/>
  <c r="CM73" i="26464"/>
  <c r="CO237" i="26464"/>
  <c r="CW237" i="26464"/>
  <c r="DG237" i="26464"/>
  <c r="DO237" i="26464"/>
  <c r="CI237" i="26464"/>
  <c r="CQ237" i="26464"/>
  <c r="CY237" i="26464"/>
  <c r="DI237" i="26464"/>
  <c r="DQ237" i="26464"/>
  <c r="DZ237" i="26464"/>
  <c r="EH237" i="26464"/>
  <c r="DE237" i="26464"/>
  <c r="EJ237" i="26464"/>
  <c r="CS237" i="26464"/>
  <c r="EL237" i="26464"/>
  <c r="CM237" i="26464"/>
  <c r="DA237" i="26464"/>
  <c r="EF237" i="26464"/>
  <c r="DM237" i="26464"/>
  <c r="CK237" i="26464"/>
  <c r="EB237" i="26464"/>
  <c r="ED237" i="26464"/>
  <c r="CU237" i="26464"/>
  <c r="DK237" i="26464"/>
  <c r="AG248" i="26464"/>
  <c r="AO248" i="26464"/>
  <c r="CC248" i="26464"/>
  <c r="AI248" i="26464"/>
  <c r="AQ248" i="26464"/>
  <c r="CE248" i="26464"/>
  <c r="AU248" i="26464"/>
  <c r="AM248" i="26464"/>
  <c r="AS248" i="26464"/>
  <c r="AK248" i="26464"/>
  <c r="CA248" i="26464"/>
  <c r="BA120" i="26464"/>
  <c r="BI120" i="26464"/>
  <c r="BQ120" i="26464"/>
  <c r="BC120" i="26464"/>
  <c r="BK120" i="26464"/>
  <c r="BS120" i="26464"/>
  <c r="BO120" i="26464"/>
  <c r="BE120" i="26464"/>
  <c r="AY120" i="26464"/>
  <c r="BM120" i="26464"/>
  <c r="BG120" i="26464"/>
  <c r="BU120" i="26464"/>
  <c r="BD153" i="26464"/>
  <c r="BL153" i="26464"/>
  <c r="BT153" i="26464"/>
  <c r="BB153" i="26464"/>
  <c r="BN153" i="26464"/>
  <c r="BF153" i="26464"/>
  <c r="BP153" i="26464"/>
  <c r="BR153" i="26464"/>
  <c r="AZ153" i="26464"/>
  <c r="BV153" i="26464"/>
  <c r="BJ153" i="26464"/>
  <c r="BH153" i="26464"/>
  <c r="BA146" i="26464"/>
  <c r="BI146" i="26464"/>
  <c r="BQ146" i="26464"/>
  <c r="BC146" i="26464"/>
  <c r="BK146" i="26464"/>
  <c r="BS146" i="26464"/>
  <c r="BO146" i="26464"/>
  <c r="BE146" i="26464"/>
  <c r="BU146" i="26464"/>
  <c r="AY146" i="26464"/>
  <c r="BM146" i="26464"/>
  <c r="BG146" i="26464"/>
  <c r="EC244" i="26464"/>
  <c r="EK244" i="26464"/>
  <c r="CN244" i="26464"/>
  <c r="DH244" i="26464"/>
  <c r="DR244" i="26464"/>
  <c r="EE244" i="26464"/>
  <c r="CX244" i="26464"/>
  <c r="DJ244" i="26464"/>
  <c r="CP244" i="26464"/>
  <c r="CZ244" i="26464"/>
  <c r="EG244" i="26464"/>
  <c r="CR244" i="26464"/>
  <c r="DL244" i="26464"/>
  <c r="CV244" i="26464"/>
  <c r="DP244" i="26464"/>
  <c r="EM244" i="26464"/>
  <c r="CL244" i="26464"/>
  <c r="DN244" i="26464"/>
  <c r="EA244" i="26464"/>
  <c r="DB244" i="26464"/>
  <c r="CT244" i="26464"/>
  <c r="EI244" i="26464"/>
  <c r="CJ244" i="26464"/>
  <c r="DF244" i="26464"/>
  <c r="BD106" i="26464"/>
  <c r="BL106" i="26464"/>
  <c r="BT106" i="26464"/>
  <c r="BH106" i="26464"/>
  <c r="BR106" i="26464"/>
  <c r="AZ106" i="26464"/>
  <c r="BJ106" i="26464"/>
  <c r="BV106" i="26464"/>
  <c r="BF106" i="26464"/>
  <c r="BP106" i="26464"/>
  <c r="BN106" i="26464"/>
  <c r="BB106" i="26464"/>
  <c r="AM141" i="26464"/>
  <c r="AU141" i="26464"/>
  <c r="CA141" i="26464"/>
  <c r="AI141" i="26464"/>
  <c r="AQ141" i="26464"/>
  <c r="CE141" i="26464"/>
  <c r="AO141" i="26464"/>
  <c r="AS141" i="26464"/>
  <c r="AK141" i="26464"/>
  <c r="CC141" i="26464"/>
  <c r="AG141" i="26464"/>
  <c r="AG206" i="26464"/>
  <c r="CA206" i="26464"/>
  <c r="AQ206" i="26464"/>
  <c r="AI206" i="26464"/>
  <c r="CC206" i="26464"/>
  <c r="AS206" i="26464"/>
  <c r="AO206" i="26464"/>
  <c r="CE206" i="26464"/>
  <c r="AK206" i="26464"/>
  <c r="AM206" i="26464"/>
  <c r="AU206" i="26464"/>
  <c r="EB125" i="26464"/>
  <c r="EJ125" i="26464"/>
  <c r="ED125" i="26464"/>
  <c r="EL125" i="26464"/>
  <c r="CO125" i="26464"/>
  <c r="CW125" i="26464"/>
  <c r="DG125" i="26464"/>
  <c r="DO125" i="26464"/>
  <c r="DI125" i="26464"/>
  <c r="CI125" i="26464"/>
  <c r="CU125" i="26464"/>
  <c r="DK125" i="26464"/>
  <c r="DZ125" i="26464"/>
  <c r="EP125" i="26464" s="1"/>
  <c r="CK125" i="26464"/>
  <c r="CY125" i="26464"/>
  <c r="DM125" i="26464"/>
  <c r="CS125" i="26464"/>
  <c r="DQ125" i="26464"/>
  <c r="CM125" i="26464"/>
  <c r="EF125" i="26464"/>
  <c r="CQ125" i="26464"/>
  <c r="DA125" i="26464"/>
  <c r="EH125" i="26464"/>
  <c r="DE125" i="26464"/>
  <c r="CO209" i="26464"/>
  <c r="CW209" i="26464"/>
  <c r="DG209" i="26464"/>
  <c r="DO209" i="26464"/>
  <c r="CM209" i="26464"/>
  <c r="DQ209" i="26464"/>
  <c r="ED209" i="26464"/>
  <c r="DI209" i="26464"/>
  <c r="CY209" i="26464"/>
  <c r="EF209" i="26464"/>
  <c r="CQ209" i="26464"/>
  <c r="DK209" i="26464"/>
  <c r="CU209" i="26464"/>
  <c r="EL209" i="26464"/>
  <c r="CS209" i="26464"/>
  <c r="DZ209" i="26464"/>
  <c r="DA209" i="26464"/>
  <c r="EB209" i="26464"/>
  <c r="EH209" i="26464"/>
  <c r="DE209" i="26464"/>
  <c r="CI209" i="26464"/>
  <c r="DM209" i="26464"/>
  <c r="EJ209" i="26464"/>
  <c r="CK209" i="26464"/>
  <c r="AY232" i="26464"/>
  <c r="BG232" i="26464"/>
  <c r="BO232" i="26464"/>
  <c r="BI232" i="26464"/>
  <c r="BU232" i="26464"/>
  <c r="BK232" i="26464"/>
  <c r="BA232" i="26464"/>
  <c r="BM232" i="26464"/>
  <c r="BS232" i="26464"/>
  <c r="BC232" i="26464"/>
  <c r="BQ232" i="26464"/>
  <c r="BE232" i="26464"/>
  <c r="M216" i="16"/>
  <c r="AY261" i="26464"/>
  <c r="BG261" i="26464"/>
  <c r="BO261" i="26464"/>
  <c r="BA261" i="26464"/>
  <c r="BI261" i="26464"/>
  <c r="BQ261" i="26464"/>
  <c r="BE261" i="26464"/>
  <c r="BM261" i="26464"/>
  <c r="BU261" i="26464"/>
  <c r="BC261" i="26464"/>
  <c r="BS261" i="26464"/>
  <c r="BK261" i="26464"/>
  <c r="BM109" i="26464"/>
  <c r="BE109" i="26464"/>
  <c r="BO109" i="26464"/>
  <c r="BG109" i="26464"/>
  <c r="BC109" i="26464"/>
  <c r="BU109" i="26464"/>
  <c r="BQ109" i="26464"/>
  <c r="BS109" i="26464"/>
  <c r="AY109" i="26464"/>
  <c r="BK109" i="26464"/>
  <c r="BA109" i="26464"/>
  <c r="BI109" i="26464"/>
  <c r="AH253" i="26464"/>
  <c r="AP253" i="26464"/>
  <c r="CD253" i="26464"/>
  <c r="AJ253" i="26464"/>
  <c r="AR253" i="26464"/>
  <c r="AN253" i="26464"/>
  <c r="CB253" i="26464"/>
  <c r="AT253" i="26464"/>
  <c r="AF253" i="26464"/>
  <c r="BZ253" i="26464"/>
  <c r="AL253" i="26464"/>
  <c r="AK280" i="26464"/>
  <c r="CC280" i="26464"/>
  <c r="AS280" i="26464"/>
  <c r="CE280" i="26464"/>
  <c r="AI280" i="26464"/>
  <c r="AU280" i="26464"/>
  <c r="AG280" i="26464"/>
  <c r="CA280" i="26464"/>
  <c r="AH277" i="26464"/>
  <c r="AP277" i="26464"/>
  <c r="CD277" i="26464"/>
  <c r="AJ277" i="26464"/>
  <c r="AR277" i="26464"/>
  <c r="AF277" i="26464"/>
  <c r="BZ277" i="26464"/>
  <c r="AL277" i="26464"/>
  <c r="CB277" i="26464"/>
  <c r="AN277" i="26464"/>
  <c r="AT277" i="26464"/>
  <c r="AH59" i="26464"/>
  <c r="AP59" i="26464"/>
  <c r="CD59" i="26464"/>
  <c r="AJ59" i="26464"/>
  <c r="AR59" i="26464"/>
  <c r="AF59" i="26464"/>
  <c r="AN59" i="26464"/>
  <c r="CB59" i="26464"/>
  <c r="BZ59" i="26464"/>
  <c r="AL59" i="26464"/>
  <c r="AT59" i="26464"/>
  <c r="EF214" i="26464"/>
  <c r="CM214" i="26464"/>
  <c r="CU214" i="26464"/>
  <c r="DE214" i="26464"/>
  <c r="DM214" i="26464"/>
  <c r="DZ214" i="26464"/>
  <c r="EH214" i="26464"/>
  <c r="CO214" i="26464"/>
  <c r="CW214" i="26464"/>
  <c r="DG214" i="26464"/>
  <c r="DO214" i="26464"/>
  <c r="CK214" i="26464"/>
  <c r="CS214" i="26464"/>
  <c r="DA214" i="26464"/>
  <c r="DK214" i="26464"/>
  <c r="DI214" i="26464"/>
  <c r="EJ214" i="26464"/>
  <c r="CQ214" i="26464"/>
  <c r="EL214" i="26464"/>
  <c r="DQ214" i="26464"/>
  <c r="CI214" i="26464"/>
  <c r="ED214" i="26464"/>
  <c r="EB214" i="26464"/>
  <c r="CY214" i="26464"/>
  <c r="AY152" i="26464"/>
  <c r="BG152" i="26464"/>
  <c r="BO152" i="26464"/>
  <c r="BC152" i="26464"/>
  <c r="BM152" i="26464"/>
  <c r="BE152" i="26464"/>
  <c r="BQ152" i="26464"/>
  <c r="BK152" i="26464"/>
  <c r="BS152" i="26464"/>
  <c r="BI152" i="26464"/>
  <c r="BA152" i="26464"/>
  <c r="BU152" i="26464"/>
  <c r="CI174" i="26464"/>
  <c r="CQ174" i="26464"/>
  <c r="CY174" i="26464"/>
  <c r="DI174" i="26464"/>
  <c r="DQ174" i="26464"/>
  <c r="ED174" i="26464"/>
  <c r="EL174" i="26464"/>
  <c r="CK174" i="26464"/>
  <c r="CS174" i="26464"/>
  <c r="DA174" i="26464"/>
  <c r="DK174" i="26464"/>
  <c r="EF174" i="26464"/>
  <c r="EB174" i="26464"/>
  <c r="EJ174" i="26464"/>
  <c r="CM174" i="26464"/>
  <c r="DG174" i="26464"/>
  <c r="EH174" i="26464"/>
  <c r="DM174" i="26464"/>
  <c r="CO174" i="26464"/>
  <c r="DE174" i="26464"/>
  <c r="DO174" i="26464"/>
  <c r="DZ174" i="26464"/>
  <c r="CW174" i="26464"/>
  <c r="CU174" i="26464"/>
  <c r="AI181" i="26464"/>
  <c r="AQ181" i="26464"/>
  <c r="CE181" i="26464"/>
  <c r="AK181" i="26464"/>
  <c r="AS181" i="26464"/>
  <c r="AG181" i="26464"/>
  <c r="AO181" i="26464"/>
  <c r="CC181" i="26464"/>
  <c r="AM181" i="26464"/>
  <c r="AU181" i="26464"/>
  <c r="CA181" i="26464"/>
  <c r="AH92" i="26464"/>
  <c r="AP92" i="26464"/>
  <c r="CD92" i="26464"/>
  <c r="AJ92" i="26464"/>
  <c r="AR92" i="26464"/>
  <c r="AT92" i="26464"/>
  <c r="BZ92" i="26464"/>
  <c r="AF92" i="26464"/>
  <c r="CB92" i="26464"/>
  <c r="AL92" i="26464"/>
  <c r="AN92" i="26464"/>
  <c r="AZ204" i="26464"/>
  <c r="BH204" i="26464"/>
  <c r="BP204" i="26464"/>
  <c r="BJ204" i="26464"/>
  <c r="BT204" i="26464"/>
  <c r="BB204" i="26464"/>
  <c r="BL204" i="26464"/>
  <c r="BV204" i="26464"/>
  <c r="BF204" i="26464"/>
  <c r="BR204" i="26464"/>
  <c r="BN204" i="26464"/>
  <c r="BD204" i="26464"/>
  <c r="AL46" i="26464"/>
  <c r="AN46" i="26464"/>
  <c r="AT46" i="26464"/>
  <c r="BZ46" i="26464"/>
  <c r="AJ46" i="26464"/>
  <c r="AP46" i="26464"/>
  <c r="AH46" i="26464"/>
  <c r="CD46" i="26464"/>
  <c r="AR46" i="26464"/>
  <c r="AF46" i="26464"/>
  <c r="CB46" i="26464"/>
  <c r="BC55" i="26464"/>
  <c r="BG55" i="26464"/>
  <c r="BO55" i="26464"/>
  <c r="AY55" i="26464"/>
  <c r="BI55" i="26464"/>
  <c r="BQ55" i="26464"/>
  <c r="BA55" i="26464"/>
  <c r="BM55" i="26464"/>
  <c r="BS55" i="26464"/>
  <c r="BK55" i="26464"/>
  <c r="BE55" i="26464"/>
  <c r="BU55" i="26464"/>
  <c r="BB180" i="26464"/>
  <c r="BJ180" i="26464"/>
  <c r="BR180" i="26464"/>
  <c r="BD180" i="26464"/>
  <c r="BL180" i="26464"/>
  <c r="BT180" i="26464"/>
  <c r="AZ180" i="26464"/>
  <c r="BH180" i="26464"/>
  <c r="BP180" i="26464"/>
  <c r="BV180" i="26464"/>
  <c r="BF180" i="26464"/>
  <c r="BN180" i="26464"/>
  <c r="AF25" i="26464"/>
  <c r="AJ25" i="26464"/>
  <c r="BZ25" i="26464"/>
  <c r="AH25" i="26464"/>
  <c r="CP257" i="26464"/>
  <c r="CX257" i="26464"/>
  <c r="DH257" i="26464"/>
  <c r="DP257" i="26464"/>
  <c r="EC257" i="26464"/>
  <c r="EK257" i="26464"/>
  <c r="CJ257" i="26464"/>
  <c r="CR257" i="26464"/>
  <c r="CZ257" i="26464"/>
  <c r="DJ257" i="26464"/>
  <c r="DR257" i="26464"/>
  <c r="EE257" i="26464"/>
  <c r="EM257" i="26464"/>
  <c r="EA257" i="26464"/>
  <c r="EI257" i="26464"/>
  <c r="CT257" i="26464"/>
  <c r="CL257" i="26464"/>
  <c r="DF257" i="26464"/>
  <c r="EG257" i="26464"/>
  <c r="DL257" i="26464"/>
  <c r="DN257" i="26464"/>
  <c r="CN257" i="26464"/>
  <c r="CV257" i="26464"/>
  <c r="DB257" i="26464"/>
  <c r="AZ240" i="26464"/>
  <c r="BH240" i="26464"/>
  <c r="BP240" i="26464"/>
  <c r="BB240" i="26464"/>
  <c r="BL240" i="26464"/>
  <c r="BV240" i="26464"/>
  <c r="BD240" i="26464"/>
  <c r="BN240" i="26464"/>
  <c r="BJ240" i="26464"/>
  <c r="BT240" i="26464"/>
  <c r="BR240" i="26464"/>
  <c r="BF240" i="26464"/>
  <c r="AM203" i="26464"/>
  <c r="AU203" i="26464"/>
  <c r="CA203" i="26464"/>
  <c r="AO203" i="26464"/>
  <c r="CE203" i="26464"/>
  <c r="AG203" i="26464"/>
  <c r="AQ203" i="26464"/>
  <c r="AI203" i="26464"/>
  <c r="AK203" i="26464"/>
  <c r="AS203" i="26464"/>
  <c r="CC203" i="26464"/>
  <c r="BD140" i="26464"/>
  <c r="BL140" i="26464"/>
  <c r="BT140" i="26464"/>
  <c r="BF140" i="26464"/>
  <c r="BN140" i="26464"/>
  <c r="BV140" i="26464"/>
  <c r="BB140" i="26464"/>
  <c r="BJ140" i="26464"/>
  <c r="BR140" i="26464"/>
  <c r="BP140" i="26464"/>
  <c r="BH140" i="26464"/>
  <c r="AZ140" i="26464"/>
  <c r="AH105" i="26464"/>
  <c r="AP105" i="26464"/>
  <c r="CD105" i="26464"/>
  <c r="BZ105" i="26464"/>
  <c r="AN105" i="26464"/>
  <c r="CB105" i="26464"/>
  <c r="AR105" i="26464"/>
  <c r="AL105" i="26464"/>
  <c r="AF105" i="26464"/>
  <c r="AJ105" i="26464"/>
  <c r="AT105" i="26464"/>
  <c r="CI48" i="26464"/>
  <c r="CQ48" i="26464"/>
  <c r="CY48" i="26464"/>
  <c r="DI48" i="26464"/>
  <c r="CM48" i="26464"/>
  <c r="DG48" i="26464"/>
  <c r="EF48" i="26464"/>
  <c r="CO48" i="26464"/>
  <c r="EH48" i="26464"/>
  <c r="CU48" i="26464"/>
  <c r="DO48" i="26464"/>
  <c r="ED48" i="26464"/>
  <c r="CS48" i="26464"/>
  <c r="DK48" i="26464"/>
  <c r="CW48" i="26464"/>
  <c r="DM48" i="26464"/>
  <c r="EJ48" i="26464"/>
  <c r="EB48" i="26464"/>
  <c r="DA48" i="26464"/>
  <c r="CK48" i="26464"/>
  <c r="DZ48" i="26464"/>
  <c r="EP48" i="26464" s="1"/>
  <c r="DE48" i="26464"/>
  <c r="CM186" i="26464"/>
  <c r="CU186" i="26464"/>
  <c r="DE186" i="26464"/>
  <c r="DM186" i="26464"/>
  <c r="DZ186" i="26464"/>
  <c r="EH186" i="26464"/>
  <c r="CO186" i="26464"/>
  <c r="CW186" i="26464"/>
  <c r="DG186" i="26464"/>
  <c r="DO186" i="26464"/>
  <c r="EB186" i="26464"/>
  <c r="EJ186" i="26464"/>
  <c r="EF186" i="26464"/>
  <c r="CI186" i="26464"/>
  <c r="DA186" i="26464"/>
  <c r="ED186" i="26464"/>
  <c r="DI186" i="26464"/>
  <c r="CK186" i="26464"/>
  <c r="CY186" i="26464"/>
  <c r="CQ186" i="26464"/>
  <c r="CS186" i="26464"/>
  <c r="EL186" i="26464"/>
  <c r="DK186" i="26464"/>
  <c r="DQ186" i="26464"/>
  <c r="AM174" i="26464"/>
  <c r="AU174" i="26464"/>
  <c r="CA174" i="26464"/>
  <c r="AG174" i="26464"/>
  <c r="AO174" i="26464"/>
  <c r="CC174" i="26464"/>
  <c r="AS174" i="26464"/>
  <c r="AQ174" i="26464"/>
  <c r="AI174" i="26464"/>
  <c r="AK174" i="26464"/>
  <c r="CE174" i="26464"/>
  <c r="BB73" i="26464"/>
  <c r="BJ73" i="26464"/>
  <c r="BR73" i="26464"/>
  <c r="BN73" i="26464"/>
  <c r="BF73" i="26464"/>
  <c r="BP73" i="26464"/>
  <c r="BH73" i="26464"/>
  <c r="BD73" i="26464"/>
  <c r="BV73" i="26464"/>
  <c r="AZ73" i="26464"/>
  <c r="BT73" i="26464"/>
  <c r="BL73" i="26464"/>
  <c r="AG150" i="26464"/>
  <c r="AO150" i="26464"/>
  <c r="CC150" i="26464"/>
  <c r="AI150" i="26464"/>
  <c r="AQ150" i="26464"/>
  <c r="CE150" i="26464"/>
  <c r="AS150" i="26464"/>
  <c r="AU150" i="26464"/>
  <c r="AK150" i="26464"/>
  <c r="AM150" i="26464"/>
  <c r="CA150" i="26464"/>
  <c r="DZ115" i="26464"/>
  <c r="EP115" i="26464" s="1"/>
  <c r="EH115" i="26464"/>
  <c r="CO115" i="26464"/>
  <c r="CW115" i="26464"/>
  <c r="DG115" i="26464"/>
  <c r="DO115" i="26464"/>
  <c r="EB115" i="26464"/>
  <c r="EJ115" i="26464"/>
  <c r="CI115" i="26464"/>
  <c r="CQ115" i="26464"/>
  <c r="CY115" i="26464"/>
  <c r="DI115" i="26464"/>
  <c r="DQ115" i="26464"/>
  <c r="CM115" i="26464"/>
  <c r="CU115" i="26464"/>
  <c r="DE115" i="26464"/>
  <c r="DM115" i="26464"/>
  <c r="CS115" i="26464"/>
  <c r="DA115" i="26464"/>
  <c r="ED115" i="26464"/>
  <c r="DK115" i="26464"/>
  <c r="EF115" i="26464"/>
  <c r="EL115" i="26464"/>
  <c r="CK115" i="26464"/>
  <c r="BC177" i="26464"/>
  <c r="BK177" i="26464"/>
  <c r="BS177" i="26464"/>
  <c r="BE177" i="26464"/>
  <c r="BM177" i="26464"/>
  <c r="BU177" i="26464"/>
  <c r="BA177" i="26464"/>
  <c r="BI177" i="26464"/>
  <c r="BQ177" i="26464"/>
  <c r="AY177" i="26464"/>
  <c r="BO177" i="26464"/>
  <c r="BG177" i="26464"/>
  <c r="AY219" i="26464"/>
  <c r="BG219" i="26464"/>
  <c r="BO219" i="26464"/>
  <c r="BA219" i="26464"/>
  <c r="BI219" i="26464"/>
  <c r="BQ219" i="26464"/>
  <c r="BS219" i="26464"/>
  <c r="BC219" i="26464"/>
  <c r="BU219" i="26464"/>
  <c r="BM219" i="26464"/>
  <c r="BE219" i="26464"/>
  <c r="BK219" i="26464"/>
  <c r="BA226" i="26464"/>
  <c r="BI226" i="26464"/>
  <c r="BQ226" i="26464"/>
  <c r="BC226" i="26464"/>
  <c r="BO226" i="26464"/>
  <c r="BE226" i="26464"/>
  <c r="BS226" i="26464"/>
  <c r="BG226" i="26464"/>
  <c r="BU226" i="26464"/>
  <c r="AY226" i="26464"/>
  <c r="BK226" i="26464"/>
  <c r="BM226" i="26464"/>
  <c r="AH100" i="26464"/>
  <c r="AP100" i="26464"/>
  <c r="CD100" i="26464"/>
  <c r="AJ100" i="26464"/>
  <c r="AR100" i="26464"/>
  <c r="AF100" i="26464"/>
  <c r="AT100" i="26464"/>
  <c r="CB100" i="26464"/>
  <c r="AN100" i="26464"/>
  <c r="BZ100" i="26464"/>
  <c r="AL100" i="26464"/>
  <c r="EA229" i="26464"/>
  <c r="EI229" i="26464"/>
  <c r="EC229" i="26464"/>
  <c r="EK229" i="26464"/>
  <c r="CN229" i="26464"/>
  <c r="CV229" i="26464"/>
  <c r="DF229" i="26464"/>
  <c r="DN229" i="26464"/>
  <c r="DH229" i="26464"/>
  <c r="CT229" i="26464"/>
  <c r="DJ229" i="26464"/>
  <c r="EM229" i="26464"/>
  <c r="CJ229" i="26464"/>
  <c r="CX229" i="26464"/>
  <c r="DL229" i="26464"/>
  <c r="CR229" i="26464"/>
  <c r="EE229" i="26464"/>
  <c r="CP229" i="26464"/>
  <c r="DP229" i="26464"/>
  <c r="CZ229" i="26464"/>
  <c r="EG229" i="26464"/>
  <c r="DB229" i="26464"/>
  <c r="CL229" i="26464"/>
  <c r="DR229" i="26464"/>
  <c r="BD41" i="26464"/>
  <c r="BL41" i="26464"/>
  <c r="BJ41" i="26464"/>
  <c r="BN41" i="26464"/>
  <c r="BH41" i="26464"/>
  <c r="BP41" i="26464"/>
  <c r="BF41" i="26464"/>
  <c r="BR41" i="26464"/>
  <c r="AZ41" i="26464"/>
  <c r="BB41" i="26464"/>
  <c r="BE137" i="26464"/>
  <c r="BM137" i="26464"/>
  <c r="BU137" i="26464"/>
  <c r="AY137" i="26464"/>
  <c r="BG137" i="26464"/>
  <c r="BO137" i="26464"/>
  <c r="BC137" i="26464"/>
  <c r="BK137" i="26464"/>
  <c r="BS137" i="26464"/>
  <c r="BI137" i="26464"/>
  <c r="BQ137" i="26464"/>
  <c r="BA137" i="26464"/>
  <c r="AF112" i="26464"/>
  <c r="BZ112" i="26464"/>
  <c r="AP112" i="26464"/>
  <c r="AH112" i="26464"/>
  <c r="CB112" i="26464"/>
  <c r="AR112" i="26464"/>
  <c r="AN112" i="26464"/>
  <c r="AL112" i="26464"/>
  <c r="AT112" i="26464"/>
  <c r="AJ112" i="26464"/>
  <c r="CD112" i="26464"/>
  <c r="AM182" i="26464"/>
  <c r="AU182" i="26464"/>
  <c r="CA182" i="26464"/>
  <c r="AG182" i="26464"/>
  <c r="AO182" i="26464"/>
  <c r="CC182" i="26464"/>
  <c r="AI182" i="26464"/>
  <c r="AS182" i="26464"/>
  <c r="AK182" i="26464"/>
  <c r="AQ182" i="26464"/>
  <c r="CE182" i="26464"/>
  <c r="AZ24" i="26464"/>
  <c r="BH24" i="26464"/>
  <c r="BB24" i="26464"/>
  <c r="BF24" i="26464"/>
  <c r="BD24" i="26464"/>
  <c r="AZ123" i="26464"/>
  <c r="BH123" i="26464"/>
  <c r="BP123" i="26464"/>
  <c r="BB123" i="26464"/>
  <c r="BJ123" i="26464"/>
  <c r="BR123" i="26464"/>
  <c r="BD123" i="26464"/>
  <c r="BF123" i="26464"/>
  <c r="BT123" i="26464"/>
  <c r="BN123" i="26464"/>
  <c r="BL123" i="26464"/>
  <c r="BV123" i="26464"/>
  <c r="BE233" i="26464"/>
  <c r="BM233" i="26464"/>
  <c r="BU233" i="26464"/>
  <c r="AY233" i="26464"/>
  <c r="BG233" i="26464"/>
  <c r="BO233" i="26464"/>
  <c r="BK233" i="26464"/>
  <c r="BA233" i="26464"/>
  <c r="BI233" i="26464"/>
  <c r="BS233" i="26464"/>
  <c r="BQ233" i="26464"/>
  <c r="BC233" i="26464"/>
  <c r="CK134" i="26464"/>
  <c r="CS134" i="26464"/>
  <c r="DA134" i="26464"/>
  <c r="DK134" i="26464"/>
  <c r="EF134" i="26464"/>
  <c r="CM134" i="26464"/>
  <c r="CU134" i="26464"/>
  <c r="DE134" i="26464"/>
  <c r="DM134" i="26464"/>
  <c r="DZ134" i="26464"/>
  <c r="EP134" i="26464" s="1"/>
  <c r="EH134" i="26464"/>
  <c r="ED134" i="26464"/>
  <c r="EL134" i="26464"/>
  <c r="DO134" i="26464"/>
  <c r="CQ134" i="26464"/>
  <c r="CW134" i="26464"/>
  <c r="DQ134" i="26464"/>
  <c r="DI134" i="26464"/>
  <c r="EB134" i="26464"/>
  <c r="CI134" i="26464"/>
  <c r="CO134" i="26464"/>
  <c r="CY134" i="26464"/>
  <c r="DG134" i="26464"/>
  <c r="EJ134" i="26464"/>
  <c r="EA44" i="26464"/>
  <c r="EI44" i="26464"/>
  <c r="CZ44" i="26464"/>
  <c r="CJ44" i="26464"/>
  <c r="DB44" i="26464"/>
  <c r="DN44" i="26464"/>
  <c r="EC44" i="26464"/>
  <c r="CP44" i="26464"/>
  <c r="DJ44" i="26464"/>
  <c r="EG44" i="26464"/>
  <c r="CX44" i="26464"/>
  <c r="DP44" i="26464"/>
  <c r="EK44" i="26464"/>
  <c r="CL44" i="26464"/>
  <c r="CN44" i="26464"/>
  <c r="DF44" i="26464"/>
  <c r="CV44" i="26464"/>
  <c r="DL44" i="26464"/>
  <c r="EE44" i="26464"/>
  <c r="CR44" i="26464"/>
  <c r="CT44" i="26464"/>
  <c r="DH44" i="26464"/>
  <c r="BF81" i="26464"/>
  <c r="BN81" i="26464"/>
  <c r="BV81" i="26464"/>
  <c r="AZ81" i="26464"/>
  <c r="BH81" i="26464"/>
  <c r="BP81" i="26464"/>
  <c r="BJ81" i="26464"/>
  <c r="BL81" i="26464"/>
  <c r="BB81" i="26464"/>
  <c r="BT81" i="26464"/>
  <c r="BD81" i="26464"/>
  <c r="BR81" i="26464"/>
  <c r="DZ183" i="26464"/>
  <c r="EH183" i="26464"/>
  <c r="CO183" i="26464"/>
  <c r="CW183" i="26464"/>
  <c r="DG183" i="26464"/>
  <c r="DO183" i="26464"/>
  <c r="EB183" i="26464"/>
  <c r="EJ183" i="26464"/>
  <c r="CI183" i="26464"/>
  <c r="CQ183" i="26464"/>
  <c r="CY183" i="26464"/>
  <c r="DI183" i="26464"/>
  <c r="DQ183" i="26464"/>
  <c r="CM183" i="26464"/>
  <c r="CU183" i="26464"/>
  <c r="DE183" i="26464"/>
  <c r="DM183" i="26464"/>
  <c r="DA183" i="26464"/>
  <c r="ED183" i="26464"/>
  <c r="CS183" i="26464"/>
  <c r="EF183" i="26464"/>
  <c r="EL183" i="26464"/>
  <c r="CK183" i="26464"/>
  <c r="DK183" i="26464"/>
  <c r="AH159" i="26464"/>
  <c r="AR159" i="26464"/>
  <c r="AL159" i="26464"/>
  <c r="AT159" i="26464"/>
  <c r="BZ159" i="26464"/>
  <c r="AN159" i="26464"/>
  <c r="CB159" i="26464"/>
  <c r="AP159" i="26464"/>
  <c r="AJ159" i="26464"/>
  <c r="AF159" i="26464"/>
  <c r="CD159" i="26464"/>
  <c r="AH126" i="26464"/>
  <c r="AP126" i="26464"/>
  <c r="CD126" i="26464"/>
  <c r="AJ126" i="26464"/>
  <c r="AL126" i="26464"/>
  <c r="BZ126" i="26464"/>
  <c r="AN126" i="26464"/>
  <c r="AT126" i="26464"/>
  <c r="CB126" i="26464"/>
  <c r="AF126" i="26464"/>
  <c r="AR126" i="26464"/>
  <c r="EA204" i="26464"/>
  <c r="EI204" i="26464"/>
  <c r="CN204" i="26464"/>
  <c r="CV204" i="26464"/>
  <c r="DF204" i="26464"/>
  <c r="DN204" i="26464"/>
  <c r="EK204" i="26464"/>
  <c r="CP204" i="26464"/>
  <c r="CZ204" i="26464"/>
  <c r="DL204" i="26464"/>
  <c r="EC204" i="26464"/>
  <c r="EM204" i="26464"/>
  <c r="CR204" i="26464"/>
  <c r="DB204" i="26464"/>
  <c r="DP204" i="26464"/>
  <c r="CL204" i="26464"/>
  <c r="CX204" i="26464"/>
  <c r="DJ204" i="26464"/>
  <c r="DR204" i="26464"/>
  <c r="CT204" i="26464"/>
  <c r="EE204" i="26464"/>
  <c r="CJ204" i="26464"/>
  <c r="DH204" i="26464"/>
  <c r="EG204" i="26464"/>
  <c r="AZ33" i="26464"/>
  <c r="BH33" i="26464"/>
  <c r="BL33" i="26464"/>
  <c r="BB33" i="26464"/>
  <c r="BN33" i="26464"/>
  <c r="BD33" i="26464"/>
  <c r="BJ33" i="26464"/>
  <c r="BF33" i="26464"/>
  <c r="AJ219" i="26464"/>
  <c r="AR219" i="26464"/>
  <c r="AL219" i="26464"/>
  <c r="AT219" i="26464"/>
  <c r="BZ219" i="26464"/>
  <c r="AH219" i="26464"/>
  <c r="AP219" i="26464"/>
  <c r="CD219" i="26464"/>
  <c r="AF219" i="26464"/>
  <c r="AN219" i="26464"/>
  <c r="CB219" i="26464"/>
  <c r="BC117" i="26464"/>
  <c r="BK117" i="26464"/>
  <c r="BS117" i="26464"/>
  <c r="BE117" i="26464"/>
  <c r="BM117" i="26464"/>
  <c r="BU117" i="26464"/>
  <c r="BA117" i="26464"/>
  <c r="BI117" i="26464"/>
  <c r="BQ117" i="26464"/>
  <c r="AY117" i="26464"/>
  <c r="BG117" i="26464"/>
  <c r="BO117" i="26464"/>
  <c r="AZ164" i="26464"/>
  <c r="BH164" i="26464"/>
  <c r="BP164" i="26464"/>
  <c r="BF164" i="26464"/>
  <c r="BT164" i="26464"/>
  <c r="BJ164" i="26464"/>
  <c r="BV164" i="26464"/>
  <c r="BL164" i="26464"/>
  <c r="BR164" i="26464"/>
  <c r="BN164" i="26464"/>
  <c r="BD164" i="26464"/>
  <c r="BB164" i="26464"/>
  <c r="BE192" i="26464"/>
  <c r="BM192" i="26464"/>
  <c r="BU192" i="26464"/>
  <c r="AY192" i="26464"/>
  <c r="BG192" i="26464"/>
  <c r="BO192" i="26464"/>
  <c r="BC192" i="26464"/>
  <c r="BQ192" i="26464"/>
  <c r="BS192" i="26464"/>
  <c r="BI192" i="26464"/>
  <c r="BA192" i="26464"/>
  <c r="BK192" i="26464"/>
  <c r="ED160" i="26464"/>
  <c r="EL160" i="26464"/>
  <c r="CK160" i="26464"/>
  <c r="CS160" i="26464"/>
  <c r="DA160" i="26464"/>
  <c r="DK160" i="26464"/>
  <c r="CM160" i="26464"/>
  <c r="CU160" i="26464"/>
  <c r="DE160" i="26464"/>
  <c r="DM160" i="26464"/>
  <c r="CY160" i="26464"/>
  <c r="DO160" i="26464"/>
  <c r="EF160" i="26464"/>
  <c r="CO160" i="26464"/>
  <c r="EH160" i="26464"/>
  <c r="DQ160" i="26464"/>
  <c r="CQ160" i="26464"/>
  <c r="DG160" i="26464"/>
  <c r="EJ160" i="26464"/>
  <c r="DZ160" i="26464"/>
  <c r="EP160" i="26464" s="1"/>
  <c r="CI160" i="26464"/>
  <c r="EB160" i="26464"/>
  <c r="DI160" i="26464"/>
  <c r="CW160" i="26464"/>
  <c r="BF29" i="26464"/>
  <c r="BL29" i="26464"/>
  <c r="BB29" i="26464"/>
  <c r="BD29" i="26464"/>
  <c r="BJ29" i="26464"/>
  <c r="AZ29" i="26464"/>
  <c r="BH29" i="26464"/>
  <c r="AJ45" i="26464"/>
  <c r="AR45" i="26464"/>
  <c r="CB45" i="26464"/>
  <c r="AF45" i="26464"/>
  <c r="CD45" i="26464"/>
  <c r="AH45" i="26464"/>
  <c r="AN45" i="26464"/>
  <c r="AL45" i="26464"/>
  <c r="AP45" i="26464"/>
  <c r="BZ45" i="26464"/>
  <c r="AT45" i="26464"/>
  <c r="AG137" i="26464"/>
  <c r="AO137" i="26464"/>
  <c r="CC137" i="26464"/>
  <c r="AI137" i="26464"/>
  <c r="AQ137" i="26464"/>
  <c r="CE137" i="26464"/>
  <c r="AM137" i="26464"/>
  <c r="AU137" i="26464"/>
  <c r="CA137" i="26464"/>
  <c r="AK137" i="26464"/>
  <c r="AS137" i="26464"/>
  <c r="ED119" i="26464"/>
  <c r="EL119" i="26464"/>
  <c r="EF119" i="26464"/>
  <c r="CI119" i="26464"/>
  <c r="CQ119" i="26464"/>
  <c r="CY119" i="26464"/>
  <c r="DI119" i="26464"/>
  <c r="DQ119" i="26464"/>
  <c r="DA119" i="26464"/>
  <c r="DO119" i="26464"/>
  <c r="CO119" i="26464"/>
  <c r="DE119" i="26464"/>
  <c r="EH119" i="26464"/>
  <c r="CS119" i="26464"/>
  <c r="DG119" i="26464"/>
  <c r="EJ119" i="26464"/>
  <c r="CM119" i="26464"/>
  <c r="DZ119" i="26464"/>
  <c r="EP119" i="26464" s="1"/>
  <c r="CK119" i="26464"/>
  <c r="CU119" i="26464"/>
  <c r="EB119" i="26464"/>
  <c r="CW119" i="26464"/>
  <c r="DK119" i="26464"/>
  <c r="DM119" i="26464"/>
  <c r="CP104" i="26464"/>
  <c r="CX104" i="26464"/>
  <c r="DH104" i="26464"/>
  <c r="DP104" i="26464"/>
  <c r="CJ104" i="26464"/>
  <c r="CR104" i="26464"/>
  <c r="CZ104" i="26464"/>
  <c r="DJ104" i="26464"/>
  <c r="DR104" i="26464"/>
  <c r="EA104" i="26464"/>
  <c r="EI104" i="26464"/>
  <c r="CV104" i="26464"/>
  <c r="DL104" i="26464"/>
  <c r="EC104" i="26464"/>
  <c r="CL104" i="26464"/>
  <c r="EE104" i="26464"/>
  <c r="DN104" i="26464"/>
  <c r="CN104" i="26464"/>
  <c r="DB104" i="26464"/>
  <c r="EG104" i="26464"/>
  <c r="EM104" i="26464"/>
  <c r="DF104" i="26464"/>
  <c r="CT104" i="26464"/>
  <c r="EK104" i="26464"/>
  <c r="EC254" i="26464"/>
  <c r="EK254" i="26464"/>
  <c r="CJ254" i="26464"/>
  <c r="CR254" i="26464"/>
  <c r="CZ254" i="26464"/>
  <c r="DJ254" i="26464"/>
  <c r="DR254" i="26464"/>
  <c r="EE254" i="26464"/>
  <c r="EM254" i="26464"/>
  <c r="CL254" i="26464"/>
  <c r="CT254" i="26464"/>
  <c r="DB254" i="26464"/>
  <c r="DL254" i="26464"/>
  <c r="CP254" i="26464"/>
  <c r="CX254" i="26464"/>
  <c r="DH254" i="26464"/>
  <c r="DP254" i="26464"/>
  <c r="CN254" i="26464"/>
  <c r="EA254" i="26464"/>
  <c r="DF254" i="26464"/>
  <c r="EG254" i="26464"/>
  <c r="DN254" i="26464"/>
  <c r="CV254" i="26464"/>
  <c r="EI254" i="26464"/>
  <c r="DZ66" i="26464"/>
  <c r="EP66" i="26464" s="1"/>
  <c r="EH66" i="26464"/>
  <c r="EB66" i="26464"/>
  <c r="EJ66" i="26464"/>
  <c r="CM66" i="26464"/>
  <c r="CU66" i="26464"/>
  <c r="DE66" i="26464"/>
  <c r="DM66" i="26464"/>
  <c r="CI66" i="26464"/>
  <c r="CW66" i="26464"/>
  <c r="DK66" i="26464"/>
  <c r="CK66" i="26464"/>
  <c r="CY66" i="26464"/>
  <c r="ED66" i="26464"/>
  <c r="DO66" i="26464"/>
  <c r="CS66" i="26464"/>
  <c r="DI66" i="26464"/>
  <c r="EL66" i="26464"/>
  <c r="CO66" i="26464"/>
  <c r="CQ66" i="26464"/>
  <c r="EF66" i="26464"/>
  <c r="DA66" i="26464"/>
  <c r="DQ66" i="26464"/>
  <c r="DG66" i="26464"/>
  <c r="AQ154" i="26464"/>
  <c r="AI154" i="26464"/>
  <c r="AS154" i="26464"/>
  <c r="CC154" i="26464"/>
  <c r="AU154" i="26464"/>
  <c r="CE154" i="26464"/>
  <c r="AG154" i="26464"/>
  <c r="AK154" i="26464"/>
  <c r="CA154" i="26464"/>
  <c r="AM154" i="26464"/>
  <c r="AO154" i="26464"/>
  <c r="EE192" i="26464"/>
  <c r="EM192" i="26464"/>
  <c r="EG192" i="26464"/>
  <c r="CJ192" i="26464"/>
  <c r="CR192" i="26464"/>
  <c r="CZ192" i="26464"/>
  <c r="DJ192" i="26464"/>
  <c r="DR192" i="26464"/>
  <c r="CP192" i="26464"/>
  <c r="DF192" i="26464"/>
  <c r="EI192" i="26464"/>
  <c r="CT192" i="26464"/>
  <c r="DH192" i="26464"/>
  <c r="EK192" i="26464"/>
  <c r="CV192" i="26464"/>
  <c r="EA192" i="26464"/>
  <c r="DB192" i="26464"/>
  <c r="DP192" i="26464"/>
  <c r="DL192" i="26464"/>
  <c r="DN192" i="26464"/>
  <c r="CX192" i="26464"/>
  <c r="EC192" i="26464"/>
  <c r="CN192" i="26464"/>
  <c r="CL192" i="26464"/>
  <c r="BE124" i="26464"/>
  <c r="BM124" i="26464"/>
  <c r="BU124" i="26464"/>
  <c r="AY124" i="26464"/>
  <c r="BG124" i="26464"/>
  <c r="BO124" i="26464"/>
  <c r="BS124" i="26464"/>
  <c r="BI124" i="26464"/>
  <c r="BC124" i="26464"/>
  <c r="BQ124" i="26464"/>
  <c r="BA124" i="26464"/>
  <c r="BK124" i="26464"/>
  <c r="CO50" i="26464"/>
  <c r="CW50" i="26464"/>
  <c r="DG50" i="26464"/>
  <c r="DO50" i="26464"/>
  <c r="CU50" i="26464"/>
  <c r="DI50" i="26464"/>
  <c r="CK50" i="26464"/>
  <c r="DE50" i="26464"/>
  <c r="ED50" i="26464"/>
  <c r="DZ50" i="26464"/>
  <c r="EP50" i="26464" s="1"/>
  <c r="CQ50" i="26464"/>
  <c r="EB50" i="26464"/>
  <c r="CS50" i="26464"/>
  <c r="DK50" i="26464"/>
  <c r="EF50" i="26464"/>
  <c r="CM50" i="26464"/>
  <c r="DA50" i="26464"/>
  <c r="CI50" i="26464"/>
  <c r="EH50" i="26464"/>
  <c r="EJ50" i="26464"/>
  <c r="CY50" i="26464"/>
  <c r="DM50" i="26464"/>
  <c r="EG126" i="26464"/>
  <c r="EA126" i="26464"/>
  <c r="EI126" i="26464"/>
  <c r="CL126" i="26464"/>
  <c r="CT126" i="26464"/>
  <c r="DB126" i="26464"/>
  <c r="DL126" i="26464"/>
  <c r="CV126" i="26464"/>
  <c r="DJ126" i="26464"/>
  <c r="EM126" i="26464"/>
  <c r="CJ126" i="26464"/>
  <c r="CX126" i="26464"/>
  <c r="EC126" i="26464"/>
  <c r="DN126" i="26464"/>
  <c r="CN126" i="26464"/>
  <c r="CZ126" i="26464"/>
  <c r="DP126" i="26464"/>
  <c r="EE126" i="26464"/>
  <c r="DR126" i="26464"/>
  <c r="CP126" i="26464"/>
  <c r="EK126" i="26464"/>
  <c r="CR126" i="26464"/>
  <c r="DH126" i="26464"/>
  <c r="DF126" i="26464"/>
  <c r="BC77" i="26464"/>
  <c r="BK77" i="26464"/>
  <c r="BS77" i="26464"/>
  <c r="BE77" i="26464"/>
  <c r="BM77" i="26464"/>
  <c r="BU77" i="26464"/>
  <c r="BA77" i="26464"/>
  <c r="BI77" i="26464"/>
  <c r="BQ77" i="26464"/>
  <c r="BG77" i="26464"/>
  <c r="BO77" i="26464"/>
  <c r="AY77" i="26464"/>
  <c r="BF113" i="26464"/>
  <c r="BN113" i="26464"/>
  <c r="BV113" i="26464"/>
  <c r="BP113" i="26464"/>
  <c r="BH113" i="26464"/>
  <c r="AZ113" i="26464"/>
  <c r="BR113" i="26464"/>
  <c r="BD113" i="26464"/>
  <c r="BL113" i="26464"/>
  <c r="BT113" i="26464"/>
  <c r="BB113" i="26464"/>
  <c r="BJ113" i="26464"/>
  <c r="EG144" i="26464"/>
  <c r="EA144" i="26464"/>
  <c r="EI144" i="26464"/>
  <c r="CL144" i="26464"/>
  <c r="CT144" i="26464"/>
  <c r="DB144" i="26464"/>
  <c r="DL144" i="26464"/>
  <c r="DN144" i="26464"/>
  <c r="CN144" i="26464"/>
  <c r="CZ144" i="26464"/>
  <c r="DP144" i="26464"/>
  <c r="EE144" i="26464"/>
  <c r="CP144" i="26464"/>
  <c r="DF144" i="26464"/>
  <c r="DR144" i="26464"/>
  <c r="CV144" i="26464"/>
  <c r="CX144" i="26464"/>
  <c r="EC144" i="26464"/>
  <c r="DH144" i="26464"/>
  <c r="EK144" i="26464"/>
  <c r="EM144" i="26464"/>
  <c r="CJ144" i="26464"/>
  <c r="CR144" i="26464"/>
  <c r="DJ144" i="26464"/>
  <c r="AH152" i="26464"/>
  <c r="AP152" i="26464"/>
  <c r="CD152" i="26464"/>
  <c r="AF152" i="26464"/>
  <c r="AR152" i="26464"/>
  <c r="AJ152" i="26464"/>
  <c r="AT152" i="26464"/>
  <c r="BZ152" i="26464"/>
  <c r="AN152" i="26464"/>
  <c r="AL152" i="26464"/>
  <c r="CB152" i="26464"/>
  <c r="CM89" i="26464"/>
  <c r="CU89" i="26464"/>
  <c r="DE89" i="26464"/>
  <c r="DM89" i="26464"/>
  <c r="DZ89" i="26464"/>
  <c r="EP89" i="26464" s="1"/>
  <c r="EH89" i="26464"/>
  <c r="CO89" i="26464"/>
  <c r="CW89" i="26464"/>
  <c r="DG89" i="26464"/>
  <c r="DO89" i="26464"/>
  <c r="EF89" i="26464"/>
  <c r="CS89" i="26464"/>
  <c r="DK89" i="26464"/>
  <c r="EJ89" i="26464"/>
  <c r="CI89" i="26464"/>
  <c r="CY89" i="26464"/>
  <c r="DQ89" i="26464"/>
  <c r="EL89" i="26464"/>
  <c r="ED89" i="26464"/>
  <c r="EB89" i="26464"/>
  <c r="CK89" i="26464"/>
  <c r="DI89" i="26464"/>
  <c r="CQ89" i="26464"/>
  <c r="DA89" i="26464"/>
  <c r="DZ224" i="26464"/>
  <c r="EP224" i="26464" s="1"/>
  <c r="EH224" i="26464"/>
  <c r="EB224" i="26464"/>
  <c r="EJ224" i="26464"/>
  <c r="CM224" i="26464"/>
  <c r="CU224" i="26464"/>
  <c r="DE224" i="26464"/>
  <c r="DM224" i="26464"/>
  <c r="CK224" i="26464"/>
  <c r="CY224" i="26464"/>
  <c r="ED224" i="26464"/>
  <c r="DO224" i="26464"/>
  <c r="CO224" i="26464"/>
  <c r="DA224" i="26464"/>
  <c r="DQ224" i="26464"/>
  <c r="EF224" i="26464"/>
  <c r="CQ224" i="26464"/>
  <c r="CW224" i="26464"/>
  <c r="DK224" i="26464"/>
  <c r="CI224" i="26464"/>
  <c r="DG224" i="26464"/>
  <c r="CS224" i="26464"/>
  <c r="DI224" i="26464"/>
  <c r="EL224" i="26464"/>
  <c r="BD34" i="26464"/>
  <c r="BL34" i="26464"/>
  <c r="BF34" i="26464"/>
  <c r="BN34" i="26464"/>
  <c r="BB34" i="26464"/>
  <c r="BH34" i="26464"/>
  <c r="BJ34" i="26464"/>
  <c r="AZ34" i="26464"/>
  <c r="AY168" i="26464"/>
  <c r="BG168" i="26464"/>
  <c r="BO168" i="26464"/>
  <c r="BM168" i="26464"/>
  <c r="BE168" i="26464"/>
  <c r="BQ168" i="26464"/>
  <c r="BC168" i="26464"/>
  <c r="BU168" i="26464"/>
  <c r="BA168" i="26464"/>
  <c r="BI168" i="26464"/>
  <c r="BS168" i="26464"/>
  <c r="BK168" i="26464"/>
  <c r="AL143" i="26464"/>
  <c r="AT143" i="26464"/>
  <c r="BZ143" i="26464"/>
  <c r="AF143" i="26464"/>
  <c r="AN143" i="26464"/>
  <c r="CB143" i="26464"/>
  <c r="AJ143" i="26464"/>
  <c r="AP143" i="26464"/>
  <c r="AR143" i="26464"/>
  <c r="AH143" i="26464"/>
  <c r="CD143" i="26464"/>
  <c r="BD90" i="26464"/>
  <c r="BL90" i="26464"/>
  <c r="BT90" i="26464"/>
  <c r="BF90" i="26464"/>
  <c r="BN90" i="26464"/>
  <c r="BV90" i="26464"/>
  <c r="BB90" i="26464"/>
  <c r="BR90" i="26464"/>
  <c r="BH90" i="26464"/>
  <c r="BP90" i="26464"/>
  <c r="BJ90" i="26464"/>
  <c r="AZ90" i="26464"/>
  <c r="BE155" i="26464"/>
  <c r="BM155" i="26464"/>
  <c r="BU155" i="26464"/>
  <c r="AY155" i="26464"/>
  <c r="BQ155" i="26464"/>
  <c r="BI155" i="26464"/>
  <c r="BK155" i="26464"/>
  <c r="BC155" i="26464"/>
  <c r="BS155" i="26464"/>
  <c r="BG155" i="26464"/>
  <c r="BA155" i="26464"/>
  <c r="BO155" i="26464"/>
  <c r="CM136" i="26464"/>
  <c r="CU136" i="26464"/>
  <c r="DE136" i="26464"/>
  <c r="DM136" i="26464"/>
  <c r="DZ136" i="26464"/>
  <c r="EP136" i="26464" s="1"/>
  <c r="EH136" i="26464"/>
  <c r="CO136" i="26464"/>
  <c r="CW136" i="26464"/>
  <c r="DG136" i="26464"/>
  <c r="DO136" i="26464"/>
  <c r="EB136" i="26464"/>
  <c r="EJ136" i="26464"/>
  <c r="EF136" i="26464"/>
  <c r="CK136" i="26464"/>
  <c r="CQ136" i="26464"/>
  <c r="DK136" i="26464"/>
  <c r="EL136" i="26464"/>
  <c r="DQ136" i="26464"/>
  <c r="CS136" i="26464"/>
  <c r="CI136" i="26464"/>
  <c r="ED136" i="26464"/>
  <c r="CY136" i="26464"/>
  <c r="DA136" i="26464"/>
  <c r="DI136" i="26464"/>
  <c r="CP234" i="26464"/>
  <c r="CX234" i="26464"/>
  <c r="DH234" i="26464"/>
  <c r="DP234" i="26464"/>
  <c r="CJ234" i="26464"/>
  <c r="CR234" i="26464"/>
  <c r="CZ234" i="26464"/>
  <c r="DJ234" i="26464"/>
  <c r="DR234" i="26464"/>
  <c r="EA234" i="26464"/>
  <c r="EI234" i="26464"/>
  <c r="CL234" i="26464"/>
  <c r="EE234" i="26464"/>
  <c r="DN234" i="26464"/>
  <c r="CN234" i="26464"/>
  <c r="DB234" i="26464"/>
  <c r="EG234" i="26464"/>
  <c r="CV234" i="26464"/>
  <c r="DL234" i="26464"/>
  <c r="EC234" i="26464"/>
  <c r="EM234" i="26464"/>
  <c r="DF234" i="26464"/>
  <c r="CT234" i="26464"/>
  <c r="EK234" i="26464"/>
  <c r="CJ70" i="26464"/>
  <c r="CR70" i="26464"/>
  <c r="CZ70" i="26464"/>
  <c r="DJ70" i="26464"/>
  <c r="DR70" i="26464"/>
  <c r="CL70" i="26464"/>
  <c r="CT70" i="26464"/>
  <c r="DB70" i="26464"/>
  <c r="DL70" i="26464"/>
  <c r="EC70" i="26464"/>
  <c r="EK70" i="26464"/>
  <c r="DP70" i="26464"/>
  <c r="EG70" i="26464"/>
  <c r="CP70" i="26464"/>
  <c r="DF70" i="26464"/>
  <c r="EI70" i="26464"/>
  <c r="DH70" i="26464"/>
  <c r="CN70" i="26464"/>
  <c r="CV70" i="26464"/>
  <c r="EE70" i="26464"/>
  <c r="EM70" i="26464"/>
  <c r="CX70" i="26464"/>
  <c r="DN70" i="26464"/>
  <c r="EA70" i="26464"/>
  <c r="AM231" i="26464"/>
  <c r="AU231" i="26464"/>
  <c r="CA231" i="26464"/>
  <c r="AG231" i="26464"/>
  <c r="AO231" i="26464"/>
  <c r="CC231" i="26464"/>
  <c r="AI231" i="26464"/>
  <c r="AK231" i="26464"/>
  <c r="AS231" i="26464"/>
  <c r="CE231" i="26464"/>
  <c r="AQ231" i="26464"/>
  <c r="AY105" i="26464"/>
  <c r="BG105" i="26464"/>
  <c r="BO105" i="26464"/>
  <c r="BA105" i="26464"/>
  <c r="BI105" i="26464"/>
  <c r="BQ105" i="26464"/>
  <c r="BM105" i="26464"/>
  <c r="BC105" i="26464"/>
  <c r="BK105" i="26464"/>
  <c r="BS105" i="26464"/>
  <c r="BU105" i="26464"/>
  <c r="BE105" i="26464"/>
  <c r="AK99" i="26464"/>
  <c r="AS99" i="26464"/>
  <c r="AM99" i="26464"/>
  <c r="AU99" i="26464"/>
  <c r="CA99" i="26464"/>
  <c r="AQ99" i="26464"/>
  <c r="AG99" i="26464"/>
  <c r="CE99" i="26464"/>
  <c r="AI99" i="26464"/>
  <c r="CC99" i="26464"/>
  <c r="AO99" i="26464"/>
  <c r="AI210" i="26464"/>
  <c r="AS210" i="26464"/>
  <c r="CC210" i="26464"/>
  <c r="AK210" i="26464"/>
  <c r="CE210" i="26464"/>
  <c r="AU210" i="26464"/>
  <c r="AG210" i="26464"/>
  <c r="AQ210" i="26464"/>
  <c r="CA210" i="26464"/>
  <c r="AM210" i="26464"/>
  <c r="AO210" i="26464"/>
  <c r="AM65" i="26464"/>
  <c r="AU65" i="26464"/>
  <c r="CA65" i="26464"/>
  <c r="AG65" i="26464"/>
  <c r="AO65" i="26464"/>
  <c r="CC65" i="26464"/>
  <c r="AI65" i="26464"/>
  <c r="AK65" i="26464"/>
  <c r="AS65" i="26464"/>
  <c r="AQ65" i="26464"/>
  <c r="CE65" i="26464"/>
  <c r="EG227" i="26464"/>
  <c r="EA227" i="26464"/>
  <c r="EI227" i="26464"/>
  <c r="CL227" i="26464"/>
  <c r="CT227" i="26464"/>
  <c r="DB227" i="26464"/>
  <c r="DL227" i="26464"/>
  <c r="DF227" i="26464"/>
  <c r="DR227" i="26464"/>
  <c r="CR227" i="26464"/>
  <c r="DH227" i="26464"/>
  <c r="EK227" i="26464"/>
  <c r="CV227" i="26464"/>
  <c r="DJ227" i="26464"/>
  <c r="EM227" i="26464"/>
  <c r="CP227" i="26464"/>
  <c r="CX227" i="26464"/>
  <c r="EE227" i="26464"/>
  <c r="DN227" i="26464"/>
  <c r="CJ227" i="26464"/>
  <c r="CZ227" i="26464"/>
  <c r="DP227" i="26464"/>
  <c r="EC227" i="26464"/>
  <c r="CN227" i="26464"/>
  <c r="BA58" i="26464"/>
  <c r="BI58" i="26464"/>
  <c r="BQ58" i="26464"/>
  <c r="BC58" i="26464"/>
  <c r="BK58" i="26464"/>
  <c r="BS58" i="26464"/>
  <c r="AY58" i="26464"/>
  <c r="BG58" i="26464"/>
  <c r="BO58" i="26464"/>
  <c r="BU58" i="26464"/>
  <c r="BE58" i="26464"/>
  <c r="BM58" i="26464"/>
  <c r="AI22" i="26464"/>
  <c r="AG22" i="26464"/>
  <c r="CA22" i="26464"/>
  <c r="AK22" i="26464"/>
  <c r="BF56" i="26464"/>
  <c r="BN56" i="26464"/>
  <c r="BV56" i="26464"/>
  <c r="AZ56" i="26464"/>
  <c r="BH56" i="26464"/>
  <c r="BP56" i="26464"/>
  <c r="BB56" i="26464"/>
  <c r="BT56" i="26464"/>
  <c r="BD56" i="26464"/>
  <c r="BJ56" i="26464"/>
  <c r="BR56" i="26464"/>
  <c r="BL56" i="26464"/>
  <c r="ED187" i="26464"/>
  <c r="EL187" i="26464"/>
  <c r="CK187" i="26464"/>
  <c r="CS187" i="26464"/>
  <c r="DA187" i="26464"/>
  <c r="DK187" i="26464"/>
  <c r="EF187" i="26464"/>
  <c r="CM187" i="26464"/>
  <c r="CU187" i="26464"/>
  <c r="DE187" i="26464"/>
  <c r="DM187" i="26464"/>
  <c r="CI187" i="26464"/>
  <c r="CQ187" i="26464"/>
  <c r="CY187" i="26464"/>
  <c r="DI187" i="26464"/>
  <c r="DQ187" i="26464"/>
  <c r="CO187" i="26464"/>
  <c r="EJ187" i="26464"/>
  <c r="DO187" i="26464"/>
  <c r="CW187" i="26464"/>
  <c r="DZ187" i="26464"/>
  <c r="DG187" i="26464"/>
  <c r="EB187" i="26464"/>
  <c r="EH187" i="26464"/>
  <c r="AF251" i="26464"/>
  <c r="AN251" i="26464"/>
  <c r="CB251" i="26464"/>
  <c r="AH251" i="26464"/>
  <c r="AP251" i="26464"/>
  <c r="CD251" i="26464"/>
  <c r="AJ251" i="26464"/>
  <c r="AT251" i="26464"/>
  <c r="BZ251" i="26464"/>
  <c r="AL251" i="26464"/>
  <c r="AR251" i="26464"/>
  <c r="AT213" i="26464"/>
  <c r="AL213" i="26464"/>
  <c r="AN213" i="26464"/>
  <c r="AJ213" i="26464"/>
  <c r="CD213" i="26464"/>
  <c r="AR213" i="26464"/>
  <c r="BZ213" i="26464"/>
  <c r="AP213" i="26464"/>
  <c r="CB213" i="26464"/>
  <c r="AF213" i="26464"/>
  <c r="AH213" i="26464"/>
  <c r="CL47" i="26464"/>
  <c r="CT47" i="26464"/>
  <c r="DB47" i="26464"/>
  <c r="DL47" i="26464"/>
  <c r="CP47" i="26464"/>
  <c r="DJ47" i="26464"/>
  <c r="EI47" i="26464"/>
  <c r="CR47" i="26464"/>
  <c r="EK47" i="26464"/>
  <c r="CX47" i="26464"/>
  <c r="EG47" i="26464"/>
  <c r="EE47" i="26464"/>
  <c r="CV47" i="26464"/>
  <c r="DN47" i="26464"/>
  <c r="CJ47" i="26464"/>
  <c r="CZ47" i="26464"/>
  <c r="DP47" i="26464"/>
  <c r="DH47" i="26464"/>
  <c r="EA47" i="26464"/>
  <c r="EC47" i="26464"/>
  <c r="DF47" i="26464"/>
  <c r="CN47" i="26464"/>
  <c r="AF195" i="26464"/>
  <c r="AN195" i="26464"/>
  <c r="CB195" i="26464"/>
  <c r="AH195" i="26464"/>
  <c r="AP195" i="26464"/>
  <c r="CD195" i="26464"/>
  <c r="AJ195" i="26464"/>
  <c r="AL195" i="26464"/>
  <c r="BZ195" i="26464"/>
  <c r="AT195" i="26464"/>
  <c r="AR195" i="26464"/>
  <c r="AF215" i="26464"/>
  <c r="AN215" i="26464"/>
  <c r="CB215" i="26464"/>
  <c r="AH215" i="26464"/>
  <c r="AP215" i="26464"/>
  <c r="CD215" i="26464"/>
  <c r="AL215" i="26464"/>
  <c r="AT215" i="26464"/>
  <c r="BZ215" i="26464"/>
  <c r="AJ215" i="26464"/>
  <c r="AR215" i="26464"/>
  <c r="ED62" i="26464"/>
  <c r="EL62" i="26464"/>
  <c r="EF62" i="26464"/>
  <c r="CI62" i="26464"/>
  <c r="CQ62" i="26464"/>
  <c r="CY62" i="26464"/>
  <c r="DI62" i="26464"/>
  <c r="DQ62" i="26464"/>
  <c r="CS62" i="26464"/>
  <c r="DG62" i="26464"/>
  <c r="EJ62" i="26464"/>
  <c r="CU62" i="26464"/>
  <c r="DZ62" i="26464"/>
  <c r="EP62" i="26464" s="1"/>
  <c r="DK62" i="26464"/>
  <c r="CK62" i="26464"/>
  <c r="CW62" i="26464"/>
  <c r="DM62" i="26464"/>
  <c r="EB62" i="26464"/>
  <c r="DA62" i="26464"/>
  <c r="DE62" i="26464"/>
  <c r="DO62" i="26464"/>
  <c r="EH62" i="26464"/>
  <c r="CO62" i="26464"/>
  <c r="CM62" i="26464"/>
  <c r="EC130" i="26464"/>
  <c r="EK130" i="26464"/>
  <c r="CP130" i="26464"/>
  <c r="CX130" i="26464"/>
  <c r="DH130" i="26464"/>
  <c r="DP130" i="26464"/>
  <c r="EE130" i="26464"/>
  <c r="CJ130" i="26464"/>
  <c r="CT130" i="26464"/>
  <c r="DF130" i="26464"/>
  <c r="DR130" i="26464"/>
  <c r="EG130" i="26464"/>
  <c r="CL130" i="26464"/>
  <c r="CV130" i="26464"/>
  <c r="DJ130" i="26464"/>
  <c r="CR130" i="26464"/>
  <c r="DB130" i="26464"/>
  <c r="DN130" i="26464"/>
  <c r="EA130" i="26464"/>
  <c r="CZ130" i="26464"/>
  <c r="EI130" i="26464"/>
  <c r="DL130" i="26464"/>
  <c r="CN130" i="26464"/>
  <c r="EM130" i="26464"/>
  <c r="BE100" i="26464"/>
  <c r="BM100" i="26464"/>
  <c r="BU100" i="26464"/>
  <c r="BG100" i="26464"/>
  <c r="BS100" i="26464"/>
  <c r="BI100" i="26464"/>
  <c r="BC100" i="26464"/>
  <c r="BQ100" i="26464"/>
  <c r="AY100" i="26464"/>
  <c r="BA100" i="26464"/>
  <c r="BK100" i="26464"/>
  <c r="BO100" i="26464"/>
  <c r="ED38" i="26464"/>
  <c r="EH38" i="26464"/>
  <c r="CI38" i="26464"/>
  <c r="CQ38" i="26464"/>
  <c r="DA38" i="26464"/>
  <c r="DM38" i="26464"/>
  <c r="CK38" i="26464"/>
  <c r="CY38" i="26464"/>
  <c r="DE38" i="26464"/>
  <c r="CO38" i="26464"/>
  <c r="DZ38" i="26464"/>
  <c r="EP38" i="26464" s="1"/>
  <c r="CS38" i="26464"/>
  <c r="EB38" i="26464"/>
  <c r="CU38" i="26464"/>
  <c r="CM38" i="26464"/>
  <c r="DI38" i="26464"/>
  <c r="DG38" i="26464"/>
  <c r="AZ23" i="26464"/>
  <c r="BH23" i="26464"/>
  <c r="BB23" i="26464"/>
  <c r="BD23" i="26464"/>
  <c r="BF23" i="26464"/>
  <c r="CJ195" i="26464"/>
  <c r="CR195" i="26464"/>
  <c r="CZ195" i="26464"/>
  <c r="DJ195" i="26464"/>
  <c r="DR195" i="26464"/>
  <c r="CL195" i="26464"/>
  <c r="CT195" i="26464"/>
  <c r="DB195" i="26464"/>
  <c r="DL195" i="26464"/>
  <c r="EC195" i="26464"/>
  <c r="EK195" i="26464"/>
  <c r="CV195" i="26464"/>
  <c r="EA195" i="26464"/>
  <c r="CX195" i="26464"/>
  <c r="DN195" i="26464"/>
  <c r="EE195" i="26464"/>
  <c r="CN195" i="26464"/>
  <c r="EG195" i="26464"/>
  <c r="DH195" i="26464"/>
  <c r="EM195" i="26464"/>
  <c r="CP195" i="26464"/>
  <c r="EI195" i="26464"/>
  <c r="DF195" i="26464"/>
  <c r="DP195" i="26464"/>
  <c r="AG53" i="26464"/>
  <c r="AO53" i="26464"/>
  <c r="CE53" i="26464"/>
  <c r="AQ53" i="26464"/>
  <c r="AI53" i="26464"/>
  <c r="AS53" i="26464"/>
  <c r="CA53" i="26464"/>
  <c r="AK53" i="26464"/>
  <c r="AM53" i="26464"/>
  <c r="AU53" i="26464"/>
  <c r="CC53" i="26464"/>
  <c r="EG178" i="26464"/>
  <c r="CN178" i="26464"/>
  <c r="CV178" i="26464"/>
  <c r="DF178" i="26464"/>
  <c r="DN178" i="26464"/>
  <c r="EA178" i="26464"/>
  <c r="EI178" i="26464"/>
  <c r="CP178" i="26464"/>
  <c r="CX178" i="26464"/>
  <c r="DH178" i="26464"/>
  <c r="DP178" i="26464"/>
  <c r="CL178" i="26464"/>
  <c r="CT178" i="26464"/>
  <c r="DB178" i="26464"/>
  <c r="DL178" i="26464"/>
  <c r="DR178" i="26464"/>
  <c r="CZ178" i="26464"/>
  <c r="EC178" i="26464"/>
  <c r="CR178" i="26464"/>
  <c r="EM178" i="26464"/>
  <c r="DJ178" i="26464"/>
  <c r="EE178" i="26464"/>
  <c r="EK178" i="26464"/>
  <c r="CJ178" i="26464"/>
  <c r="BF184" i="26464"/>
  <c r="BN184" i="26464"/>
  <c r="BV184" i="26464"/>
  <c r="AZ184" i="26464"/>
  <c r="BH184" i="26464"/>
  <c r="BP184" i="26464"/>
  <c r="BD184" i="26464"/>
  <c r="BL184" i="26464"/>
  <c r="BT184" i="26464"/>
  <c r="BR184" i="26464"/>
  <c r="BJ184" i="26464"/>
  <c r="BB184" i="26464"/>
  <c r="EB177" i="26464"/>
  <c r="EJ177" i="26464"/>
  <c r="CI177" i="26464"/>
  <c r="CQ177" i="26464"/>
  <c r="CY177" i="26464"/>
  <c r="DI177" i="26464"/>
  <c r="DQ177" i="26464"/>
  <c r="ED177" i="26464"/>
  <c r="EL177" i="26464"/>
  <c r="CK177" i="26464"/>
  <c r="CS177" i="26464"/>
  <c r="DA177" i="26464"/>
  <c r="DK177" i="26464"/>
  <c r="CO177" i="26464"/>
  <c r="CW177" i="26464"/>
  <c r="DG177" i="26464"/>
  <c r="DO177" i="26464"/>
  <c r="CM177" i="26464"/>
  <c r="EH177" i="26464"/>
  <c r="DM177" i="26464"/>
  <c r="CU177" i="26464"/>
  <c r="EF177" i="26464"/>
  <c r="DZ177" i="26464"/>
  <c r="DE177" i="26464"/>
  <c r="CO252" i="26464"/>
  <c r="CW252" i="26464"/>
  <c r="DG252" i="26464"/>
  <c r="DO252" i="26464"/>
  <c r="EB252" i="26464"/>
  <c r="EJ252" i="26464"/>
  <c r="CI252" i="26464"/>
  <c r="CQ252" i="26464"/>
  <c r="CY252" i="26464"/>
  <c r="DI252" i="26464"/>
  <c r="DQ252" i="26464"/>
  <c r="ED252" i="26464"/>
  <c r="EL252" i="26464"/>
  <c r="DZ252" i="26464"/>
  <c r="EH252" i="26464"/>
  <c r="CK252" i="26464"/>
  <c r="DE252" i="26464"/>
  <c r="EF252" i="26464"/>
  <c r="CS252" i="26464"/>
  <c r="CU252" i="26464"/>
  <c r="DK252" i="26464"/>
  <c r="DM252" i="26464"/>
  <c r="CM252" i="26464"/>
  <c r="DA252" i="26464"/>
  <c r="CO46" i="26464"/>
  <c r="CW46" i="26464"/>
  <c r="DG46" i="26464"/>
  <c r="DO46" i="26464"/>
  <c r="CS46" i="26464"/>
  <c r="DM46" i="26464"/>
  <c r="EB46" i="26464"/>
  <c r="CU46" i="26464"/>
  <c r="CI46" i="26464"/>
  <c r="DA46" i="26464"/>
  <c r="EJ46" i="26464"/>
  <c r="EF46" i="26464"/>
  <c r="DK46" i="26464"/>
  <c r="EH46" i="26464"/>
  <c r="CK46" i="26464"/>
  <c r="CY46" i="26464"/>
  <c r="CQ46" i="26464"/>
  <c r="DI46" i="26464"/>
  <c r="ED46" i="26464"/>
  <c r="DE46" i="26464"/>
  <c r="CM46" i="26464"/>
  <c r="DZ46" i="26464"/>
  <c r="EP46" i="26464" s="1"/>
  <c r="BB104" i="26464"/>
  <c r="BJ104" i="26464"/>
  <c r="BR104" i="26464"/>
  <c r="BD104" i="26464"/>
  <c r="BL104" i="26464"/>
  <c r="BT104" i="26464"/>
  <c r="AZ104" i="26464"/>
  <c r="BN104" i="26464"/>
  <c r="BH104" i="26464"/>
  <c r="BV104" i="26464"/>
  <c r="BP104" i="26464"/>
  <c r="BF104" i="26464"/>
  <c r="EI37" i="26464"/>
  <c r="EA37" i="26464"/>
  <c r="CL37" i="26464"/>
  <c r="CT37" i="26464"/>
  <c r="DF37" i="26464"/>
  <c r="CJ37" i="26464"/>
  <c r="CZ37" i="26464"/>
  <c r="CN37" i="26464"/>
  <c r="DB37" i="26464"/>
  <c r="CV37" i="26464"/>
  <c r="DN37" i="26464"/>
  <c r="DH37" i="26464"/>
  <c r="DJ37" i="26464"/>
  <c r="CP37" i="26464"/>
  <c r="EE37" i="26464"/>
  <c r="CR37" i="26464"/>
  <c r="EC37" i="26464"/>
  <c r="AS169" i="26464"/>
  <c r="AK169" i="26464"/>
  <c r="CE169" i="26464"/>
  <c r="AU169" i="26464"/>
  <c r="AM169" i="26464"/>
  <c r="AI169" i="26464"/>
  <c r="CC169" i="26464"/>
  <c r="AG169" i="26464"/>
  <c r="CA169" i="26464"/>
  <c r="AO169" i="26464"/>
  <c r="AQ169" i="26464"/>
  <c r="BC195" i="26464"/>
  <c r="BK195" i="26464"/>
  <c r="BS195" i="26464"/>
  <c r="BI195" i="26464"/>
  <c r="AY195" i="26464"/>
  <c r="BM195" i="26464"/>
  <c r="BA195" i="26464"/>
  <c r="BO195" i="26464"/>
  <c r="BU195" i="26464"/>
  <c r="BG195" i="26464"/>
  <c r="BQ195" i="26464"/>
  <c r="BE195" i="26464"/>
  <c r="AH147" i="26464"/>
  <c r="AP147" i="26464"/>
  <c r="CD147" i="26464"/>
  <c r="AJ147" i="26464"/>
  <c r="AR147" i="26464"/>
  <c r="AN147" i="26464"/>
  <c r="CB147" i="26464"/>
  <c r="AF147" i="26464"/>
  <c r="AT147" i="26464"/>
  <c r="BZ147" i="26464"/>
  <c r="AL147" i="26464"/>
  <c r="CN263" i="26464"/>
  <c r="CV263" i="26464"/>
  <c r="DF263" i="26464"/>
  <c r="DN263" i="26464"/>
  <c r="EA263" i="26464"/>
  <c r="EI263" i="26464"/>
  <c r="CP263" i="26464"/>
  <c r="CX263" i="26464"/>
  <c r="DH263" i="26464"/>
  <c r="DP263" i="26464"/>
  <c r="EC263" i="26464"/>
  <c r="EK263" i="26464"/>
  <c r="EG263" i="26464"/>
  <c r="CR263" i="26464"/>
  <c r="DL263" i="26464"/>
  <c r="EM263" i="26464"/>
  <c r="DB263" i="26464"/>
  <c r="EE263" i="26464"/>
  <c r="DR263" i="26464"/>
  <c r="CJ263" i="26464"/>
  <c r="CT263" i="26464"/>
  <c r="CZ263" i="26464"/>
  <c r="DJ263" i="26464"/>
  <c r="CL263" i="26464"/>
  <c r="AJ63" i="26464"/>
  <c r="AR63" i="26464"/>
  <c r="AT63" i="26464"/>
  <c r="AH63" i="26464"/>
  <c r="AL63" i="26464"/>
  <c r="AF63" i="26464"/>
  <c r="CD63" i="26464"/>
  <c r="AN63" i="26464"/>
  <c r="BZ63" i="26464"/>
  <c r="AP63" i="26464"/>
  <c r="CB63" i="26464"/>
  <c r="AG222" i="26464"/>
  <c r="AO222" i="26464"/>
  <c r="CC222" i="26464"/>
  <c r="AK222" i="26464"/>
  <c r="AM222" i="26464"/>
  <c r="CA222" i="26464"/>
  <c r="AI222" i="26464"/>
  <c r="AU222" i="26464"/>
  <c r="AQ222" i="26464"/>
  <c r="CE222" i="26464"/>
  <c r="AS222" i="26464"/>
  <c r="BD267" i="26464"/>
  <c r="BL267" i="26464"/>
  <c r="BT267" i="26464"/>
  <c r="BF267" i="26464"/>
  <c r="BN267" i="26464"/>
  <c r="BV267" i="26464"/>
  <c r="BP267" i="26464"/>
  <c r="AZ267" i="26464"/>
  <c r="BR267" i="26464"/>
  <c r="BH267" i="26464"/>
  <c r="BB267" i="26464"/>
  <c r="BJ267" i="26464"/>
  <c r="BF42" i="26464"/>
  <c r="BN42" i="26464"/>
  <c r="BH42" i="26464"/>
  <c r="BR42" i="26464"/>
  <c r="AZ42" i="26464"/>
  <c r="BJ42" i="26464"/>
  <c r="BP42" i="26464"/>
  <c r="BB42" i="26464"/>
  <c r="BD42" i="26464"/>
  <c r="BL42" i="26464"/>
  <c r="BA99" i="26464"/>
  <c r="BI99" i="26464"/>
  <c r="BQ99" i="26464"/>
  <c r="BC99" i="26464"/>
  <c r="BK99" i="26464"/>
  <c r="BS99" i="26464"/>
  <c r="BE99" i="26464"/>
  <c r="BG99" i="26464"/>
  <c r="BU99" i="26464"/>
  <c r="BO99" i="26464"/>
  <c r="AY99" i="26464"/>
  <c r="BM99" i="26464"/>
  <c r="M6" i="26465"/>
  <c r="R6" i="26465" s="1"/>
  <c r="N6" i="26465"/>
  <c r="S6" i="26465" s="1"/>
  <c r="O6" i="26465"/>
  <c r="T6" i="26465" s="1"/>
  <c r="P6" i="26465"/>
  <c r="U6" i="26465" s="1"/>
  <c r="Q6" i="26465"/>
  <c r="ED87" i="26464"/>
  <c r="EL87" i="26464"/>
  <c r="CI87" i="26464"/>
  <c r="CQ87" i="26464"/>
  <c r="CY87" i="26464"/>
  <c r="DI87" i="26464"/>
  <c r="DQ87" i="26464"/>
  <c r="DZ87" i="26464"/>
  <c r="EP87" i="26464" s="1"/>
  <c r="EJ87" i="26464"/>
  <c r="CO87" i="26464"/>
  <c r="DA87" i="26464"/>
  <c r="DM87" i="26464"/>
  <c r="EB87" i="26464"/>
  <c r="CM87" i="26464"/>
  <c r="CW87" i="26464"/>
  <c r="DK87" i="26464"/>
  <c r="CU87" i="26464"/>
  <c r="DE87" i="26464"/>
  <c r="CS87" i="26464"/>
  <c r="DO87" i="26464"/>
  <c r="DG87" i="26464"/>
  <c r="CK87" i="26464"/>
  <c r="EF87" i="26464"/>
  <c r="EH87" i="26464"/>
  <c r="EG281" i="26464"/>
  <c r="EI281" i="26464"/>
  <c r="CX281" i="26464"/>
  <c r="CJ281" i="26464"/>
  <c r="CL281" i="26464"/>
  <c r="EM281" i="26464"/>
  <c r="EK281" i="26464"/>
  <c r="BC182" i="26464"/>
  <c r="BK182" i="26464"/>
  <c r="BS182" i="26464"/>
  <c r="BE182" i="26464"/>
  <c r="BM182" i="26464"/>
  <c r="BU182" i="26464"/>
  <c r="AY182" i="26464"/>
  <c r="BQ182" i="26464"/>
  <c r="BA182" i="26464"/>
  <c r="BG182" i="26464"/>
  <c r="BI182" i="26464"/>
  <c r="BO182" i="26464"/>
  <c r="EF81" i="26464"/>
  <c r="DZ81" i="26464"/>
  <c r="EP81" i="26464" s="1"/>
  <c r="EH81" i="26464"/>
  <c r="CK81" i="26464"/>
  <c r="CS81" i="26464"/>
  <c r="DA81" i="26464"/>
  <c r="DK81" i="26464"/>
  <c r="CI81" i="26464"/>
  <c r="CW81" i="26464"/>
  <c r="EB81" i="26464"/>
  <c r="DM81" i="26464"/>
  <c r="CM81" i="26464"/>
  <c r="CY81" i="26464"/>
  <c r="DO81" i="26464"/>
  <c r="ED81" i="26464"/>
  <c r="CO81" i="26464"/>
  <c r="CU81" i="26464"/>
  <c r="DI81" i="26464"/>
  <c r="EL81" i="26464"/>
  <c r="CQ81" i="26464"/>
  <c r="EJ81" i="26464"/>
  <c r="DQ81" i="26464"/>
  <c r="DE81" i="26464"/>
  <c r="DG81" i="26464"/>
  <c r="AY170" i="26464"/>
  <c r="BG170" i="26464"/>
  <c r="BO170" i="26464"/>
  <c r="BA170" i="26464"/>
  <c r="BI170" i="26464"/>
  <c r="BQ170" i="26464"/>
  <c r="BC170" i="26464"/>
  <c r="BU170" i="26464"/>
  <c r="BE170" i="26464"/>
  <c r="BS170" i="26464"/>
  <c r="BM170" i="26464"/>
  <c r="BK170" i="26464"/>
  <c r="AL226" i="26464"/>
  <c r="AT226" i="26464"/>
  <c r="BZ226" i="26464"/>
  <c r="AF226" i="26464"/>
  <c r="AN226" i="26464"/>
  <c r="CB226" i="26464"/>
  <c r="AP226" i="26464"/>
  <c r="CD226" i="26464"/>
  <c r="AR226" i="26464"/>
  <c r="AH226" i="26464"/>
  <c r="AJ226" i="26464"/>
  <c r="CJ251" i="26464"/>
  <c r="CR251" i="26464"/>
  <c r="CZ251" i="26464"/>
  <c r="DJ251" i="26464"/>
  <c r="DR251" i="26464"/>
  <c r="EE251" i="26464"/>
  <c r="EM251" i="26464"/>
  <c r="CL251" i="26464"/>
  <c r="CT251" i="26464"/>
  <c r="DB251" i="26464"/>
  <c r="DL251" i="26464"/>
  <c r="EG251" i="26464"/>
  <c r="EC251" i="26464"/>
  <c r="EK251" i="26464"/>
  <c r="CV251" i="26464"/>
  <c r="DP251" i="26464"/>
  <c r="DH251" i="26464"/>
  <c r="CX251" i="26464"/>
  <c r="EA251" i="26464"/>
  <c r="CN251" i="26464"/>
  <c r="EI251" i="26464"/>
  <c r="DF251" i="26464"/>
  <c r="DN251" i="26464"/>
  <c r="CP251" i="26464"/>
  <c r="CO278" i="26464"/>
  <c r="CW278" i="26464"/>
  <c r="DK278" i="26464"/>
  <c r="CI278" i="26464"/>
  <c r="CQ278" i="26464"/>
  <c r="CY278" i="26464"/>
  <c r="DM278" i="26464"/>
  <c r="EH278" i="26464"/>
  <c r="DZ278" i="26464"/>
  <c r="ED278" i="26464"/>
  <c r="EL278" i="26464"/>
  <c r="EF278" i="26464"/>
  <c r="DO278" i="26464"/>
  <c r="CM278" i="26464"/>
  <c r="CU278" i="26464"/>
  <c r="CS278" i="26464"/>
  <c r="DQ278" i="26464"/>
  <c r="DA278" i="26464"/>
  <c r="CK278" i="26464"/>
  <c r="DI278" i="26464"/>
  <c r="EJ278" i="26464"/>
  <c r="EB278" i="26464"/>
  <c r="CK116" i="26464"/>
  <c r="CS116" i="26464"/>
  <c r="DA116" i="26464"/>
  <c r="DK116" i="26464"/>
  <c r="EF116" i="26464"/>
  <c r="CM116" i="26464"/>
  <c r="CU116" i="26464"/>
  <c r="DE116" i="26464"/>
  <c r="DM116" i="26464"/>
  <c r="DZ116" i="26464"/>
  <c r="EP116" i="26464" s="1"/>
  <c r="EH116" i="26464"/>
  <c r="ED116" i="26464"/>
  <c r="EL116" i="26464"/>
  <c r="CY116" i="26464"/>
  <c r="EB116" i="26464"/>
  <c r="DG116" i="26464"/>
  <c r="CI116" i="26464"/>
  <c r="CO116" i="26464"/>
  <c r="DI116" i="26464"/>
  <c r="EJ116" i="26464"/>
  <c r="CQ116" i="26464"/>
  <c r="CW116" i="26464"/>
  <c r="DO116" i="26464"/>
  <c r="DQ116" i="26464"/>
  <c r="AK221" i="26464"/>
  <c r="AS221" i="26464"/>
  <c r="AM221" i="26464"/>
  <c r="AU221" i="26464"/>
  <c r="CA221" i="26464"/>
  <c r="AI221" i="26464"/>
  <c r="AO221" i="26464"/>
  <c r="AQ221" i="26464"/>
  <c r="CC221" i="26464"/>
  <c r="CE221" i="26464"/>
  <c r="AG221" i="26464"/>
  <c r="EA237" i="26464"/>
  <c r="EI237" i="26464"/>
  <c r="EC237" i="26464"/>
  <c r="EK237" i="26464"/>
  <c r="CN237" i="26464"/>
  <c r="CV237" i="26464"/>
  <c r="DF237" i="26464"/>
  <c r="DN237" i="26464"/>
  <c r="CP237" i="26464"/>
  <c r="DB237" i="26464"/>
  <c r="DR237" i="26464"/>
  <c r="EG237" i="26464"/>
  <c r="CR237" i="26464"/>
  <c r="DH237" i="26464"/>
  <c r="CT237" i="26464"/>
  <c r="DJ237" i="26464"/>
  <c r="EM237" i="26464"/>
  <c r="DP237" i="26464"/>
  <c r="DL237" i="26464"/>
  <c r="CJ237" i="26464"/>
  <c r="EE237" i="26464"/>
  <c r="CX237" i="26464"/>
  <c r="CZ237" i="26464"/>
  <c r="CL237" i="26464"/>
  <c r="AL206" i="26464"/>
  <c r="AT206" i="26464"/>
  <c r="BZ206" i="26464"/>
  <c r="AP206" i="26464"/>
  <c r="AH206" i="26464"/>
  <c r="CB206" i="26464"/>
  <c r="AR206" i="26464"/>
  <c r="AJ206" i="26464"/>
  <c r="CD206" i="26464"/>
  <c r="AF206" i="26464"/>
  <c r="AN206" i="26464"/>
  <c r="BA175" i="26464"/>
  <c r="BI175" i="26464"/>
  <c r="BQ175" i="26464"/>
  <c r="BC175" i="26464"/>
  <c r="BK175" i="26464"/>
  <c r="BS175" i="26464"/>
  <c r="AY175" i="26464"/>
  <c r="BG175" i="26464"/>
  <c r="BO175" i="26464"/>
  <c r="BU175" i="26464"/>
  <c r="BE175" i="26464"/>
  <c r="BM175" i="26464"/>
  <c r="ED195" i="26464"/>
  <c r="EL195" i="26464"/>
  <c r="EF195" i="26464"/>
  <c r="CI195" i="26464"/>
  <c r="CQ195" i="26464"/>
  <c r="CY195" i="26464"/>
  <c r="DI195" i="26464"/>
  <c r="DQ195" i="26464"/>
  <c r="DK195" i="26464"/>
  <c r="CK195" i="26464"/>
  <c r="CW195" i="26464"/>
  <c r="DM195" i="26464"/>
  <c r="EB195" i="26464"/>
  <c r="CM195" i="26464"/>
  <c r="DA195" i="26464"/>
  <c r="DO195" i="26464"/>
  <c r="CU195" i="26464"/>
  <c r="DZ195" i="26464"/>
  <c r="EH195" i="26464"/>
  <c r="CS195" i="26464"/>
  <c r="DE195" i="26464"/>
  <c r="EJ195" i="26464"/>
  <c r="CO195" i="26464"/>
  <c r="DG195" i="26464"/>
  <c r="AL268" i="26464"/>
  <c r="AT268" i="26464"/>
  <c r="BZ268" i="26464"/>
  <c r="AF268" i="26464"/>
  <c r="AN268" i="26464"/>
  <c r="CB268" i="26464"/>
  <c r="AJ268" i="26464"/>
  <c r="AR268" i="26464"/>
  <c r="AH268" i="26464"/>
  <c r="CD268" i="26464"/>
  <c r="AP268" i="26464"/>
  <c r="AM246" i="26464"/>
  <c r="AU246" i="26464"/>
  <c r="CA246" i="26464"/>
  <c r="AG246" i="26464"/>
  <c r="AO246" i="26464"/>
  <c r="CC246" i="26464"/>
  <c r="AI246" i="26464"/>
  <c r="AS246" i="26464"/>
  <c r="AK246" i="26464"/>
  <c r="CE246" i="26464"/>
  <c r="AQ246" i="26464"/>
  <c r="DZ275" i="26464"/>
  <c r="EP275" i="26464" s="1"/>
  <c r="EH275" i="26464"/>
  <c r="CK275" i="26464"/>
  <c r="DO275" i="26464"/>
  <c r="DA275" i="26464"/>
  <c r="EB275" i="26464"/>
  <c r="EJ275" i="26464"/>
  <c r="CM275" i="26464"/>
  <c r="DI275" i="26464"/>
  <c r="CU275" i="26464"/>
  <c r="DQ275" i="26464"/>
  <c r="CI275" i="26464"/>
  <c r="CQ275" i="26464"/>
  <c r="CY275" i="26464"/>
  <c r="DM275" i="26464"/>
  <c r="CS275" i="26464"/>
  <c r="DK275" i="26464"/>
  <c r="CW275" i="26464"/>
  <c r="ED275" i="26464"/>
  <c r="EL275" i="26464"/>
  <c r="CO275" i="26464"/>
  <c r="EF275" i="26464"/>
  <c r="AK120" i="26464"/>
  <c r="AS120" i="26464"/>
  <c r="AM120" i="26464"/>
  <c r="AU120" i="26464"/>
  <c r="CA120" i="26464"/>
  <c r="AO120" i="26464"/>
  <c r="CC120" i="26464"/>
  <c r="AQ120" i="26464"/>
  <c r="AG120" i="26464"/>
  <c r="CE120" i="26464"/>
  <c r="AI120" i="26464"/>
  <c r="BC244" i="26464"/>
  <c r="BK244" i="26464"/>
  <c r="BS244" i="26464"/>
  <c r="BM244" i="26464"/>
  <c r="BE244" i="26464"/>
  <c r="BO244" i="26464"/>
  <c r="BG244" i="26464"/>
  <c r="BU244" i="26464"/>
  <c r="BQ244" i="26464"/>
  <c r="BA244" i="26464"/>
  <c r="AY244" i="26464"/>
  <c r="BI244" i="26464"/>
  <c r="BC273" i="26464"/>
  <c r="BE273" i="26464"/>
  <c r="BM273" i="26464"/>
  <c r="BU273" i="26464"/>
  <c r="BA273" i="26464"/>
  <c r="BI273" i="26464"/>
  <c r="BQ273" i="26464"/>
  <c r="BK273" i="26464"/>
  <c r="BS273" i="26464"/>
  <c r="BO273" i="26464"/>
  <c r="AY273" i="26464"/>
  <c r="BG273" i="26464"/>
  <c r="AG259" i="26464"/>
  <c r="AO259" i="26464"/>
  <c r="CC259" i="26464"/>
  <c r="AI259" i="26464"/>
  <c r="AQ259" i="26464"/>
  <c r="CE259" i="26464"/>
  <c r="AM259" i="26464"/>
  <c r="AU259" i="26464"/>
  <c r="CA259" i="26464"/>
  <c r="AS259" i="26464"/>
  <c r="AK259" i="26464"/>
  <c r="AF93" i="26464"/>
  <c r="AN93" i="26464"/>
  <c r="CB93" i="26464"/>
  <c r="AL93" i="26464"/>
  <c r="AT93" i="26464"/>
  <c r="BZ93" i="26464"/>
  <c r="AJ93" i="26464"/>
  <c r="AP93" i="26464"/>
  <c r="AH93" i="26464"/>
  <c r="CD93" i="26464"/>
  <c r="AR93" i="26464"/>
  <c r="EG78" i="26464"/>
  <c r="EA78" i="26464"/>
  <c r="EI78" i="26464"/>
  <c r="CL78" i="26464"/>
  <c r="CT78" i="26464"/>
  <c r="DB78" i="26464"/>
  <c r="DL78" i="26464"/>
  <c r="CV78" i="26464"/>
  <c r="DJ78" i="26464"/>
  <c r="EM78" i="26464"/>
  <c r="CJ78" i="26464"/>
  <c r="CX78" i="26464"/>
  <c r="EC78" i="26464"/>
  <c r="DN78" i="26464"/>
  <c r="CR78" i="26464"/>
  <c r="DH78" i="26464"/>
  <c r="EK78" i="26464"/>
  <c r="CZ78" i="26464"/>
  <c r="DF78" i="26464"/>
  <c r="DP78" i="26464"/>
  <c r="CN78" i="26464"/>
  <c r="CP78" i="26464"/>
  <c r="DR78" i="26464"/>
  <c r="EE78" i="26464"/>
  <c r="CI163" i="26464"/>
  <c r="CQ163" i="26464"/>
  <c r="CY163" i="26464"/>
  <c r="DI163" i="26464"/>
  <c r="DQ163" i="26464"/>
  <c r="ED163" i="26464"/>
  <c r="EL163" i="26464"/>
  <c r="EF163" i="26464"/>
  <c r="CS163" i="26464"/>
  <c r="DG163" i="26464"/>
  <c r="EJ163" i="26464"/>
  <c r="CU163" i="26464"/>
  <c r="DZ163" i="26464"/>
  <c r="EP163" i="26464" s="1"/>
  <c r="DK163" i="26464"/>
  <c r="CK163" i="26464"/>
  <c r="CW163" i="26464"/>
  <c r="DM163" i="26464"/>
  <c r="EB163" i="26464"/>
  <c r="EH163" i="26464"/>
  <c r="DA163" i="26464"/>
  <c r="DE163" i="26464"/>
  <c r="CO163" i="26464"/>
  <c r="DO163" i="26464"/>
  <c r="CM163" i="26464"/>
  <c r="AI34" i="26464"/>
  <c r="AQ34" i="26464"/>
  <c r="CA34" i="26464"/>
  <c r="AM34" i="26464"/>
  <c r="AO34" i="26464"/>
  <c r="CC34" i="26464"/>
  <c r="AK34" i="26464"/>
  <c r="AG34" i="26464"/>
  <c r="BH76" i="26464"/>
  <c r="BR76" i="26464"/>
  <c r="AZ76" i="26464"/>
  <c r="BJ76" i="26464"/>
  <c r="BB76" i="26464"/>
  <c r="BT76" i="26464"/>
  <c r="BL76" i="26464"/>
  <c r="BP76" i="26464"/>
  <c r="BN76" i="26464"/>
  <c r="BV76" i="26464"/>
  <c r="BF76" i="26464"/>
  <c r="BD76" i="26464"/>
  <c r="AG19" i="26464"/>
  <c r="AI19" i="26464"/>
  <c r="AK19" i="26464"/>
  <c r="CA19" i="26464"/>
  <c r="BF230" i="26464"/>
  <c r="BN230" i="26464"/>
  <c r="BV230" i="26464"/>
  <c r="AZ230" i="26464"/>
  <c r="BH230" i="26464"/>
  <c r="BP230" i="26464"/>
  <c r="BT230" i="26464"/>
  <c r="BJ230" i="26464"/>
  <c r="BD230" i="26464"/>
  <c r="BR230" i="26464"/>
  <c r="BB230" i="26464"/>
  <c r="BL230" i="26464"/>
  <c r="DZ36" i="26464"/>
  <c r="EP36" i="26464" s="1"/>
  <c r="EB36" i="26464"/>
  <c r="CM36" i="26464"/>
  <c r="CU36" i="26464"/>
  <c r="DG36" i="26464"/>
  <c r="CI36" i="26464"/>
  <c r="CK36" i="26464"/>
  <c r="DA36" i="26464"/>
  <c r="CS36" i="26464"/>
  <c r="DM36" i="26464"/>
  <c r="DE36" i="26464"/>
  <c r="DI36" i="26464"/>
  <c r="CY36" i="26464"/>
  <c r="CO36" i="26464"/>
  <c r="ED36" i="26464"/>
  <c r="CQ36" i="26464"/>
  <c r="BE89" i="26464"/>
  <c r="BM89" i="26464"/>
  <c r="BU89" i="26464"/>
  <c r="BO89" i="26464"/>
  <c r="BG89" i="26464"/>
  <c r="BC89" i="26464"/>
  <c r="BK89" i="26464"/>
  <c r="AY89" i="26464"/>
  <c r="BQ89" i="26464"/>
  <c r="BA89" i="26464"/>
  <c r="BS89" i="26464"/>
  <c r="BI89" i="26464"/>
  <c r="CW282" i="26464"/>
  <c r="CK282" i="26464"/>
  <c r="EF282" i="26464"/>
  <c r="CI282" i="26464"/>
  <c r="ED106" i="26464"/>
  <c r="EL106" i="26464"/>
  <c r="CI106" i="26464"/>
  <c r="CQ106" i="26464"/>
  <c r="CY106" i="26464"/>
  <c r="DI106" i="26464"/>
  <c r="DQ106" i="26464"/>
  <c r="CM106" i="26464"/>
  <c r="CW106" i="26464"/>
  <c r="DK106" i="26464"/>
  <c r="DZ106" i="26464"/>
  <c r="EP106" i="26464" s="1"/>
  <c r="EJ106" i="26464"/>
  <c r="CO106" i="26464"/>
  <c r="DA106" i="26464"/>
  <c r="DM106" i="26464"/>
  <c r="EB106" i="26464"/>
  <c r="EH106" i="26464"/>
  <c r="CU106" i="26464"/>
  <c r="EF106" i="26464"/>
  <c r="DE106" i="26464"/>
  <c r="CS106" i="26464"/>
  <c r="CK106" i="26464"/>
  <c r="DG106" i="26464"/>
  <c r="DO106" i="26464"/>
  <c r="AZ263" i="26464"/>
  <c r="BH263" i="26464"/>
  <c r="BP263" i="26464"/>
  <c r="BB263" i="26464"/>
  <c r="BJ263" i="26464"/>
  <c r="BR263" i="26464"/>
  <c r="BD263" i="26464"/>
  <c r="BV263" i="26464"/>
  <c r="BN263" i="26464"/>
  <c r="BF263" i="26464"/>
  <c r="BL263" i="26464"/>
  <c r="BT263" i="26464"/>
  <c r="ED267" i="26464"/>
  <c r="EL267" i="26464"/>
  <c r="CK267" i="26464"/>
  <c r="CS267" i="26464"/>
  <c r="DA267" i="26464"/>
  <c r="DK267" i="26464"/>
  <c r="EF267" i="26464"/>
  <c r="CM267" i="26464"/>
  <c r="CU267" i="26464"/>
  <c r="DE267" i="26464"/>
  <c r="DM267" i="26464"/>
  <c r="CI267" i="26464"/>
  <c r="CQ267" i="26464"/>
  <c r="CY267" i="26464"/>
  <c r="DI267" i="26464"/>
  <c r="DQ267" i="26464"/>
  <c r="DG267" i="26464"/>
  <c r="EH267" i="26464"/>
  <c r="DZ267" i="26464"/>
  <c r="CO267" i="26464"/>
  <c r="EJ267" i="26464"/>
  <c r="CW267" i="26464"/>
  <c r="DO267" i="26464"/>
  <c r="EB267" i="26464"/>
  <c r="EF51" i="26464"/>
  <c r="CY51" i="26464"/>
  <c r="DK51" i="26464"/>
  <c r="DZ51" i="26464"/>
  <c r="EP51" i="26464" s="1"/>
  <c r="CI51" i="26464"/>
  <c r="CS51" i="26464"/>
  <c r="DM51" i="26464"/>
  <c r="EB51" i="26464"/>
  <c r="CO51" i="26464"/>
  <c r="DI51" i="26464"/>
  <c r="EH51" i="26464"/>
  <c r="CM51" i="26464"/>
  <c r="DE51" i="26464"/>
  <c r="CQ51" i="26464"/>
  <c r="DG51" i="26464"/>
  <c r="ED51" i="26464"/>
  <c r="DA51" i="26464"/>
  <c r="CW51" i="26464"/>
  <c r="DO51" i="26464"/>
  <c r="CK51" i="26464"/>
  <c r="CU51" i="26464"/>
  <c r="EJ51" i="26464"/>
  <c r="CK142" i="26464"/>
  <c r="CS142" i="26464"/>
  <c r="DA142" i="26464"/>
  <c r="DK142" i="26464"/>
  <c r="CM142" i="26464"/>
  <c r="CU142" i="26464"/>
  <c r="DE142" i="26464"/>
  <c r="DM142" i="26464"/>
  <c r="ED142" i="26464"/>
  <c r="EL142" i="26464"/>
  <c r="DI142" i="26464"/>
  <c r="CI142" i="26464"/>
  <c r="CW142" i="26464"/>
  <c r="EB142" i="26464"/>
  <c r="CY142" i="26464"/>
  <c r="DO142" i="26464"/>
  <c r="EF142" i="26464"/>
  <c r="DZ142" i="26464"/>
  <c r="EP142" i="26464" s="1"/>
  <c r="EH142" i="26464"/>
  <c r="DG142" i="26464"/>
  <c r="EJ142" i="26464"/>
  <c r="CQ142" i="26464"/>
  <c r="CO142" i="26464"/>
  <c r="DQ142" i="26464"/>
  <c r="AZ216" i="26464"/>
  <c r="BH216" i="26464"/>
  <c r="BP216" i="26464"/>
  <c r="BB216" i="26464"/>
  <c r="BJ216" i="26464"/>
  <c r="BR216" i="26464"/>
  <c r="BN216" i="26464"/>
  <c r="BT216" i="26464"/>
  <c r="BL216" i="26464"/>
  <c r="BF216" i="26464"/>
  <c r="BD216" i="26464"/>
  <c r="BV216" i="26464"/>
  <c r="CP143" i="26464"/>
  <c r="CX143" i="26464"/>
  <c r="DH143" i="26464"/>
  <c r="DP143" i="26464"/>
  <c r="CJ143" i="26464"/>
  <c r="CR143" i="26464"/>
  <c r="CZ143" i="26464"/>
  <c r="DJ143" i="26464"/>
  <c r="DR143" i="26464"/>
  <c r="EA143" i="26464"/>
  <c r="EI143" i="26464"/>
  <c r="CV143" i="26464"/>
  <c r="DL143" i="26464"/>
  <c r="EC143" i="26464"/>
  <c r="CL143" i="26464"/>
  <c r="EE143" i="26464"/>
  <c r="DN143" i="26464"/>
  <c r="CN143" i="26464"/>
  <c r="DB143" i="26464"/>
  <c r="EG143" i="26464"/>
  <c r="CT143" i="26464"/>
  <c r="EM143" i="26464"/>
  <c r="EK143" i="26464"/>
  <c r="DF143" i="26464"/>
  <c r="EG235" i="26464"/>
  <c r="EA235" i="26464"/>
  <c r="EI235" i="26464"/>
  <c r="CL235" i="26464"/>
  <c r="CT235" i="26464"/>
  <c r="DB235" i="26464"/>
  <c r="DL235" i="26464"/>
  <c r="CN235" i="26464"/>
  <c r="CZ235" i="26464"/>
  <c r="DP235" i="26464"/>
  <c r="EE235" i="26464"/>
  <c r="CP235" i="26464"/>
  <c r="DF235" i="26464"/>
  <c r="DR235" i="26464"/>
  <c r="CR235" i="26464"/>
  <c r="DH235" i="26464"/>
  <c r="EK235" i="26464"/>
  <c r="DN235" i="26464"/>
  <c r="EC235" i="26464"/>
  <c r="CV235" i="26464"/>
  <c r="CX235" i="26464"/>
  <c r="EM235" i="26464"/>
  <c r="CJ235" i="26464"/>
  <c r="DJ235" i="26464"/>
  <c r="BC246" i="26464"/>
  <c r="BK246" i="26464"/>
  <c r="BS246" i="26464"/>
  <c r="BE246" i="26464"/>
  <c r="BM246" i="26464"/>
  <c r="BU246" i="26464"/>
  <c r="BA246" i="26464"/>
  <c r="BO246" i="26464"/>
  <c r="BQ246" i="26464"/>
  <c r="BG246" i="26464"/>
  <c r="AY246" i="26464"/>
  <c r="BI246" i="26464"/>
  <c r="BF269" i="26464"/>
  <c r="BN269" i="26464"/>
  <c r="BV269" i="26464"/>
  <c r="AZ269" i="26464"/>
  <c r="BH269" i="26464"/>
  <c r="BP269" i="26464"/>
  <c r="BJ269" i="26464"/>
  <c r="BB269" i="26464"/>
  <c r="BL269" i="26464"/>
  <c r="BT269" i="26464"/>
  <c r="BR269" i="26464"/>
  <c r="BD269" i="26464"/>
  <c r="BD158" i="26464"/>
  <c r="BL158" i="26464"/>
  <c r="BT158" i="26464"/>
  <c r="BB158" i="26464"/>
  <c r="BV158" i="26464"/>
  <c r="BF158" i="26464"/>
  <c r="BH158" i="26464"/>
  <c r="BJ158" i="26464"/>
  <c r="BN158" i="26464"/>
  <c r="AZ158" i="26464"/>
  <c r="BR158" i="26464"/>
  <c r="BP158" i="26464"/>
  <c r="BB82" i="26464"/>
  <c r="BJ82" i="26464"/>
  <c r="BR82" i="26464"/>
  <c r="BL82" i="26464"/>
  <c r="AZ82" i="26464"/>
  <c r="BN82" i="26464"/>
  <c r="BD82" i="26464"/>
  <c r="BP82" i="26464"/>
  <c r="BF82" i="26464"/>
  <c r="BV82" i="26464"/>
  <c r="BH82" i="26464"/>
  <c r="BT82" i="26464"/>
  <c r="BD251" i="26464"/>
  <c r="BL251" i="26464"/>
  <c r="BT251" i="26464"/>
  <c r="BF251" i="26464"/>
  <c r="BN251" i="26464"/>
  <c r="BV251" i="26464"/>
  <c r="BB251" i="26464"/>
  <c r="BH251" i="26464"/>
  <c r="AZ251" i="26464"/>
  <c r="BR251" i="26464"/>
  <c r="BJ251" i="26464"/>
  <c r="BP251" i="26464"/>
  <c r="CL27" i="26464"/>
  <c r="CT27" i="26464"/>
  <c r="DJ27" i="26464"/>
  <c r="CV27" i="26464"/>
  <c r="CZ27" i="26464"/>
  <c r="EA27" i="26464"/>
  <c r="CN27" i="26464"/>
  <c r="CR27" i="26464"/>
  <c r="CJ27" i="26464"/>
  <c r="DF27" i="26464"/>
  <c r="EC27" i="26464"/>
  <c r="CP27" i="26464"/>
  <c r="AM243" i="26464"/>
  <c r="AO243" i="26464"/>
  <c r="AG243" i="26464"/>
  <c r="AQ243" i="26464"/>
  <c r="CA243" i="26464"/>
  <c r="AU243" i="26464"/>
  <c r="CE243" i="26464"/>
  <c r="AK243" i="26464"/>
  <c r="AS243" i="26464"/>
  <c r="AI243" i="26464"/>
  <c r="CC243" i="26464"/>
  <c r="AO167" i="26464"/>
  <c r="AG167" i="26464"/>
  <c r="CA167" i="26464"/>
  <c r="AQ167" i="26464"/>
  <c r="AM167" i="26464"/>
  <c r="AS167" i="26464"/>
  <c r="AU167" i="26464"/>
  <c r="CC167" i="26464"/>
  <c r="CE167" i="26464"/>
  <c r="AK167" i="26464"/>
  <c r="AI167" i="26464"/>
  <c r="BA172" i="26464"/>
  <c r="BI172" i="26464"/>
  <c r="BQ172" i="26464"/>
  <c r="BC172" i="26464"/>
  <c r="BK172" i="26464"/>
  <c r="BS172" i="26464"/>
  <c r="BO172" i="26464"/>
  <c r="BU172" i="26464"/>
  <c r="AY172" i="26464"/>
  <c r="BE172" i="26464"/>
  <c r="BG172" i="26464"/>
  <c r="BM172" i="26464"/>
  <c r="EA276" i="26464"/>
  <c r="EI276" i="26464"/>
  <c r="CL276" i="26464"/>
  <c r="CT276" i="26464"/>
  <c r="DP276" i="26464"/>
  <c r="EC276" i="26464"/>
  <c r="EK276" i="26464"/>
  <c r="CN276" i="26464"/>
  <c r="CV276" i="26464"/>
  <c r="DR276" i="26464"/>
  <c r="DJ276" i="26464"/>
  <c r="CJ276" i="26464"/>
  <c r="CR276" i="26464"/>
  <c r="CZ276" i="26464"/>
  <c r="DN276" i="26464"/>
  <c r="DB276" i="26464"/>
  <c r="EG276" i="26464"/>
  <c r="DL276" i="26464"/>
  <c r="CX276" i="26464"/>
  <c r="EM276" i="26464"/>
  <c r="EE276" i="26464"/>
  <c r="CP276" i="26464"/>
  <c r="AI270" i="26464"/>
  <c r="AQ270" i="26464"/>
  <c r="CE270" i="26464"/>
  <c r="AK270" i="26464"/>
  <c r="AS270" i="26464"/>
  <c r="CC270" i="26464"/>
  <c r="AG270" i="26464"/>
  <c r="CA270" i="26464"/>
  <c r="AO270" i="26464"/>
  <c r="AU270" i="26464"/>
  <c r="AM270" i="26464"/>
  <c r="AK252" i="26464"/>
  <c r="AS252" i="26464"/>
  <c r="AM252" i="26464"/>
  <c r="AU252" i="26464"/>
  <c r="CA252" i="26464"/>
  <c r="CE252" i="26464"/>
  <c r="AI252" i="26464"/>
  <c r="AQ252" i="26464"/>
  <c r="CC252" i="26464"/>
  <c r="AO252" i="26464"/>
  <c r="AG252" i="26464"/>
  <c r="DZ94" i="26464"/>
  <c r="EP94" i="26464" s="1"/>
  <c r="EH94" i="26464"/>
  <c r="CO94" i="26464"/>
  <c r="EB94" i="26464"/>
  <c r="EJ94" i="26464"/>
  <c r="CM94" i="26464"/>
  <c r="CU94" i="26464"/>
  <c r="DE94" i="26464"/>
  <c r="DM94" i="26464"/>
  <c r="CI94" i="26464"/>
  <c r="CW94" i="26464"/>
  <c r="DK94" i="26464"/>
  <c r="CY94" i="26464"/>
  <c r="ED94" i="26464"/>
  <c r="CK94" i="26464"/>
  <c r="DO94" i="26464"/>
  <c r="DA94" i="26464"/>
  <c r="DQ94" i="26464"/>
  <c r="EF94" i="26464"/>
  <c r="CQ94" i="26464"/>
  <c r="CS94" i="26464"/>
  <c r="DG94" i="26464"/>
  <c r="DI94" i="26464"/>
  <c r="EL94" i="26464"/>
  <c r="AM274" i="26464"/>
  <c r="AU274" i="26464"/>
  <c r="CA274" i="26464"/>
  <c r="AG274" i="26464"/>
  <c r="AO274" i="26464"/>
  <c r="CC274" i="26464"/>
  <c r="AK274" i="26464"/>
  <c r="CE274" i="26464"/>
  <c r="AQ274" i="26464"/>
  <c r="AS274" i="26464"/>
  <c r="AI274" i="26464"/>
  <c r="AJ271" i="26464"/>
  <c r="AR271" i="26464"/>
  <c r="AL271" i="26464"/>
  <c r="AT271" i="26464"/>
  <c r="BZ271" i="26464"/>
  <c r="CD271" i="26464"/>
  <c r="AF271" i="26464"/>
  <c r="AP271" i="26464"/>
  <c r="CB271" i="26464"/>
  <c r="AH271" i="26464"/>
  <c r="AN271" i="26464"/>
  <c r="EC163" i="26464"/>
  <c r="EK163" i="26464"/>
  <c r="CJ163" i="26464"/>
  <c r="CR163" i="26464"/>
  <c r="CZ163" i="26464"/>
  <c r="DJ163" i="26464"/>
  <c r="DR163" i="26464"/>
  <c r="CL163" i="26464"/>
  <c r="CT163" i="26464"/>
  <c r="DB163" i="26464"/>
  <c r="DL163" i="26464"/>
  <c r="DH163" i="26464"/>
  <c r="EM163" i="26464"/>
  <c r="CV163" i="26464"/>
  <c r="EA163" i="26464"/>
  <c r="CP163" i="26464"/>
  <c r="DF163" i="26464"/>
  <c r="EI163" i="26464"/>
  <c r="CX163" i="26464"/>
  <c r="DN163" i="26464"/>
  <c r="EG163" i="26464"/>
  <c r="DP163" i="26464"/>
  <c r="EE163" i="26464"/>
  <c r="CN163" i="26464"/>
  <c r="AZ54" i="26464"/>
  <c r="BH54" i="26464"/>
  <c r="BP54" i="26464"/>
  <c r="BL54" i="26464"/>
  <c r="BD54" i="26464"/>
  <c r="BN54" i="26464"/>
  <c r="BF54" i="26464"/>
  <c r="BB54" i="26464"/>
  <c r="BT54" i="26464"/>
  <c r="BJ54" i="26464"/>
  <c r="BR54" i="26464"/>
  <c r="AJ34" i="26464"/>
  <c r="CB34" i="26464"/>
  <c r="AL34" i="26464"/>
  <c r="BZ34" i="26464"/>
  <c r="AP34" i="26464"/>
  <c r="AH34" i="26464"/>
  <c r="AN34" i="26464"/>
  <c r="AF34" i="26464"/>
  <c r="AG197" i="26464"/>
  <c r="AO197" i="26464"/>
  <c r="CC197" i="26464"/>
  <c r="AK197" i="26464"/>
  <c r="AM197" i="26464"/>
  <c r="CA197" i="26464"/>
  <c r="AI197" i="26464"/>
  <c r="AU197" i="26464"/>
  <c r="CE197" i="26464"/>
  <c r="AS197" i="26464"/>
  <c r="AQ197" i="26464"/>
  <c r="CL222" i="26464"/>
  <c r="CT222" i="26464"/>
  <c r="DB222" i="26464"/>
  <c r="DL222" i="26464"/>
  <c r="CN222" i="26464"/>
  <c r="CV222" i="26464"/>
  <c r="DF222" i="26464"/>
  <c r="DN222" i="26464"/>
  <c r="EE222" i="26464"/>
  <c r="EM222" i="26464"/>
  <c r="DJ222" i="26464"/>
  <c r="CJ222" i="26464"/>
  <c r="CX222" i="26464"/>
  <c r="EC222" i="26464"/>
  <c r="CZ222" i="26464"/>
  <c r="DP222" i="26464"/>
  <c r="EG222" i="26464"/>
  <c r="EA222" i="26464"/>
  <c r="CR222" i="26464"/>
  <c r="EK222" i="26464"/>
  <c r="DR222" i="26464"/>
  <c r="DH222" i="26464"/>
  <c r="CP222" i="26464"/>
  <c r="EI222" i="26464"/>
  <c r="CL173" i="26464"/>
  <c r="CT173" i="26464"/>
  <c r="DB173" i="26464"/>
  <c r="DL173" i="26464"/>
  <c r="EG173" i="26464"/>
  <c r="CN173" i="26464"/>
  <c r="CV173" i="26464"/>
  <c r="DF173" i="26464"/>
  <c r="DN173" i="26464"/>
  <c r="EA173" i="26464"/>
  <c r="EI173" i="26464"/>
  <c r="EE173" i="26464"/>
  <c r="EM173" i="26464"/>
  <c r="CR173" i="26464"/>
  <c r="CX173" i="26464"/>
  <c r="DR173" i="26464"/>
  <c r="CZ173" i="26464"/>
  <c r="EC173" i="26464"/>
  <c r="DP173" i="26464"/>
  <c r="CJ173" i="26464"/>
  <c r="CP173" i="26464"/>
  <c r="DH173" i="26464"/>
  <c r="EK173" i="26464"/>
  <c r="DJ173" i="26464"/>
  <c r="CL121" i="26464"/>
  <c r="CT121" i="26464"/>
  <c r="DB121" i="26464"/>
  <c r="DL121" i="26464"/>
  <c r="CN121" i="26464"/>
  <c r="CV121" i="26464"/>
  <c r="DF121" i="26464"/>
  <c r="DN121" i="26464"/>
  <c r="EE121" i="26464"/>
  <c r="EM121" i="26464"/>
  <c r="CZ121" i="26464"/>
  <c r="DP121" i="26464"/>
  <c r="EG121" i="26464"/>
  <c r="CP121" i="26464"/>
  <c r="EI121" i="26464"/>
  <c r="DR121" i="26464"/>
  <c r="CR121" i="26464"/>
  <c r="DH121" i="26464"/>
  <c r="EK121" i="26464"/>
  <c r="CX121" i="26464"/>
  <c r="DJ121" i="26464"/>
  <c r="EA121" i="26464"/>
  <c r="CJ121" i="26464"/>
  <c r="EC121" i="26464"/>
  <c r="CM202" i="26464"/>
  <c r="CU202" i="26464"/>
  <c r="DE202" i="26464"/>
  <c r="DM202" i="26464"/>
  <c r="EF202" i="26464"/>
  <c r="EB202" i="26464"/>
  <c r="EL202" i="26464"/>
  <c r="CQ202" i="26464"/>
  <c r="DA202" i="26464"/>
  <c r="DO202" i="26464"/>
  <c r="ED202" i="26464"/>
  <c r="CI202" i="26464"/>
  <c r="CS202" i="26464"/>
  <c r="DG202" i="26464"/>
  <c r="DQ202" i="26464"/>
  <c r="CO202" i="26464"/>
  <c r="CY202" i="26464"/>
  <c r="DK202" i="26464"/>
  <c r="CK202" i="26464"/>
  <c r="DZ202" i="26464"/>
  <c r="DI202" i="26464"/>
  <c r="CW202" i="26464"/>
  <c r="EJ202" i="26464"/>
  <c r="EH202" i="26464"/>
  <c r="AH89" i="26464"/>
  <c r="AP89" i="26464"/>
  <c r="AL89" i="26464"/>
  <c r="AJ89" i="26464"/>
  <c r="AT89" i="26464"/>
  <c r="CD89" i="26464"/>
  <c r="AF89" i="26464"/>
  <c r="AR89" i="26464"/>
  <c r="CB89" i="26464"/>
  <c r="BZ89" i="26464"/>
  <c r="AN89" i="26464"/>
  <c r="CJ158" i="26464"/>
  <c r="CR158" i="26464"/>
  <c r="CZ158" i="26464"/>
  <c r="DJ158" i="26464"/>
  <c r="DR158" i="26464"/>
  <c r="CV158" i="26464"/>
  <c r="DP158" i="26464"/>
  <c r="EC158" i="26464"/>
  <c r="EM158" i="26464"/>
  <c r="CN158" i="26464"/>
  <c r="DH158" i="26464"/>
  <c r="EE158" i="26464"/>
  <c r="CP158" i="26464"/>
  <c r="EG158" i="26464"/>
  <c r="EI158" i="26464"/>
  <c r="CL158" i="26464"/>
  <c r="DB158" i="26464"/>
  <c r="EK158" i="26464"/>
  <c r="DF158" i="26464"/>
  <c r="CX158" i="26464"/>
  <c r="DN158" i="26464"/>
  <c r="EA158" i="26464"/>
  <c r="DL158" i="26464"/>
  <c r="CT158" i="26464"/>
  <c r="BF235" i="26464"/>
  <c r="BN235" i="26464"/>
  <c r="BV235" i="26464"/>
  <c r="BB235" i="26464"/>
  <c r="BP235" i="26464"/>
  <c r="BD235" i="26464"/>
  <c r="BR235" i="26464"/>
  <c r="AZ235" i="26464"/>
  <c r="BL235" i="26464"/>
  <c r="BJ235" i="26464"/>
  <c r="BT235" i="26464"/>
  <c r="BH235" i="26464"/>
  <c r="CK241" i="26464"/>
  <c r="CS241" i="26464"/>
  <c r="DA241" i="26464"/>
  <c r="DK241" i="26464"/>
  <c r="ED241" i="26464"/>
  <c r="EL241" i="26464"/>
  <c r="EJ241" i="26464"/>
  <c r="CQ241" i="26464"/>
  <c r="DE241" i="26464"/>
  <c r="DO241" i="26464"/>
  <c r="EB241" i="26464"/>
  <c r="CI241" i="26464"/>
  <c r="CU241" i="26464"/>
  <c r="DG241" i="26464"/>
  <c r="DQ241" i="26464"/>
  <c r="CO241" i="26464"/>
  <c r="CY241" i="26464"/>
  <c r="DM241" i="26464"/>
  <c r="DZ241" i="26464"/>
  <c r="CM241" i="26464"/>
  <c r="CW241" i="26464"/>
  <c r="EF241" i="26464"/>
  <c r="EH241" i="26464"/>
  <c r="DI241" i="26464"/>
  <c r="AK189" i="26464"/>
  <c r="AS189" i="26464"/>
  <c r="AG189" i="26464"/>
  <c r="AO189" i="26464"/>
  <c r="CC189" i="26464"/>
  <c r="AQ189" i="26464"/>
  <c r="AU189" i="26464"/>
  <c r="CA189" i="26464"/>
  <c r="CE189" i="26464"/>
  <c r="AM189" i="26464"/>
  <c r="AI189" i="26464"/>
  <c r="BA115" i="26464"/>
  <c r="BI115" i="26464"/>
  <c r="BQ115" i="26464"/>
  <c r="BC115" i="26464"/>
  <c r="BK115" i="26464"/>
  <c r="BS115" i="26464"/>
  <c r="AY115" i="26464"/>
  <c r="BG115" i="26464"/>
  <c r="BO115" i="26464"/>
  <c r="BE115" i="26464"/>
  <c r="BU115" i="26464"/>
  <c r="BM115" i="26464"/>
  <c r="CM14" i="26464"/>
  <c r="CK14" i="26464"/>
  <c r="CI14" i="26464"/>
  <c r="CK200" i="26464"/>
  <c r="CS200" i="26464"/>
  <c r="DA200" i="26464"/>
  <c r="DK200" i="26464"/>
  <c r="ED200" i="26464"/>
  <c r="EL200" i="26464"/>
  <c r="EB200" i="26464"/>
  <c r="CQ200" i="26464"/>
  <c r="DE200" i="26464"/>
  <c r="DO200" i="26464"/>
  <c r="EF200" i="26464"/>
  <c r="CI200" i="26464"/>
  <c r="CU200" i="26464"/>
  <c r="DG200" i="26464"/>
  <c r="DQ200" i="26464"/>
  <c r="CO200" i="26464"/>
  <c r="CY200" i="26464"/>
  <c r="DM200" i="26464"/>
  <c r="EJ200" i="26464"/>
  <c r="DI200" i="26464"/>
  <c r="CM200" i="26464"/>
  <c r="DZ200" i="26464"/>
  <c r="CW200" i="26464"/>
  <c r="EH200" i="26464"/>
  <c r="CM194" i="26464"/>
  <c r="CU194" i="26464"/>
  <c r="DE194" i="26464"/>
  <c r="DM194" i="26464"/>
  <c r="CO194" i="26464"/>
  <c r="CW194" i="26464"/>
  <c r="DG194" i="26464"/>
  <c r="DO194" i="26464"/>
  <c r="EF194" i="26464"/>
  <c r="CS194" i="26464"/>
  <c r="DI194" i="26464"/>
  <c r="DZ194" i="26464"/>
  <c r="EL194" i="26464"/>
  <c r="CI194" i="26464"/>
  <c r="EB194" i="26464"/>
  <c r="DK194" i="26464"/>
  <c r="CK194" i="26464"/>
  <c r="CY194" i="26464"/>
  <c r="ED194" i="26464"/>
  <c r="CQ194" i="26464"/>
  <c r="EH194" i="26464"/>
  <c r="EJ194" i="26464"/>
  <c r="DA194" i="26464"/>
  <c r="DQ194" i="26464"/>
  <c r="BD79" i="26464"/>
  <c r="BL79" i="26464"/>
  <c r="BT79" i="26464"/>
  <c r="BF79" i="26464"/>
  <c r="BN79" i="26464"/>
  <c r="BV79" i="26464"/>
  <c r="BJ79" i="26464"/>
  <c r="AZ79" i="26464"/>
  <c r="BH79" i="26464"/>
  <c r="BP79" i="26464"/>
  <c r="BR79" i="26464"/>
  <c r="BB79" i="26464"/>
  <c r="EG207" i="26464"/>
  <c r="CZ207" i="26464"/>
  <c r="CR207" i="26464"/>
  <c r="DL207" i="26464"/>
  <c r="EI207" i="26464"/>
  <c r="CJ207" i="26464"/>
  <c r="DB207" i="26464"/>
  <c r="DN207" i="26464"/>
  <c r="EA207" i="26464"/>
  <c r="CT207" i="26464"/>
  <c r="DF207" i="26464"/>
  <c r="EK207" i="26464"/>
  <c r="CP207" i="26464"/>
  <c r="DJ207" i="26464"/>
  <c r="DH207" i="26464"/>
  <c r="CL207" i="26464"/>
  <c r="EM207" i="26464"/>
  <c r="CN207" i="26464"/>
  <c r="DP207" i="26464"/>
  <c r="EE207" i="26464"/>
  <c r="CV207" i="26464"/>
  <c r="DR207" i="26464"/>
  <c r="EC207" i="26464"/>
  <c r="CX207" i="26464"/>
  <c r="CM69" i="26464"/>
  <c r="CU69" i="26464"/>
  <c r="DE69" i="26464"/>
  <c r="DM69" i="26464"/>
  <c r="CO69" i="26464"/>
  <c r="CW69" i="26464"/>
  <c r="DG69" i="26464"/>
  <c r="DO69" i="26464"/>
  <c r="EF69" i="26464"/>
  <c r="DA69" i="26464"/>
  <c r="DQ69" i="26464"/>
  <c r="EH69" i="26464"/>
  <c r="CQ69" i="26464"/>
  <c r="EJ69" i="26464"/>
  <c r="CK69" i="26464"/>
  <c r="CY69" i="26464"/>
  <c r="ED69" i="26464"/>
  <c r="DI69" i="26464"/>
  <c r="DK69" i="26464"/>
  <c r="EL69" i="26464"/>
  <c r="CI69" i="26464"/>
  <c r="CS69" i="26464"/>
  <c r="DZ69" i="26464"/>
  <c r="EP69" i="26464" s="1"/>
  <c r="EB69" i="26464"/>
  <c r="CN175" i="26464"/>
  <c r="CV175" i="26464"/>
  <c r="DF175" i="26464"/>
  <c r="DN175" i="26464"/>
  <c r="EA175" i="26464"/>
  <c r="EI175" i="26464"/>
  <c r="CP175" i="26464"/>
  <c r="CX175" i="26464"/>
  <c r="DH175" i="26464"/>
  <c r="DP175" i="26464"/>
  <c r="EC175" i="26464"/>
  <c r="EK175" i="26464"/>
  <c r="EG175" i="26464"/>
  <c r="CR175" i="26464"/>
  <c r="DL175" i="26464"/>
  <c r="EM175" i="26464"/>
  <c r="DR175" i="26464"/>
  <c r="CT175" i="26464"/>
  <c r="CZ175" i="26464"/>
  <c r="CL175" i="26464"/>
  <c r="CJ175" i="26464"/>
  <c r="DB175" i="26464"/>
  <c r="EE175" i="26464"/>
  <c r="DJ175" i="26464"/>
  <c r="EA55" i="26464"/>
  <c r="EI55" i="26464"/>
  <c r="CN55" i="26464"/>
  <c r="CV55" i="26464"/>
  <c r="DF55" i="26464"/>
  <c r="DN55" i="26464"/>
  <c r="EC55" i="26464"/>
  <c r="EK55" i="26464"/>
  <c r="CP55" i="26464"/>
  <c r="CX55" i="26464"/>
  <c r="DH55" i="26464"/>
  <c r="DP55" i="26464"/>
  <c r="CL55" i="26464"/>
  <c r="CT55" i="26464"/>
  <c r="DB55" i="26464"/>
  <c r="DL55" i="26464"/>
  <c r="CJ55" i="26464"/>
  <c r="EG55" i="26464"/>
  <c r="DJ55" i="26464"/>
  <c r="EM55" i="26464"/>
  <c r="CZ55" i="26464"/>
  <c r="EE55" i="26464"/>
  <c r="CR55" i="26464"/>
  <c r="AK96" i="26464"/>
  <c r="AS96" i="26464"/>
  <c r="AO96" i="26464"/>
  <c r="CA96" i="26464"/>
  <c r="CC96" i="26464"/>
  <c r="AQ96" i="26464"/>
  <c r="AG96" i="26464"/>
  <c r="CE96" i="26464"/>
  <c r="AM96" i="26464"/>
  <c r="AU96" i="26464"/>
  <c r="AI96" i="26464"/>
  <c r="CO88" i="26464"/>
  <c r="CW88" i="26464"/>
  <c r="DG88" i="26464"/>
  <c r="DO88" i="26464"/>
  <c r="DZ88" i="26464"/>
  <c r="EP88" i="26464" s="1"/>
  <c r="EH88" i="26464"/>
  <c r="EJ88" i="26464"/>
  <c r="CM88" i="26464"/>
  <c r="CY88" i="26464"/>
  <c r="DK88" i="26464"/>
  <c r="EB88" i="26464"/>
  <c r="EL88" i="26464"/>
  <c r="CK88" i="26464"/>
  <c r="CU88" i="26464"/>
  <c r="DI88" i="26464"/>
  <c r="DA88" i="26464"/>
  <c r="ED88" i="26464"/>
  <c r="CI88" i="26464"/>
  <c r="DE88" i="26464"/>
  <c r="EF88" i="26464"/>
  <c r="DQ88" i="26464"/>
  <c r="DM88" i="26464"/>
  <c r="CQ88" i="26464"/>
  <c r="CS88" i="26464"/>
  <c r="EC211" i="26464"/>
  <c r="EK211" i="26464"/>
  <c r="CJ211" i="26464"/>
  <c r="DB211" i="26464"/>
  <c r="EI211" i="26464"/>
  <c r="CT211" i="26464"/>
  <c r="DN211" i="26464"/>
  <c r="EA211" i="26464"/>
  <c r="CL211" i="26464"/>
  <c r="DF211" i="26464"/>
  <c r="CV211" i="26464"/>
  <c r="DP211" i="26464"/>
  <c r="EM211" i="26464"/>
  <c r="CR211" i="26464"/>
  <c r="DL211" i="26464"/>
  <c r="DH211" i="26464"/>
  <c r="EG211" i="26464"/>
  <c r="DJ211" i="26464"/>
  <c r="CN211" i="26464"/>
  <c r="DR211" i="26464"/>
  <c r="CZ211" i="26464"/>
  <c r="CP211" i="26464"/>
  <c r="CX211" i="26464"/>
  <c r="EE211" i="26464"/>
  <c r="CM159" i="26464"/>
  <c r="CU159" i="26464"/>
  <c r="DE159" i="26464"/>
  <c r="DM159" i="26464"/>
  <c r="DZ159" i="26464"/>
  <c r="EP159" i="26464" s="1"/>
  <c r="EH159" i="26464"/>
  <c r="EB159" i="26464"/>
  <c r="EJ159" i="26464"/>
  <c r="CK159" i="26464"/>
  <c r="CY159" i="26464"/>
  <c r="ED159" i="26464"/>
  <c r="DO159" i="26464"/>
  <c r="CO159" i="26464"/>
  <c r="DA159" i="26464"/>
  <c r="DQ159" i="26464"/>
  <c r="EF159" i="26464"/>
  <c r="CQ159" i="26464"/>
  <c r="CW159" i="26464"/>
  <c r="DK159" i="26464"/>
  <c r="CI159" i="26464"/>
  <c r="CS159" i="26464"/>
  <c r="EL159" i="26464"/>
  <c r="DG159" i="26464"/>
  <c r="DI159" i="26464"/>
  <c r="AK172" i="26464"/>
  <c r="AS172" i="26464"/>
  <c r="AM172" i="26464"/>
  <c r="AU172" i="26464"/>
  <c r="CA172" i="26464"/>
  <c r="AG172" i="26464"/>
  <c r="AQ172" i="26464"/>
  <c r="CC172" i="26464"/>
  <c r="AO172" i="26464"/>
  <c r="CE172" i="26464"/>
  <c r="AI172" i="26464"/>
  <c r="BA133" i="26464"/>
  <c r="BI133" i="26464"/>
  <c r="BQ133" i="26464"/>
  <c r="BC133" i="26464"/>
  <c r="BK133" i="26464"/>
  <c r="BS133" i="26464"/>
  <c r="AY133" i="26464"/>
  <c r="BG133" i="26464"/>
  <c r="BO133" i="26464"/>
  <c r="BM133" i="26464"/>
  <c r="BU133" i="26464"/>
  <c r="BE133" i="26464"/>
  <c r="AI118" i="26464"/>
  <c r="AQ118" i="26464"/>
  <c r="CE118" i="26464"/>
  <c r="AK118" i="26464"/>
  <c r="AS118" i="26464"/>
  <c r="AO118" i="26464"/>
  <c r="AU118" i="26464"/>
  <c r="CA118" i="26464"/>
  <c r="AG118" i="26464"/>
  <c r="CC118" i="26464"/>
  <c r="AM118" i="26464"/>
  <c r="AK38" i="26464"/>
  <c r="AS38" i="26464"/>
  <c r="AO38" i="26464"/>
  <c r="AQ38" i="26464"/>
  <c r="AM38" i="26464"/>
  <c r="CA38" i="26464"/>
  <c r="CC38" i="26464"/>
  <c r="AI38" i="26464"/>
  <c r="AG38" i="26464"/>
  <c r="BA128" i="26464"/>
  <c r="BI128" i="26464"/>
  <c r="BQ128" i="26464"/>
  <c r="BC128" i="26464"/>
  <c r="BK128" i="26464"/>
  <c r="BS128" i="26464"/>
  <c r="AY128" i="26464"/>
  <c r="BM128" i="26464"/>
  <c r="BO128" i="26464"/>
  <c r="BU128" i="26464"/>
  <c r="BE128" i="26464"/>
  <c r="BG128" i="26464"/>
  <c r="CO272" i="26464"/>
  <c r="CW272" i="26464"/>
  <c r="DK272" i="26464"/>
  <c r="CI272" i="26464"/>
  <c r="CQ272" i="26464"/>
  <c r="CY272" i="26464"/>
  <c r="DM272" i="26464"/>
  <c r="DZ272" i="26464"/>
  <c r="EH272" i="26464"/>
  <c r="ED272" i="26464"/>
  <c r="EL272" i="26464"/>
  <c r="EF272" i="26464"/>
  <c r="CS272" i="26464"/>
  <c r="DQ272" i="26464"/>
  <c r="DI272" i="26464"/>
  <c r="CU272" i="26464"/>
  <c r="EB272" i="26464"/>
  <c r="CK272" i="26464"/>
  <c r="EJ272" i="26464"/>
  <c r="DA272" i="26464"/>
  <c r="DO272" i="26464"/>
  <c r="CM272" i="26464"/>
  <c r="CO32" i="26464"/>
  <c r="CY32" i="26464"/>
  <c r="DI32" i="26464"/>
  <c r="CK32" i="26464"/>
  <c r="DG32" i="26464"/>
  <c r="DZ32" i="26464"/>
  <c r="EP32" i="26464" s="1"/>
  <c r="CM32" i="26464"/>
  <c r="CS32" i="26464"/>
  <c r="CQ32" i="26464"/>
  <c r="DM32" i="26464"/>
  <c r="CU32" i="26464"/>
  <c r="DE32" i="26464"/>
  <c r="CI32" i="26464"/>
  <c r="EB32" i="26464"/>
  <c r="ED32" i="26464"/>
  <c r="DA32" i="26464"/>
  <c r="AF119" i="26464"/>
  <c r="AN119" i="26464"/>
  <c r="CB119" i="26464"/>
  <c r="AH119" i="26464"/>
  <c r="AP119" i="26464"/>
  <c r="CD119" i="26464"/>
  <c r="BZ119" i="26464"/>
  <c r="AR119" i="26464"/>
  <c r="AL119" i="26464"/>
  <c r="AJ119" i="26464"/>
  <c r="AT119" i="26464"/>
  <c r="CO63" i="26464"/>
  <c r="CW63" i="26464"/>
  <c r="DG63" i="26464"/>
  <c r="DO63" i="26464"/>
  <c r="CI63" i="26464"/>
  <c r="CQ63" i="26464"/>
  <c r="CY63" i="26464"/>
  <c r="DI63" i="26464"/>
  <c r="DQ63" i="26464"/>
  <c r="DZ63" i="26464"/>
  <c r="EP63" i="26464" s="1"/>
  <c r="EH63" i="26464"/>
  <c r="CS63" i="26464"/>
  <c r="EL63" i="26464"/>
  <c r="CU63" i="26464"/>
  <c r="DK63" i="26464"/>
  <c r="EB63" i="26464"/>
  <c r="CK63" i="26464"/>
  <c r="ED63" i="26464"/>
  <c r="DE63" i="26464"/>
  <c r="EJ63" i="26464"/>
  <c r="DA63" i="26464"/>
  <c r="DM63" i="26464"/>
  <c r="EF63" i="26464"/>
  <c r="CM63" i="26464"/>
  <c r="AK183" i="26464"/>
  <c r="AS183" i="26464"/>
  <c r="AM183" i="26464"/>
  <c r="AU183" i="26464"/>
  <c r="CA183" i="26464"/>
  <c r="AI183" i="26464"/>
  <c r="AQ183" i="26464"/>
  <c r="CE183" i="26464"/>
  <c r="CC183" i="26464"/>
  <c r="AO183" i="26464"/>
  <c r="AG183" i="26464"/>
  <c r="EC231" i="26464"/>
  <c r="EK231" i="26464"/>
  <c r="EE231" i="26464"/>
  <c r="EM231" i="26464"/>
  <c r="CP231" i="26464"/>
  <c r="CX231" i="26464"/>
  <c r="DH231" i="26464"/>
  <c r="DP231" i="26464"/>
  <c r="DJ231" i="26464"/>
  <c r="CJ231" i="26464"/>
  <c r="CV231" i="26464"/>
  <c r="DL231" i="26464"/>
  <c r="EA231" i="26464"/>
  <c r="CL231" i="26464"/>
  <c r="CZ231" i="26464"/>
  <c r="DN231" i="26464"/>
  <c r="CT231" i="26464"/>
  <c r="DR231" i="26464"/>
  <c r="DF231" i="26464"/>
  <c r="CN231" i="26464"/>
  <c r="EG231" i="26464"/>
  <c r="CR231" i="26464"/>
  <c r="DB231" i="26464"/>
  <c r="EI231" i="26464"/>
  <c r="AK51" i="26464"/>
  <c r="AU51" i="26464"/>
  <c r="AS51" i="26464"/>
  <c r="AG51" i="26464"/>
  <c r="CA51" i="26464"/>
  <c r="CC51" i="26464"/>
  <c r="AI51" i="26464"/>
  <c r="AQ51" i="26464"/>
  <c r="AM51" i="26464"/>
  <c r="AO51" i="26464"/>
  <c r="CE51" i="26464"/>
  <c r="EC140" i="26464"/>
  <c r="EK140" i="26464"/>
  <c r="CJ140" i="26464"/>
  <c r="CR140" i="26464"/>
  <c r="CZ140" i="26464"/>
  <c r="DJ140" i="26464"/>
  <c r="DR140" i="26464"/>
  <c r="EE140" i="26464"/>
  <c r="EM140" i="26464"/>
  <c r="CL140" i="26464"/>
  <c r="CT140" i="26464"/>
  <c r="DB140" i="26464"/>
  <c r="DL140" i="26464"/>
  <c r="CP140" i="26464"/>
  <c r="CX140" i="26464"/>
  <c r="DH140" i="26464"/>
  <c r="DP140" i="26464"/>
  <c r="EA140" i="26464"/>
  <c r="DF140" i="26464"/>
  <c r="EG140" i="26464"/>
  <c r="CN140" i="26464"/>
  <c r="EI140" i="26464"/>
  <c r="DN140" i="26464"/>
  <c r="CV140" i="26464"/>
  <c r="AL101" i="26464"/>
  <c r="AT101" i="26464"/>
  <c r="BZ101" i="26464"/>
  <c r="AH101" i="26464"/>
  <c r="AJ101" i="26464"/>
  <c r="AF101" i="26464"/>
  <c r="AR101" i="26464"/>
  <c r="CB101" i="26464"/>
  <c r="CD101" i="26464"/>
  <c r="AP101" i="26464"/>
  <c r="AN101" i="26464"/>
  <c r="CL197" i="26464"/>
  <c r="CT197" i="26464"/>
  <c r="DB197" i="26464"/>
  <c r="DL197" i="26464"/>
  <c r="CN197" i="26464"/>
  <c r="CV197" i="26464"/>
  <c r="DF197" i="26464"/>
  <c r="DN197" i="26464"/>
  <c r="EE197" i="26464"/>
  <c r="EM197" i="26464"/>
  <c r="DJ197" i="26464"/>
  <c r="CJ197" i="26464"/>
  <c r="CX197" i="26464"/>
  <c r="EC197" i="26464"/>
  <c r="CZ197" i="26464"/>
  <c r="DP197" i="26464"/>
  <c r="EG197" i="26464"/>
  <c r="EA197" i="26464"/>
  <c r="DR197" i="26464"/>
  <c r="CP197" i="26464"/>
  <c r="EI197" i="26464"/>
  <c r="DH197" i="26464"/>
  <c r="EK197" i="26464"/>
  <c r="CR197" i="26464"/>
  <c r="EG110" i="26464"/>
  <c r="CL110" i="26464"/>
  <c r="CV110" i="26464"/>
  <c r="DP110" i="26464"/>
  <c r="EC110" i="26464"/>
  <c r="CN110" i="26464"/>
  <c r="DH110" i="26464"/>
  <c r="EM110" i="26464"/>
  <c r="CX110" i="26464"/>
  <c r="DR110" i="26464"/>
  <c r="EE110" i="26464"/>
  <c r="CP110" i="26464"/>
  <c r="DJ110" i="26464"/>
  <c r="CT110" i="26464"/>
  <c r="DF110" i="26464"/>
  <c r="EK110" i="26464"/>
  <c r="CZ110" i="26464"/>
  <c r="EA110" i="26464"/>
  <c r="DB110" i="26464"/>
  <c r="EI110" i="26464"/>
  <c r="CR110" i="26464"/>
  <c r="CJ110" i="26464"/>
  <c r="DL110" i="26464"/>
  <c r="DN110" i="26464"/>
  <c r="CK108" i="26464"/>
  <c r="CS108" i="26464"/>
  <c r="DA108" i="26464"/>
  <c r="DK108" i="26464"/>
  <c r="CY108" i="26464"/>
  <c r="CQ108" i="26464"/>
  <c r="EH108" i="26464"/>
  <c r="CI108" i="26464"/>
  <c r="DM108" i="26464"/>
  <c r="DZ108" i="26464"/>
  <c r="EP108" i="26464" s="1"/>
  <c r="DE108" i="26464"/>
  <c r="EJ108" i="26464"/>
  <c r="CO108" i="26464"/>
  <c r="DI108" i="26464"/>
  <c r="EF108" i="26464"/>
  <c r="EL108" i="26464"/>
  <c r="CM108" i="26464"/>
  <c r="DO108" i="26464"/>
  <c r="CU108" i="26464"/>
  <c r="DQ108" i="26464"/>
  <c r="DG108" i="26464"/>
  <c r="ED108" i="26464"/>
  <c r="CW108" i="26464"/>
  <c r="EB108" i="26464"/>
  <c r="AF90" i="26464"/>
  <c r="AN90" i="26464"/>
  <c r="CB90" i="26464"/>
  <c r="AH90" i="26464"/>
  <c r="AP90" i="26464"/>
  <c r="CD90" i="26464"/>
  <c r="AL90" i="26464"/>
  <c r="AR90" i="26464"/>
  <c r="BZ90" i="26464"/>
  <c r="AJ90" i="26464"/>
  <c r="AT90" i="26464"/>
  <c r="EB249" i="26464"/>
  <c r="EJ249" i="26464"/>
  <c r="CI249" i="26464"/>
  <c r="CQ249" i="26464"/>
  <c r="CY249" i="26464"/>
  <c r="DI249" i="26464"/>
  <c r="DQ249" i="26464"/>
  <c r="ED249" i="26464"/>
  <c r="EL249" i="26464"/>
  <c r="CK249" i="26464"/>
  <c r="CS249" i="26464"/>
  <c r="DA249" i="26464"/>
  <c r="DK249" i="26464"/>
  <c r="CO249" i="26464"/>
  <c r="CW249" i="26464"/>
  <c r="DG249" i="26464"/>
  <c r="DO249" i="26464"/>
  <c r="DZ249" i="26464"/>
  <c r="EH249" i="26464"/>
  <c r="DE249" i="26464"/>
  <c r="EF249" i="26464"/>
  <c r="CM249" i="26464"/>
  <c r="DM249" i="26464"/>
  <c r="CU249" i="26464"/>
  <c r="CI274" i="26464"/>
  <c r="CQ274" i="26464"/>
  <c r="CY274" i="26464"/>
  <c r="DM274" i="26464"/>
  <c r="EH274" i="26464"/>
  <c r="CK274" i="26464"/>
  <c r="CS274" i="26464"/>
  <c r="DA274" i="26464"/>
  <c r="DO274" i="26464"/>
  <c r="EB274" i="26464"/>
  <c r="EJ274" i="26464"/>
  <c r="EF274" i="26464"/>
  <c r="DZ274" i="26464"/>
  <c r="CW274" i="26464"/>
  <c r="ED274" i="26464"/>
  <c r="DI274" i="26464"/>
  <c r="CU274" i="26464"/>
  <c r="CO274" i="26464"/>
  <c r="CM274" i="26464"/>
  <c r="DK274" i="26464"/>
  <c r="EL274" i="26464"/>
  <c r="DQ274" i="26464"/>
  <c r="AK242" i="26464"/>
  <c r="AS242" i="26464"/>
  <c r="AO242" i="26464"/>
  <c r="AG242" i="26464"/>
  <c r="CA242" i="26464"/>
  <c r="AQ242" i="26464"/>
  <c r="AI242" i="26464"/>
  <c r="CC242" i="26464"/>
  <c r="CE242" i="26464"/>
  <c r="AU242" i="26464"/>
  <c r="AM242" i="26464"/>
  <c r="AK247" i="26464"/>
  <c r="AS247" i="26464"/>
  <c r="AM247" i="26464"/>
  <c r="AU247" i="26464"/>
  <c r="CA247" i="26464"/>
  <c r="AI247" i="26464"/>
  <c r="AQ247" i="26464"/>
  <c r="CE247" i="26464"/>
  <c r="AO247" i="26464"/>
  <c r="AG247" i="26464"/>
  <c r="CC247" i="26464"/>
  <c r="CK12" i="26464"/>
  <c r="CI12" i="26464"/>
  <c r="BB198" i="26464"/>
  <c r="BJ198" i="26464"/>
  <c r="BR198" i="26464"/>
  <c r="BL198" i="26464"/>
  <c r="AZ198" i="26464"/>
  <c r="BN198" i="26464"/>
  <c r="BD198" i="26464"/>
  <c r="BP198" i="26464"/>
  <c r="BV198" i="26464"/>
  <c r="BF198" i="26464"/>
  <c r="BT198" i="26464"/>
  <c r="BH198" i="26464"/>
  <c r="BE222" i="26464"/>
  <c r="BM222" i="26464"/>
  <c r="BU222" i="26464"/>
  <c r="AY222" i="26464"/>
  <c r="BK222" i="26464"/>
  <c r="BA222" i="26464"/>
  <c r="BO222" i="26464"/>
  <c r="BI222" i="26464"/>
  <c r="BQ222" i="26464"/>
  <c r="BS222" i="26464"/>
  <c r="BC222" i="26464"/>
  <c r="BG222" i="26464"/>
  <c r="CN271" i="26464"/>
  <c r="CV271" i="26464"/>
  <c r="DJ271" i="26464"/>
  <c r="DR271" i="26464"/>
  <c r="EE271" i="26464"/>
  <c r="EM271" i="26464"/>
  <c r="CP271" i="26464"/>
  <c r="CX271" i="26464"/>
  <c r="DL271" i="26464"/>
  <c r="EG271" i="26464"/>
  <c r="EC271" i="26464"/>
  <c r="EK271" i="26464"/>
  <c r="CT271" i="26464"/>
  <c r="CJ271" i="26464"/>
  <c r="DB271" i="26464"/>
  <c r="EI271" i="26464"/>
  <c r="DN271" i="26464"/>
  <c r="CL271" i="26464"/>
  <c r="DP271" i="26464"/>
  <c r="EA271" i="26464"/>
  <c r="CZ271" i="26464"/>
  <c r="CR271" i="26464"/>
  <c r="AK234" i="26464"/>
  <c r="AS234" i="26464"/>
  <c r="AM234" i="26464"/>
  <c r="AO234" i="26464"/>
  <c r="CA234" i="26464"/>
  <c r="CC234" i="26464"/>
  <c r="AQ234" i="26464"/>
  <c r="AI234" i="26464"/>
  <c r="AU234" i="26464"/>
  <c r="CE234" i="26464"/>
  <c r="AG234" i="26464"/>
  <c r="DZ49" i="26464"/>
  <c r="EP49" i="26464" s="1"/>
  <c r="EH49" i="26464"/>
  <c r="CQ49" i="26464"/>
  <c r="DK49" i="26464"/>
  <c r="EJ49" i="26464"/>
  <c r="CS49" i="26464"/>
  <c r="DE49" i="26464"/>
  <c r="CY49" i="26464"/>
  <c r="CO49" i="26464"/>
  <c r="DG49" i="26464"/>
  <c r="EB49" i="26464"/>
  <c r="ED49" i="26464"/>
  <c r="CU49" i="26464"/>
  <c r="DI49" i="26464"/>
  <c r="DM49" i="26464"/>
  <c r="EF49" i="26464"/>
  <c r="DA49" i="26464"/>
  <c r="DO49" i="26464"/>
  <c r="CI49" i="26464"/>
  <c r="CK49" i="26464"/>
  <c r="CM49" i="26464"/>
  <c r="CW49" i="26464"/>
  <c r="CJ42" i="26464"/>
  <c r="CR42" i="26464"/>
  <c r="CZ42" i="26464"/>
  <c r="DJ42" i="26464"/>
  <c r="EI42" i="26464"/>
  <c r="CT42" i="26464"/>
  <c r="DF42" i="26464"/>
  <c r="CL42" i="26464"/>
  <c r="CV42" i="26464"/>
  <c r="DH42" i="26464"/>
  <c r="CN42" i="26464"/>
  <c r="EE42" i="26464"/>
  <c r="CP42" i="26464"/>
  <c r="DL42" i="26464"/>
  <c r="DB42" i="26464"/>
  <c r="CX42" i="26464"/>
  <c r="DN42" i="26464"/>
  <c r="EC42" i="26464"/>
  <c r="EA42" i="26464"/>
  <c r="BA196" i="26464"/>
  <c r="BI196" i="26464"/>
  <c r="BQ196" i="26464"/>
  <c r="BC196" i="26464"/>
  <c r="BK196" i="26464"/>
  <c r="BS196" i="26464"/>
  <c r="AY196" i="26464"/>
  <c r="BM196" i="26464"/>
  <c r="BG196" i="26464"/>
  <c r="BU196" i="26464"/>
  <c r="BE196" i="26464"/>
  <c r="BO196" i="26464"/>
  <c r="BC28" i="26464"/>
  <c r="BK28" i="26464"/>
  <c r="BE28" i="26464"/>
  <c r="BG28" i="26464"/>
  <c r="BI28" i="26464"/>
  <c r="AY28" i="26464"/>
  <c r="BA28" i="26464"/>
  <c r="AG276" i="26464"/>
  <c r="AO276" i="26464"/>
  <c r="CC276" i="26464"/>
  <c r="AI276" i="26464"/>
  <c r="AQ276" i="26464"/>
  <c r="CE276" i="26464"/>
  <c r="AS276" i="26464"/>
  <c r="AU276" i="26464"/>
  <c r="AK276" i="26464"/>
  <c r="CA276" i="26464"/>
  <c r="AM276" i="26464"/>
  <c r="CN43" i="26464"/>
  <c r="CV43" i="26464"/>
  <c r="DF43" i="26464"/>
  <c r="DN43" i="26464"/>
  <c r="CR43" i="26464"/>
  <c r="DL43" i="26464"/>
  <c r="EA43" i="26464"/>
  <c r="CT43" i="26464"/>
  <c r="CZ43" i="26464"/>
  <c r="EK43" i="26464"/>
  <c r="DJ43" i="26464"/>
  <c r="EI43" i="26464"/>
  <c r="CJ43" i="26464"/>
  <c r="CX43" i="26464"/>
  <c r="DP43" i="26464"/>
  <c r="CL43" i="26464"/>
  <c r="EE43" i="26464"/>
  <c r="CP43" i="26464"/>
  <c r="DB43" i="26464"/>
  <c r="DH43" i="26464"/>
  <c r="EC43" i="26464"/>
  <c r="AY269" i="26464"/>
  <c r="BG269" i="26464"/>
  <c r="BO269" i="26464"/>
  <c r="BA269" i="26464"/>
  <c r="BI269" i="26464"/>
  <c r="BQ269" i="26464"/>
  <c r="BE269" i="26464"/>
  <c r="BM269" i="26464"/>
  <c r="BU269" i="26464"/>
  <c r="BK269" i="26464"/>
  <c r="BC269" i="26464"/>
  <c r="BS269" i="26464"/>
  <c r="AZ94" i="26464"/>
  <c r="BH94" i="26464"/>
  <c r="BP94" i="26464"/>
  <c r="BB94" i="26464"/>
  <c r="BJ94" i="26464"/>
  <c r="BR94" i="26464"/>
  <c r="BD94" i="26464"/>
  <c r="BT94" i="26464"/>
  <c r="BF94" i="26464"/>
  <c r="BV94" i="26464"/>
  <c r="BN94" i="26464"/>
  <c r="BL94" i="26464"/>
  <c r="EA180" i="26464"/>
  <c r="EI180" i="26464"/>
  <c r="CP180" i="26464"/>
  <c r="CX180" i="26464"/>
  <c r="DH180" i="26464"/>
  <c r="DP180" i="26464"/>
  <c r="EC180" i="26464"/>
  <c r="EK180" i="26464"/>
  <c r="CJ180" i="26464"/>
  <c r="CR180" i="26464"/>
  <c r="CZ180" i="26464"/>
  <c r="DJ180" i="26464"/>
  <c r="DR180" i="26464"/>
  <c r="CN180" i="26464"/>
  <c r="CV180" i="26464"/>
  <c r="DF180" i="26464"/>
  <c r="DN180" i="26464"/>
  <c r="CT180" i="26464"/>
  <c r="DL180" i="26464"/>
  <c r="EM180" i="26464"/>
  <c r="DB180" i="26464"/>
  <c r="EE180" i="26464"/>
  <c r="CL180" i="26464"/>
  <c r="EG180" i="26464"/>
  <c r="AY250" i="26464"/>
  <c r="BG250" i="26464"/>
  <c r="BO250" i="26464"/>
  <c r="BA250" i="26464"/>
  <c r="BI250" i="26464"/>
  <c r="BQ250" i="26464"/>
  <c r="BM250" i="26464"/>
  <c r="BS250" i="26464"/>
  <c r="BK250" i="26464"/>
  <c r="BE250" i="26464"/>
  <c r="BC250" i="26464"/>
  <c r="BU250" i="26464"/>
  <c r="AH144" i="26464"/>
  <c r="AP144" i="26464"/>
  <c r="CD144" i="26464"/>
  <c r="BZ144" i="26464"/>
  <c r="AN144" i="26464"/>
  <c r="CB144" i="26464"/>
  <c r="AR144" i="26464"/>
  <c r="AF144" i="26464"/>
  <c r="AL144" i="26464"/>
  <c r="AT144" i="26464"/>
  <c r="AJ144" i="26464"/>
  <c r="AZ212" i="26464"/>
  <c r="BH212" i="26464"/>
  <c r="BP212" i="26464"/>
  <c r="BN212" i="26464"/>
  <c r="BF212" i="26464"/>
  <c r="BR212" i="26464"/>
  <c r="BD212" i="26464"/>
  <c r="BV212" i="26464"/>
  <c r="BL212" i="26464"/>
  <c r="BT212" i="26464"/>
  <c r="BJ212" i="26464"/>
  <c r="BB212" i="26464"/>
  <c r="AK128" i="26464"/>
  <c r="AS128" i="26464"/>
  <c r="AM128" i="26464"/>
  <c r="AU128" i="26464"/>
  <c r="AO128" i="26464"/>
  <c r="CA128" i="26464"/>
  <c r="AI128" i="26464"/>
  <c r="AG128" i="26464"/>
  <c r="AQ128" i="26464"/>
  <c r="CC128" i="26464"/>
  <c r="CE128" i="26464"/>
  <c r="BP72" i="26464"/>
  <c r="BH72" i="26464"/>
  <c r="AZ72" i="26464"/>
  <c r="BR72" i="26464"/>
  <c r="BJ72" i="26464"/>
  <c r="BF72" i="26464"/>
  <c r="BT72" i="26464"/>
  <c r="BV72" i="26464"/>
  <c r="BB72" i="26464"/>
  <c r="BN72" i="26464"/>
  <c r="BL72" i="26464"/>
  <c r="BD72" i="26464"/>
  <c r="AJ191" i="26464"/>
  <c r="AR191" i="26464"/>
  <c r="AL191" i="26464"/>
  <c r="AT191" i="26464"/>
  <c r="BZ191" i="26464"/>
  <c r="CB191" i="26464"/>
  <c r="AP191" i="26464"/>
  <c r="AF191" i="26464"/>
  <c r="CD191" i="26464"/>
  <c r="AN191" i="26464"/>
  <c r="AH191" i="26464"/>
  <c r="BB44" i="26464"/>
  <c r="BL44" i="26464"/>
  <c r="BN44" i="26464"/>
  <c r="BJ44" i="26464"/>
  <c r="AZ44" i="26464"/>
  <c r="BP44" i="26464"/>
  <c r="BD44" i="26464"/>
  <c r="BF44" i="26464"/>
  <c r="BR44" i="26464"/>
  <c r="BH44" i="26464"/>
  <c r="BK158" i="26464"/>
  <c r="BU158" i="26464"/>
  <c r="BC158" i="26464"/>
  <c r="BM158" i="26464"/>
  <c r="BO158" i="26464"/>
  <c r="BI158" i="26464"/>
  <c r="AY158" i="26464"/>
  <c r="BG158" i="26464"/>
  <c r="BS158" i="26464"/>
  <c r="BA158" i="26464"/>
  <c r="BE158" i="26464"/>
  <c r="BQ158" i="26464"/>
  <c r="CI82" i="26464"/>
  <c r="CQ82" i="26464"/>
  <c r="CY82" i="26464"/>
  <c r="DI82" i="26464"/>
  <c r="DQ82" i="26464"/>
  <c r="CK82" i="26464"/>
  <c r="CS82" i="26464"/>
  <c r="DA82" i="26464"/>
  <c r="DK82" i="26464"/>
  <c r="EB82" i="26464"/>
  <c r="EJ82" i="26464"/>
  <c r="CW82" i="26464"/>
  <c r="DM82" i="26464"/>
  <c r="ED82" i="26464"/>
  <c r="CM82" i="26464"/>
  <c r="EF82" i="26464"/>
  <c r="DO82" i="26464"/>
  <c r="DG82" i="26464"/>
  <c r="EL82" i="26464"/>
  <c r="CO82" i="26464"/>
  <c r="DE82" i="26464"/>
  <c r="EH82" i="26464"/>
  <c r="CU82" i="26464"/>
  <c r="DZ82" i="26464"/>
  <c r="EP82" i="26464" s="1"/>
  <c r="DF30" i="26464"/>
  <c r="EC30" i="26464"/>
  <c r="CJ30" i="26464"/>
  <c r="DJ30" i="26464"/>
  <c r="CP30" i="26464"/>
  <c r="CZ30" i="26464"/>
  <c r="CN30" i="26464"/>
  <c r="EA30" i="26464"/>
  <c r="CV30" i="26464"/>
  <c r="CL30" i="26464"/>
  <c r="CR30" i="26464"/>
  <c r="CT30" i="26464"/>
  <c r="CK103" i="26464"/>
  <c r="CS103" i="26464"/>
  <c r="DA103" i="26464"/>
  <c r="DK103" i="26464"/>
  <c r="CM103" i="26464"/>
  <c r="CU103" i="26464"/>
  <c r="DE103" i="26464"/>
  <c r="DM103" i="26464"/>
  <c r="ED103" i="26464"/>
  <c r="EL103" i="26464"/>
  <c r="DI103" i="26464"/>
  <c r="CI103" i="26464"/>
  <c r="CW103" i="26464"/>
  <c r="EB103" i="26464"/>
  <c r="CY103" i="26464"/>
  <c r="DO103" i="26464"/>
  <c r="EF103" i="26464"/>
  <c r="DZ103" i="26464"/>
  <c r="EP103" i="26464" s="1"/>
  <c r="DG103" i="26464"/>
  <c r="DQ103" i="26464"/>
  <c r="EJ103" i="26464"/>
  <c r="CQ103" i="26464"/>
  <c r="EH103" i="26464"/>
  <c r="CO103" i="26464"/>
  <c r="EC148" i="26464"/>
  <c r="EK148" i="26464"/>
  <c r="EE148" i="26464"/>
  <c r="EM148" i="26464"/>
  <c r="CP148" i="26464"/>
  <c r="CX148" i="26464"/>
  <c r="DH148" i="26464"/>
  <c r="DP148" i="26464"/>
  <c r="DR148" i="26464"/>
  <c r="CR148" i="26464"/>
  <c r="DF148" i="26464"/>
  <c r="EI148" i="26464"/>
  <c r="CT148" i="26464"/>
  <c r="DJ148" i="26464"/>
  <c r="DN148" i="26464"/>
  <c r="CN148" i="26464"/>
  <c r="CV148" i="26464"/>
  <c r="EA148" i="26464"/>
  <c r="CL148" i="26464"/>
  <c r="CJ148" i="26464"/>
  <c r="CZ148" i="26464"/>
  <c r="DB148" i="26464"/>
  <c r="DL148" i="26464"/>
  <c r="EG148" i="26464"/>
  <c r="AY178" i="26464"/>
  <c r="BG178" i="26464"/>
  <c r="BO178" i="26464"/>
  <c r="BA178" i="26464"/>
  <c r="BI178" i="26464"/>
  <c r="BQ178" i="26464"/>
  <c r="BE178" i="26464"/>
  <c r="BK178" i="26464"/>
  <c r="BC178" i="26464"/>
  <c r="BU178" i="26464"/>
  <c r="BM178" i="26464"/>
  <c r="BS178" i="26464"/>
  <c r="CK184" i="26464"/>
  <c r="CS184" i="26464"/>
  <c r="DA184" i="26464"/>
  <c r="DK184" i="26464"/>
  <c r="EF184" i="26464"/>
  <c r="CM184" i="26464"/>
  <c r="CU184" i="26464"/>
  <c r="DE184" i="26464"/>
  <c r="DM184" i="26464"/>
  <c r="DZ184" i="26464"/>
  <c r="EH184" i="26464"/>
  <c r="ED184" i="26464"/>
  <c r="EL184" i="26464"/>
  <c r="DG184" i="26464"/>
  <c r="CI184" i="26464"/>
  <c r="CO184" i="26464"/>
  <c r="DI184" i="26464"/>
  <c r="EJ184" i="26464"/>
  <c r="DO184" i="26464"/>
  <c r="CY184" i="26464"/>
  <c r="EB184" i="26464"/>
  <c r="CQ184" i="26464"/>
  <c r="CW184" i="26464"/>
  <c r="DQ184" i="26464"/>
  <c r="AL265" i="26464"/>
  <c r="AT265" i="26464"/>
  <c r="BZ265" i="26464"/>
  <c r="AF265" i="26464"/>
  <c r="AN265" i="26464"/>
  <c r="CB265" i="26464"/>
  <c r="AJ265" i="26464"/>
  <c r="AH265" i="26464"/>
  <c r="CD265" i="26464"/>
  <c r="AP265" i="26464"/>
  <c r="AR265" i="26464"/>
  <c r="BC82" i="26464"/>
  <c r="BK82" i="26464"/>
  <c r="BS82" i="26464"/>
  <c r="BE82" i="26464"/>
  <c r="BM82" i="26464"/>
  <c r="BU82" i="26464"/>
  <c r="AY82" i="26464"/>
  <c r="BA82" i="26464"/>
  <c r="BO82" i="26464"/>
  <c r="BI82" i="26464"/>
  <c r="BG82" i="26464"/>
  <c r="BQ82" i="26464"/>
  <c r="CJ98" i="26464"/>
  <c r="CR98" i="26464"/>
  <c r="CZ98" i="26464"/>
  <c r="DJ98" i="26464"/>
  <c r="DR98" i="26464"/>
  <c r="CL98" i="26464"/>
  <c r="CT98" i="26464"/>
  <c r="DB98" i="26464"/>
  <c r="DL98" i="26464"/>
  <c r="EC98" i="26464"/>
  <c r="EK98" i="26464"/>
  <c r="CP98" i="26464"/>
  <c r="DF98" i="26464"/>
  <c r="EI98" i="26464"/>
  <c r="DH98" i="26464"/>
  <c r="EM98" i="26464"/>
  <c r="CV98" i="26464"/>
  <c r="EA98" i="26464"/>
  <c r="DP98" i="26464"/>
  <c r="CN98" i="26464"/>
  <c r="EE98" i="26464"/>
  <c r="EG98" i="26464"/>
  <c r="CX98" i="26464"/>
  <c r="DN98" i="26464"/>
  <c r="CK59" i="26464"/>
  <c r="CS59" i="26464"/>
  <c r="DA59" i="26464"/>
  <c r="DK59" i="26464"/>
  <c r="EF59" i="26464"/>
  <c r="CM59" i="26464"/>
  <c r="CU59" i="26464"/>
  <c r="DE59" i="26464"/>
  <c r="DM59" i="26464"/>
  <c r="DZ59" i="26464"/>
  <c r="EP59" i="26464" s="1"/>
  <c r="EH59" i="26464"/>
  <c r="ED59" i="26464"/>
  <c r="EL59" i="26464"/>
  <c r="CW59" i="26464"/>
  <c r="DQ59" i="26464"/>
  <c r="CY59" i="26464"/>
  <c r="EB59" i="26464"/>
  <c r="DG59" i="26464"/>
  <c r="CQ59" i="26464"/>
  <c r="DI59" i="26464"/>
  <c r="DO59" i="26464"/>
  <c r="CO59" i="26464"/>
  <c r="CI59" i="26464"/>
  <c r="EJ59" i="26464"/>
  <c r="BA161" i="26464"/>
  <c r="BI161" i="26464"/>
  <c r="BQ161" i="26464"/>
  <c r="BC161" i="26464"/>
  <c r="BO161" i="26464"/>
  <c r="BE161" i="26464"/>
  <c r="BS161" i="26464"/>
  <c r="BG161" i="26464"/>
  <c r="BU161" i="26464"/>
  <c r="AY161" i="26464"/>
  <c r="BK161" i="26464"/>
  <c r="BM161" i="26464"/>
  <c r="BA68" i="26464"/>
  <c r="BI68" i="26464"/>
  <c r="BQ68" i="26464"/>
  <c r="AY68" i="26464"/>
  <c r="BM68" i="26464"/>
  <c r="BC68" i="26464"/>
  <c r="BO68" i="26464"/>
  <c r="BE68" i="26464"/>
  <c r="BK68" i="26464"/>
  <c r="BU68" i="26464"/>
  <c r="BG68" i="26464"/>
  <c r="BS68" i="26464"/>
  <c r="AJ66" i="26464"/>
  <c r="AR66" i="26464"/>
  <c r="AL66" i="26464"/>
  <c r="AT66" i="26464"/>
  <c r="BZ66" i="26464"/>
  <c r="AH66" i="26464"/>
  <c r="AN66" i="26464"/>
  <c r="AF66" i="26464"/>
  <c r="CD66" i="26464"/>
  <c r="AP66" i="26464"/>
  <c r="CB66" i="26464"/>
  <c r="AY181" i="26464"/>
  <c r="BG181" i="26464"/>
  <c r="BO181" i="26464"/>
  <c r="BA181" i="26464"/>
  <c r="BI181" i="26464"/>
  <c r="BQ181" i="26464"/>
  <c r="BE181" i="26464"/>
  <c r="BM181" i="26464"/>
  <c r="BU181" i="26464"/>
  <c r="BK181" i="26464"/>
  <c r="BS181" i="26464"/>
  <c r="BC181" i="26464"/>
  <c r="CK256" i="26464"/>
  <c r="CS256" i="26464"/>
  <c r="DA256" i="26464"/>
  <c r="DK256" i="26464"/>
  <c r="EF256" i="26464"/>
  <c r="CM256" i="26464"/>
  <c r="CU256" i="26464"/>
  <c r="DE256" i="26464"/>
  <c r="DM256" i="26464"/>
  <c r="DZ256" i="26464"/>
  <c r="EH256" i="26464"/>
  <c r="ED256" i="26464"/>
  <c r="EL256" i="26464"/>
  <c r="CQ256" i="26464"/>
  <c r="CI256" i="26464"/>
  <c r="CW256" i="26464"/>
  <c r="DQ256" i="26464"/>
  <c r="CO256" i="26464"/>
  <c r="DG256" i="26464"/>
  <c r="EJ256" i="26464"/>
  <c r="CY256" i="26464"/>
  <c r="EB256" i="26464"/>
  <c r="DI256" i="26464"/>
  <c r="DO256" i="26464"/>
  <c r="AY35" i="26464"/>
  <c r="BG35" i="26464"/>
  <c r="BO35" i="26464"/>
  <c r="BA35" i="26464"/>
  <c r="BI35" i="26464"/>
  <c r="BM35" i="26464"/>
  <c r="BC35" i="26464"/>
  <c r="BE35" i="26464"/>
  <c r="BK35" i="26464"/>
  <c r="AM55" i="26464"/>
  <c r="AU55" i="26464"/>
  <c r="AO55" i="26464"/>
  <c r="CE55" i="26464"/>
  <c r="AG55" i="26464"/>
  <c r="AQ55" i="26464"/>
  <c r="AI55" i="26464"/>
  <c r="AS55" i="26464"/>
  <c r="AK55" i="26464"/>
  <c r="CC55" i="26464"/>
  <c r="CA55" i="26464"/>
  <c r="BE251" i="26464"/>
  <c r="BM251" i="26464"/>
  <c r="BU251" i="26464"/>
  <c r="AY251" i="26464"/>
  <c r="BG251" i="26464"/>
  <c r="BO251" i="26464"/>
  <c r="BC251" i="26464"/>
  <c r="BK251" i="26464"/>
  <c r="BS251" i="26464"/>
  <c r="BI251" i="26464"/>
  <c r="BQ251" i="26464"/>
  <c r="BA251" i="26464"/>
  <c r="BC218" i="26464"/>
  <c r="BK218" i="26464"/>
  <c r="BS218" i="26464"/>
  <c r="BE218" i="26464"/>
  <c r="BM218" i="26464"/>
  <c r="BU218" i="26464"/>
  <c r="BA218" i="26464"/>
  <c r="BI218" i="26464"/>
  <c r="BQ218" i="26464"/>
  <c r="BO218" i="26464"/>
  <c r="BG218" i="26464"/>
  <c r="AY218" i="26464"/>
  <c r="AL168" i="26464"/>
  <c r="AN168" i="26464"/>
  <c r="AF168" i="26464"/>
  <c r="BZ168" i="26464"/>
  <c r="AT168" i="26464"/>
  <c r="CD168" i="26464"/>
  <c r="CB168" i="26464"/>
  <c r="AH168" i="26464"/>
  <c r="AP168" i="26464"/>
  <c r="AR168" i="26464"/>
  <c r="AJ168" i="26464"/>
  <c r="CM27" i="26464"/>
  <c r="CO27" i="26464"/>
  <c r="CK27" i="26464"/>
  <c r="CU27" i="26464"/>
  <c r="DI27" i="26464"/>
  <c r="CQ27" i="26464"/>
  <c r="DZ27" i="26464"/>
  <c r="EP27" i="26464" s="1"/>
  <c r="EB27" i="26464"/>
  <c r="CY27" i="26464"/>
  <c r="DE27" i="26464"/>
  <c r="CS27" i="26464"/>
  <c r="CI27" i="26464"/>
  <c r="AM132" i="26464"/>
  <c r="AU132" i="26464"/>
  <c r="CA132" i="26464"/>
  <c r="AG132" i="26464"/>
  <c r="AO132" i="26464"/>
  <c r="CC132" i="26464"/>
  <c r="AK132" i="26464"/>
  <c r="CE132" i="26464"/>
  <c r="AQ132" i="26464"/>
  <c r="AI132" i="26464"/>
  <c r="AS132" i="26464"/>
  <c r="BC211" i="26464"/>
  <c r="BK211" i="26464"/>
  <c r="BS211" i="26464"/>
  <c r="AY211" i="26464"/>
  <c r="BQ211" i="26464"/>
  <c r="BI211" i="26464"/>
  <c r="BA211" i="26464"/>
  <c r="BU211" i="26464"/>
  <c r="BG211" i="26464"/>
  <c r="BM211" i="26464"/>
  <c r="BO211" i="26464"/>
  <c r="BE211" i="26464"/>
  <c r="EF189" i="26464"/>
  <c r="DZ189" i="26464"/>
  <c r="EH189" i="26464"/>
  <c r="CO189" i="26464"/>
  <c r="CW189" i="26464"/>
  <c r="DG189" i="26464"/>
  <c r="DO189" i="26464"/>
  <c r="CK189" i="26464"/>
  <c r="CS189" i="26464"/>
  <c r="DA189" i="26464"/>
  <c r="DK189" i="26464"/>
  <c r="CM189" i="26464"/>
  <c r="DE189" i="26464"/>
  <c r="EB189" i="26464"/>
  <c r="CQ189" i="26464"/>
  <c r="DI189" i="26464"/>
  <c r="ED189" i="26464"/>
  <c r="EL189" i="26464"/>
  <c r="DQ189" i="26464"/>
  <c r="CI189" i="26464"/>
  <c r="EJ189" i="26464"/>
  <c r="CU189" i="26464"/>
  <c r="CY189" i="26464"/>
  <c r="DM189" i="26464"/>
  <c r="DZ191" i="26464"/>
  <c r="EH191" i="26464"/>
  <c r="EB191" i="26464"/>
  <c r="EJ191" i="26464"/>
  <c r="CM191" i="26464"/>
  <c r="CU191" i="26464"/>
  <c r="DE191" i="26464"/>
  <c r="DM191" i="26464"/>
  <c r="CO191" i="26464"/>
  <c r="DA191" i="26464"/>
  <c r="DQ191" i="26464"/>
  <c r="EF191" i="26464"/>
  <c r="CQ191" i="26464"/>
  <c r="DG191" i="26464"/>
  <c r="CS191" i="26464"/>
  <c r="DI191" i="26464"/>
  <c r="EL191" i="26464"/>
  <c r="DO191" i="26464"/>
  <c r="DK191" i="26464"/>
  <c r="CI191" i="26464"/>
  <c r="CK191" i="26464"/>
  <c r="CW191" i="26464"/>
  <c r="CY191" i="26464"/>
  <c r="ED191" i="26464"/>
  <c r="AH243" i="26464"/>
  <c r="AP243" i="26464"/>
  <c r="CD243" i="26464"/>
  <c r="AN243" i="26464"/>
  <c r="AF243" i="26464"/>
  <c r="BZ243" i="26464"/>
  <c r="AL243" i="26464"/>
  <c r="AJ243" i="26464"/>
  <c r="AT243" i="26464"/>
  <c r="AR243" i="26464"/>
  <c r="CB243" i="26464"/>
  <c r="AT131" i="26464"/>
  <c r="CD131" i="26464"/>
  <c r="AL131" i="26464"/>
  <c r="AN131" i="26464"/>
  <c r="AJ131" i="26464"/>
  <c r="CB131" i="26464"/>
  <c r="AH131" i="26464"/>
  <c r="AP131" i="26464"/>
  <c r="BZ131" i="26464"/>
  <c r="AF131" i="26464"/>
  <c r="AR131" i="26464"/>
  <c r="AZ20" i="26464"/>
  <c r="BH20" i="26464"/>
  <c r="BB20" i="26464"/>
  <c r="BD20" i="26464"/>
  <c r="BF20" i="26464"/>
  <c r="BA85" i="26464"/>
  <c r="BI85" i="26464"/>
  <c r="BQ85" i="26464"/>
  <c r="BC85" i="26464"/>
  <c r="BO85" i="26464"/>
  <c r="BE85" i="26464"/>
  <c r="BS85" i="26464"/>
  <c r="BK85" i="26464"/>
  <c r="BM85" i="26464"/>
  <c r="BU85" i="26464"/>
  <c r="BG85" i="26464"/>
  <c r="AY85" i="26464"/>
  <c r="BC70" i="26464"/>
  <c r="BK70" i="26464"/>
  <c r="BS70" i="26464"/>
  <c r="BE70" i="26464"/>
  <c r="BQ70" i="26464"/>
  <c r="BG70" i="26464"/>
  <c r="BU70" i="26464"/>
  <c r="BA70" i="26464"/>
  <c r="BO70" i="26464"/>
  <c r="BM70" i="26464"/>
  <c r="BI70" i="26464"/>
  <c r="AY70" i="26464"/>
  <c r="CI246" i="26464"/>
  <c r="CQ246" i="26464"/>
  <c r="CY246" i="26464"/>
  <c r="DI246" i="26464"/>
  <c r="DQ246" i="26464"/>
  <c r="ED246" i="26464"/>
  <c r="EL246" i="26464"/>
  <c r="CK246" i="26464"/>
  <c r="CS246" i="26464"/>
  <c r="DA246" i="26464"/>
  <c r="DK246" i="26464"/>
  <c r="EF246" i="26464"/>
  <c r="EB246" i="26464"/>
  <c r="EJ246" i="26464"/>
  <c r="CU246" i="26464"/>
  <c r="DO246" i="26464"/>
  <c r="CM246" i="26464"/>
  <c r="EH246" i="26464"/>
  <c r="DG246" i="26464"/>
  <c r="CW246" i="26464"/>
  <c r="DZ246" i="26464"/>
  <c r="DE246" i="26464"/>
  <c r="DM246" i="26464"/>
  <c r="CO246" i="26464"/>
  <c r="AL167" i="26464"/>
  <c r="AT167" i="26464"/>
  <c r="BZ167" i="26464"/>
  <c r="AN167" i="26464"/>
  <c r="AF167" i="26464"/>
  <c r="AP167" i="26464"/>
  <c r="AH167" i="26464"/>
  <c r="CB167" i="26464"/>
  <c r="AR167" i="26464"/>
  <c r="CD167" i="26464"/>
  <c r="AJ167" i="26464"/>
  <c r="AJ71" i="26464"/>
  <c r="AR71" i="26464"/>
  <c r="AP71" i="26464"/>
  <c r="AH71" i="26464"/>
  <c r="CB71" i="26464"/>
  <c r="AT71" i="26464"/>
  <c r="CD71" i="26464"/>
  <c r="AF71" i="26464"/>
  <c r="BZ71" i="26464"/>
  <c r="AN71" i="26464"/>
  <c r="AL71" i="26464"/>
  <c r="AY86" i="26464"/>
  <c r="BG86" i="26464"/>
  <c r="BO86" i="26464"/>
  <c r="BA86" i="26464"/>
  <c r="BI86" i="26464"/>
  <c r="BQ86" i="26464"/>
  <c r="BE86" i="26464"/>
  <c r="BS86" i="26464"/>
  <c r="BC86" i="26464"/>
  <c r="BU86" i="26464"/>
  <c r="BK86" i="26464"/>
  <c r="BM86" i="26464"/>
  <c r="AY194" i="26464"/>
  <c r="BG194" i="26464"/>
  <c r="BO194" i="26464"/>
  <c r="BA194" i="26464"/>
  <c r="BI194" i="26464"/>
  <c r="BQ194" i="26464"/>
  <c r="BU194" i="26464"/>
  <c r="BK194" i="26464"/>
  <c r="BE194" i="26464"/>
  <c r="BS194" i="26464"/>
  <c r="BM194" i="26464"/>
  <c r="BC194" i="26464"/>
  <c r="BA193" i="26464"/>
  <c r="BI193" i="26464"/>
  <c r="BQ193" i="26464"/>
  <c r="BS193" i="26464"/>
  <c r="BG193" i="26464"/>
  <c r="BU193" i="26464"/>
  <c r="BK193" i="26464"/>
  <c r="BE193" i="26464"/>
  <c r="BO193" i="26464"/>
  <c r="BM193" i="26464"/>
  <c r="BC193" i="26464"/>
  <c r="AY193" i="26464"/>
  <c r="BB172" i="26464"/>
  <c r="BJ172" i="26464"/>
  <c r="BR172" i="26464"/>
  <c r="BD172" i="26464"/>
  <c r="BL172" i="26464"/>
  <c r="BT172" i="26464"/>
  <c r="AZ172" i="26464"/>
  <c r="BH172" i="26464"/>
  <c r="BP172" i="26464"/>
  <c r="BV172" i="26464"/>
  <c r="BN172" i="26464"/>
  <c r="BF172" i="26464"/>
  <c r="BG277" i="26464"/>
  <c r="AY277" i="26464"/>
  <c r="BA277" i="26464"/>
  <c r="BI277" i="26464"/>
  <c r="BQ277" i="26464"/>
  <c r="BE277" i="26464"/>
  <c r="BM277" i="26464"/>
  <c r="BU277" i="26464"/>
  <c r="BO277" i="26464"/>
  <c r="BC277" i="26464"/>
  <c r="BS277" i="26464"/>
  <c r="BK277" i="26464"/>
  <c r="AG121" i="26464"/>
  <c r="AO121" i="26464"/>
  <c r="CC121" i="26464"/>
  <c r="CA121" i="26464"/>
  <c r="AQ121" i="26464"/>
  <c r="AS121" i="26464"/>
  <c r="CE121" i="26464"/>
  <c r="AM121" i="26464"/>
  <c r="AK121" i="26464"/>
  <c r="AU121" i="26464"/>
  <c r="AI121" i="26464"/>
  <c r="BF243" i="26464"/>
  <c r="BN243" i="26464"/>
  <c r="BV243" i="26464"/>
  <c r="BP243" i="26464"/>
  <c r="BH243" i="26464"/>
  <c r="AZ243" i="26464"/>
  <c r="BR243" i="26464"/>
  <c r="BD243" i="26464"/>
  <c r="BJ243" i="26464"/>
  <c r="BT243" i="26464"/>
  <c r="BB243" i="26464"/>
  <c r="BL243" i="26464"/>
  <c r="CK276" i="26464"/>
  <c r="CS276" i="26464"/>
  <c r="DA276" i="26464"/>
  <c r="DO276" i="26464"/>
  <c r="EB276" i="26464"/>
  <c r="CM276" i="26464"/>
  <c r="CU276" i="26464"/>
  <c r="DI276" i="26464"/>
  <c r="DQ276" i="26464"/>
  <c r="ED276" i="26464"/>
  <c r="EL276" i="26464"/>
  <c r="DZ276" i="26464"/>
  <c r="EH276" i="26464"/>
  <c r="EJ276" i="26464"/>
  <c r="DK276" i="26464"/>
  <c r="CW276" i="26464"/>
  <c r="CO276" i="26464"/>
  <c r="DM276" i="26464"/>
  <c r="CQ276" i="26464"/>
  <c r="CY276" i="26464"/>
  <c r="EF276" i="26464"/>
  <c r="CI276" i="26464"/>
  <c r="CL162" i="26464"/>
  <c r="CT162" i="26464"/>
  <c r="DB162" i="26464"/>
  <c r="DL162" i="26464"/>
  <c r="EG162" i="26464"/>
  <c r="EA162" i="26464"/>
  <c r="EI162" i="26464"/>
  <c r="DF162" i="26464"/>
  <c r="DR162" i="26464"/>
  <c r="CR162" i="26464"/>
  <c r="DH162" i="26464"/>
  <c r="EK162" i="26464"/>
  <c r="CV162" i="26464"/>
  <c r="DJ162" i="26464"/>
  <c r="EM162" i="26464"/>
  <c r="CP162" i="26464"/>
  <c r="CZ162" i="26464"/>
  <c r="DN162" i="26464"/>
  <c r="CX162" i="26464"/>
  <c r="EE162" i="26464"/>
  <c r="CN162" i="26464"/>
  <c r="DP162" i="26464"/>
  <c r="EC162" i="26464"/>
  <c r="CJ162" i="26464"/>
  <c r="CO24" i="26464"/>
  <c r="DE24" i="26464"/>
  <c r="CM24" i="26464"/>
  <c r="CQ24" i="26464"/>
  <c r="CU24" i="26464"/>
  <c r="DZ24" i="26464"/>
  <c r="EP24" i="26464" s="1"/>
  <c r="CI24" i="26464"/>
  <c r="CK24" i="26464"/>
  <c r="CS24" i="26464"/>
  <c r="AY92" i="26464"/>
  <c r="BG92" i="26464"/>
  <c r="BO92" i="26464"/>
  <c r="BE92" i="26464"/>
  <c r="BM92" i="26464"/>
  <c r="BU92" i="26464"/>
  <c r="BK92" i="26464"/>
  <c r="BA92" i="26464"/>
  <c r="BQ92" i="26464"/>
  <c r="BI92" i="26464"/>
  <c r="BS92" i="26464"/>
  <c r="BC92" i="26464"/>
  <c r="CM219" i="26464"/>
  <c r="CU219" i="26464"/>
  <c r="DE219" i="26464"/>
  <c r="DM219" i="26464"/>
  <c r="DZ219" i="26464"/>
  <c r="EH219" i="26464"/>
  <c r="CO219" i="26464"/>
  <c r="CW219" i="26464"/>
  <c r="DG219" i="26464"/>
  <c r="DO219" i="26464"/>
  <c r="EB219" i="26464"/>
  <c r="EJ219" i="26464"/>
  <c r="EF219" i="26464"/>
  <c r="CK219" i="26464"/>
  <c r="CQ219" i="26464"/>
  <c r="DK219" i="26464"/>
  <c r="EL219" i="26464"/>
  <c r="DQ219" i="26464"/>
  <c r="CS219" i="26464"/>
  <c r="DI219" i="26464"/>
  <c r="CY219" i="26464"/>
  <c r="ED219" i="26464"/>
  <c r="DA219" i="26464"/>
  <c r="CI219" i="26464"/>
  <c r="AY36" i="26464"/>
  <c r="BG36" i="26464"/>
  <c r="BO36" i="26464"/>
  <c r="BA36" i="26464"/>
  <c r="BM36" i="26464"/>
  <c r="BE36" i="26464"/>
  <c r="BC36" i="26464"/>
  <c r="BI36" i="26464"/>
  <c r="BK36" i="26464"/>
  <c r="AR270" i="26464"/>
  <c r="AJ270" i="26464"/>
  <c r="AL270" i="26464"/>
  <c r="AT270" i="26464"/>
  <c r="BZ270" i="26464"/>
  <c r="AH270" i="26464"/>
  <c r="AP270" i="26464"/>
  <c r="CD270" i="26464"/>
  <c r="AF270" i="26464"/>
  <c r="AN270" i="26464"/>
  <c r="CB270" i="26464"/>
  <c r="BZ18" i="26464"/>
  <c r="AF18" i="26464"/>
  <c r="AJ18" i="26464"/>
  <c r="BF245" i="26464"/>
  <c r="BN245" i="26464"/>
  <c r="BV245" i="26464"/>
  <c r="AZ245" i="26464"/>
  <c r="BH245" i="26464"/>
  <c r="BP245" i="26464"/>
  <c r="BL245" i="26464"/>
  <c r="BR245" i="26464"/>
  <c r="BJ245" i="26464"/>
  <c r="BD245" i="26464"/>
  <c r="BB245" i="26464"/>
  <c r="BT245" i="26464"/>
  <c r="AH230" i="26464"/>
  <c r="AP230" i="26464"/>
  <c r="CD230" i="26464"/>
  <c r="AJ230" i="26464"/>
  <c r="AR230" i="26464"/>
  <c r="AF230" i="26464"/>
  <c r="AT230" i="26464"/>
  <c r="AL230" i="26464"/>
  <c r="AN230" i="26464"/>
  <c r="BZ230" i="26464"/>
  <c r="CB230" i="26464"/>
  <c r="AL125" i="26464"/>
  <c r="AT125" i="26464"/>
  <c r="BZ125" i="26464"/>
  <c r="AF125" i="26464"/>
  <c r="AN125" i="26464"/>
  <c r="CB125" i="26464"/>
  <c r="AH125" i="26464"/>
  <c r="AJ125" i="26464"/>
  <c r="AR125" i="26464"/>
  <c r="CD125" i="26464"/>
  <c r="AP125" i="26464"/>
  <c r="AH217" i="26464"/>
  <c r="AP217" i="26464"/>
  <c r="CD217" i="26464"/>
  <c r="AJ217" i="26464"/>
  <c r="AR217" i="26464"/>
  <c r="AF217" i="26464"/>
  <c r="AN217" i="26464"/>
  <c r="CB217" i="26464"/>
  <c r="BZ217" i="26464"/>
  <c r="AL217" i="26464"/>
  <c r="AT217" i="26464"/>
  <c r="AG264" i="26464"/>
  <c r="AO264" i="26464"/>
  <c r="CC264" i="26464"/>
  <c r="AI264" i="26464"/>
  <c r="AQ264" i="26464"/>
  <c r="CE264" i="26464"/>
  <c r="CA264" i="26464"/>
  <c r="AM264" i="26464"/>
  <c r="AS264" i="26464"/>
  <c r="AU264" i="26464"/>
  <c r="AK264" i="26464"/>
  <c r="BD18" i="26464"/>
  <c r="BF18" i="26464"/>
  <c r="BB18" i="26464"/>
  <c r="AZ18" i="26464"/>
  <c r="CJ137" i="26464"/>
  <c r="CR137" i="26464"/>
  <c r="CZ137" i="26464"/>
  <c r="DJ137" i="26464"/>
  <c r="DR137" i="26464"/>
  <c r="EE137" i="26464"/>
  <c r="EM137" i="26464"/>
  <c r="CL137" i="26464"/>
  <c r="CT137" i="26464"/>
  <c r="DB137" i="26464"/>
  <c r="DL137" i="26464"/>
  <c r="EG137" i="26464"/>
  <c r="EC137" i="26464"/>
  <c r="EK137" i="26464"/>
  <c r="CX137" i="26464"/>
  <c r="EA137" i="26464"/>
  <c r="DF137" i="26464"/>
  <c r="DN137" i="26464"/>
  <c r="DP137" i="26464"/>
  <c r="CN137" i="26464"/>
  <c r="EI137" i="26464"/>
  <c r="DH137" i="26464"/>
  <c r="CP137" i="26464"/>
  <c r="CV137" i="26464"/>
  <c r="BE52" i="26464"/>
  <c r="BM52" i="26464"/>
  <c r="AY52" i="26464"/>
  <c r="BQ52" i="26464"/>
  <c r="BA52" i="26464"/>
  <c r="BS52" i="26464"/>
  <c r="BG52" i="26464"/>
  <c r="BI52" i="26464"/>
  <c r="BK52" i="26464"/>
  <c r="BC52" i="26464"/>
  <c r="BO52" i="26464"/>
  <c r="BB272" i="26464"/>
  <c r="BR272" i="26464"/>
  <c r="BD272" i="26464"/>
  <c r="BL272" i="26464"/>
  <c r="BT272" i="26464"/>
  <c r="AZ272" i="26464"/>
  <c r="BH272" i="26464"/>
  <c r="BP272" i="26464"/>
  <c r="BJ272" i="26464"/>
  <c r="BV272" i="26464"/>
  <c r="BN272" i="26464"/>
  <c r="BF272" i="26464"/>
  <c r="BU275" i="26464"/>
  <c r="BM275" i="26464"/>
  <c r="BG275" i="26464"/>
  <c r="BO275" i="26464"/>
  <c r="AY275" i="26464"/>
  <c r="BC275" i="26464"/>
  <c r="BK275" i="26464"/>
  <c r="BS275" i="26464"/>
  <c r="BE275" i="26464"/>
  <c r="BA275" i="26464"/>
  <c r="BQ275" i="26464"/>
  <c r="BI275" i="26464"/>
  <c r="AI75" i="26464"/>
  <c r="CC75" i="26464"/>
  <c r="AS75" i="26464"/>
  <c r="AK75" i="26464"/>
  <c r="CE75" i="26464"/>
  <c r="AU75" i="26464"/>
  <c r="AQ75" i="26464"/>
  <c r="CA75" i="26464"/>
  <c r="AM75" i="26464"/>
  <c r="AO75" i="26464"/>
  <c r="AG75" i="26464"/>
  <c r="BC148" i="26464"/>
  <c r="BK148" i="26464"/>
  <c r="BS148" i="26464"/>
  <c r="BE148" i="26464"/>
  <c r="BM148" i="26464"/>
  <c r="BU148" i="26464"/>
  <c r="BQ148" i="26464"/>
  <c r="BG148" i="26464"/>
  <c r="BO148" i="26464"/>
  <c r="AY148" i="26464"/>
  <c r="BA148" i="26464"/>
  <c r="BI148" i="26464"/>
  <c r="BI31" i="26464"/>
  <c r="BK31" i="26464"/>
  <c r="AY31" i="26464"/>
  <c r="BC31" i="26464"/>
  <c r="BG31" i="26464"/>
  <c r="BA31" i="26464"/>
  <c r="BE31" i="26464"/>
  <c r="BM31" i="26464"/>
  <c r="AY97" i="26464"/>
  <c r="BG97" i="26464"/>
  <c r="BO97" i="26464"/>
  <c r="BA97" i="26464"/>
  <c r="BI97" i="26464"/>
  <c r="BQ97" i="26464"/>
  <c r="BC97" i="26464"/>
  <c r="BE97" i="26464"/>
  <c r="BS97" i="26464"/>
  <c r="BM97" i="26464"/>
  <c r="BU97" i="26464"/>
  <c r="BK97" i="26464"/>
  <c r="AZ63" i="26464"/>
  <c r="BH63" i="26464"/>
  <c r="BP63" i="26464"/>
  <c r="BF63" i="26464"/>
  <c r="BT63" i="26464"/>
  <c r="BJ63" i="26464"/>
  <c r="BV63" i="26464"/>
  <c r="BL63" i="26464"/>
  <c r="BR63" i="26464"/>
  <c r="BN63" i="26464"/>
  <c r="BB63" i="26464"/>
  <c r="BD63" i="26464"/>
  <c r="AJ83" i="26464"/>
  <c r="AR83" i="26464"/>
  <c r="AL83" i="26464"/>
  <c r="AT83" i="26464"/>
  <c r="BZ83" i="26464"/>
  <c r="AN83" i="26464"/>
  <c r="CB83" i="26464"/>
  <c r="AP83" i="26464"/>
  <c r="AH83" i="26464"/>
  <c r="CD83" i="26464"/>
  <c r="AF83" i="26464"/>
  <c r="AY126" i="26464"/>
  <c r="BG126" i="26464"/>
  <c r="BO126" i="26464"/>
  <c r="BA126" i="26464"/>
  <c r="BI126" i="26464"/>
  <c r="BQ126" i="26464"/>
  <c r="BU126" i="26464"/>
  <c r="BK126" i="26464"/>
  <c r="BM126" i="26464"/>
  <c r="BC126" i="26464"/>
  <c r="BE126" i="26464"/>
  <c r="BS126" i="26464"/>
  <c r="AG267" i="26464"/>
  <c r="CC267" i="26464"/>
  <c r="AI267" i="26464"/>
  <c r="AQ267" i="26464"/>
  <c r="CE267" i="26464"/>
  <c r="AM267" i="26464"/>
  <c r="AU267" i="26464"/>
  <c r="CA267" i="26464"/>
  <c r="AO267" i="26464"/>
  <c r="AS267" i="26464"/>
  <c r="AK267" i="26464"/>
  <c r="AY139" i="26464"/>
  <c r="BG139" i="26464"/>
  <c r="BO139" i="26464"/>
  <c r="BA139" i="26464"/>
  <c r="BI139" i="26464"/>
  <c r="BQ139" i="26464"/>
  <c r="BE139" i="26464"/>
  <c r="BM139" i="26464"/>
  <c r="BU139" i="26464"/>
  <c r="BC139" i="26464"/>
  <c r="BS139" i="26464"/>
  <c r="BK139" i="26464"/>
  <c r="CP206" i="26464"/>
  <c r="CX206" i="26464"/>
  <c r="DH206" i="26464"/>
  <c r="DP206" i="26464"/>
  <c r="CJ206" i="26464"/>
  <c r="DB206" i="26464"/>
  <c r="EI206" i="26464"/>
  <c r="CT206" i="26464"/>
  <c r="DN206" i="26464"/>
  <c r="EA206" i="26464"/>
  <c r="EK206" i="26464"/>
  <c r="CL206" i="26464"/>
  <c r="DF206" i="26464"/>
  <c r="EC206" i="26464"/>
  <c r="CV206" i="26464"/>
  <c r="EM206" i="26464"/>
  <c r="CR206" i="26464"/>
  <c r="DL206" i="26464"/>
  <c r="CZ206" i="26464"/>
  <c r="EG206" i="26464"/>
  <c r="DJ206" i="26464"/>
  <c r="CN206" i="26464"/>
  <c r="EE206" i="26464"/>
  <c r="DR206" i="26464"/>
  <c r="CM258" i="26464"/>
  <c r="CU258" i="26464"/>
  <c r="DE258" i="26464"/>
  <c r="DM258" i="26464"/>
  <c r="DZ258" i="26464"/>
  <c r="EH258" i="26464"/>
  <c r="CO258" i="26464"/>
  <c r="CW258" i="26464"/>
  <c r="DG258" i="26464"/>
  <c r="DO258" i="26464"/>
  <c r="EB258" i="26464"/>
  <c r="EJ258" i="26464"/>
  <c r="EF258" i="26464"/>
  <c r="CQ258" i="26464"/>
  <c r="DK258" i="26464"/>
  <c r="EL258" i="26464"/>
  <c r="CI258" i="26464"/>
  <c r="DI258" i="26464"/>
  <c r="DQ258" i="26464"/>
  <c r="ED258" i="26464"/>
  <c r="CS258" i="26464"/>
  <c r="DA258" i="26464"/>
  <c r="CY258" i="26464"/>
  <c r="CK258" i="26464"/>
  <c r="AL252" i="26464"/>
  <c r="AT252" i="26464"/>
  <c r="BZ252" i="26464"/>
  <c r="AF252" i="26464"/>
  <c r="AN252" i="26464"/>
  <c r="CB252" i="26464"/>
  <c r="AJ252" i="26464"/>
  <c r="AR252" i="26464"/>
  <c r="AP252" i="26464"/>
  <c r="AH252" i="26464"/>
  <c r="CD252" i="26464"/>
  <c r="AJ232" i="26464"/>
  <c r="AR232" i="26464"/>
  <c r="AL232" i="26464"/>
  <c r="AT232" i="26464"/>
  <c r="BZ232" i="26464"/>
  <c r="AH232" i="26464"/>
  <c r="AN232" i="26464"/>
  <c r="AF232" i="26464"/>
  <c r="CD232" i="26464"/>
  <c r="AP232" i="26464"/>
  <c r="CB232" i="26464"/>
  <c r="AF62" i="26464"/>
  <c r="AN62" i="26464"/>
  <c r="CB62" i="26464"/>
  <c r="AH62" i="26464"/>
  <c r="AP62" i="26464"/>
  <c r="CD62" i="26464"/>
  <c r="AT62" i="26464"/>
  <c r="AJ62" i="26464"/>
  <c r="AR62" i="26464"/>
  <c r="AL62" i="26464"/>
  <c r="BZ62" i="26464"/>
  <c r="AJ80" i="26464"/>
  <c r="AR80" i="26464"/>
  <c r="AL80" i="26464"/>
  <c r="AN80" i="26464"/>
  <c r="BZ80" i="26464"/>
  <c r="CB80" i="26464"/>
  <c r="AH80" i="26464"/>
  <c r="AF80" i="26464"/>
  <c r="AP80" i="26464"/>
  <c r="AT80" i="26464"/>
  <c r="CD80" i="26464"/>
  <c r="BC101" i="26464"/>
  <c r="BK101" i="26464"/>
  <c r="BS101" i="26464"/>
  <c r="BE101" i="26464"/>
  <c r="BM101" i="26464"/>
  <c r="BU101" i="26464"/>
  <c r="BG101" i="26464"/>
  <c r="BI101" i="26464"/>
  <c r="AY101" i="26464"/>
  <c r="BQ101" i="26464"/>
  <c r="BA101" i="26464"/>
  <c r="BO101" i="26464"/>
  <c r="CO260" i="26464"/>
  <c r="CW260" i="26464"/>
  <c r="DG260" i="26464"/>
  <c r="DO260" i="26464"/>
  <c r="EB260" i="26464"/>
  <c r="EJ260" i="26464"/>
  <c r="CI260" i="26464"/>
  <c r="CQ260" i="26464"/>
  <c r="CY260" i="26464"/>
  <c r="DI260" i="26464"/>
  <c r="DQ260" i="26464"/>
  <c r="ED260" i="26464"/>
  <c r="EL260" i="26464"/>
  <c r="DZ260" i="26464"/>
  <c r="EH260" i="26464"/>
  <c r="DK260" i="26464"/>
  <c r="CM260" i="26464"/>
  <c r="CU260" i="26464"/>
  <c r="CS260" i="26464"/>
  <c r="DM260" i="26464"/>
  <c r="DA260" i="26464"/>
  <c r="CK260" i="26464"/>
  <c r="DE260" i="26464"/>
  <c r="EF260" i="26464"/>
  <c r="AK40" i="26464"/>
  <c r="AS40" i="26464"/>
  <c r="AM40" i="26464"/>
  <c r="CC40" i="26464"/>
  <c r="AI40" i="26464"/>
  <c r="AO40" i="26464"/>
  <c r="AQ40" i="26464"/>
  <c r="AG40" i="26464"/>
  <c r="CA40" i="26464"/>
  <c r="BF69" i="26464"/>
  <c r="BN69" i="26464"/>
  <c r="BV69" i="26464"/>
  <c r="BB69" i="26464"/>
  <c r="BP69" i="26464"/>
  <c r="BD69" i="26464"/>
  <c r="BR69" i="26464"/>
  <c r="AZ69" i="26464"/>
  <c r="BL69" i="26464"/>
  <c r="BT69" i="26464"/>
  <c r="BH69" i="26464"/>
  <c r="BJ69" i="26464"/>
  <c r="AU273" i="26464"/>
  <c r="CA273" i="26464"/>
  <c r="AG273" i="26464"/>
  <c r="AO273" i="26464"/>
  <c r="CC273" i="26464"/>
  <c r="AK273" i="26464"/>
  <c r="AS273" i="26464"/>
  <c r="AM273" i="26464"/>
  <c r="AI273" i="26464"/>
  <c r="CE273" i="26464"/>
  <c r="AQ273" i="26464"/>
  <c r="BF217" i="26464"/>
  <c r="BN217" i="26464"/>
  <c r="BV217" i="26464"/>
  <c r="AZ217" i="26464"/>
  <c r="BH217" i="26464"/>
  <c r="BP217" i="26464"/>
  <c r="BD217" i="26464"/>
  <c r="BL217" i="26464"/>
  <c r="BT217" i="26464"/>
  <c r="BB217" i="26464"/>
  <c r="BR217" i="26464"/>
  <c r="BJ217" i="26464"/>
  <c r="AF220" i="26464"/>
  <c r="AN220" i="26464"/>
  <c r="CB220" i="26464"/>
  <c r="AH220" i="26464"/>
  <c r="AP220" i="26464"/>
  <c r="CD220" i="26464"/>
  <c r="AL220" i="26464"/>
  <c r="BZ220" i="26464"/>
  <c r="AR220" i="26464"/>
  <c r="AJ220" i="26464"/>
  <c r="AT220" i="26464"/>
  <c r="AJ229" i="26464"/>
  <c r="AR229" i="26464"/>
  <c r="AT229" i="26464"/>
  <c r="AH229" i="26464"/>
  <c r="AL229" i="26464"/>
  <c r="AF229" i="26464"/>
  <c r="CD229" i="26464"/>
  <c r="AP229" i="26464"/>
  <c r="CB229" i="26464"/>
  <c r="AN229" i="26464"/>
  <c r="BZ229" i="26464"/>
  <c r="BE53" i="26464"/>
  <c r="BM53" i="26464"/>
  <c r="BA53" i="26464"/>
  <c r="BK53" i="26464"/>
  <c r="BC53" i="26464"/>
  <c r="BO53" i="26464"/>
  <c r="BI53" i="26464"/>
  <c r="BQ53" i="26464"/>
  <c r="BS53" i="26464"/>
  <c r="BG53" i="26464"/>
  <c r="AY53" i="26464"/>
  <c r="AI261" i="26464"/>
  <c r="AQ261" i="26464"/>
  <c r="CE261" i="26464"/>
  <c r="AK261" i="26464"/>
  <c r="AS261" i="26464"/>
  <c r="AG261" i="26464"/>
  <c r="AO261" i="26464"/>
  <c r="CC261" i="26464"/>
  <c r="AU261" i="26464"/>
  <c r="CA261" i="26464"/>
  <c r="AM261" i="26464"/>
  <c r="AI269" i="26464"/>
  <c r="AQ269" i="26464"/>
  <c r="CE269" i="26464"/>
  <c r="AK269" i="26464"/>
  <c r="AS269" i="26464"/>
  <c r="AG269" i="26464"/>
  <c r="AO269" i="26464"/>
  <c r="CC269" i="26464"/>
  <c r="AM269" i="26464"/>
  <c r="AU269" i="26464"/>
  <c r="CA269" i="26464"/>
  <c r="AG165" i="26464"/>
  <c r="AO165" i="26464"/>
  <c r="CC165" i="26464"/>
  <c r="AQ165" i="26464"/>
  <c r="AS165" i="26464"/>
  <c r="AI165" i="26464"/>
  <c r="CE165" i="26464"/>
  <c r="AM165" i="26464"/>
  <c r="AU165" i="26464"/>
  <c r="CA165" i="26464"/>
  <c r="AK165" i="26464"/>
  <c r="CJ169" i="26464"/>
  <c r="CR169" i="26464"/>
  <c r="CZ169" i="26464"/>
  <c r="DJ169" i="26464"/>
  <c r="CV169" i="26464"/>
  <c r="DP169" i="26464"/>
  <c r="CN169" i="26464"/>
  <c r="DH169" i="26464"/>
  <c r="EC169" i="26464"/>
  <c r="EK169" i="26464"/>
  <c r="CX169" i="26464"/>
  <c r="DR169" i="26464"/>
  <c r="CP169" i="26464"/>
  <c r="EE169" i="26464"/>
  <c r="EM169" i="26464"/>
  <c r="CL169" i="26464"/>
  <c r="DF169" i="26464"/>
  <c r="EA169" i="26464"/>
  <c r="EI169" i="26464"/>
  <c r="DB169" i="26464"/>
  <c r="EG169" i="26464"/>
  <c r="DL169" i="26464"/>
  <c r="CT169" i="26464"/>
  <c r="DN169" i="26464"/>
  <c r="BB47" i="26464"/>
  <c r="BJ47" i="26464"/>
  <c r="BR47" i="26464"/>
  <c r="BD47" i="26464"/>
  <c r="AZ47" i="26464"/>
  <c r="BN47" i="26464"/>
  <c r="BP47" i="26464"/>
  <c r="BL47" i="26464"/>
  <c r="BH47" i="26464"/>
  <c r="BF47" i="26464"/>
  <c r="AY17" i="26464"/>
  <c r="BA17" i="26464"/>
  <c r="BC17" i="26464"/>
  <c r="BE17" i="26464"/>
  <c r="AH238" i="26464"/>
  <c r="AP238" i="26464"/>
  <c r="CD238" i="26464"/>
  <c r="AJ238" i="26464"/>
  <c r="AR238" i="26464"/>
  <c r="AF238" i="26464"/>
  <c r="AT238" i="26464"/>
  <c r="BZ238" i="26464"/>
  <c r="AN238" i="26464"/>
  <c r="AL238" i="26464"/>
  <c r="CB238" i="26464"/>
  <c r="AJ146" i="26464"/>
  <c r="AR146" i="26464"/>
  <c r="CB146" i="26464"/>
  <c r="AP146" i="26464"/>
  <c r="AF146" i="26464"/>
  <c r="CD146" i="26464"/>
  <c r="AT146" i="26464"/>
  <c r="BZ146" i="26464"/>
  <c r="AN146" i="26464"/>
  <c r="AL146" i="26464"/>
  <c r="AH146" i="26464"/>
  <c r="BF256" i="26464"/>
  <c r="BN256" i="26464"/>
  <c r="BV256" i="26464"/>
  <c r="AZ256" i="26464"/>
  <c r="BH256" i="26464"/>
  <c r="BP256" i="26464"/>
  <c r="BD256" i="26464"/>
  <c r="BL256" i="26464"/>
  <c r="BT256" i="26464"/>
  <c r="BB256" i="26464"/>
  <c r="BR256" i="26464"/>
  <c r="BJ256" i="26464"/>
  <c r="AM113" i="26464"/>
  <c r="AO113" i="26464"/>
  <c r="AG113" i="26464"/>
  <c r="AQ113" i="26464"/>
  <c r="CA113" i="26464"/>
  <c r="AU113" i="26464"/>
  <c r="AS113" i="26464"/>
  <c r="AK113" i="26464"/>
  <c r="CC113" i="26464"/>
  <c r="CE113" i="26464"/>
  <c r="AI113" i="26464"/>
  <c r="BD259" i="26464"/>
  <c r="BL259" i="26464"/>
  <c r="BT259" i="26464"/>
  <c r="BF259" i="26464"/>
  <c r="BN259" i="26464"/>
  <c r="BV259" i="26464"/>
  <c r="BR259" i="26464"/>
  <c r="BJ259" i="26464"/>
  <c r="BP259" i="26464"/>
  <c r="AZ259" i="26464"/>
  <c r="BB259" i="26464"/>
  <c r="BH259" i="26464"/>
  <c r="BE200" i="26464"/>
  <c r="BM200" i="26464"/>
  <c r="BU200" i="26464"/>
  <c r="BA200" i="26464"/>
  <c r="BK200" i="26464"/>
  <c r="BC200" i="26464"/>
  <c r="BO200" i="26464"/>
  <c r="AY200" i="26464"/>
  <c r="BI200" i="26464"/>
  <c r="BS200" i="26464"/>
  <c r="BG200" i="26464"/>
  <c r="BQ200" i="26464"/>
  <c r="DZ71" i="26464"/>
  <c r="EP71" i="26464" s="1"/>
  <c r="EH71" i="26464"/>
  <c r="CS71" i="26464"/>
  <c r="DM71" i="26464"/>
  <c r="EJ71" i="26464"/>
  <c r="CK71" i="26464"/>
  <c r="DE71" i="26464"/>
  <c r="DO71" i="26464"/>
  <c r="EB71" i="26464"/>
  <c r="CU71" i="26464"/>
  <c r="DG71" i="26464"/>
  <c r="EL71" i="26464"/>
  <c r="CM71" i="26464"/>
  <c r="CW71" i="26464"/>
  <c r="DQ71" i="26464"/>
  <c r="ED71" i="26464"/>
  <c r="CI71" i="26464"/>
  <c r="DA71" i="26464"/>
  <c r="CO71" i="26464"/>
  <c r="DK71" i="26464"/>
  <c r="CQ71" i="26464"/>
  <c r="CY71" i="26464"/>
  <c r="DI71" i="26464"/>
  <c r="EF71" i="26464"/>
  <c r="BA252" i="26464"/>
  <c r="BI252" i="26464"/>
  <c r="BQ252" i="26464"/>
  <c r="BC252" i="26464"/>
  <c r="BK252" i="26464"/>
  <c r="BS252" i="26464"/>
  <c r="BM252" i="26464"/>
  <c r="BO252" i="26464"/>
  <c r="BE252" i="26464"/>
  <c r="BU252" i="26464"/>
  <c r="AY252" i="26464"/>
  <c r="BG252" i="26464"/>
  <c r="BE264" i="26464"/>
  <c r="BM264" i="26464"/>
  <c r="BU264" i="26464"/>
  <c r="AY264" i="26464"/>
  <c r="BG264" i="26464"/>
  <c r="BO264" i="26464"/>
  <c r="BI264" i="26464"/>
  <c r="BS264" i="26464"/>
  <c r="BA264" i="26464"/>
  <c r="BK264" i="26464"/>
  <c r="BQ264" i="26464"/>
  <c r="BC264" i="26464"/>
  <c r="EF52" i="26464"/>
  <c r="CI52" i="26464"/>
  <c r="CQ52" i="26464"/>
  <c r="CY52" i="26464"/>
  <c r="DI52" i="26464"/>
  <c r="DK52" i="26464"/>
  <c r="EB52" i="26464"/>
  <c r="CK52" i="26464"/>
  <c r="CW52" i="26464"/>
  <c r="DM52" i="26464"/>
  <c r="CM52" i="26464"/>
  <c r="ED52" i="26464"/>
  <c r="DA52" i="26464"/>
  <c r="DO52" i="26464"/>
  <c r="CU52" i="26464"/>
  <c r="CO52" i="26464"/>
  <c r="DZ52" i="26464"/>
  <c r="EP52" i="26464" s="1"/>
  <c r="EH52" i="26464"/>
  <c r="DG52" i="26464"/>
  <c r="EJ52" i="26464"/>
  <c r="CS52" i="26464"/>
  <c r="DE52" i="26464"/>
  <c r="AJ263" i="26464"/>
  <c r="AR263" i="26464"/>
  <c r="AL263" i="26464"/>
  <c r="AT263" i="26464"/>
  <c r="BZ263" i="26464"/>
  <c r="AF263" i="26464"/>
  <c r="AP263" i="26464"/>
  <c r="AH263" i="26464"/>
  <c r="CB263" i="26464"/>
  <c r="AN263" i="26464"/>
  <c r="CD263" i="26464"/>
  <c r="AZ83" i="26464"/>
  <c r="BH83" i="26464"/>
  <c r="BP83" i="26464"/>
  <c r="BB83" i="26464"/>
  <c r="BJ83" i="26464"/>
  <c r="BR83" i="26464"/>
  <c r="BL83" i="26464"/>
  <c r="BN83" i="26464"/>
  <c r="BV83" i="26464"/>
  <c r="BT83" i="26464"/>
  <c r="BD83" i="26464"/>
  <c r="BF83" i="26464"/>
  <c r="EC239" i="26464"/>
  <c r="EK239" i="26464"/>
  <c r="CP239" i="26464"/>
  <c r="CX239" i="26464"/>
  <c r="DH239" i="26464"/>
  <c r="DP239" i="26464"/>
  <c r="EE239" i="26464"/>
  <c r="CJ239" i="26464"/>
  <c r="CT239" i="26464"/>
  <c r="DF239" i="26464"/>
  <c r="DR239" i="26464"/>
  <c r="EG239" i="26464"/>
  <c r="CL239" i="26464"/>
  <c r="CV239" i="26464"/>
  <c r="DJ239" i="26464"/>
  <c r="CR239" i="26464"/>
  <c r="DB239" i="26464"/>
  <c r="DN239" i="26464"/>
  <c r="EM239" i="26464"/>
  <c r="DL239" i="26464"/>
  <c r="EA239" i="26464"/>
  <c r="CZ239" i="26464"/>
  <c r="EI239" i="26464"/>
  <c r="CN239" i="26464"/>
  <c r="AM244" i="26464"/>
  <c r="AU244" i="26464"/>
  <c r="CA244" i="26464"/>
  <c r="AK244" i="26464"/>
  <c r="CE244" i="26464"/>
  <c r="AO244" i="26464"/>
  <c r="AS244" i="26464"/>
  <c r="CC244" i="26464"/>
  <c r="AQ244" i="26464"/>
  <c r="AG244" i="26464"/>
  <c r="AI244" i="26464"/>
  <c r="DZ141" i="26464"/>
  <c r="EP141" i="26464" s="1"/>
  <c r="EH141" i="26464"/>
  <c r="EB141" i="26464"/>
  <c r="EJ141" i="26464"/>
  <c r="CI141" i="26464"/>
  <c r="CQ141" i="26464"/>
  <c r="CY141" i="26464"/>
  <c r="DI141" i="26464"/>
  <c r="DQ141" i="26464"/>
  <c r="CM141" i="26464"/>
  <c r="CU141" i="26464"/>
  <c r="DE141" i="26464"/>
  <c r="DM141" i="26464"/>
  <c r="EL141" i="26464"/>
  <c r="CK141" i="26464"/>
  <c r="DA141" i="26464"/>
  <c r="CO141" i="26464"/>
  <c r="DG141" i="26464"/>
  <c r="CW141" i="26464"/>
  <c r="DK141" i="26464"/>
  <c r="EF141" i="26464"/>
  <c r="CS141" i="26464"/>
  <c r="DO141" i="26464"/>
  <c r="ED141" i="26464"/>
  <c r="BD46" i="26464"/>
  <c r="BN46" i="26464"/>
  <c r="BP46" i="26464"/>
  <c r="BL46" i="26464"/>
  <c r="AZ46" i="26464"/>
  <c r="BB46" i="26464"/>
  <c r="BR46" i="26464"/>
  <c r="BJ46" i="26464"/>
  <c r="BF46" i="26464"/>
  <c r="BH46" i="26464"/>
  <c r="AK88" i="26464"/>
  <c r="AS88" i="26464"/>
  <c r="AM88" i="26464"/>
  <c r="CC88" i="26464"/>
  <c r="AI88" i="26464"/>
  <c r="AU88" i="26464"/>
  <c r="CA88" i="26464"/>
  <c r="AO88" i="26464"/>
  <c r="CE88" i="26464"/>
  <c r="AQ88" i="26464"/>
  <c r="AG88" i="26464"/>
  <c r="AZ183" i="26464"/>
  <c r="BH183" i="26464"/>
  <c r="BP183" i="26464"/>
  <c r="BB183" i="26464"/>
  <c r="BJ183" i="26464"/>
  <c r="BR183" i="26464"/>
  <c r="BF183" i="26464"/>
  <c r="BL183" i="26464"/>
  <c r="BD183" i="26464"/>
  <c r="BV183" i="26464"/>
  <c r="BN183" i="26464"/>
  <c r="BT183" i="26464"/>
  <c r="ED179" i="26464"/>
  <c r="EL179" i="26464"/>
  <c r="CK179" i="26464"/>
  <c r="CS179" i="26464"/>
  <c r="DA179" i="26464"/>
  <c r="DK179" i="26464"/>
  <c r="EF179" i="26464"/>
  <c r="CM179" i="26464"/>
  <c r="CU179" i="26464"/>
  <c r="DE179" i="26464"/>
  <c r="DM179" i="26464"/>
  <c r="CI179" i="26464"/>
  <c r="CQ179" i="26464"/>
  <c r="CY179" i="26464"/>
  <c r="DI179" i="26464"/>
  <c r="DQ179" i="26464"/>
  <c r="DG179" i="26464"/>
  <c r="EH179" i="26464"/>
  <c r="CO179" i="26464"/>
  <c r="EJ179" i="26464"/>
  <c r="DO179" i="26464"/>
  <c r="EB179" i="26464"/>
  <c r="DZ179" i="26464"/>
  <c r="CW179" i="26464"/>
  <c r="BA112" i="26464"/>
  <c r="BI112" i="26464"/>
  <c r="BQ112" i="26464"/>
  <c r="BG112" i="26464"/>
  <c r="AY112" i="26464"/>
  <c r="BS112" i="26464"/>
  <c r="BK112" i="26464"/>
  <c r="BO112" i="26464"/>
  <c r="BM112" i="26464"/>
  <c r="BU112" i="26464"/>
  <c r="BE112" i="26464"/>
  <c r="BC112" i="26464"/>
  <c r="AI245" i="26464"/>
  <c r="AQ245" i="26464"/>
  <c r="CE245" i="26464"/>
  <c r="AK245" i="26464"/>
  <c r="AS245" i="26464"/>
  <c r="AG245" i="26464"/>
  <c r="AO245" i="26464"/>
  <c r="CC245" i="26464"/>
  <c r="CA245" i="26464"/>
  <c r="AU245" i="26464"/>
  <c r="AM245" i="26464"/>
  <c r="BE134" i="26464"/>
  <c r="BM134" i="26464"/>
  <c r="BU134" i="26464"/>
  <c r="AY134" i="26464"/>
  <c r="BG134" i="26464"/>
  <c r="BO134" i="26464"/>
  <c r="BA134" i="26464"/>
  <c r="BS134" i="26464"/>
  <c r="BC134" i="26464"/>
  <c r="BI134" i="26464"/>
  <c r="BQ134" i="26464"/>
  <c r="BK134" i="26464"/>
  <c r="AY159" i="26464"/>
  <c r="BG159" i="26464"/>
  <c r="BO159" i="26464"/>
  <c r="BA159" i="26464"/>
  <c r="BM159" i="26464"/>
  <c r="BC159" i="26464"/>
  <c r="BQ159" i="26464"/>
  <c r="BK159" i="26464"/>
  <c r="BE159" i="26464"/>
  <c r="BI159" i="26464"/>
  <c r="BS159" i="26464"/>
  <c r="BU159" i="26464"/>
  <c r="AG116" i="26464"/>
  <c r="AO116" i="26464"/>
  <c r="CC116" i="26464"/>
  <c r="AI116" i="26464"/>
  <c r="AQ116" i="26464"/>
  <c r="CE116" i="26464"/>
  <c r="AM116" i="26464"/>
  <c r="AS116" i="26464"/>
  <c r="AU116" i="26464"/>
  <c r="CA116" i="26464"/>
  <c r="AK116" i="26464"/>
  <c r="AL138" i="26464"/>
  <c r="AT138" i="26464"/>
  <c r="BZ138" i="26464"/>
  <c r="AF138" i="26464"/>
  <c r="AN138" i="26464"/>
  <c r="CB138" i="26464"/>
  <c r="AJ138" i="26464"/>
  <c r="AR138" i="26464"/>
  <c r="AP138" i="26464"/>
  <c r="AH138" i="26464"/>
  <c r="CD138" i="26464"/>
  <c r="CP117" i="26464"/>
  <c r="CX117" i="26464"/>
  <c r="DH117" i="26464"/>
  <c r="DP117" i="26464"/>
  <c r="CJ117" i="26464"/>
  <c r="CR117" i="26464"/>
  <c r="CZ117" i="26464"/>
  <c r="DJ117" i="26464"/>
  <c r="DR117" i="26464"/>
  <c r="EE117" i="26464"/>
  <c r="EM117" i="26464"/>
  <c r="EA117" i="26464"/>
  <c r="EI117" i="26464"/>
  <c r="CN117" i="26464"/>
  <c r="CT117" i="26464"/>
  <c r="DN117" i="26464"/>
  <c r="EK117" i="26464"/>
  <c r="CV117" i="26464"/>
  <c r="DL117" i="26464"/>
  <c r="EG117" i="26464"/>
  <c r="DB117" i="26464"/>
  <c r="DF117" i="26464"/>
  <c r="EC117" i="26464"/>
  <c r="CL117" i="26464"/>
  <c r="AF160" i="26464"/>
  <c r="AN160" i="26464"/>
  <c r="CB160" i="26464"/>
  <c r="BZ160" i="26464"/>
  <c r="AP160" i="26464"/>
  <c r="AR160" i="26464"/>
  <c r="CD160" i="26464"/>
  <c r="AL160" i="26464"/>
  <c r="AT160" i="26464"/>
  <c r="AJ160" i="26464"/>
  <c r="AH160" i="26464"/>
  <c r="AH29" i="26464"/>
  <c r="AL29" i="26464"/>
  <c r="AF29" i="26464"/>
  <c r="BZ29" i="26464"/>
  <c r="AJ29" i="26464"/>
  <c r="DZ133" i="26464"/>
  <c r="EP133" i="26464" s="1"/>
  <c r="EH133" i="26464"/>
  <c r="CO133" i="26464"/>
  <c r="CW133" i="26464"/>
  <c r="DG133" i="26464"/>
  <c r="DO133" i="26464"/>
  <c r="EB133" i="26464"/>
  <c r="EJ133" i="26464"/>
  <c r="CI133" i="26464"/>
  <c r="CQ133" i="26464"/>
  <c r="CY133" i="26464"/>
  <c r="DI133" i="26464"/>
  <c r="DQ133" i="26464"/>
  <c r="CM133" i="26464"/>
  <c r="CU133" i="26464"/>
  <c r="DE133" i="26464"/>
  <c r="DM133" i="26464"/>
  <c r="CK133" i="26464"/>
  <c r="EF133" i="26464"/>
  <c r="DK133" i="26464"/>
  <c r="EL133" i="26464"/>
  <c r="ED133" i="26464"/>
  <c r="CS133" i="26464"/>
  <c r="DA133" i="26464"/>
  <c r="BC98" i="26464"/>
  <c r="BK98" i="26464"/>
  <c r="BS98" i="26464"/>
  <c r="BE98" i="26464"/>
  <c r="BQ98" i="26464"/>
  <c r="BG98" i="26464"/>
  <c r="BU98" i="26464"/>
  <c r="BI98" i="26464"/>
  <c r="BM98" i="26464"/>
  <c r="BO98" i="26464"/>
  <c r="BA98" i="26464"/>
  <c r="AY98" i="26464"/>
  <c r="EF56" i="26464"/>
  <c r="CM56" i="26464"/>
  <c r="CU56" i="26464"/>
  <c r="DE56" i="26464"/>
  <c r="DM56" i="26464"/>
  <c r="DZ56" i="26464"/>
  <c r="EP56" i="26464" s="1"/>
  <c r="EH56" i="26464"/>
  <c r="CO56" i="26464"/>
  <c r="CW56" i="26464"/>
  <c r="DG56" i="26464"/>
  <c r="DO56" i="26464"/>
  <c r="CK56" i="26464"/>
  <c r="CS56" i="26464"/>
  <c r="DA56" i="26464"/>
  <c r="DK56" i="26464"/>
  <c r="CQ56" i="26464"/>
  <c r="EL56" i="26464"/>
  <c r="DQ56" i="26464"/>
  <c r="CY56" i="26464"/>
  <c r="EB56" i="26464"/>
  <c r="CI56" i="26464"/>
  <c r="EJ56" i="26464"/>
  <c r="DI56" i="26464"/>
  <c r="ED56" i="26464"/>
  <c r="BC236" i="26464"/>
  <c r="BK236" i="26464"/>
  <c r="BS236" i="26464"/>
  <c r="BE236" i="26464"/>
  <c r="BQ236" i="26464"/>
  <c r="BG236" i="26464"/>
  <c r="BU236" i="26464"/>
  <c r="BA236" i="26464"/>
  <c r="BO236" i="26464"/>
  <c r="BI236" i="26464"/>
  <c r="BM236" i="26464"/>
  <c r="AY236" i="26464"/>
  <c r="CP135" i="26464"/>
  <c r="CX135" i="26464"/>
  <c r="DH135" i="26464"/>
  <c r="DP135" i="26464"/>
  <c r="EC135" i="26464"/>
  <c r="EK135" i="26464"/>
  <c r="CJ135" i="26464"/>
  <c r="CR135" i="26464"/>
  <c r="CZ135" i="26464"/>
  <c r="DJ135" i="26464"/>
  <c r="DR135" i="26464"/>
  <c r="EE135" i="26464"/>
  <c r="EM135" i="26464"/>
  <c r="EA135" i="26464"/>
  <c r="EI135" i="26464"/>
  <c r="DB135" i="26464"/>
  <c r="CL135" i="26464"/>
  <c r="DF135" i="26464"/>
  <c r="EG135" i="26464"/>
  <c r="DL135" i="26464"/>
  <c r="CV135" i="26464"/>
  <c r="DN135" i="26464"/>
  <c r="CT135" i="26464"/>
  <c r="CN135" i="26464"/>
  <c r="AZ102" i="26464"/>
  <c r="BH102" i="26464"/>
  <c r="BP102" i="26464"/>
  <c r="BB102" i="26464"/>
  <c r="BJ102" i="26464"/>
  <c r="BR102" i="26464"/>
  <c r="BF102" i="26464"/>
  <c r="BT102" i="26464"/>
  <c r="BV102" i="26464"/>
  <c r="BL102" i="26464"/>
  <c r="BN102" i="26464"/>
  <c r="BD102" i="26464"/>
  <c r="AY173" i="26464"/>
  <c r="BG173" i="26464"/>
  <c r="BO173" i="26464"/>
  <c r="BA173" i="26464"/>
  <c r="BI173" i="26464"/>
  <c r="BQ173" i="26464"/>
  <c r="BE173" i="26464"/>
  <c r="BM173" i="26464"/>
  <c r="BU173" i="26464"/>
  <c r="BC173" i="26464"/>
  <c r="BK173" i="26464"/>
  <c r="BS173" i="26464"/>
  <c r="AJ186" i="26464"/>
  <c r="AR186" i="26464"/>
  <c r="AL186" i="26464"/>
  <c r="AT186" i="26464"/>
  <c r="BZ186" i="26464"/>
  <c r="AH186" i="26464"/>
  <c r="AP186" i="26464"/>
  <c r="CD186" i="26464"/>
  <c r="AN186" i="26464"/>
  <c r="CB186" i="26464"/>
  <c r="AF186" i="26464"/>
  <c r="EA221" i="26464"/>
  <c r="EI221" i="26464"/>
  <c r="EC221" i="26464"/>
  <c r="EK221" i="26464"/>
  <c r="CN221" i="26464"/>
  <c r="CV221" i="26464"/>
  <c r="DF221" i="26464"/>
  <c r="DN221" i="26464"/>
  <c r="CJ221" i="26464"/>
  <c r="CX221" i="26464"/>
  <c r="DL221" i="26464"/>
  <c r="CL221" i="26464"/>
  <c r="CZ221" i="26464"/>
  <c r="EE221" i="26464"/>
  <c r="DP221" i="26464"/>
  <c r="CT221" i="26464"/>
  <c r="DJ221" i="26464"/>
  <c r="EM221" i="26464"/>
  <c r="EG221" i="26464"/>
  <c r="DH221" i="26464"/>
  <c r="DR221" i="26464"/>
  <c r="CP221" i="26464"/>
  <c r="CR221" i="26464"/>
  <c r="DB221" i="26464"/>
  <c r="CP77" i="26464"/>
  <c r="CX77" i="26464"/>
  <c r="DH77" i="26464"/>
  <c r="DP77" i="26464"/>
  <c r="EC77" i="26464"/>
  <c r="EK77" i="26464"/>
  <c r="CJ77" i="26464"/>
  <c r="CR77" i="26464"/>
  <c r="CZ77" i="26464"/>
  <c r="DJ77" i="26464"/>
  <c r="DR77" i="26464"/>
  <c r="EE77" i="26464"/>
  <c r="EM77" i="26464"/>
  <c r="EA77" i="26464"/>
  <c r="EI77" i="26464"/>
  <c r="CV77" i="26464"/>
  <c r="DB77" i="26464"/>
  <c r="CL77" i="26464"/>
  <c r="DF77" i="26464"/>
  <c r="EG77" i="26464"/>
  <c r="DN77" i="26464"/>
  <c r="DL77" i="26464"/>
  <c r="CN77" i="26464"/>
  <c r="CT77" i="26464"/>
  <c r="AG187" i="26464"/>
  <c r="AO187" i="26464"/>
  <c r="CC187" i="26464"/>
  <c r="AI187" i="26464"/>
  <c r="AQ187" i="26464"/>
  <c r="CE187" i="26464"/>
  <c r="AM187" i="26464"/>
  <c r="AU187" i="26464"/>
  <c r="CA187" i="26464"/>
  <c r="AK187" i="26464"/>
  <c r="AS187" i="26464"/>
  <c r="AG171" i="26464"/>
  <c r="AO171" i="26464"/>
  <c r="CC171" i="26464"/>
  <c r="AI171" i="26464"/>
  <c r="AQ171" i="26464"/>
  <c r="CE171" i="26464"/>
  <c r="AM171" i="26464"/>
  <c r="AU171" i="26464"/>
  <c r="CA171" i="26464"/>
  <c r="AS171" i="26464"/>
  <c r="AK171" i="26464"/>
  <c r="DZ22" i="26464"/>
  <c r="EP22" i="26464" s="1"/>
  <c r="CI22" i="26464"/>
  <c r="CQ22" i="26464"/>
  <c r="CK22" i="26464"/>
  <c r="DE22" i="26464"/>
  <c r="CM22" i="26464"/>
  <c r="CS22" i="26464"/>
  <c r="CO22" i="26464"/>
  <c r="CU22" i="26464"/>
  <c r="CK264" i="26464"/>
  <c r="CS264" i="26464"/>
  <c r="DA264" i="26464"/>
  <c r="DK264" i="26464"/>
  <c r="EF264" i="26464"/>
  <c r="CM264" i="26464"/>
  <c r="CU264" i="26464"/>
  <c r="DE264" i="26464"/>
  <c r="DM264" i="26464"/>
  <c r="DZ264" i="26464"/>
  <c r="EP264" i="26464" s="1"/>
  <c r="EH264" i="26464"/>
  <c r="ED264" i="26464"/>
  <c r="EL264" i="26464"/>
  <c r="DO264" i="26464"/>
  <c r="CY264" i="26464"/>
  <c r="EB264" i="26464"/>
  <c r="EJ264" i="26464"/>
  <c r="DG264" i="26464"/>
  <c r="DI264" i="26464"/>
  <c r="CQ264" i="26464"/>
  <c r="CI264" i="26464"/>
  <c r="CW264" i="26464"/>
  <c r="DQ264" i="26464"/>
  <c r="CO264" i="26464"/>
  <c r="AZ120" i="26464"/>
  <c r="BH120" i="26464"/>
  <c r="BP120" i="26464"/>
  <c r="BB120" i="26464"/>
  <c r="BN120" i="26464"/>
  <c r="BD120" i="26464"/>
  <c r="BR120" i="26464"/>
  <c r="BF120" i="26464"/>
  <c r="BT120" i="26464"/>
  <c r="BJ120" i="26464"/>
  <c r="BL120" i="26464"/>
  <c r="BV120" i="26464"/>
  <c r="AZ146" i="26464"/>
  <c r="BH146" i="26464"/>
  <c r="BP146" i="26464"/>
  <c r="BB146" i="26464"/>
  <c r="BN146" i="26464"/>
  <c r="BD146" i="26464"/>
  <c r="BR146" i="26464"/>
  <c r="BF146" i="26464"/>
  <c r="BT146" i="26464"/>
  <c r="BV146" i="26464"/>
  <c r="BJ146" i="26464"/>
  <c r="BL146" i="26464"/>
  <c r="CI244" i="26464"/>
  <c r="CQ244" i="26464"/>
  <c r="CY244" i="26464"/>
  <c r="DI244" i="26464"/>
  <c r="DQ244" i="26464"/>
  <c r="CW244" i="26464"/>
  <c r="CO244" i="26464"/>
  <c r="EF244" i="26464"/>
  <c r="DK244" i="26464"/>
  <c r="DA244" i="26464"/>
  <c r="EH244" i="26464"/>
  <c r="CM244" i="26464"/>
  <c r="DG244" i="26464"/>
  <c r="ED244" i="26464"/>
  <c r="CK244" i="26464"/>
  <c r="DM244" i="26464"/>
  <c r="EL244" i="26464"/>
  <c r="EB244" i="26464"/>
  <c r="CS244" i="26464"/>
  <c r="DO244" i="26464"/>
  <c r="DE244" i="26464"/>
  <c r="DZ244" i="26464"/>
  <c r="EJ244" i="26464"/>
  <c r="CU244" i="26464"/>
  <c r="AJ141" i="26464"/>
  <c r="AR141" i="26464"/>
  <c r="AL141" i="26464"/>
  <c r="AT141" i="26464"/>
  <c r="BZ141" i="26464"/>
  <c r="AN141" i="26464"/>
  <c r="AP141" i="26464"/>
  <c r="CB141" i="26464"/>
  <c r="CD141" i="26464"/>
  <c r="AH141" i="26464"/>
  <c r="AF141" i="26464"/>
  <c r="EA209" i="26464"/>
  <c r="EI209" i="26464"/>
  <c r="CV209" i="26464"/>
  <c r="DH209" i="26464"/>
  <c r="EM209" i="26464"/>
  <c r="CN209" i="26464"/>
  <c r="CX209" i="26464"/>
  <c r="DR209" i="26464"/>
  <c r="EE209" i="26464"/>
  <c r="CP209" i="26464"/>
  <c r="DJ209" i="26464"/>
  <c r="CZ209" i="26464"/>
  <c r="EG209" i="26464"/>
  <c r="CL209" i="26464"/>
  <c r="DF209" i="26464"/>
  <c r="DP209" i="26464"/>
  <c r="EC209" i="26464"/>
  <c r="CT209" i="26464"/>
  <c r="DB209" i="26464"/>
  <c r="CR209" i="26464"/>
  <c r="DN209" i="26464"/>
  <c r="DL209" i="26464"/>
  <c r="CJ209" i="26464"/>
  <c r="EK209" i="26464"/>
  <c r="AO107" i="26464"/>
  <c r="AG107" i="26464"/>
  <c r="CA107" i="26464"/>
  <c r="AQ107" i="26464"/>
  <c r="AI107" i="26464"/>
  <c r="AS107" i="26464"/>
  <c r="CC107" i="26464"/>
  <c r="AK107" i="26464"/>
  <c r="CE107" i="26464"/>
  <c r="AM107" i="26464"/>
  <c r="AU107" i="26464"/>
  <c r="CI33" i="26464"/>
  <c r="CQ33" i="26464"/>
  <c r="DA33" i="26464"/>
  <c r="DM33" i="26464"/>
  <c r="CK33" i="26464"/>
  <c r="CS33" i="26464"/>
  <c r="DE33" i="26464"/>
  <c r="EB33" i="26464"/>
  <c r="CU33" i="26464"/>
  <c r="CY33" i="26464"/>
  <c r="CM33" i="26464"/>
  <c r="DZ33" i="26464"/>
  <c r="EP33" i="26464" s="1"/>
  <c r="DI33" i="26464"/>
  <c r="CO33" i="26464"/>
  <c r="ED33" i="26464"/>
  <c r="DG33" i="26464"/>
  <c r="CK166" i="26464"/>
  <c r="CS166" i="26464"/>
  <c r="DA166" i="26464"/>
  <c r="DK166" i="26464"/>
  <c r="CI166" i="26464"/>
  <c r="DM166" i="26464"/>
  <c r="DZ166" i="26464"/>
  <c r="EP166" i="26464" s="1"/>
  <c r="DE166" i="26464"/>
  <c r="EJ166" i="26464"/>
  <c r="CU166" i="26464"/>
  <c r="DO166" i="26464"/>
  <c r="EB166" i="26464"/>
  <c r="CM166" i="26464"/>
  <c r="DG166" i="26464"/>
  <c r="EL166" i="26464"/>
  <c r="CQ166" i="26464"/>
  <c r="EH166" i="26464"/>
  <c r="CO166" i="26464"/>
  <c r="DQ166" i="26464"/>
  <c r="CW166" i="26464"/>
  <c r="DI166" i="26464"/>
  <c r="CY166" i="26464"/>
  <c r="EF166" i="26464"/>
  <c r="ED166" i="26464"/>
  <c r="BE208" i="26464"/>
  <c r="BO208" i="26464"/>
  <c r="BG208" i="26464"/>
  <c r="AY208" i="26464"/>
  <c r="BQ208" i="26464"/>
  <c r="BC208" i="26464"/>
  <c r="BM208" i="26464"/>
  <c r="BK208" i="26464"/>
  <c r="BS208" i="26464"/>
  <c r="BU208" i="26464"/>
  <c r="BI208" i="26464"/>
  <c r="BA208" i="26464"/>
  <c r="AF236" i="26464"/>
  <c r="AN236" i="26464"/>
  <c r="CB236" i="26464"/>
  <c r="AH236" i="26464"/>
  <c r="AP236" i="26464"/>
  <c r="CD236" i="26464"/>
  <c r="AR236" i="26464"/>
  <c r="AT236" i="26464"/>
  <c r="BZ236" i="26464"/>
  <c r="AL236" i="26464"/>
  <c r="AJ236" i="26464"/>
  <c r="BE241" i="26464"/>
  <c r="BM241" i="26464"/>
  <c r="BU241" i="26464"/>
  <c r="BA241" i="26464"/>
  <c r="BK241" i="26464"/>
  <c r="BC241" i="26464"/>
  <c r="BO241" i="26464"/>
  <c r="AY241" i="26464"/>
  <c r="BI241" i="26464"/>
  <c r="BS241" i="26464"/>
  <c r="BQ241" i="26464"/>
  <c r="BG241" i="26464"/>
  <c r="AK161" i="26464"/>
  <c r="AS161" i="26464"/>
  <c r="CC161" i="26464"/>
  <c r="AQ161" i="26464"/>
  <c r="AG161" i="26464"/>
  <c r="CE161" i="26464"/>
  <c r="AU161" i="26464"/>
  <c r="AO161" i="26464"/>
  <c r="CA161" i="26464"/>
  <c r="AM161" i="26464"/>
  <c r="AI161" i="26464"/>
  <c r="BA221" i="26464"/>
  <c r="BI221" i="26464"/>
  <c r="BQ221" i="26464"/>
  <c r="BC221" i="26464"/>
  <c r="BK221" i="26464"/>
  <c r="BS221" i="26464"/>
  <c r="AY221" i="26464"/>
  <c r="BM221" i="26464"/>
  <c r="BG221" i="26464"/>
  <c r="BU221" i="26464"/>
  <c r="BE221" i="26464"/>
  <c r="BO221" i="26464"/>
  <c r="AM73" i="26464"/>
  <c r="AO73" i="26464"/>
  <c r="AG73" i="26464"/>
  <c r="CA73" i="26464"/>
  <c r="AK73" i="26464"/>
  <c r="AU73" i="26464"/>
  <c r="CE73" i="26464"/>
  <c r="CC73" i="26464"/>
  <c r="AI73" i="26464"/>
  <c r="AS73" i="26464"/>
  <c r="AQ73" i="26464"/>
  <c r="AF31" i="26464"/>
  <c r="CB31" i="26464"/>
  <c r="BZ31" i="26464"/>
  <c r="AH31" i="26464"/>
  <c r="AJ31" i="26464"/>
  <c r="AL31" i="26464"/>
  <c r="CL238" i="26464"/>
  <c r="CT238" i="26464"/>
  <c r="DB238" i="26464"/>
  <c r="DL238" i="26464"/>
  <c r="EE238" i="26464"/>
  <c r="EM238" i="26464"/>
  <c r="CR238" i="26464"/>
  <c r="DF238" i="26464"/>
  <c r="DP238" i="26464"/>
  <c r="EG238" i="26464"/>
  <c r="CJ238" i="26464"/>
  <c r="CV238" i="26464"/>
  <c r="DH238" i="26464"/>
  <c r="DR238" i="26464"/>
  <c r="EI238" i="26464"/>
  <c r="EC238" i="26464"/>
  <c r="CP238" i="26464"/>
  <c r="EA238" i="26464"/>
  <c r="DJ238" i="26464"/>
  <c r="DN238" i="26464"/>
  <c r="CX238" i="26464"/>
  <c r="CN238" i="26464"/>
  <c r="CZ238" i="26464"/>
  <c r="EK238" i="26464"/>
  <c r="CO146" i="26464"/>
  <c r="CW146" i="26464"/>
  <c r="DG146" i="26464"/>
  <c r="DO146" i="26464"/>
  <c r="CI146" i="26464"/>
  <c r="CQ146" i="26464"/>
  <c r="CY146" i="26464"/>
  <c r="DI146" i="26464"/>
  <c r="DQ146" i="26464"/>
  <c r="DZ146" i="26464"/>
  <c r="EP146" i="26464" s="1"/>
  <c r="EH146" i="26464"/>
  <c r="CM146" i="26464"/>
  <c r="DA146" i="26464"/>
  <c r="EF146" i="26464"/>
  <c r="DE146" i="26464"/>
  <c r="EJ146" i="26464"/>
  <c r="CS146" i="26464"/>
  <c r="EL146" i="26464"/>
  <c r="CU146" i="26464"/>
  <c r="EB146" i="26464"/>
  <c r="ED146" i="26464"/>
  <c r="DM146" i="26464"/>
  <c r="DK146" i="26464"/>
  <c r="CK146" i="26464"/>
  <c r="AZ39" i="26464"/>
  <c r="BH39" i="26464"/>
  <c r="BP39" i="26464"/>
  <c r="BD39" i="26464"/>
  <c r="BF39" i="26464"/>
  <c r="BB39" i="26464"/>
  <c r="BN39" i="26464"/>
  <c r="BJ39" i="26464"/>
  <c r="BL39" i="26464"/>
  <c r="BC141" i="26464"/>
  <c r="BK141" i="26464"/>
  <c r="BS141" i="26464"/>
  <c r="AY141" i="26464"/>
  <c r="BG141" i="26464"/>
  <c r="BO141" i="26464"/>
  <c r="BE141" i="26464"/>
  <c r="BU141" i="26464"/>
  <c r="BI141" i="26464"/>
  <c r="BQ141" i="26464"/>
  <c r="BM141" i="26464"/>
  <c r="BA141" i="26464"/>
  <c r="BB135" i="26464"/>
  <c r="BJ135" i="26464"/>
  <c r="BR135" i="26464"/>
  <c r="BD135" i="26464"/>
  <c r="BL135" i="26464"/>
  <c r="BT135" i="26464"/>
  <c r="BH135" i="26464"/>
  <c r="BN135" i="26464"/>
  <c r="BP135" i="26464"/>
  <c r="BF135" i="26464"/>
  <c r="BV135" i="26464"/>
  <c r="AZ135" i="26464"/>
  <c r="AI136" i="26464"/>
  <c r="AQ136" i="26464"/>
  <c r="CE136" i="26464"/>
  <c r="AK136" i="26464"/>
  <c r="AS136" i="26464"/>
  <c r="AG136" i="26464"/>
  <c r="CA136" i="26464"/>
  <c r="AO136" i="26464"/>
  <c r="AU136" i="26464"/>
  <c r="CC136" i="26464"/>
  <c r="AM136" i="26464"/>
  <c r="AI258" i="26464"/>
  <c r="AQ258" i="26464"/>
  <c r="CE258" i="26464"/>
  <c r="AK258" i="26464"/>
  <c r="AS258" i="26464"/>
  <c r="AO258" i="26464"/>
  <c r="AU258" i="26464"/>
  <c r="AG258" i="26464"/>
  <c r="CA258" i="26464"/>
  <c r="AM258" i="26464"/>
  <c r="CC258" i="26464"/>
  <c r="AJ110" i="26464"/>
  <c r="AT110" i="26464"/>
  <c r="CD110" i="26464"/>
  <c r="AL110" i="26464"/>
  <c r="AH110" i="26464"/>
  <c r="AR110" i="26464"/>
  <c r="CB110" i="26464"/>
  <c r="BZ110" i="26464"/>
  <c r="AF110" i="26464"/>
  <c r="AN110" i="26464"/>
  <c r="AP110" i="26464"/>
  <c r="CN255" i="26464"/>
  <c r="CV255" i="26464"/>
  <c r="DF255" i="26464"/>
  <c r="DN255" i="26464"/>
  <c r="EA255" i="26464"/>
  <c r="EI255" i="26464"/>
  <c r="CP255" i="26464"/>
  <c r="CX255" i="26464"/>
  <c r="DH255" i="26464"/>
  <c r="DP255" i="26464"/>
  <c r="EC255" i="26464"/>
  <c r="EK255" i="26464"/>
  <c r="EG255" i="26464"/>
  <c r="DJ255" i="26464"/>
  <c r="CZ255" i="26464"/>
  <c r="CL255" i="26464"/>
  <c r="CR255" i="26464"/>
  <c r="DL255" i="26464"/>
  <c r="EM255" i="26464"/>
  <c r="DR255" i="26464"/>
  <c r="CJ255" i="26464"/>
  <c r="DB255" i="26464"/>
  <c r="EE255" i="26464"/>
  <c r="CT255" i="26464"/>
  <c r="AM212" i="26464"/>
  <c r="AO212" i="26464"/>
  <c r="AG212" i="26464"/>
  <c r="CA212" i="26464"/>
  <c r="AU212" i="26464"/>
  <c r="CE212" i="26464"/>
  <c r="AK212" i="26464"/>
  <c r="AQ212" i="26464"/>
  <c r="AS212" i="26464"/>
  <c r="AI212" i="26464"/>
  <c r="CC212" i="26464"/>
  <c r="CL181" i="26464"/>
  <c r="CT181" i="26464"/>
  <c r="DB181" i="26464"/>
  <c r="DL181" i="26464"/>
  <c r="EG181" i="26464"/>
  <c r="CN181" i="26464"/>
  <c r="CV181" i="26464"/>
  <c r="DF181" i="26464"/>
  <c r="DN181" i="26464"/>
  <c r="EA181" i="26464"/>
  <c r="EI181" i="26464"/>
  <c r="EE181" i="26464"/>
  <c r="EM181" i="26464"/>
  <c r="CZ181" i="26464"/>
  <c r="EC181" i="26464"/>
  <c r="DH181" i="26464"/>
  <c r="CJ181" i="26464"/>
  <c r="CX181" i="26464"/>
  <c r="DR181" i="26464"/>
  <c r="EK181" i="26464"/>
  <c r="CP181" i="26464"/>
  <c r="DP181" i="26464"/>
  <c r="CR181" i="26464"/>
  <c r="DJ181" i="26464"/>
  <c r="AI149" i="26464"/>
  <c r="AQ149" i="26464"/>
  <c r="CE149" i="26464"/>
  <c r="CC149" i="26464"/>
  <c r="AS149" i="26464"/>
  <c r="AG149" i="26464"/>
  <c r="AU149" i="26464"/>
  <c r="CA149" i="26464"/>
  <c r="AK149" i="26464"/>
  <c r="AM149" i="26464"/>
  <c r="AO149" i="26464"/>
  <c r="AG81" i="26464"/>
  <c r="AO81" i="26464"/>
  <c r="CC81" i="26464"/>
  <c r="AK81" i="26464"/>
  <c r="AM81" i="26464"/>
  <c r="CA81" i="26464"/>
  <c r="AI81" i="26464"/>
  <c r="AU81" i="26464"/>
  <c r="CE81" i="26464"/>
  <c r="AS81" i="26464"/>
  <c r="AQ81" i="26464"/>
  <c r="AF259" i="26464"/>
  <c r="AN259" i="26464"/>
  <c r="CB259" i="26464"/>
  <c r="AH259" i="26464"/>
  <c r="AP259" i="26464"/>
  <c r="CD259" i="26464"/>
  <c r="AL259" i="26464"/>
  <c r="AR259" i="26464"/>
  <c r="AJ259" i="26464"/>
  <c r="AT259" i="26464"/>
  <c r="BZ259" i="26464"/>
  <c r="AF158" i="26464"/>
  <c r="AN158" i="26464"/>
  <c r="CB158" i="26464"/>
  <c r="AJ158" i="26464"/>
  <c r="CD158" i="26464"/>
  <c r="AT158" i="26464"/>
  <c r="AR158" i="26464"/>
  <c r="AH158" i="26464"/>
  <c r="BZ158" i="26464"/>
  <c r="AP158" i="26464"/>
  <c r="AL158" i="26464"/>
  <c r="BD114" i="26464"/>
  <c r="BL114" i="26464"/>
  <c r="BT114" i="26464"/>
  <c r="BF114" i="26464"/>
  <c r="BN114" i="26464"/>
  <c r="BV114" i="26464"/>
  <c r="BB114" i="26464"/>
  <c r="BJ114" i="26464"/>
  <c r="BR114" i="26464"/>
  <c r="BP114" i="26464"/>
  <c r="AZ114" i="26464"/>
  <c r="BH114" i="26464"/>
  <c r="AZ58" i="26464"/>
  <c r="BH58" i="26464"/>
  <c r="BP58" i="26464"/>
  <c r="BB58" i="26464"/>
  <c r="BJ58" i="26464"/>
  <c r="BR58" i="26464"/>
  <c r="BT58" i="26464"/>
  <c r="BD58" i="26464"/>
  <c r="BV58" i="26464"/>
  <c r="BN58" i="26464"/>
  <c r="BL58" i="26464"/>
  <c r="BF58" i="26464"/>
  <c r="AY56" i="26464"/>
  <c r="BG56" i="26464"/>
  <c r="BO56" i="26464"/>
  <c r="BA56" i="26464"/>
  <c r="BI56" i="26464"/>
  <c r="BQ56" i="26464"/>
  <c r="BE56" i="26464"/>
  <c r="BM56" i="26464"/>
  <c r="BU56" i="26464"/>
  <c r="BC56" i="26464"/>
  <c r="BS56" i="26464"/>
  <c r="BK56" i="26464"/>
  <c r="AG251" i="26464"/>
  <c r="AO251" i="26464"/>
  <c r="CC251" i="26464"/>
  <c r="AI251" i="26464"/>
  <c r="AQ251" i="26464"/>
  <c r="CE251" i="26464"/>
  <c r="AM251" i="26464"/>
  <c r="AU251" i="26464"/>
  <c r="CA251" i="26464"/>
  <c r="AK251" i="26464"/>
  <c r="AS251" i="26464"/>
  <c r="AM195" i="26464"/>
  <c r="AU195" i="26464"/>
  <c r="CA195" i="26464"/>
  <c r="AK195" i="26464"/>
  <c r="AO195" i="26464"/>
  <c r="AI195" i="26464"/>
  <c r="AG195" i="26464"/>
  <c r="AQ195" i="26464"/>
  <c r="AS195" i="26464"/>
  <c r="CE195" i="26464"/>
  <c r="CC195" i="26464"/>
  <c r="AM215" i="26464"/>
  <c r="AU215" i="26464"/>
  <c r="CA215" i="26464"/>
  <c r="AG215" i="26464"/>
  <c r="AO215" i="26464"/>
  <c r="CC215" i="26464"/>
  <c r="AK215" i="26464"/>
  <c r="CE215" i="26464"/>
  <c r="AQ215" i="26464"/>
  <c r="AI215" i="26464"/>
  <c r="AS215" i="26464"/>
  <c r="CI130" i="26464"/>
  <c r="CQ130" i="26464"/>
  <c r="CY130" i="26464"/>
  <c r="DI130" i="26464"/>
  <c r="DQ130" i="26464"/>
  <c r="EB130" i="26464"/>
  <c r="EJ130" i="26464"/>
  <c r="CS130" i="26464"/>
  <c r="DE130" i="26464"/>
  <c r="DO130" i="26464"/>
  <c r="EF130" i="26464"/>
  <c r="CK130" i="26464"/>
  <c r="CU130" i="26464"/>
  <c r="DG130" i="26464"/>
  <c r="EH130" i="26464"/>
  <c r="ED130" i="26464"/>
  <c r="CO130" i="26464"/>
  <c r="DZ130" i="26464"/>
  <c r="EP130" i="26464" s="1"/>
  <c r="CW130" i="26464"/>
  <c r="DA130" i="26464"/>
  <c r="EL130" i="26464"/>
  <c r="DK130" i="26464"/>
  <c r="DM130" i="26464"/>
  <c r="CM130" i="26464"/>
  <c r="CJ38" i="26464"/>
  <c r="CR38" i="26464"/>
  <c r="DB38" i="26464"/>
  <c r="DN38" i="26464"/>
  <c r="CL38" i="26464"/>
  <c r="CT38" i="26464"/>
  <c r="DF38" i="26464"/>
  <c r="EC38" i="26464"/>
  <c r="CN38" i="26464"/>
  <c r="EA38" i="26464"/>
  <c r="CV38" i="26464"/>
  <c r="DJ38" i="26464"/>
  <c r="CP38" i="26464"/>
  <c r="EE38" i="26464"/>
  <c r="DH38" i="26464"/>
  <c r="EI38" i="26464"/>
  <c r="CZ38" i="26464"/>
  <c r="AF53" i="26464"/>
  <c r="AN53" i="26464"/>
  <c r="CD53" i="26464"/>
  <c r="AH53" i="26464"/>
  <c r="AR53" i="26464"/>
  <c r="BZ53" i="26464"/>
  <c r="AJ53" i="26464"/>
  <c r="AT53" i="26464"/>
  <c r="CB53" i="26464"/>
  <c r="AP53" i="26464"/>
  <c r="AL53" i="26464"/>
  <c r="CM178" i="26464"/>
  <c r="CU178" i="26464"/>
  <c r="DE178" i="26464"/>
  <c r="DM178" i="26464"/>
  <c r="DZ178" i="26464"/>
  <c r="EH178" i="26464"/>
  <c r="CO178" i="26464"/>
  <c r="CW178" i="26464"/>
  <c r="DG178" i="26464"/>
  <c r="DO178" i="26464"/>
  <c r="EB178" i="26464"/>
  <c r="EJ178" i="26464"/>
  <c r="EF178" i="26464"/>
  <c r="CS178" i="26464"/>
  <c r="CY178" i="26464"/>
  <c r="CI178" i="26464"/>
  <c r="DA178" i="26464"/>
  <c r="ED178" i="26464"/>
  <c r="DQ178" i="26464"/>
  <c r="DI178" i="26464"/>
  <c r="DK178" i="26464"/>
  <c r="CQ178" i="26464"/>
  <c r="CK178" i="26464"/>
  <c r="EL178" i="26464"/>
  <c r="CP177" i="26464"/>
  <c r="CX177" i="26464"/>
  <c r="DH177" i="26464"/>
  <c r="DP177" i="26464"/>
  <c r="EC177" i="26464"/>
  <c r="EK177" i="26464"/>
  <c r="CJ177" i="26464"/>
  <c r="CR177" i="26464"/>
  <c r="CZ177" i="26464"/>
  <c r="DJ177" i="26464"/>
  <c r="DR177" i="26464"/>
  <c r="EE177" i="26464"/>
  <c r="EM177" i="26464"/>
  <c r="EA177" i="26464"/>
  <c r="EI177" i="26464"/>
  <c r="DL177" i="26464"/>
  <c r="CN177" i="26464"/>
  <c r="CT177" i="26464"/>
  <c r="DN177" i="26464"/>
  <c r="CL177" i="26464"/>
  <c r="DF177" i="26464"/>
  <c r="EG177" i="26464"/>
  <c r="CV177" i="26464"/>
  <c r="DB177" i="26464"/>
  <c r="EA252" i="26464"/>
  <c r="EI252" i="26464"/>
  <c r="CP252" i="26464"/>
  <c r="CX252" i="26464"/>
  <c r="DH252" i="26464"/>
  <c r="DP252" i="26464"/>
  <c r="EC252" i="26464"/>
  <c r="EK252" i="26464"/>
  <c r="CJ252" i="26464"/>
  <c r="CR252" i="26464"/>
  <c r="CZ252" i="26464"/>
  <c r="DJ252" i="26464"/>
  <c r="DR252" i="26464"/>
  <c r="CN252" i="26464"/>
  <c r="CV252" i="26464"/>
  <c r="DF252" i="26464"/>
  <c r="DN252" i="26464"/>
  <c r="DB252" i="26464"/>
  <c r="EE252" i="26464"/>
  <c r="CL252" i="26464"/>
  <c r="EG252" i="26464"/>
  <c r="CT252" i="26464"/>
  <c r="DL252" i="26464"/>
  <c r="EM252" i="26464"/>
  <c r="BA104" i="26464"/>
  <c r="BI104" i="26464"/>
  <c r="BQ104" i="26464"/>
  <c r="BK104" i="26464"/>
  <c r="AY104" i="26464"/>
  <c r="BM104" i="26464"/>
  <c r="BC104" i="26464"/>
  <c r="BO104" i="26464"/>
  <c r="BS104" i="26464"/>
  <c r="BU104" i="26464"/>
  <c r="BE104" i="26464"/>
  <c r="BG104" i="26464"/>
  <c r="AF169" i="26464"/>
  <c r="AN169" i="26464"/>
  <c r="CB169" i="26464"/>
  <c r="AJ169" i="26464"/>
  <c r="CD169" i="26464"/>
  <c r="AT169" i="26464"/>
  <c r="AL169" i="26464"/>
  <c r="AR169" i="26464"/>
  <c r="AH169" i="26464"/>
  <c r="AP169" i="26464"/>
  <c r="BZ169" i="26464"/>
  <c r="BE42" i="26464"/>
  <c r="BM42" i="26464"/>
  <c r="BG42" i="26464"/>
  <c r="BQ42" i="26464"/>
  <c r="BA42" i="26464"/>
  <c r="BC42" i="26464"/>
  <c r="AY42" i="26464"/>
  <c r="BO42" i="26464"/>
  <c r="BI42" i="26464"/>
  <c r="BK42" i="26464"/>
  <c r="AM279" i="26464"/>
  <c r="AU279" i="26464"/>
  <c r="AG279" i="26464"/>
  <c r="AO279" i="26464"/>
  <c r="CE279" i="26464"/>
  <c r="AK279" i="26464"/>
  <c r="AS279" i="26464"/>
  <c r="CA279" i="26464"/>
  <c r="CC279" i="26464"/>
  <c r="AI279" i="26464"/>
  <c r="AQ279" i="26464"/>
  <c r="BD132" i="26464"/>
  <c r="BL132" i="26464"/>
  <c r="BT132" i="26464"/>
  <c r="BF132" i="26464"/>
  <c r="BN132" i="26464"/>
  <c r="BV132" i="26464"/>
  <c r="BB132" i="26464"/>
  <c r="BJ132" i="26464"/>
  <c r="BR132" i="26464"/>
  <c r="BH132" i="26464"/>
  <c r="BP132" i="26464"/>
  <c r="AZ132" i="26464"/>
  <c r="AI199" i="26464"/>
  <c r="AQ199" i="26464"/>
  <c r="CE199" i="26464"/>
  <c r="AM199" i="26464"/>
  <c r="CA199" i="26464"/>
  <c r="AO199" i="26464"/>
  <c r="CC199" i="26464"/>
  <c r="AK199" i="26464"/>
  <c r="AG199" i="26464"/>
  <c r="AS199" i="26464"/>
  <c r="AU199" i="26464"/>
  <c r="CL92" i="26464"/>
  <c r="CT92" i="26464"/>
  <c r="DB92" i="26464"/>
  <c r="DL92" i="26464"/>
  <c r="EG92" i="26464"/>
  <c r="CN92" i="26464"/>
  <c r="CV92" i="26464"/>
  <c r="DF92" i="26464"/>
  <c r="DN92" i="26464"/>
  <c r="EE92" i="26464"/>
  <c r="EM92" i="26464"/>
  <c r="CP92" i="26464"/>
  <c r="DH92" i="26464"/>
  <c r="EC92" i="26464"/>
  <c r="CR92" i="26464"/>
  <c r="DJ92" i="26464"/>
  <c r="EI92" i="26464"/>
  <c r="EA92" i="26464"/>
  <c r="DR92" i="26464"/>
  <c r="CJ92" i="26464"/>
  <c r="EK92" i="26464"/>
  <c r="DP92" i="26464"/>
  <c r="CX92" i="26464"/>
  <c r="CZ92" i="26464"/>
  <c r="BD111" i="26464"/>
  <c r="BL111" i="26464"/>
  <c r="BT111" i="26464"/>
  <c r="AZ111" i="26464"/>
  <c r="BR111" i="26464"/>
  <c r="BJ111" i="26464"/>
  <c r="BB111" i="26464"/>
  <c r="BV111" i="26464"/>
  <c r="BH111" i="26464"/>
  <c r="BF111" i="26464"/>
  <c r="BN111" i="26464"/>
  <c r="BP111" i="26464"/>
  <c r="BE230" i="26464"/>
  <c r="BM230" i="26464"/>
  <c r="BU230" i="26464"/>
  <c r="BG230" i="26464"/>
  <c r="BS230" i="26464"/>
  <c r="BI230" i="26464"/>
  <c r="AY230" i="26464"/>
  <c r="BK230" i="26464"/>
  <c r="BQ230" i="26464"/>
  <c r="BC230" i="26464"/>
  <c r="BO230" i="26464"/>
  <c r="BA230" i="26464"/>
  <c r="AZ266" i="26464"/>
  <c r="BH266" i="26464"/>
  <c r="BP266" i="26464"/>
  <c r="BB266" i="26464"/>
  <c r="BJ266" i="26464"/>
  <c r="BR266" i="26464"/>
  <c r="BF266" i="26464"/>
  <c r="BN266" i="26464"/>
  <c r="BV266" i="26464"/>
  <c r="BD266" i="26464"/>
  <c r="BT266" i="26464"/>
  <c r="BL266" i="26464"/>
  <c r="CN36" i="26464"/>
  <c r="CV36" i="26464"/>
  <c r="DH36" i="26464"/>
  <c r="CP36" i="26464"/>
  <c r="CZ36" i="26464"/>
  <c r="DJ36" i="26464"/>
  <c r="CT36" i="26464"/>
  <c r="DN36" i="26464"/>
  <c r="CL36" i="26464"/>
  <c r="DB36" i="26464"/>
  <c r="EA36" i="26464"/>
  <c r="DF36" i="26464"/>
  <c r="CJ36" i="26464"/>
  <c r="EE36" i="26464"/>
  <c r="CR36" i="26464"/>
  <c r="EC36" i="26464"/>
  <c r="AI61" i="26464"/>
  <c r="AQ61" i="26464"/>
  <c r="CE61" i="26464"/>
  <c r="AK61" i="26464"/>
  <c r="AS61" i="26464"/>
  <c r="AG61" i="26464"/>
  <c r="CA61" i="26464"/>
  <c r="AM61" i="26464"/>
  <c r="CC61" i="26464"/>
  <c r="AO61" i="26464"/>
  <c r="AU61" i="26464"/>
  <c r="BD89" i="26464"/>
  <c r="BN89" i="26464"/>
  <c r="BF89" i="26464"/>
  <c r="BP89" i="26464"/>
  <c r="BL89" i="26464"/>
  <c r="BV89" i="26464"/>
  <c r="AZ89" i="26464"/>
  <c r="BR89" i="26464"/>
  <c r="BJ89" i="26464"/>
  <c r="BT89" i="26464"/>
  <c r="BB89" i="26464"/>
  <c r="BH89" i="26464"/>
  <c r="BC62" i="26464"/>
  <c r="BK62" i="26464"/>
  <c r="BS62" i="26464"/>
  <c r="BG62" i="26464"/>
  <c r="BU62" i="26464"/>
  <c r="BI62" i="26464"/>
  <c r="AY62" i="26464"/>
  <c r="BE62" i="26464"/>
  <c r="BQ62" i="26464"/>
  <c r="BO62" i="26464"/>
  <c r="BA62" i="26464"/>
  <c r="BM62" i="26464"/>
  <c r="CL34" i="26464"/>
  <c r="CT34" i="26464"/>
  <c r="DF34" i="26464"/>
  <c r="CN34" i="26464"/>
  <c r="CV34" i="26464"/>
  <c r="DH34" i="26464"/>
  <c r="EE34" i="26464"/>
  <c r="EA34" i="26464"/>
  <c r="CP34" i="26464"/>
  <c r="EC34" i="26464"/>
  <c r="CJ34" i="26464"/>
  <c r="CZ34" i="26464"/>
  <c r="DB34" i="26464"/>
  <c r="DJ34" i="26464"/>
  <c r="CR34" i="26464"/>
  <c r="DN34" i="26464"/>
  <c r="AY191" i="26464"/>
  <c r="BG191" i="26464"/>
  <c r="BO191" i="26464"/>
  <c r="BC191" i="26464"/>
  <c r="BQ191" i="26464"/>
  <c r="BE191" i="26464"/>
  <c r="BS191" i="26464"/>
  <c r="BA191" i="26464"/>
  <c r="BM191" i="26464"/>
  <c r="BI191" i="26464"/>
  <c r="BK191" i="26464"/>
  <c r="BU191" i="26464"/>
  <c r="CJ106" i="26464"/>
  <c r="CR106" i="26464"/>
  <c r="CZ106" i="26464"/>
  <c r="DJ106" i="26464"/>
  <c r="DR106" i="26464"/>
  <c r="EC106" i="26464"/>
  <c r="EK106" i="26464"/>
  <c r="EI106" i="26464"/>
  <c r="CN106" i="26464"/>
  <c r="CX106" i="26464"/>
  <c r="DL106" i="26464"/>
  <c r="EA106" i="26464"/>
  <c r="EM106" i="26464"/>
  <c r="CP106" i="26464"/>
  <c r="DB106" i="26464"/>
  <c r="DN106" i="26464"/>
  <c r="CL106" i="26464"/>
  <c r="CV106" i="26464"/>
  <c r="DH106" i="26464"/>
  <c r="CT106" i="26464"/>
  <c r="EE106" i="26464"/>
  <c r="EG106" i="26464"/>
  <c r="DF106" i="26464"/>
  <c r="DP106" i="26464"/>
  <c r="CL100" i="26464"/>
  <c r="CT100" i="26464"/>
  <c r="DB100" i="26464"/>
  <c r="DL100" i="26464"/>
  <c r="CN100" i="26464"/>
  <c r="CV100" i="26464"/>
  <c r="DF100" i="26464"/>
  <c r="DN100" i="26464"/>
  <c r="EE100" i="26464"/>
  <c r="EM100" i="26464"/>
  <c r="DR100" i="26464"/>
  <c r="CR100" i="26464"/>
  <c r="DH100" i="26464"/>
  <c r="EK100" i="26464"/>
  <c r="EA100" i="26464"/>
  <c r="DJ100" i="26464"/>
  <c r="CP100" i="26464"/>
  <c r="EI100" i="26464"/>
  <c r="CJ100" i="26464"/>
  <c r="DP100" i="26464"/>
  <c r="EC100" i="26464"/>
  <c r="CX100" i="26464"/>
  <c r="CZ100" i="26464"/>
  <c r="EG100" i="26464"/>
  <c r="AF254" i="26464"/>
  <c r="AN254" i="26464"/>
  <c r="CB254" i="26464"/>
  <c r="AH254" i="26464"/>
  <c r="AP254" i="26464"/>
  <c r="CD254" i="26464"/>
  <c r="AL254" i="26464"/>
  <c r="AT254" i="26464"/>
  <c r="BZ254" i="26464"/>
  <c r="AR254" i="26464"/>
  <c r="AJ254" i="26464"/>
  <c r="AI240" i="26464"/>
  <c r="AQ240" i="26464"/>
  <c r="CE240" i="26464"/>
  <c r="AO240" i="26464"/>
  <c r="AG240" i="26464"/>
  <c r="AS240" i="26464"/>
  <c r="CC240" i="26464"/>
  <c r="AM240" i="26464"/>
  <c r="AU240" i="26464"/>
  <c r="CA240" i="26464"/>
  <c r="AK240" i="26464"/>
  <c r="BD119" i="26464"/>
  <c r="BL119" i="26464"/>
  <c r="BT119" i="26464"/>
  <c r="BF119" i="26464"/>
  <c r="BN119" i="26464"/>
  <c r="BV119" i="26464"/>
  <c r="BB119" i="26464"/>
  <c r="BP119" i="26464"/>
  <c r="BR119" i="26464"/>
  <c r="AZ119" i="26464"/>
  <c r="BH119" i="26464"/>
  <c r="BJ119" i="26464"/>
  <c r="BE238" i="26464"/>
  <c r="BM238" i="26464"/>
  <c r="BU238" i="26464"/>
  <c r="BC238" i="26464"/>
  <c r="BO238" i="26464"/>
  <c r="BG238" i="26464"/>
  <c r="BQ238" i="26464"/>
  <c r="BA238" i="26464"/>
  <c r="BK238" i="26464"/>
  <c r="BS238" i="26464"/>
  <c r="BI238" i="26464"/>
  <c r="AY238" i="26464"/>
  <c r="AP76" i="26464"/>
  <c r="AH76" i="26464"/>
  <c r="CB76" i="26464"/>
  <c r="AR76" i="26464"/>
  <c r="AJ76" i="26464"/>
  <c r="AT76" i="26464"/>
  <c r="CD76" i="26464"/>
  <c r="AF76" i="26464"/>
  <c r="BZ76" i="26464"/>
  <c r="AN76" i="26464"/>
  <c r="AL76" i="26464"/>
  <c r="CJ267" i="26464"/>
  <c r="CR267" i="26464"/>
  <c r="CZ267" i="26464"/>
  <c r="DJ267" i="26464"/>
  <c r="DR267" i="26464"/>
  <c r="EE267" i="26464"/>
  <c r="EM267" i="26464"/>
  <c r="CL267" i="26464"/>
  <c r="CT267" i="26464"/>
  <c r="DB267" i="26464"/>
  <c r="DL267" i="26464"/>
  <c r="EG267" i="26464"/>
  <c r="EC267" i="26464"/>
  <c r="EK267" i="26464"/>
  <c r="CX267" i="26464"/>
  <c r="CN267" i="26464"/>
  <c r="DH267" i="26464"/>
  <c r="EI267" i="26464"/>
  <c r="CV267" i="26464"/>
  <c r="DN267" i="26464"/>
  <c r="EA267" i="26464"/>
  <c r="CP267" i="26464"/>
  <c r="DF267" i="26464"/>
  <c r="DP267" i="26464"/>
  <c r="CJ51" i="26464"/>
  <c r="CR51" i="26464"/>
  <c r="CZ51" i="26464"/>
  <c r="DJ51" i="26464"/>
  <c r="CP51" i="26464"/>
  <c r="EI51" i="26464"/>
  <c r="DB51" i="26464"/>
  <c r="EK51" i="26464"/>
  <c r="CX51" i="26464"/>
  <c r="CN51" i="26464"/>
  <c r="DF51" i="26464"/>
  <c r="EA51" i="26464"/>
  <c r="EC51" i="26464"/>
  <c r="CT51" i="26464"/>
  <c r="DH51" i="26464"/>
  <c r="CL51" i="26464"/>
  <c r="DP51" i="26464"/>
  <c r="DL51" i="26464"/>
  <c r="DN51" i="26464"/>
  <c r="CV51" i="26464"/>
  <c r="EE51" i="26464"/>
  <c r="EG51" i="26464"/>
  <c r="AZ258" i="26464"/>
  <c r="BH258" i="26464"/>
  <c r="BP258" i="26464"/>
  <c r="BB258" i="26464"/>
  <c r="BJ258" i="26464"/>
  <c r="BR258" i="26464"/>
  <c r="BF258" i="26464"/>
  <c r="BN258" i="26464"/>
  <c r="BV258" i="26464"/>
  <c r="BT258" i="26464"/>
  <c r="BD258" i="26464"/>
  <c r="BL258" i="26464"/>
  <c r="EE142" i="26464"/>
  <c r="EM142" i="26464"/>
  <c r="EG142" i="26464"/>
  <c r="CJ142" i="26464"/>
  <c r="CR142" i="26464"/>
  <c r="CZ142" i="26464"/>
  <c r="DJ142" i="26464"/>
  <c r="DR142" i="26464"/>
  <c r="CV142" i="26464"/>
  <c r="EA142" i="26464"/>
  <c r="DL142" i="26464"/>
  <c r="CL142" i="26464"/>
  <c r="CX142" i="26464"/>
  <c r="DN142" i="26464"/>
  <c r="EC142" i="26464"/>
  <c r="CN142" i="26464"/>
  <c r="CT142" i="26464"/>
  <c r="DB142" i="26464"/>
  <c r="DF142" i="26464"/>
  <c r="EI142" i="26464"/>
  <c r="CP142" i="26464"/>
  <c r="DH142" i="26464"/>
  <c r="DP142" i="26464"/>
  <c r="EK142" i="26464"/>
  <c r="EG250" i="26464"/>
  <c r="CN250" i="26464"/>
  <c r="CV250" i="26464"/>
  <c r="DF250" i="26464"/>
  <c r="DN250" i="26464"/>
  <c r="EA250" i="26464"/>
  <c r="EI250" i="26464"/>
  <c r="CP250" i="26464"/>
  <c r="CX250" i="26464"/>
  <c r="DH250" i="26464"/>
  <c r="DP250" i="26464"/>
  <c r="CL250" i="26464"/>
  <c r="CT250" i="26464"/>
  <c r="DB250" i="26464"/>
  <c r="DL250" i="26464"/>
  <c r="CJ250" i="26464"/>
  <c r="EE250" i="26464"/>
  <c r="DJ250" i="26464"/>
  <c r="EK250" i="26464"/>
  <c r="DR250" i="26464"/>
  <c r="CZ250" i="26464"/>
  <c r="CR250" i="26464"/>
  <c r="EM250" i="26464"/>
  <c r="EC250" i="26464"/>
  <c r="BC38" i="26464"/>
  <c r="BK38" i="26464"/>
  <c r="BG38" i="26464"/>
  <c r="BA38" i="26464"/>
  <c r="BO38" i="26464"/>
  <c r="BM38" i="26464"/>
  <c r="AY38" i="26464"/>
  <c r="BI38" i="26464"/>
  <c r="BE38" i="26464"/>
  <c r="AI278" i="26464"/>
  <c r="AQ278" i="26464"/>
  <c r="AK278" i="26464"/>
  <c r="AS278" i="26464"/>
  <c r="CA278" i="26464"/>
  <c r="AU278" i="26464"/>
  <c r="AM278" i="26464"/>
  <c r="CE278" i="26464"/>
  <c r="CC278" i="26464"/>
  <c r="AO278" i="26464"/>
  <c r="AG278" i="26464"/>
  <c r="AK133" i="26464"/>
  <c r="AS133" i="26464"/>
  <c r="AM133" i="26464"/>
  <c r="AU133" i="26464"/>
  <c r="CA133" i="26464"/>
  <c r="AI133" i="26464"/>
  <c r="AQ133" i="26464"/>
  <c r="CE133" i="26464"/>
  <c r="AO133" i="26464"/>
  <c r="CC133" i="26464"/>
  <c r="AG133" i="26464"/>
  <c r="BE165" i="26464"/>
  <c r="BM165" i="26464"/>
  <c r="BU165" i="26464"/>
  <c r="BA165" i="26464"/>
  <c r="BK165" i="26464"/>
  <c r="BC165" i="26464"/>
  <c r="BO165" i="26464"/>
  <c r="AY165" i="26464"/>
  <c r="BQ165" i="26464"/>
  <c r="BS165" i="26464"/>
  <c r="BI165" i="26464"/>
  <c r="BG165" i="26464"/>
  <c r="EB185" i="26464"/>
  <c r="EJ185" i="26464"/>
  <c r="CI185" i="26464"/>
  <c r="CQ185" i="26464"/>
  <c r="CY185" i="26464"/>
  <c r="DI185" i="26464"/>
  <c r="DQ185" i="26464"/>
  <c r="ED185" i="26464"/>
  <c r="EL185" i="26464"/>
  <c r="CK185" i="26464"/>
  <c r="CS185" i="26464"/>
  <c r="DA185" i="26464"/>
  <c r="DK185" i="26464"/>
  <c r="CO185" i="26464"/>
  <c r="CW185" i="26464"/>
  <c r="DG185" i="26464"/>
  <c r="DO185" i="26464"/>
  <c r="CU185" i="26464"/>
  <c r="DZ185" i="26464"/>
  <c r="DM185" i="26464"/>
  <c r="EF185" i="26464"/>
  <c r="EH185" i="26464"/>
  <c r="DE185" i="26464"/>
  <c r="CM185" i="26464"/>
  <c r="EC190" i="26464"/>
  <c r="EK190" i="26464"/>
  <c r="EE190" i="26464"/>
  <c r="EM190" i="26464"/>
  <c r="CP190" i="26464"/>
  <c r="CX190" i="26464"/>
  <c r="DH190" i="26464"/>
  <c r="DP190" i="26464"/>
  <c r="CN190" i="26464"/>
  <c r="DB190" i="26464"/>
  <c r="EG190" i="26464"/>
  <c r="DR190" i="26464"/>
  <c r="CR190" i="26464"/>
  <c r="DF190" i="26464"/>
  <c r="EI190" i="26464"/>
  <c r="CT190" i="26464"/>
  <c r="CZ190" i="26464"/>
  <c r="DN190" i="26464"/>
  <c r="CJ190" i="26464"/>
  <c r="CL190" i="26464"/>
  <c r="EA190" i="26464"/>
  <c r="CV190" i="26464"/>
  <c r="DL190" i="26464"/>
  <c r="DJ190" i="26464"/>
  <c r="AI157" i="26464"/>
  <c r="AQ157" i="26464"/>
  <c r="CE157" i="26464"/>
  <c r="AU157" i="26464"/>
  <c r="AM157" i="26464"/>
  <c r="AO157" i="26464"/>
  <c r="AK157" i="26464"/>
  <c r="CC157" i="26464"/>
  <c r="AG157" i="26464"/>
  <c r="AS157" i="26464"/>
  <c r="CA157" i="26464"/>
  <c r="CO39" i="26464"/>
  <c r="CW39" i="26464"/>
  <c r="DG39" i="26464"/>
  <c r="CI39" i="26464"/>
  <c r="CQ39" i="26464"/>
  <c r="CY39" i="26464"/>
  <c r="DI39" i="26464"/>
  <c r="EH39" i="26464"/>
  <c r="CK39" i="26464"/>
  <c r="CM39" i="26464"/>
  <c r="DA39" i="26464"/>
  <c r="DZ39" i="26464"/>
  <c r="EP39" i="26464" s="1"/>
  <c r="CU39" i="26464"/>
  <c r="DM39" i="26464"/>
  <c r="ED39" i="26464"/>
  <c r="DE39" i="26464"/>
  <c r="CS39" i="26464"/>
  <c r="EB39" i="26464"/>
  <c r="CJ79" i="26464"/>
  <c r="CR79" i="26464"/>
  <c r="CZ79" i="26464"/>
  <c r="DJ79" i="26464"/>
  <c r="DR79" i="26464"/>
  <c r="CL79" i="26464"/>
  <c r="CT79" i="26464"/>
  <c r="DB79" i="26464"/>
  <c r="DL79" i="26464"/>
  <c r="EC79" i="26464"/>
  <c r="EK79" i="26464"/>
  <c r="CV79" i="26464"/>
  <c r="EA79" i="26464"/>
  <c r="CX79" i="26464"/>
  <c r="DN79" i="26464"/>
  <c r="EE79" i="26464"/>
  <c r="CN79" i="26464"/>
  <c r="EG79" i="26464"/>
  <c r="DH79" i="26464"/>
  <c r="EM79" i="26464"/>
  <c r="EI79" i="26464"/>
  <c r="DF79" i="26464"/>
  <c r="CP79" i="26464"/>
  <c r="DP79" i="26464"/>
  <c r="BF214" i="26464"/>
  <c r="BN214" i="26464"/>
  <c r="BV214" i="26464"/>
  <c r="AZ214" i="26464"/>
  <c r="BH214" i="26464"/>
  <c r="BP214" i="26464"/>
  <c r="BR214" i="26464"/>
  <c r="BB214" i="26464"/>
  <c r="BT214" i="26464"/>
  <c r="BL214" i="26464"/>
  <c r="BD214" i="26464"/>
  <c r="BJ214" i="26464"/>
  <c r="BD262" i="26464"/>
  <c r="BL262" i="26464"/>
  <c r="BT262" i="26464"/>
  <c r="BF262" i="26464"/>
  <c r="BN262" i="26464"/>
  <c r="BV262" i="26464"/>
  <c r="BB262" i="26464"/>
  <c r="BJ262" i="26464"/>
  <c r="BR262" i="26464"/>
  <c r="BP262" i="26464"/>
  <c r="BH262" i="26464"/>
  <c r="AZ262" i="26464"/>
  <c r="CM235" i="26464"/>
  <c r="CU235" i="26464"/>
  <c r="DE235" i="26464"/>
  <c r="DM235" i="26464"/>
  <c r="CO235" i="26464"/>
  <c r="CW235" i="26464"/>
  <c r="DG235" i="26464"/>
  <c r="DO235" i="26464"/>
  <c r="EF235" i="26464"/>
  <c r="DA235" i="26464"/>
  <c r="DQ235" i="26464"/>
  <c r="EH235" i="26464"/>
  <c r="CQ235" i="26464"/>
  <c r="EJ235" i="26464"/>
  <c r="CK235" i="26464"/>
  <c r="CY235" i="26464"/>
  <c r="ED235" i="26464"/>
  <c r="CS235" i="26464"/>
  <c r="EL235" i="26464"/>
  <c r="DK235" i="26464"/>
  <c r="DZ235" i="26464"/>
  <c r="DI235" i="26464"/>
  <c r="CI235" i="26464"/>
  <c r="EB235" i="26464"/>
  <c r="CN19" i="26464"/>
  <c r="DF19" i="26464"/>
  <c r="CT19" i="26464"/>
  <c r="CL19" i="26464"/>
  <c r="CR19" i="26464"/>
  <c r="CJ19" i="26464"/>
  <c r="L14" i="26465" s="1"/>
  <c r="CP19" i="26464"/>
  <c r="EA19" i="26464"/>
  <c r="AY27" i="26464"/>
  <c r="BI27" i="26464"/>
  <c r="BE27" i="26464"/>
  <c r="BK27" i="26464"/>
  <c r="BA27" i="26464"/>
  <c r="BG27" i="26464"/>
  <c r="BC27" i="26464"/>
  <c r="BA189" i="26464"/>
  <c r="BI189" i="26464"/>
  <c r="BQ189" i="26464"/>
  <c r="BE189" i="26464"/>
  <c r="BM189" i="26464"/>
  <c r="BU189" i="26464"/>
  <c r="BG189" i="26464"/>
  <c r="BK189" i="26464"/>
  <c r="AY189" i="26464"/>
  <c r="BS189" i="26464"/>
  <c r="BO189" i="26464"/>
  <c r="BC189" i="26464"/>
  <c r="CI17" i="26464"/>
  <c r="CK17" i="26464"/>
  <c r="CM17" i="26464"/>
  <c r="CO17" i="26464"/>
  <c r="AI178" i="26464"/>
  <c r="AQ178" i="26464"/>
  <c r="CE178" i="26464"/>
  <c r="AK178" i="26464"/>
  <c r="AS178" i="26464"/>
  <c r="AG178" i="26464"/>
  <c r="CA178" i="26464"/>
  <c r="AM178" i="26464"/>
  <c r="CC178" i="26464"/>
  <c r="AO178" i="26464"/>
  <c r="AU178" i="26464"/>
  <c r="AL122" i="26464"/>
  <c r="AT122" i="26464"/>
  <c r="BZ122" i="26464"/>
  <c r="CD122" i="26464"/>
  <c r="AF122" i="26464"/>
  <c r="AR122" i="26464"/>
  <c r="AH122" i="26464"/>
  <c r="AP122" i="26464"/>
  <c r="CB122" i="26464"/>
  <c r="AJ122" i="26464"/>
  <c r="AN122" i="26464"/>
  <c r="AH20" i="26464"/>
  <c r="AJ20" i="26464"/>
  <c r="BZ20" i="26464"/>
  <c r="AF20" i="26464"/>
  <c r="AF111" i="26464"/>
  <c r="AN111" i="26464"/>
  <c r="CB111" i="26464"/>
  <c r="AH111" i="26464"/>
  <c r="AR111" i="26464"/>
  <c r="AJ111" i="26464"/>
  <c r="CD111" i="26464"/>
  <c r="AT111" i="26464"/>
  <c r="AP111" i="26464"/>
  <c r="BZ111" i="26464"/>
  <c r="AL111" i="26464"/>
  <c r="BO167" i="26464"/>
  <c r="BG167" i="26464"/>
  <c r="AY167" i="26464"/>
  <c r="BQ167" i="26464"/>
  <c r="BI167" i="26464"/>
  <c r="BS167" i="26464"/>
  <c r="BE167" i="26464"/>
  <c r="BU167" i="26464"/>
  <c r="BA167" i="26464"/>
  <c r="BC167" i="26464"/>
  <c r="BM167" i="26464"/>
  <c r="BK167" i="26464"/>
  <c r="CM86" i="26464"/>
  <c r="CU86" i="26464"/>
  <c r="DE86" i="26464"/>
  <c r="DM86" i="26464"/>
  <c r="CO86" i="26464"/>
  <c r="CW86" i="26464"/>
  <c r="DG86" i="26464"/>
  <c r="DO86" i="26464"/>
  <c r="EF86" i="26464"/>
  <c r="CQ86" i="26464"/>
  <c r="EJ86" i="26464"/>
  <c r="CS86" i="26464"/>
  <c r="DI86" i="26464"/>
  <c r="DZ86" i="26464"/>
  <c r="EP86" i="26464" s="1"/>
  <c r="EL86" i="26464"/>
  <c r="DA86" i="26464"/>
  <c r="DQ86" i="26464"/>
  <c r="EH86" i="26464"/>
  <c r="CY86" i="26464"/>
  <c r="ED86" i="26464"/>
  <c r="CI86" i="26464"/>
  <c r="EB86" i="26464"/>
  <c r="DK86" i="26464"/>
  <c r="CK86" i="26464"/>
  <c r="BB22" i="26464"/>
  <c r="BD22" i="26464"/>
  <c r="BF22" i="26464"/>
  <c r="BH22" i="26464"/>
  <c r="AZ22" i="26464"/>
  <c r="AF37" i="26464"/>
  <c r="AN37" i="26464"/>
  <c r="CB37" i="26464"/>
  <c r="AR37" i="26464"/>
  <c r="AL37" i="26464"/>
  <c r="AH37" i="26464"/>
  <c r="AJ37" i="26464"/>
  <c r="AP37" i="26464"/>
  <c r="BZ37" i="26464"/>
  <c r="BB16" i="26464"/>
  <c r="BD16" i="26464"/>
  <c r="AZ16" i="26464"/>
  <c r="BF16" i="26464"/>
  <c r="BE171" i="26464"/>
  <c r="BM171" i="26464"/>
  <c r="BU171" i="26464"/>
  <c r="AY171" i="26464"/>
  <c r="BG171" i="26464"/>
  <c r="BO171" i="26464"/>
  <c r="BC171" i="26464"/>
  <c r="BK171" i="26464"/>
  <c r="BS171" i="26464"/>
  <c r="BI171" i="26464"/>
  <c r="BQ171" i="26464"/>
  <c r="BA171" i="26464"/>
  <c r="AM127" i="26464"/>
  <c r="AU127" i="26464"/>
  <c r="CA127" i="26464"/>
  <c r="AK127" i="26464"/>
  <c r="AO127" i="26464"/>
  <c r="AQ127" i="26464"/>
  <c r="CC127" i="26464"/>
  <c r="AS127" i="26464"/>
  <c r="CE127" i="26464"/>
  <c r="AG127" i="26464"/>
  <c r="AI127" i="26464"/>
  <c r="BD208" i="26464"/>
  <c r="BL208" i="26464"/>
  <c r="BT208" i="26464"/>
  <c r="BN208" i="26464"/>
  <c r="BF208" i="26464"/>
  <c r="BP208" i="26464"/>
  <c r="BH208" i="26464"/>
  <c r="BV208" i="26464"/>
  <c r="BR208" i="26464"/>
  <c r="AZ208" i="26464"/>
  <c r="BJ208" i="26464"/>
  <c r="BB208" i="26464"/>
  <c r="BC40" i="26464"/>
  <c r="BK40" i="26464"/>
  <c r="BA40" i="26464"/>
  <c r="BO40" i="26464"/>
  <c r="BE40" i="26464"/>
  <c r="BQ40" i="26464"/>
  <c r="BM40" i="26464"/>
  <c r="BG40" i="26464"/>
  <c r="BI40" i="26464"/>
  <c r="AY40" i="26464"/>
  <c r="BD241" i="26464"/>
  <c r="BL241" i="26464"/>
  <c r="BT241" i="26464"/>
  <c r="AZ241" i="26464"/>
  <c r="BJ241" i="26464"/>
  <c r="BV241" i="26464"/>
  <c r="BB241" i="26464"/>
  <c r="BN241" i="26464"/>
  <c r="BR241" i="26464"/>
  <c r="BH241" i="26464"/>
  <c r="BP241" i="26464"/>
  <c r="BF241" i="26464"/>
  <c r="DZ83" i="26464"/>
  <c r="EP83" i="26464" s="1"/>
  <c r="EH83" i="26464"/>
  <c r="EB83" i="26464"/>
  <c r="EJ83" i="26464"/>
  <c r="CM83" i="26464"/>
  <c r="CU83" i="26464"/>
  <c r="DE83" i="26464"/>
  <c r="DM83" i="26464"/>
  <c r="CK83" i="26464"/>
  <c r="CY83" i="26464"/>
  <c r="ED83" i="26464"/>
  <c r="DO83" i="26464"/>
  <c r="CO83" i="26464"/>
  <c r="DA83" i="26464"/>
  <c r="DQ83" i="26464"/>
  <c r="EF83" i="26464"/>
  <c r="CW83" i="26464"/>
  <c r="DK83" i="26464"/>
  <c r="CQ83" i="26464"/>
  <c r="CS83" i="26464"/>
  <c r="CI83" i="26464"/>
  <c r="DG83" i="26464"/>
  <c r="EL83" i="26464"/>
  <c r="DI83" i="26464"/>
  <c r="DZ216" i="26464"/>
  <c r="EH216" i="26464"/>
  <c r="CO216" i="26464"/>
  <c r="CW216" i="26464"/>
  <c r="DG216" i="26464"/>
  <c r="DO216" i="26464"/>
  <c r="EB216" i="26464"/>
  <c r="EJ216" i="26464"/>
  <c r="CI216" i="26464"/>
  <c r="CQ216" i="26464"/>
  <c r="CY216" i="26464"/>
  <c r="DI216" i="26464"/>
  <c r="DQ216" i="26464"/>
  <c r="CM216" i="26464"/>
  <c r="CU216" i="26464"/>
  <c r="DE216" i="26464"/>
  <c r="DM216" i="26464"/>
  <c r="CK216" i="26464"/>
  <c r="EF216" i="26464"/>
  <c r="DK216" i="26464"/>
  <c r="EL216" i="26464"/>
  <c r="DA216" i="26464"/>
  <c r="ED216" i="26464"/>
  <c r="CS216" i="26464"/>
  <c r="AI50" i="26464"/>
  <c r="AQ50" i="26464"/>
  <c r="AG50" i="26464"/>
  <c r="CC50" i="26464"/>
  <c r="AS50" i="26464"/>
  <c r="CE50" i="26464"/>
  <c r="AO50" i="26464"/>
  <c r="AU50" i="26464"/>
  <c r="CA50" i="26464"/>
  <c r="AK50" i="26464"/>
  <c r="AM50" i="26464"/>
  <c r="AZ237" i="26464"/>
  <c r="BH237" i="26464"/>
  <c r="BP237" i="26464"/>
  <c r="BD237" i="26464"/>
  <c r="BR237" i="26464"/>
  <c r="BF237" i="26464"/>
  <c r="BT237" i="26464"/>
  <c r="BB237" i="26464"/>
  <c r="BN237" i="26464"/>
  <c r="BV237" i="26464"/>
  <c r="BL237" i="26464"/>
  <c r="BJ237" i="26464"/>
  <c r="BB239" i="26464"/>
  <c r="BJ239" i="26464"/>
  <c r="BR239" i="26464"/>
  <c r="BD239" i="26464"/>
  <c r="BN239" i="26464"/>
  <c r="BF239" i="26464"/>
  <c r="BP239" i="26464"/>
  <c r="AZ239" i="26464"/>
  <c r="BL239" i="26464"/>
  <c r="BV239" i="26464"/>
  <c r="BH239" i="26464"/>
  <c r="BT239" i="26464"/>
  <c r="EA146" i="26464"/>
  <c r="EI146" i="26464"/>
  <c r="EC146" i="26464"/>
  <c r="EK146" i="26464"/>
  <c r="CN146" i="26464"/>
  <c r="CV146" i="26464"/>
  <c r="DF146" i="26464"/>
  <c r="DN146" i="26464"/>
  <c r="DP146" i="26464"/>
  <c r="CP146" i="26464"/>
  <c r="DB146" i="26464"/>
  <c r="DR146" i="26464"/>
  <c r="EG146" i="26464"/>
  <c r="CR146" i="26464"/>
  <c r="DH146" i="26464"/>
  <c r="CT146" i="26464"/>
  <c r="CX146" i="26464"/>
  <c r="CZ146" i="26464"/>
  <c r="EE146" i="26464"/>
  <c r="CL146" i="26464"/>
  <c r="DL146" i="26464"/>
  <c r="EM146" i="26464"/>
  <c r="DJ146" i="26464"/>
  <c r="CJ146" i="26464"/>
  <c r="AH202" i="26464"/>
  <c r="AP202" i="26464"/>
  <c r="CD202" i="26464"/>
  <c r="AN202" i="26464"/>
  <c r="AF202" i="26464"/>
  <c r="AR202" i="26464"/>
  <c r="AJ202" i="26464"/>
  <c r="AL202" i="26464"/>
  <c r="CB202" i="26464"/>
  <c r="BZ202" i="26464"/>
  <c r="AT202" i="26464"/>
  <c r="AF95" i="26464"/>
  <c r="AN95" i="26464"/>
  <c r="CB95" i="26464"/>
  <c r="AL95" i="26464"/>
  <c r="BZ95" i="26464"/>
  <c r="AP95" i="26464"/>
  <c r="AR95" i="26464"/>
  <c r="CD95" i="26464"/>
  <c r="AT95" i="26464"/>
  <c r="AH95" i="26464"/>
  <c r="AJ95" i="26464"/>
  <c r="AM87" i="26464"/>
  <c r="AU87" i="26464"/>
  <c r="CA87" i="26464"/>
  <c r="AO87" i="26464"/>
  <c r="CE87" i="26464"/>
  <c r="AK87" i="26464"/>
  <c r="CC87" i="26464"/>
  <c r="AI87" i="26464"/>
  <c r="AQ87" i="26464"/>
  <c r="AG87" i="26464"/>
  <c r="AS87" i="26464"/>
  <c r="AJ136" i="26464"/>
  <c r="AR136" i="26464"/>
  <c r="AL136" i="26464"/>
  <c r="AT136" i="26464"/>
  <c r="BZ136" i="26464"/>
  <c r="AH136" i="26464"/>
  <c r="AP136" i="26464"/>
  <c r="CD136" i="26464"/>
  <c r="AF136" i="26464"/>
  <c r="AN136" i="26464"/>
  <c r="CB136" i="26464"/>
  <c r="AJ258" i="26464"/>
  <c r="AR258" i="26464"/>
  <c r="AL258" i="26464"/>
  <c r="AT258" i="26464"/>
  <c r="BZ258" i="26464"/>
  <c r="AH258" i="26464"/>
  <c r="AP258" i="26464"/>
  <c r="CD258" i="26464"/>
  <c r="AN258" i="26464"/>
  <c r="AF258" i="26464"/>
  <c r="CB258" i="26464"/>
  <c r="DZ255" i="26464"/>
  <c r="EP255" i="26464" s="1"/>
  <c r="EH255" i="26464"/>
  <c r="CO255" i="26464"/>
  <c r="CW255" i="26464"/>
  <c r="DG255" i="26464"/>
  <c r="DO255" i="26464"/>
  <c r="EB255" i="26464"/>
  <c r="EJ255" i="26464"/>
  <c r="CI255" i="26464"/>
  <c r="CQ255" i="26464"/>
  <c r="CY255" i="26464"/>
  <c r="DI255" i="26464"/>
  <c r="DQ255" i="26464"/>
  <c r="CM255" i="26464"/>
  <c r="CU255" i="26464"/>
  <c r="DE255" i="26464"/>
  <c r="DM255" i="26464"/>
  <c r="CK255" i="26464"/>
  <c r="EF255" i="26464"/>
  <c r="DK255" i="26464"/>
  <c r="EL255" i="26464"/>
  <c r="ED255" i="26464"/>
  <c r="DA255" i="26464"/>
  <c r="CS255" i="26464"/>
  <c r="BB257" i="26464"/>
  <c r="BJ257" i="26464"/>
  <c r="BR257" i="26464"/>
  <c r="BD257" i="26464"/>
  <c r="BL257" i="26464"/>
  <c r="BT257" i="26464"/>
  <c r="BN257" i="26464"/>
  <c r="AZ257" i="26464"/>
  <c r="BP257" i="26464"/>
  <c r="BF257" i="26464"/>
  <c r="BV257" i="26464"/>
  <c r="BH257" i="26464"/>
  <c r="AG179" i="26464"/>
  <c r="AO179" i="26464"/>
  <c r="CC179" i="26464"/>
  <c r="AI179" i="26464"/>
  <c r="AQ179" i="26464"/>
  <c r="CE179" i="26464"/>
  <c r="AM179" i="26464"/>
  <c r="AU179" i="26464"/>
  <c r="CA179" i="26464"/>
  <c r="AS179" i="26464"/>
  <c r="AK179" i="26464"/>
  <c r="EF181" i="26464"/>
  <c r="CM181" i="26464"/>
  <c r="CU181" i="26464"/>
  <c r="DE181" i="26464"/>
  <c r="DM181" i="26464"/>
  <c r="DZ181" i="26464"/>
  <c r="EH181" i="26464"/>
  <c r="CO181" i="26464"/>
  <c r="CW181" i="26464"/>
  <c r="DG181" i="26464"/>
  <c r="DO181" i="26464"/>
  <c r="CK181" i="26464"/>
  <c r="CS181" i="26464"/>
  <c r="DA181" i="26464"/>
  <c r="DK181" i="26464"/>
  <c r="CY181" i="26464"/>
  <c r="EB181" i="26464"/>
  <c r="CI181" i="26464"/>
  <c r="ED181" i="26464"/>
  <c r="DI181" i="26464"/>
  <c r="EJ181" i="26464"/>
  <c r="DQ181" i="26464"/>
  <c r="EL181" i="26464"/>
  <c r="CQ181" i="26464"/>
  <c r="AJ149" i="26464"/>
  <c r="AR149" i="26464"/>
  <c r="AL149" i="26464"/>
  <c r="AT149" i="26464"/>
  <c r="BZ149" i="26464"/>
  <c r="AP149" i="26464"/>
  <c r="AF149" i="26464"/>
  <c r="CD149" i="26464"/>
  <c r="AH149" i="26464"/>
  <c r="CB149" i="26464"/>
  <c r="AN149" i="26464"/>
  <c r="AH81" i="26464"/>
  <c r="AP81" i="26464"/>
  <c r="CD81" i="26464"/>
  <c r="AJ81" i="26464"/>
  <c r="AR81" i="26464"/>
  <c r="AL81" i="26464"/>
  <c r="BZ81" i="26464"/>
  <c r="AN81" i="26464"/>
  <c r="AT81" i="26464"/>
  <c r="CB81" i="26464"/>
  <c r="AF81" i="26464"/>
  <c r="AS158" i="26464"/>
  <c r="AK158" i="26464"/>
  <c r="CE158" i="26464"/>
  <c r="AM158" i="26464"/>
  <c r="AG158" i="26464"/>
  <c r="AU158" i="26464"/>
  <c r="AI158" i="26464"/>
  <c r="CA158" i="26464"/>
  <c r="AQ158" i="26464"/>
  <c r="AO158" i="26464"/>
  <c r="CC158" i="26464"/>
  <c r="AK201" i="26464"/>
  <c r="AS201" i="26464"/>
  <c r="AO201" i="26464"/>
  <c r="CE201" i="26464"/>
  <c r="AG201" i="26464"/>
  <c r="AQ201" i="26464"/>
  <c r="CC201" i="26464"/>
  <c r="AI201" i="26464"/>
  <c r="AM201" i="26464"/>
  <c r="AU201" i="26464"/>
  <c r="CA201" i="26464"/>
  <c r="AI250" i="26464"/>
  <c r="AQ250" i="26464"/>
  <c r="CE250" i="26464"/>
  <c r="AK250" i="26464"/>
  <c r="AS250" i="26464"/>
  <c r="AU250" i="26464"/>
  <c r="AM250" i="26464"/>
  <c r="CC250" i="26464"/>
  <c r="AG250" i="26464"/>
  <c r="CA250" i="26464"/>
  <c r="AO250" i="26464"/>
  <c r="CI13" i="26464"/>
  <c r="CM13" i="26464"/>
  <c r="CK13" i="26464"/>
  <c r="AG16" i="26464"/>
  <c r="AK16" i="26464"/>
  <c r="CA16" i="26464"/>
  <c r="BC60" i="26464"/>
  <c r="BK60" i="26464"/>
  <c r="BS60" i="26464"/>
  <c r="BE60" i="26464"/>
  <c r="BM60" i="26464"/>
  <c r="BU60" i="26464"/>
  <c r="BA60" i="26464"/>
  <c r="BI60" i="26464"/>
  <c r="BQ60" i="26464"/>
  <c r="BO60" i="26464"/>
  <c r="AY60" i="26464"/>
  <c r="BG60" i="26464"/>
  <c r="AK94" i="26464"/>
  <c r="AS94" i="26464"/>
  <c r="AI94" i="26464"/>
  <c r="AQ94" i="26464"/>
  <c r="CE94" i="26464"/>
  <c r="AM94" i="26464"/>
  <c r="AO94" i="26464"/>
  <c r="AU94" i="26464"/>
  <c r="CC94" i="26464"/>
  <c r="AG94" i="26464"/>
  <c r="CA94" i="26464"/>
  <c r="BC43" i="26464"/>
  <c r="BM43" i="26464"/>
  <c r="BO43" i="26464"/>
  <c r="BK43" i="26464"/>
  <c r="AY43" i="26464"/>
  <c r="BA43" i="26464"/>
  <c r="BQ43" i="26464"/>
  <c r="BE43" i="26464"/>
  <c r="BG43" i="26464"/>
  <c r="BI43" i="26464"/>
  <c r="AI170" i="26464"/>
  <c r="AQ170" i="26464"/>
  <c r="CE170" i="26464"/>
  <c r="AK170" i="26464"/>
  <c r="AS170" i="26464"/>
  <c r="AG170" i="26464"/>
  <c r="CA170" i="26464"/>
  <c r="AM170" i="26464"/>
  <c r="CC170" i="26464"/>
  <c r="AO170" i="26464"/>
  <c r="AU170" i="26464"/>
  <c r="AL279" i="26464"/>
  <c r="AT279" i="26464"/>
  <c r="CB279" i="26464"/>
  <c r="AF279" i="26464"/>
  <c r="AN279" i="26464"/>
  <c r="CD279" i="26464"/>
  <c r="AP279" i="26464"/>
  <c r="AH279" i="26464"/>
  <c r="AR279" i="26464"/>
  <c r="BZ279" i="26464"/>
  <c r="AJ279" i="26464"/>
  <c r="AL68" i="26464"/>
  <c r="AT68" i="26464"/>
  <c r="BZ68" i="26464"/>
  <c r="AF68" i="26464"/>
  <c r="AN68" i="26464"/>
  <c r="CB68" i="26464"/>
  <c r="AP68" i="26464"/>
  <c r="CD68" i="26464"/>
  <c r="AJ68" i="26464"/>
  <c r="AR68" i="26464"/>
  <c r="AH68" i="26464"/>
  <c r="BC132" i="26464"/>
  <c r="BK132" i="26464"/>
  <c r="BS132" i="26464"/>
  <c r="BE132" i="26464"/>
  <c r="BM132" i="26464"/>
  <c r="BU132" i="26464"/>
  <c r="BG132" i="26464"/>
  <c r="BI132" i="26464"/>
  <c r="BO132" i="26464"/>
  <c r="BQ132" i="26464"/>
  <c r="BA132" i="26464"/>
  <c r="AY132" i="26464"/>
  <c r="AJ115" i="26464"/>
  <c r="AR115" i="26464"/>
  <c r="AL115" i="26464"/>
  <c r="AT115" i="26464"/>
  <c r="BZ115" i="26464"/>
  <c r="AH115" i="26464"/>
  <c r="CB115" i="26464"/>
  <c r="AN115" i="26464"/>
  <c r="CD115" i="26464"/>
  <c r="AF115" i="26464"/>
  <c r="AP115" i="26464"/>
  <c r="EF92" i="26464"/>
  <c r="CM92" i="26464"/>
  <c r="CU92" i="26464"/>
  <c r="DE92" i="26464"/>
  <c r="DM92" i="26464"/>
  <c r="DZ92" i="26464"/>
  <c r="EP92" i="26464" s="1"/>
  <c r="EH92" i="26464"/>
  <c r="CK92" i="26464"/>
  <c r="CS92" i="26464"/>
  <c r="DA92" i="26464"/>
  <c r="DK92" i="26464"/>
  <c r="EB92" i="26464"/>
  <c r="CQ92" i="26464"/>
  <c r="DI92" i="26464"/>
  <c r="ED92" i="26464"/>
  <c r="CW92" i="26464"/>
  <c r="DO92" i="26464"/>
  <c r="CO92" i="26464"/>
  <c r="DG92" i="26464"/>
  <c r="DQ92" i="26464"/>
  <c r="CI92" i="26464"/>
  <c r="EJ92" i="26464"/>
  <c r="EL92" i="26464"/>
  <c r="CY92" i="26464"/>
  <c r="AH86" i="26464"/>
  <c r="AP86" i="26464"/>
  <c r="CD86" i="26464"/>
  <c r="AR86" i="26464"/>
  <c r="AF86" i="26464"/>
  <c r="AT86" i="26464"/>
  <c r="CB86" i="26464"/>
  <c r="BZ86" i="26464"/>
  <c r="AJ86" i="26464"/>
  <c r="AN86" i="26464"/>
  <c r="AL86" i="26464"/>
  <c r="AZ45" i="26464"/>
  <c r="BH45" i="26464"/>
  <c r="BP45" i="26464"/>
  <c r="BJ45" i="26464"/>
  <c r="BF45" i="26464"/>
  <c r="BB45" i="26464"/>
  <c r="BN45" i="26464"/>
  <c r="BR45" i="26464"/>
  <c r="BD45" i="26464"/>
  <c r="BL45" i="26464"/>
  <c r="AY144" i="26464"/>
  <c r="BG144" i="26464"/>
  <c r="BO144" i="26464"/>
  <c r="BA144" i="26464"/>
  <c r="BI144" i="26464"/>
  <c r="BQ144" i="26464"/>
  <c r="BM144" i="26464"/>
  <c r="BC144" i="26464"/>
  <c r="BU144" i="26464"/>
  <c r="BE144" i="26464"/>
  <c r="BK144" i="26464"/>
  <c r="BS144" i="26464"/>
  <c r="AZ191" i="26464"/>
  <c r="BH191" i="26464"/>
  <c r="BP191" i="26464"/>
  <c r="BB191" i="26464"/>
  <c r="BJ191" i="26464"/>
  <c r="BR191" i="26464"/>
  <c r="BN191" i="26464"/>
  <c r="BD191" i="26464"/>
  <c r="BF191" i="26464"/>
  <c r="BT191" i="26464"/>
  <c r="BV191" i="26464"/>
  <c r="BL191" i="26464"/>
  <c r="AI227" i="26464"/>
  <c r="AQ227" i="26464"/>
  <c r="CE227" i="26464"/>
  <c r="AK227" i="26464"/>
  <c r="AS227" i="26464"/>
  <c r="CC227" i="26464"/>
  <c r="AG227" i="26464"/>
  <c r="AU227" i="26464"/>
  <c r="AO227" i="26464"/>
  <c r="AM227" i="26464"/>
  <c r="CA227" i="26464"/>
  <c r="AM254" i="26464"/>
  <c r="AU254" i="26464"/>
  <c r="CA254" i="26464"/>
  <c r="AG254" i="26464"/>
  <c r="AO254" i="26464"/>
  <c r="CC254" i="26464"/>
  <c r="AK254" i="26464"/>
  <c r="CE254" i="26464"/>
  <c r="AQ254" i="26464"/>
  <c r="AI254" i="26464"/>
  <c r="AS254" i="26464"/>
  <c r="ED153" i="26464"/>
  <c r="CI153" i="26464"/>
  <c r="CQ153" i="26464"/>
  <c r="CY153" i="26464"/>
  <c r="DI153" i="26464"/>
  <c r="DQ153" i="26464"/>
  <c r="CS153" i="26464"/>
  <c r="DE153" i="26464"/>
  <c r="DO153" i="26464"/>
  <c r="EF153" i="26464"/>
  <c r="CK153" i="26464"/>
  <c r="CU153" i="26464"/>
  <c r="EH153" i="26464"/>
  <c r="DK153" i="26464"/>
  <c r="EB153" i="26464"/>
  <c r="CO153" i="26464"/>
  <c r="DM153" i="26464"/>
  <c r="CW153" i="26464"/>
  <c r="EJ153" i="26464"/>
  <c r="CM153" i="26464"/>
  <c r="DG153" i="26464"/>
  <c r="DZ153" i="26464"/>
  <c r="EP153" i="26464" s="1"/>
  <c r="EL153" i="26464"/>
  <c r="DA153" i="26464"/>
  <c r="EG118" i="26464"/>
  <c r="EA118" i="26464"/>
  <c r="EI118" i="26464"/>
  <c r="CL118" i="26464"/>
  <c r="CT118" i="26464"/>
  <c r="DB118" i="26464"/>
  <c r="DL118" i="26464"/>
  <c r="DN118" i="26464"/>
  <c r="CN118" i="26464"/>
  <c r="CZ118" i="26464"/>
  <c r="DP118" i="26464"/>
  <c r="EE118" i="26464"/>
  <c r="CP118" i="26464"/>
  <c r="DF118" i="26464"/>
  <c r="DR118" i="26464"/>
  <c r="CJ118" i="26464"/>
  <c r="CX118" i="26464"/>
  <c r="EC118" i="26464"/>
  <c r="CR118" i="26464"/>
  <c r="EK118" i="26464"/>
  <c r="CV118" i="26464"/>
  <c r="DH118" i="26464"/>
  <c r="EM118" i="26464"/>
  <c r="DJ118" i="26464"/>
  <c r="AJ240" i="26464"/>
  <c r="AR240" i="26464"/>
  <c r="AF240" i="26464"/>
  <c r="AP240" i="26464"/>
  <c r="AH240" i="26464"/>
  <c r="AT240" i="26464"/>
  <c r="BZ240" i="26464"/>
  <c r="AN240" i="26464"/>
  <c r="CD240" i="26464"/>
  <c r="AL240" i="26464"/>
  <c r="CB240" i="26464"/>
  <c r="EB31" i="26464"/>
  <c r="CK31" i="26464"/>
  <c r="CU31" i="26464"/>
  <c r="CY31" i="26464"/>
  <c r="CS31" i="26464"/>
  <c r="DI31" i="26464"/>
  <c r="DZ31" i="26464"/>
  <c r="EP31" i="26464" s="1"/>
  <c r="CO31" i="26464"/>
  <c r="DE31" i="26464"/>
  <c r="CQ31" i="26464"/>
  <c r="DA31" i="26464"/>
  <c r="CM31" i="26464"/>
  <c r="CI31" i="26464"/>
  <c r="BF238" i="26464"/>
  <c r="BN238" i="26464"/>
  <c r="BV238" i="26464"/>
  <c r="BB238" i="26464"/>
  <c r="BL238" i="26464"/>
  <c r="BD238" i="26464"/>
  <c r="BP238" i="26464"/>
  <c r="BR238" i="26464"/>
  <c r="BH238" i="26464"/>
  <c r="AZ238" i="26464"/>
  <c r="BT238" i="26464"/>
  <c r="BJ238" i="26464"/>
  <c r="EA21" i="26464"/>
  <c r="CP21" i="26464"/>
  <c r="CN21" i="26464"/>
  <c r="CR21" i="26464"/>
  <c r="CL21" i="26464"/>
  <c r="CT21" i="26464"/>
  <c r="CJ21" i="26464"/>
  <c r="DF21" i="26464"/>
  <c r="BA201" i="26464"/>
  <c r="BI201" i="26464"/>
  <c r="BQ201" i="26464"/>
  <c r="AY201" i="26464"/>
  <c r="BK201" i="26464"/>
  <c r="BU201" i="26464"/>
  <c r="BC201" i="26464"/>
  <c r="BM201" i="26464"/>
  <c r="BE201" i="26464"/>
  <c r="BG201" i="26464"/>
  <c r="BO201" i="26464"/>
  <c r="BS201" i="26464"/>
  <c r="BD38" i="26464"/>
  <c r="BL38" i="26464"/>
  <c r="BF38" i="26464"/>
  <c r="BN38" i="26464"/>
  <c r="BB38" i="26464"/>
  <c r="BP38" i="26464"/>
  <c r="BJ38" i="26464"/>
  <c r="AZ38" i="26464"/>
  <c r="BH38" i="26464"/>
  <c r="CL113" i="26464"/>
  <c r="CT113" i="26464"/>
  <c r="DB113" i="26464"/>
  <c r="DL113" i="26464"/>
  <c r="CP113" i="26464"/>
  <c r="DJ113" i="26464"/>
  <c r="EG113" i="26464"/>
  <c r="CZ113" i="26464"/>
  <c r="CR113" i="26464"/>
  <c r="EI113" i="26464"/>
  <c r="CJ113" i="26464"/>
  <c r="DN113" i="26464"/>
  <c r="EA113" i="26464"/>
  <c r="CX113" i="26464"/>
  <c r="DR113" i="26464"/>
  <c r="EE113" i="26464"/>
  <c r="EM113" i="26464"/>
  <c r="CN113" i="26464"/>
  <c r="DP113" i="26464"/>
  <c r="CV113" i="26464"/>
  <c r="DH113" i="26464"/>
  <c r="DF113" i="26464"/>
  <c r="EC113" i="26464"/>
  <c r="EK113" i="26464"/>
  <c r="AZ165" i="26464"/>
  <c r="BH165" i="26464"/>
  <c r="BP165" i="26464"/>
  <c r="BV165" i="26464"/>
  <c r="BB165" i="26464"/>
  <c r="BL165" i="26464"/>
  <c r="BN165" i="26464"/>
  <c r="BD165" i="26464"/>
  <c r="BJ165" i="26464"/>
  <c r="BT165" i="26464"/>
  <c r="BR165" i="26464"/>
  <c r="BF165" i="26464"/>
  <c r="AJ175" i="26464"/>
  <c r="AR175" i="26464"/>
  <c r="AL175" i="26464"/>
  <c r="AT175" i="26464"/>
  <c r="BZ175" i="26464"/>
  <c r="AF175" i="26464"/>
  <c r="AH175" i="26464"/>
  <c r="CB175" i="26464"/>
  <c r="AN175" i="26464"/>
  <c r="AP175" i="26464"/>
  <c r="CD175" i="26464"/>
  <c r="BF147" i="26464"/>
  <c r="BN147" i="26464"/>
  <c r="BV147" i="26464"/>
  <c r="AZ147" i="26464"/>
  <c r="BH147" i="26464"/>
  <c r="BP147" i="26464"/>
  <c r="BB147" i="26464"/>
  <c r="BD147" i="26464"/>
  <c r="BR147" i="26464"/>
  <c r="BJ147" i="26464"/>
  <c r="BT147" i="26464"/>
  <c r="BL147" i="26464"/>
  <c r="EI39" i="26464"/>
  <c r="EA39" i="26464"/>
  <c r="CN39" i="26464"/>
  <c r="CV39" i="26464"/>
  <c r="DF39" i="26464"/>
  <c r="CX39" i="26464"/>
  <c r="DN39" i="26464"/>
  <c r="CJ39" i="26464"/>
  <c r="CT39" i="26464"/>
  <c r="EC39" i="26464"/>
  <c r="CZ39" i="26464"/>
  <c r="DB39" i="26464"/>
  <c r="EE39" i="26464"/>
  <c r="DH39" i="26464"/>
  <c r="DJ39" i="26464"/>
  <c r="CR39" i="26464"/>
  <c r="CP39" i="26464"/>
  <c r="CL39" i="26464"/>
  <c r="ED79" i="26464"/>
  <c r="EL79" i="26464"/>
  <c r="EF79" i="26464"/>
  <c r="CI79" i="26464"/>
  <c r="CQ79" i="26464"/>
  <c r="CY79" i="26464"/>
  <c r="DI79" i="26464"/>
  <c r="DQ79" i="26464"/>
  <c r="DK79" i="26464"/>
  <c r="CK79" i="26464"/>
  <c r="CW79" i="26464"/>
  <c r="DM79" i="26464"/>
  <c r="EB79" i="26464"/>
  <c r="CM79" i="26464"/>
  <c r="DA79" i="26464"/>
  <c r="DO79" i="26464"/>
  <c r="CU79" i="26464"/>
  <c r="DZ79" i="26464"/>
  <c r="EP79" i="26464" s="1"/>
  <c r="CS79" i="26464"/>
  <c r="DE79" i="26464"/>
  <c r="EJ79" i="26464"/>
  <c r="DG79" i="26464"/>
  <c r="EH79" i="26464"/>
  <c r="CO79" i="26464"/>
  <c r="CP218" i="26464"/>
  <c r="CX218" i="26464"/>
  <c r="DH218" i="26464"/>
  <c r="DP218" i="26464"/>
  <c r="EC218" i="26464"/>
  <c r="EK218" i="26464"/>
  <c r="CJ218" i="26464"/>
  <c r="CR218" i="26464"/>
  <c r="CZ218" i="26464"/>
  <c r="DJ218" i="26464"/>
  <c r="DR218" i="26464"/>
  <c r="EE218" i="26464"/>
  <c r="EM218" i="26464"/>
  <c r="EA218" i="26464"/>
  <c r="EI218" i="26464"/>
  <c r="DB218" i="26464"/>
  <c r="CL218" i="26464"/>
  <c r="DF218" i="26464"/>
  <c r="EG218" i="26464"/>
  <c r="DL218" i="26464"/>
  <c r="CV218" i="26464"/>
  <c r="DN218" i="26464"/>
  <c r="CN218" i="26464"/>
  <c r="CT218" i="26464"/>
  <c r="AL85" i="26464"/>
  <c r="AT85" i="26464"/>
  <c r="BZ85" i="26464"/>
  <c r="AF85" i="26464"/>
  <c r="AN85" i="26464"/>
  <c r="CB85" i="26464"/>
  <c r="AP85" i="26464"/>
  <c r="CD85" i="26464"/>
  <c r="AR85" i="26464"/>
  <c r="AJ85" i="26464"/>
  <c r="AH85" i="26464"/>
  <c r="AM35" i="26464"/>
  <c r="CC35" i="26464"/>
  <c r="AG35" i="26464"/>
  <c r="AO35" i="26464"/>
  <c r="CA35" i="26464"/>
  <c r="AI35" i="26464"/>
  <c r="AQ35" i="26464"/>
  <c r="AK35" i="26464"/>
  <c r="CK72" i="26464"/>
  <c r="CS72" i="26464"/>
  <c r="DA72" i="26464"/>
  <c r="DK72" i="26464"/>
  <c r="CQ72" i="26464"/>
  <c r="EH72" i="26464"/>
  <c r="CI72" i="26464"/>
  <c r="DM72" i="26464"/>
  <c r="DZ72" i="26464"/>
  <c r="EP72" i="26464" s="1"/>
  <c r="DE72" i="26464"/>
  <c r="EJ72" i="26464"/>
  <c r="CU72" i="26464"/>
  <c r="DO72" i="26464"/>
  <c r="EB72" i="26464"/>
  <c r="CY72" i="26464"/>
  <c r="CO72" i="26464"/>
  <c r="DQ72" i="26464"/>
  <c r="CW72" i="26464"/>
  <c r="ED72" i="26464"/>
  <c r="EL72" i="26464"/>
  <c r="CM72" i="26464"/>
  <c r="EF72" i="26464"/>
  <c r="DI72" i="26464"/>
  <c r="DG72" i="26464"/>
  <c r="BF189" i="26464"/>
  <c r="BN189" i="26464"/>
  <c r="BV189" i="26464"/>
  <c r="AZ189" i="26464"/>
  <c r="BH189" i="26464"/>
  <c r="BP189" i="26464"/>
  <c r="BJ189" i="26464"/>
  <c r="BL189" i="26464"/>
  <c r="BD189" i="26464"/>
  <c r="BT189" i="26464"/>
  <c r="BB189" i="26464"/>
  <c r="BR189" i="26464"/>
  <c r="CP17" i="26464"/>
  <c r="CJ17" i="26464"/>
  <c r="L12" i="26465" s="1"/>
  <c r="CN17" i="26464"/>
  <c r="CL17" i="26464"/>
  <c r="AJ178" i="26464"/>
  <c r="AR178" i="26464"/>
  <c r="AL178" i="26464"/>
  <c r="AT178" i="26464"/>
  <c r="BZ178" i="26464"/>
  <c r="AH178" i="26464"/>
  <c r="AP178" i="26464"/>
  <c r="CD178" i="26464"/>
  <c r="CB178" i="26464"/>
  <c r="AN178" i="26464"/>
  <c r="AF178" i="26464"/>
  <c r="AY14" i="26464"/>
  <c r="BC14" i="26464"/>
  <c r="BA14" i="26464"/>
  <c r="CP85" i="26464"/>
  <c r="CX85" i="26464"/>
  <c r="DH85" i="26464"/>
  <c r="DP85" i="26464"/>
  <c r="CJ85" i="26464"/>
  <c r="CR85" i="26464"/>
  <c r="CZ85" i="26464"/>
  <c r="DJ85" i="26464"/>
  <c r="DR85" i="26464"/>
  <c r="EA85" i="26464"/>
  <c r="EI85" i="26464"/>
  <c r="CN85" i="26464"/>
  <c r="DB85" i="26464"/>
  <c r="EG85" i="26464"/>
  <c r="DF85" i="26464"/>
  <c r="EK85" i="26464"/>
  <c r="DN85" i="26464"/>
  <c r="DL85" i="26464"/>
  <c r="CL85" i="26464"/>
  <c r="CT85" i="26464"/>
  <c r="EE85" i="26464"/>
  <c r="EM85" i="26464"/>
  <c r="EC85" i="26464"/>
  <c r="CV85" i="26464"/>
  <c r="BB167" i="26464"/>
  <c r="BJ167" i="26464"/>
  <c r="BR167" i="26464"/>
  <c r="BF167" i="26464"/>
  <c r="BP167" i="26464"/>
  <c r="BH167" i="26464"/>
  <c r="AZ167" i="26464"/>
  <c r="BN167" i="26464"/>
  <c r="BT167" i="26464"/>
  <c r="BV167" i="26464"/>
  <c r="BL167" i="26464"/>
  <c r="BD167" i="26464"/>
  <c r="EG86" i="26464"/>
  <c r="EA86" i="26464"/>
  <c r="EI86" i="26464"/>
  <c r="CL86" i="26464"/>
  <c r="CT86" i="26464"/>
  <c r="DB86" i="26464"/>
  <c r="DL86" i="26464"/>
  <c r="DF86" i="26464"/>
  <c r="DR86" i="26464"/>
  <c r="CR86" i="26464"/>
  <c r="DH86" i="26464"/>
  <c r="EK86" i="26464"/>
  <c r="CP86" i="26464"/>
  <c r="CX86" i="26464"/>
  <c r="EC86" i="26464"/>
  <c r="CZ86" i="26464"/>
  <c r="EE86" i="26464"/>
  <c r="DJ86" i="26464"/>
  <c r="EM86" i="26464"/>
  <c r="CV86" i="26464"/>
  <c r="DN86" i="26464"/>
  <c r="DP86" i="26464"/>
  <c r="CJ86" i="26464"/>
  <c r="CN86" i="26464"/>
  <c r="CP193" i="26464"/>
  <c r="CX193" i="26464"/>
  <c r="DH193" i="26464"/>
  <c r="DP193" i="26464"/>
  <c r="CJ193" i="26464"/>
  <c r="CR193" i="26464"/>
  <c r="CZ193" i="26464"/>
  <c r="DJ193" i="26464"/>
  <c r="DR193" i="26464"/>
  <c r="EA193" i="26464"/>
  <c r="EI193" i="26464"/>
  <c r="DF193" i="26464"/>
  <c r="EK193" i="26464"/>
  <c r="CT193" i="26464"/>
  <c r="EM193" i="26464"/>
  <c r="CV193" i="26464"/>
  <c r="DL193" i="26464"/>
  <c r="EC193" i="26464"/>
  <c r="EG193" i="26464"/>
  <c r="DB193" i="26464"/>
  <c r="CN193" i="26464"/>
  <c r="EE193" i="26464"/>
  <c r="CL193" i="26464"/>
  <c r="DN193" i="26464"/>
  <c r="EB43" i="26464"/>
  <c r="CI43" i="26464"/>
  <c r="DA43" i="26464"/>
  <c r="CK43" i="26464"/>
  <c r="DE43" i="26464"/>
  <c r="DO43" i="26464"/>
  <c r="ED43" i="26464"/>
  <c r="CQ43" i="26464"/>
  <c r="DK43" i="26464"/>
  <c r="DZ43" i="26464"/>
  <c r="EP43" i="26464" s="1"/>
  <c r="CU43" i="26464"/>
  <c r="EH43" i="26464"/>
  <c r="CW43" i="26464"/>
  <c r="DM43" i="26464"/>
  <c r="EJ43" i="26464"/>
  <c r="CY43" i="26464"/>
  <c r="CS43" i="26464"/>
  <c r="DI43" i="26464"/>
  <c r="DG43" i="26464"/>
  <c r="CO43" i="26464"/>
  <c r="CM43" i="26464"/>
  <c r="CO180" i="26464"/>
  <c r="CW180" i="26464"/>
  <c r="DG180" i="26464"/>
  <c r="DO180" i="26464"/>
  <c r="EB180" i="26464"/>
  <c r="EJ180" i="26464"/>
  <c r="CI180" i="26464"/>
  <c r="CQ180" i="26464"/>
  <c r="CY180" i="26464"/>
  <c r="DI180" i="26464"/>
  <c r="DQ180" i="26464"/>
  <c r="ED180" i="26464"/>
  <c r="EL180" i="26464"/>
  <c r="DZ180" i="26464"/>
  <c r="EH180" i="26464"/>
  <c r="CS180" i="26464"/>
  <c r="DM180" i="26464"/>
  <c r="CU180" i="26464"/>
  <c r="DA180" i="26464"/>
  <c r="CM180" i="26464"/>
  <c r="DE180" i="26464"/>
  <c r="DK180" i="26464"/>
  <c r="EF180" i="26464"/>
  <c r="CK180" i="26464"/>
  <c r="CM30" i="26464"/>
  <c r="CU30" i="26464"/>
  <c r="CQ30" i="26464"/>
  <c r="CS30" i="26464"/>
  <c r="DE30" i="26464"/>
  <c r="EB30" i="26464"/>
  <c r="CK30" i="26464"/>
  <c r="CO30" i="26464"/>
  <c r="CI30" i="26464"/>
  <c r="CY30" i="26464"/>
  <c r="DI30" i="26464"/>
  <c r="DZ30" i="26464"/>
  <c r="EP30" i="26464" s="1"/>
  <c r="CI148" i="26464"/>
  <c r="CQ148" i="26464"/>
  <c r="CY148" i="26464"/>
  <c r="DI148" i="26464"/>
  <c r="DQ148" i="26464"/>
  <c r="CK148" i="26464"/>
  <c r="CS148" i="26464"/>
  <c r="DA148" i="26464"/>
  <c r="DK148" i="26464"/>
  <c r="EB148" i="26464"/>
  <c r="EJ148" i="26464"/>
  <c r="CO148" i="26464"/>
  <c r="DE148" i="26464"/>
  <c r="EH148" i="26464"/>
  <c r="DG148" i="26464"/>
  <c r="EL148" i="26464"/>
  <c r="CU148" i="26464"/>
  <c r="DZ148" i="26464"/>
  <c r="EP148" i="26464" s="1"/>
  <c r="CM148" i="26464"/>
  <c r="DO148" i="26464"/>
  <c r="CW148" i="26464"/>
  <c r="ED148" i="26464"/>
  <c r="DM148" i="26464"/>
  <c r="EF148" i="26464"/>
  <c r="EE184" i="26464"/>
  <c r="EM184" i="26464"/>
  <c r="CL184" i="26464"/>
  <c r="CT184" i="26464"/>
  <c r="DB184" i="26464"/>
  <c r="DL184" i="26464"/>
  <c r="EG184" i="26464"/>
  <c r="CN184" i="26464"/>
  <c r="CV184" i="26464"/>
  <c r="DF184" i="26464"/>
  <c r="DN184" i="26464"/>
  <c r="CJ184" i="26464"/>
  <c r="CR184" i="26464"/>
  <c r="CZ184" i="26464"/>
  <c r="DJ184" i="26464"/>
  <c r="DR184" i="26464"/>
  <c r="EC184" i="26464"/>
  <c r="DH184" i="26464"/>
  <c r="EI184" i="26464"/>
  <c r="CP184" i="26464"/>
  <c r="EK184" i="26464"/>
  <c r="CX184" i="26464"/>
  <c r="DP184" i="26464"/>
  <c r="EA184" i="26464"/>
  <c r="ED98" i="26464"/>
  <c r="EL98" i="26464"/>
  <c r="EF98" i="26464"/>
  <c r="CI98" i="26464"/>
  <c r="CQ98" i="26464"/>
  <c r="CY98" i="26464"/>
  <c r="DI98" i="26464"/>
  <c r="DQ98" i="26464"/>
  <c r="CS98" i="26464"/>
  <c r="DG98" i="26464"/>
  <c r="EJ98" i="26464"/>
  <c r="CU98" i="26464"/>
  <c r="DZ98" i="26464"/>
  <c r="EP98" i="26464" s="1"/>
  <c r="DK98" i="26464"/>
  <c r="CO98" i="26464"/>
  <c r="DE98" i="26464"/>
  <c r="EH98" i="26464"/>
  <c r="CW98" i="26464"/>
  <c r="DA98" i="26464"/>
  <c r="CM98" i="26464"/>
  <c r="EB98" i="26464"/>
  <c r="DM98" i="26464"/>
  <c r="DO98" i="26464"/>
  <c r="CK98" i="26464"/>
  <c r="BB161" i="26464"/>
  <c r="BJ161" i="26464"/>
  <c r="BR161" i="26464"/>
  <c r="BD161" i="26464"/>
  <c r="BL161" i="26464"/>
  <c r="BT161" i="26464"/>
  <c r="BP161" i="26464"/>
  <c r="BF161" i="26464"/>
  <c r="AZ161" i="26464"/>
  <c r="BN161" i="26464"/>
  <c r="BV161" i="26464"/>
  <c r="BH161" i="26464"/>
  <c r="BF35" i="26464"/>
  <c r="BN35" i="26464"/>
  <c r="BJ35" i="26464"/>
  <c r="AZ35" i="26464"/>
  <c r="BL35" i="26464"/>
  <c r="BB35" i="26464"/>
  <c r="BH35" i="26464"/>
  <c r="BD35" i="26464"/>
  <c r="BP35" i="26464"/>
  <c r="BH211" i="26464"/>
  <c r="AZ211" i="26464"/>
  <c r="BR211" i="26464"/>
  <c r="BJ211" i="26464"/>
  <c r="BT211" i="26464"/>
  <c r="BB211" i="26464"/>
  <c r="BL211" i="26464"/>
  <c r="BP211" i="26464"/>
  <c r="BF211" i="26464"/>
  <c r="BN211" i="26464"/>
  <c r="BD211" i="26464"/>
  <c r="BV211" i="26464"/>
  <c r="BF86" i="26464"/>
  <c r="BN86" i="26464"/>
  <c r="BV86" i="26464"/>
  <c r="BD86" i="26464"/>
  <c r="BR86" i="26464"/>
  <c r="BH86" i="26464"/>
  <c r="BT86" i="26464"/>
  <c r="BP86" i="26464"/>
  <c r="AZ86" i="26464"/>
  <c r="BB86" i="26464"/>
  <c r="BJ86" i="26464"/>
  <c r="BL86" i="26464"/>
  <c r="BB193" i="26464"/>
  <c r="BJ193" i="26464"/>
  <c r="BR193" i="26464"/>
  <c r="BD193" i="26464"/>
  <c r="BL193" i="26464"/>
  <c r="BT193" i="26464"/>
  <c r="BF193" i="26464"/>
  <c r="BH193" i="26464"/>
  <c r="BV193" i="26464"/>
  <c r="BP193" i="26464"/>
  <c r="BN193" i="26464"/>
  <c r="AZ193" i="26464"/>
  <c r="BE243" i="26464"/>
  <c r="BO243" i="26464"/>
  <c r="BG243" i="26464"/>
  <c r="AY243" i="26464"/>
  <c r="BQ243" i="26464"/>
  <c r="BI243" i="26464"/>
  <c r="BM243" i="26464"/>
  <c r="BU243" i="26464"/>
  <c r="BK243" i="26464"/>
  <c r="BA243" i="26464"/>
  <c r="BS243" i="26464"/>
  <c r="BC243" i="26464"/>
  <c r="EF162" i="26464"/>
  <c r="CM162" i="26464"/>
  <c r="CU162" i="26464"/>
  <c r="DE162" i="26464"/>
  <c r="DM162" i="26464"/>
  <c r="CO162" i="26464"/>
  <c r="CW162" i="26464"/>
  <c r="DG162" i="26464"/>
  <c r="DO162" i="26464"/>
  <c r="CQ162" i="26464"/>
  <c r="EJ162" i="26464"/>
  <c r="CS162" i="26464"/>
  <c r="DI162" i="26464"/>
  <c r="DZ162" i="26464"/>
  <c r="EP162" i="26464" s="1"/>
  <c r="EL162" i="26464"/>
  <c r="CI162" i="26464"/>
  <c r="EB162" i="26464"/>
  <c r="DA162" i="26464"/>
  <c r="DQ162" i="26464"/>
  <c r="EH162" i="26464"/>
  <c r="CY162" i="26464"/>
  <c r="DK162" i="26464"/>
  <c r="CK162" i="26464"/>
  <c r="ED162" i="26464"/>
  <c r="CP24" i="26464"/>
  <c r="DF24" i="26464"/>
  <c r="CJ24" i="26464"/>
  <c r="CR24" i="26464"/>
  <c r="EA24" i="26464"/>
  <c r="CL24" i="26464"/>
  <c r="CT24" i="26464"/>
  <c r="CN24" i="26464"/>
  <c r="CV24" i="26464"/>
  <c r="AZ36" i="26464"/>
  <c r="BH36" i="26464"/>
  <c r="BP36" i="26464"/>
  <c r="BB36" i="26464"/>
  <c r="BJ36" i="26464"/>
  <c r="BD36" i="26464"/>
  <c r="BL36" i="26464"/>
  <c r="BN36" i="26464"/>
  <c r="BF36" i="26464"/>
  <c r="AH264" i="26464"/>
  <c r="AP264" i="26464"/>
  <c r="CD264" i="26464"/>
  <c r="AJ264" i="26464"/>
  <c r="AR264" i="26464"/>
  <c r="AF264" i="26464"/>
  <c r="AN264" i="26464"/>
  <c r="CB264" i="26464"/>
  <c r="AL264" i="26464"/>
  <c r="AT264" i="26464"/>
  <c r="BZ264" i="26464"/>
  <c r="BA272" i="26464"/>
  <c r="BI272" i="26464"/>
  <c r="BQ272" i="26464"/>
  <c r="BC272" i="26464"/>
  <c r="BK272" i="26464"/>
  <c r="BS272" i="26464"/>
  <c r="AY272" i="26464"/>
  <c r="BM272" i="26464"/>
  <c r="BO272" i="26464"/>
  <c r="BE272" i="26464"/>
  <c r="BG272" i="26464"/>
  <c r="BU272" i="26464"/>
  <c r="BF97" i="26464"/>
  <c r="BN97" i="26464"/>
  <c r="BV97" i="26464"/>
  <c r="BP97" i="26464"/>
  <c r="BD97" i="26464"/>
  <c r="BR97" i="26464"/>
  <c r="BH97" i="26464"/>
  <c r="BT97" i="26464"/>
  <c r="BB97" i="26464"/>
  <c r="BL97" i="26464"/>
  <c r="AZ97" i="26464"/>
  <c r="BJ97" i="26464"/>
  <c r="AI232" i="26464"/>
  <c r="AQ232" i="26464"/>
  <c r="CE232" i="26464"/>
  <c r="AK232" i="26464"/>
  <c r="AM232" i="26464"/>
  <c r="CA232" i="26464"/>
  <c r="AG232" i="26464"/>
  <c r="AU232" i="26464"/>
  <c r="AS232" i="26464"/>
  <c r="CC232" i="26464"/>
  <c r="AO232" i="26464"/>
  <c r="AY118" i="26464"/>
  <c r="BG118" i="26464"/>
  <c r="BO118" i="26464"/>
  <c r="BA118" i="26464"/>
  <c r="BI118" i="26464"/>
  <c r="BQ118" i="26464"/>
  <c r="BE118" i="26464"/>
  <c r="BU118" i="26464"/>
  <c r="BK118" i="26464"/>
  <c r="BC118" i="26464"/>
  <c r="BM118" i="26464"/>
  <c r="BS118" i="26464"/>
  <c r="CK225" i="26464"/>
  <c r="CS225" i="26464"/>
  <c r="DA225" i="26464"/>
  <c r="DK225" i="26464"/>
  <c r="CM225" i="26464"/>
  <c r="CU225" i="26464"/>
  <c r="DE225" i="26464"/>
  <c r="DM225" i="26464"/>
  <c r="ED225" i="26464"/>
  <c r="EL225" i="26464"/>
  <c r="CY225" i="26464"/>
  <c r="DO225" i="26464"/>
  <c r="EF225" i="26464"/>
  <c r="CO225" i="26464"/>
  <c r="EH225" i="26464"/>
  <c r="DQ225" i="26464"/>
  <c r="CQ225" i="26464"/>
  <c r="DG225" i="26464"/>
  <c r="EJ225" i="26464"/>
  <c r="DI225" i="26464"/>
  <c r="CW225" i="26464"/>
  <c r="DZ225" i="26464"/>
  <c r="EB225" i="26464"/>
  <c r="CI225" i="26464"/>
  <c r="AJ94" i="26464"/>
  <c r="AR94" i="26464"/>
  <c r="AL94" i="26464"/>
  <c r="AT94" i="26464"/>
  <c r="BZ94" i="26464"/>
  <c r="AN94" i="26464"/>
  <c r="AP94" i="26464"/>
  <c r="AH94" i="26464"/>
  <c r="CD94" i="26464"/>
  <c r="CB94" i="26464"/>
  <c r="AF94" i="26464"/>
  <c r="AL188" i="26464"/>
  <c r="AT188" i="26464"/>
  <c r="BZ188" i="26464"/>
  <c r="AF188" i="26464"/>
  <c r="AN188" i="26464"/>
  <c r="CB188" i="26464"/>
  <c r="AJ188" i="26464"/>
  <c r="AR188" i="26464"/>
  <c r="CD188" i="26464"/>
  <c r="AP188" i="26464"/>
  <c r="AH188" i="26464"/>
  <c r="EE155" i="26464"/>
  <c r="EM155" i="26464"/>
  <c r="CR155" i="26464"/>
  <c r="DB155" i="26464"/>
  <c r="EI155" i="26464"/>
  <c r="CJ155" i="26464"/>
  <c r="CT155" i="26464"/>
  <c r="DN155" i="26464"/>
  <c r="EA155" i="26464"/>
  <c r="CV155" i="26464"/>
  <c r="DP155" i="26464"/>
  <c r="EC155" i="26464"/>
  <c r="DJ155" i="26464"/>
  <c r="DL155" i="26464"/>
  <c r="CX155" i="26464"/>
  <c r="EG155" i="26464"/>
  <c r="CL155" i="26464"/>
  <c r="DR155" i="26464"/>
  <c r="CN155" i="26464"/>
  <c r="EK155" i="26464"/>
  <c r="DH155" i="26464"/>
  <c r="CP155" i="26464"/>
  <c r="CZ155" i="26464"/>
  <c r="DF155" i="26464"/>
  <c r="CL210" i="26464"/>
  <c r="CT210" i="26464"/>
  <c r="DB210" i="26464"/>
  <c r="DL210" i="26464"/>
  <c r="DF210" i="26464"/>
  <c r="EK210" i="26464"/>
  <c r="CV210" i="26464"/>
  <c r="DP210" i="26464"/>
  <c r="EC210" i="26464"/>
  <c r="CN210" i="26464"/>
  <c r="DH210" i="26464"/>
  <c r="EM210" i="26464"/>
  <c r="CX210" i="26464"/>
  <c r="DR210" i="26464"/>
  <c r="EE210" i="26464"/>
  <c r="CJ210" i="26464"/>
  <c r="DN210" i="26464"/>
  <c r="EA210" i="26464"/>
  <c r="CZ210" i="26464"/>
  <c r="EG210" i="26464"/>
  <c r="DJ210" i="26464"/>
  <c r="EI210" i="26464"/>
  <c r="CP210" i="26464"/>
  <c r="CR210" i="26464"/>
  <c r="AI207" i="26464"/>
  <c r="AQ207" i="26464"/>
  <c r="CE207" i="26464"/>
  <c r="AO207" i="26464"/>
  <c r="AG207" i="26464"/>
  <c r="CA207" i="26464"/>
  <c r="AM207" i="26464"/>
  <c r="AK207" i="26464"/>
  <c r="AS207" i="26464"/>
  <c r="CC207" i="26464"/>
  <c r="AU207" i="26464"/>
  <c r="AF153" i="26464"/>
  <c r="AN153" i="26464"/>
  <c r="CB153" i="26464"/>
  <c r="AH153" i="26464"/>
  <c r="AR153" i="26464"/>
  <c r="AJ153" i="26464"/>
  <c r="AT153" i="26464"/>
  <c r="BZ153" i="26464"/>
  <c r="CD153" i="26464"/>
  <c r="AL153" i="26464"/>
  <c r="AP153" i="26464"/>
  <c r="ED236" i="26464"/>
  <c r="EL236" i="26464"/>
  <c r="EF236" i="26464"/>
  <c r="CI236" i="26464"/>
  <c r="CQ236" i="26464"/>
  <c r="CY236" i="26464"/>
  <c r="DI236" i="26464"/>
  <c r="DQ236" i="26464"/>
  <c r="CO236" i="26464"/>
  <c r="DE236" i="26464"/>
  <c r="EH236" i="26464"/>
  <c r="CS236" i="26464"/>
  <c r="DG236" i="26464"/>
  <c r="EJ236" i="26464"/>
  <c r="CU236" i="26464"/>
  <c r="DZ236" i="26464"/>
  <c r="DA236" i="26464"/>
  <c r="DO236" i="26464"/>
  <c r="CK236" i="26464"/>
  <c r="DK236" i="26464"/>
  <c r="DM236" i="26464"/>
  <c r="CM236" i="26464"/>
  <c r="EB236" i="26464"/>
  <c r="CW236" i="26464"/>
  <c r="AZ78" i="26464"/>
  <c r="BH78" i="26464"/>
  <c r="BP78" i="26464"/>
  <c r="BF78" i="26464"/>
  <c r="BN78" i="26464"/>
  <c r="BV78" i="26464"/>
  <c r="BD78" i="26464"/>
  <c r="BT78" i="26464"/>
  <c r="BJ78" i="26464"/>
  <c r="BB78" i="26464"/>
  <c r="BR78" i="26464"/>
  <c r="BL78" i="26464"/>
  <c r="AH97" i="26464"/>
  <c r="AP97" i="26464"/>
  <c r="CD97" i="26464"/>
  <c r="CB97" i="26464"/>
  <c r="AR97" i="26464"/>
  <c r="AF97" i="26464"/>
  <c r="AT97" i="26464"/>
  <c r="AN97" i="26464"/>
  <c r="AJ97" i="26464"/>
  <c r="AL97" i="26464"/>
  <c r="BZ97" i="26464"/>
  <c r="EB226" i="26464"/>
  <c r="EJ226" i="26464"/>
  <c r="ED226" i="26464"/>
  <c r="EL226" i="26464"/>
  <c r="CO226" i="26464"/>
  <c r="CW226" i="26464"/>
  <c r="DG226" i="26464"/>
  <c r="DO226" i="26464"/>
  <c r="DQ226" i="26464"/>
  <c r="CQ226" i="26464"/>
  <c r="DE226" i="26464"/>
  <c r="EH226" i="26464"/>
  <c r="CS226" i="26464"/>
  <c r="DI226" i="26464"/>
  <c r="CM226" i="26464"/>
  <c r="DA226" i="26464"/>
  <c r="EF226" i="26464"/>
  <c r="CY226" i="26464"/>
  <c r="CU226" i="26464"/>
  <c r="DK226" i="26464"/>
  <c r="CI226" i="26464"/>
  <c r="DM226" i="26464"/>
  <c r="DZ226" i="26464"/>
  <c r="CK226" i="26464"/>
  <c r="AK180" i="26464"/>
  <c r="AS180" i="26464"/>
  <c r="AM180" i="26464"/>
  <c r="AU180" i="26464"/>
  <c r="CA180" i="26464"/>
  <c r="AG180" i="26464"/>
  <c r="AI180" i="26464"/>
  <c r="CC180" i="26464"/>
  <c r="AO180" i="26464"/>
  <c r="AQ180" i="26464"/>
  <c r="CE180" i="26464"/>
  <c r="AM135" i="26464"/>
  <c r="AU135" i="26464"/>
  <c r="CA135" i="26464"/>
  <c r="AG135" i="26464"/>
  <c r="AO135" i="26464"/>
  <c r="CC135" i="26464"/>
  <c r="AK135" i="26464"/>
  <c r="AS135" i="26464"/>
  <c r="CE135" i="26464"/>
  <c r="AQ135" i="26464"/>
  <c r="AI135" i="26464"/>
  <c r="AY32" i="26464"/>
  <c r="BG32" i="26464"/>
  <c r="BI32" i="26464"/>
  <c r="BK32" i="26464"/>
  <c r="BC32" i="26464"/>
  <c r="BM32" i="26464"/>
  <c r="BA32" i="26464"/>
  <c r="BE32" i="26464"/>
  <c r="EB60" i="26464"/>
  <c r="EJ60" i="26464"/>
  <c r="CI60" i="26464"/>
  <c r="CQ60" i="26464"/>
  <c r="CY60" i="26464"/>
  <c r="DI60" i="26464"/>
  <c r="DQ60" i="26464"/>
  <c r="ED60" i="26464"/>
  <c r="EL60" i="26464"/>
  <c r="CK60" i="26464"/>
  <c r="CS60" i="26464"/>
  <c r="DA60" i="26464"/>
  <c r="DK60" i="26464"/>
  <c r="CO60" i="26464"/>
  <c r="CW60" i="26464"/>
  <c r="DG60" i="26464"/>
  <c r="DO60" i="26464"/>
  <c r="CM60" i="26464"/>
  <c r="EH60" i="26464"/>
  <c r="DM60" i="26464"/>
  <c r="DE60" i="26464"/>
  <c r="EF60" i="26464"/>
  <c r="DZ60" i="26464"/>
  <c r="EP60" i="26464" s="1"/>
  <c r="CU60" i="26464"/>
  <c r="AI102" i="26464"/>
  <c r="AQ102" i="26464"/>
  <c r="CE102" i="26464"/>
  <c r="AG102" i="26464"/>
  <c r="AU102" i="26464"/>
  <c r="AK102" i="26464"/>
  <c r="AM102" i="26464"/>
  <c r="AS102" i="26464"/>
  <c r="AO102" i="26464"/>
  <c r="CA102" i="26464"/>
  <c r="CC102" i="26464"/>
  <c r="AI78" i="26464"/>
  <c r="AQ78" i="26464"/>
  <c r="CE78" i="26464"/>
  <c r="AK78" i="26464"/>
  <c r="AS78" i="26464"/>
  <c r="AM78" i="26464"/>
  <c r="AO78" i="26464"/>
  <c r="CA78" i="26464"/>
  <c r="AG78" i="26464"/>
  <c r="CC78" i="26464"/>
  <c r="AU78" i="26464"/>
  <c r="BF19" i="26464"/>
  <c r="BH19" i="26464"/>
  <c r="BB19" i="26464"/>
  <c r="BD19" i="26464"/>
  <c r="AZ19" i="26464"/>
  <c r="EC132" i="26464"/>
  <c r="EK132" i="26464"/>
  <c r="CJ132" i="26464"/>
  <c r="CR132" i="26464"/>
  <c r="CZ132" i="26464"/>
  <c r="DJ132" i="26464"/>
  <c r="DR132" i="26464"/>
  <c r="EE132" i="26464"/>
  <c r="EM132" i="26464"/>
  <c r="CL132" i="26464"/>
  <c r="CT132" i="26464"/>
  <c r="DB132" i="26464"/>
  <c r="DL132" i="26464"/>
  <c r="CP132" i="26464"/>
  <c r="CX132" i="26464"/>
  <c r="DH132" i="26464"/>
  <c r="DP132" i="26464"/>
  <c r="CV132" i="26464"/>
  <c r="EA132" i="26464"/>
  <c r="DF132" i="26464"/>
  <c r="EG132" i="26464"/>
  <c r="DN132" i="26464"/>
  <c r="EI132" i="26464"/>
  <c r="CN132" i="26464"/>
  <c r="AF57" i="26464"/>
  <c r="AN57" i="26464"/>
  <c r="CB57" i="26464"/>
  <c r="AH57" i="26464"/>
  <c r="AP57" i="26464"/>
  <c r="CD57" i="26464"/>
  <c r="AL57" i="26464"/>
  <c r="AT57" i="26464"/>
  <c r="BZ57" i="26464"/>
  <c r="AR57" i="26464"/>
  <c r="AJ57" i="26464"/>
  <c r="EE150" i="26464"/>
  <c r="EM150" i="26464"/>
  <c r="EG150" i="26464"/>
  <c r="CJ150" i="26464"/>
  <c r="CR150" i="26464"/>
  <c r="CZ150" i="26464"/>
  <c r="DJ150" i="26464"/>
  <c r="DR150" i="26464"/>
  <c r="CT150" i="26464"/>
  <c r="DH150" i="26464"/>
  <c r="EK150" i="26464"/>
  <c r="CV150" i="26464"/>
  <c r="EA150" i="26464"/>
  <c r="DL150" i="26464"/>
  <c r="DP150" i="26464"/>
  <c r="CP150" i="26464"/>
  <c r="CX150" i="26464"/>
  <c r="EC150" i="26464"/>
  <c r="CN150" i="26464"/>
  <c r="CL150" i="26464"/>
  <c r="DB150" i="26464"/>
  <c r="EI150" i="26464"/>
  <c r="DN150" i="26464"/>
  <c r="DF150" i="26464"/>
  <c r="AY199" i="26464"/>
  <c r="BG199" i="26464"/>
  <c r="BO199" i="26464"/>
  <c r="BA199" i="26464"/>
  <c r="BM199" i="26464"/>
  <c r="BC199" i="26464"/>
  <c r="BQ199" i="26464"/>
  <c r="BK199" i="26464"/>
  <c r="BS199" i="26464"/>
  <c r="BU199" i="26464"/>
  <c r="BI199" i="26464"/>
  <c r="BE199" i="26464"/>
  <c r="EF243" i="26464"/>
  <c r="CY243" i="26464"/>
  <c r="CQ243" i="26464"/>
  <c r="DK243" i="26464"/>
  <c r="EH243" i="26464"/>
  <c r="CI243" i="26464"/>
  <c r="DA243" i="26464"/>
  <c r="DM243" i="26464"/>
  <c r="DZ243" i="26464"/>
  <c r="CS243" i="26464"/>
  <c r="DE243" i="26464"/>
  <c r="EJ243" i="26464"/>
  <c r="CO243" i="26464"/>
  <c r="DI243" i="26464"/>
  <c r="DG243" i="26464"/>
  <c r="EB243" i="26464"/>
  <c r="CK243" i="26464"/>
  <c r="EL243" i="26464"/>
  <c r="CM243" i="26464"/>
  <c r="DO243" i="26464"/>
  <c r="CU243" i="26464"/>
  <c r="CW243" i="26464"/>
  <c r="ED243" i="26464"/>
  <c r="DQ243" i="26464"/>
  <c r="BB122" i="26464"/>
  <c r="BJ122" i="26464"/>
  <c r="BR122" i="26464"/>
  <c r="BD122" i="26464"/>
  <c r="BP122" i="26464"/>
  <c r="BF122" i="26464"/>
  <c r="BT122" i="26464"/>
  <c r="BH122" i="26464"/>
  <c r="BV122" i="26464"/>
  <c r="BL122" i="26464"/>
  <c r="BN122" i="26464"/>
  <c r="AZ122" i="26464"/>
  <c r="BE64" i="26464"/>
  <c r="BM64" i="26464"/>
  <c r="BU64" i="26464"/>
  <c r="BG64" i="26464"/>
  <c r="BS64" i="26464"/>
  <c r="BI64" i="26464"/>
  <c r="AY64" i="26464"/>
  <c r="BK64" i="26464"/>
  <c r="BO64" i="26464"/>
  <c r="BQ64" i="26464"/>
  <c r="BC64" i="26464"/>
  <c r="BA64" i="26464"/>
  <c r="AL223" i="26464"/>
  <c r="AT223" i="26464"/>
  <c r="BZ223" i="26464"/>
  <c r="AN223" i="26464"/>
  <c r="AP223" i="26464"/>
  <c r="CB223" i="26464"/>
  <c r="CD223" i="26464"/>
  <c r="AJ223" i="26464"/>
  <c r="AR223" i="26464"/>
  <c r="AF223" i="26464"/>
  <c r="AH223" i="26464"/>
  <c r="CO172" i="26464"/>
  <c r="CW172" i="26464"/>
  <c r="DG172" i="26464"/>
  <c r="DO172" i="26464"/>
  <c r="EB172" i="26464"/>
  <c r="EJ172" i="26464"/>
  <c r="CI172" i="26464"/>
  <c r="CQ172" i="26464"/>
  <c r="CY172" i="26464"/>
  <c r="DI172" i="26464"/>
  <c r="DQ172" i="26464"/>
  <c r="ED172" i="26464"/>
  <c r="EL172" i="26464"/>
  <c r="DZ172" i="26464"/>
  <c r="EP172" i="26464" s="1"/>
  <c r="EH172" i="26464"/>
  <c r="DK172" i="26464"/>
  <c r="CM172" i="26464"/>
  <c r="CS172" i="26464"/>
  <c r="DM172" i="26464"/>
  <c r="CK172" i="26464"/>
  <c r="DE172" i="26464"/>
  <c r="EF172" i="26464"/>
  <c r="DA172" i="26464"/>
  <c r="CU172" i="26464"/>
  <c r="AL130" i="26464"/>
  <c r="AT130" i="26464"/>
  <c r="BZ130" i="26464"/>
  <c r="AH130" i="26464"/>
  <c r="AR130" i="26464"/>
  <c r="AJ130" i="26464"/>
  <c r="CB130" i="26464"/>
  <c r="AF130" i="26464"/>
  <c r="AP130" i="26464"/>
  <c r="AN130" i="26464"/>
  <c r="CD130" i="26464"/>
  <c r="CO80" i="26464"/>
  <c r="CW80" i="26464"/>
  <c r="DG80" i="26464"/>
  <c r="DO80" i="26464"/>
  <c r="CI80" i="26464"/>
  <c r="CQ80" i="26464"/>
  <c r="CY80" i="26464"/>
  <c r="DI80" i="26464"/>
  <c r="DQ80" i="26464"/>
  <c r="DZ80" i="26464"/>
  <c r="EP80" i="26464" s="1"/>
  <c r="EH80" i="26464"/>
  <c r="CU80" i="26464"/>
  <c r="DK80" i="26464"/>
  <c r="EB80" i="26464"/>
  <c r="CK80" i="26464"/>
  <c r="ED80" i="26464"/>
  <c r="DM80" i="26464"/>
  <c r="CM80" i="26464"/>
  <c r="DA80" i="26464"/>
  <c r="EF80" i="26464"/>
  <c r="CS80" i="26464"/>
  <c r="EJ80" i="26464"/>
  <c r="EL80" i="26464"/>
  <c r="DE80" i="26464"/>
  <c r="BA260" i="26464"/>
  <c r="BI260" i="26464"/>
  <c r="BQ260" i="26464"/>
  <c r="BC260" i="26464"/>
  <c r="BK260" i="26464"/>
  <c r="BS260" i="26464"/>
  <c r="BO260" i="26464"/>
  <c r="BG260" i="26464"/>
  <c r="BM260" i="26464"/>
  <c r="BU260" i="26464"/>
  <c r="AY260" i="26464"/>
  <c r="BE260" i="26464"/>
  <c r="EE165" i="26464"/>
  <c r="EM165" i="26464"/>
  <c r="CN165" i="26464"/>
  <c r="CV165" i="26464"/>
  <c r="DF165" i="26464"/>
  <c r="DN165" i="26464"/>
  <c r="DB165" i="26464"/>
  <c r="EC165" i="26464"/>
  <c r="CR165" i="26464"/>
  <c r="DP165" i="26464"/>
  <c r="CT165" i="26464"/>
  <c r="CJ165" i="26464"/>
  <c r="DH165" i="26464"/>
  <c r="DR165" i="26464"/>
  <c r="EG165" i="26464"/>
  <c r="CP165" i="26464"/>
  <c r="CZ165" i="26464"/>
  <c r="EA165" i="26464"/>
  <c r="CX165" i="26464"/>
  <c r="EI165" i="26464"/>
  <c r="CL165" i="26464"/>
  <c r="DL165" i="26464"/>
  <c r="DJ165" i="26464"/>
  <c r="EK165" i="26464"/>
  <c r="BB96" i="26464"/>
  <c r="BJ96" i="26464"/>
  <c r="BR96" i="26464"/>
  <c r="BD96" i="26464"/>
  <c r="BL96" i="26464"/>
  <c r="BT96" i="26464"/>
  <c r="AZ96" i="26464"/>
  <c r="BN96" i="26464"/>
  <c r="BP96" i="26464"/>
  <c r="BF96" i="26464"/>
  <c r="BV96" i="26464"/>
  <c r="BH96" i="26464"/>
  <c r="AL43" i="26464"/>
  <c r="BZ43" i="26464"/>
  <c r="CB43" i="26464"/>
  <c r="AF43" i="26464"/>
  <c r="AP43" i="26464"/>
  <c r="AH43" i="26464"/>
  <c r="AJ43" i="26464"/>
  <c r="CD43" i="26464"/>
  <c r="AR43" i="26464"/>
  <c r="AN43" i="26464"/>
  <c r="CL269" i="26464"/>
  <c r="CT269" i="26464"/>
  <c r="DB269" i="26464"/>
  <c r="DP269" i="26464"/>
  <c r="EC269" i="26464"/>
  <c r="EK269" i="26464"/>
  <c r="CN269" i="26464"/>
  <c r="CV269" i="26464"/>
  <c r="DJ269" i="26464"/>
  <c r="DR269" i="26464"/>
  <c r="EE269" i="26464"/>
  <c r="EM269" i="26464"/>
  <c r="EA269" i="26464"/>
  <c r="EI269" i="26464"/>
  <c r="CP269" i="26464"/>
  <c r="CZ269" i="26464"/>
  <c r="EG269" i="26464"/>
  <c r="DN269" i="26464"/>
  <c r="DL269" i="26464"/>
  <c r="CJ269" i="26464"/>
  <c r="CR269" i="26464"/>
  <c r="CX269" i="26464"/>
  <c r="BF207" i="26464"/>
  <c r="BP207" i="26464"/>
  <c r="BH207" i="26464"/>
  <c r="AZ207" i="26464"/>
  <c r="BR207" i="26464"/>
  <c r="BJ207" i="26464"/>
  <c r="BN207" i="26464"/>
  <c r="BL207" i="26464"/>
  <c r="BT207" i="26464"/>
  <c r="BD207" i="26464"/>
  <c r="BV207" i="26464"/>
  <c r="BB207" i="26464"/>
  <c r="BD187" i="26464"/>
  <c r="BL187" i="26464"/>
  <c r="BT187" i="26464"/>
  <c r="BF187" i="26464"/>
  <c r="BN187" i="26464"/>
  <c r="BV187" i="26464"/>
  <c r="AZ187" i="26464"/>
  <c r="BR187" i="26464"/>
  <c r="BB187" i="26464"/>
  <c r="BH187" i="26464"/>
  <c r="BJ187" i="26464"/>
  <c r="BP187" i="26464"/>
  <c r="AI214" i="26464"/>
  <c r="AQ214" i="26464"/>
  <c r="CE214" i="26464"/>
  <c r="AK214" i="26464"/>
  <c r="AS214" i="26464"/>
  <c r="AG214" i="26464"/>
  <c r="AO214" i="26464"/>
  <c r="CC214" i="26464"/>
  <c r="AU214" i="26464"/>
  <c r="AM214" i="26464"/>
  <c r="CA214" i="26464"/>
  <c r="AH197" i="26464"/>
  <c r="AP197" i="26464"/>
  <c r="CD197" i="26464"/>
  <c r="AJ197" i="26464"/>
  <c r="AR197" i="26464"/>
  <c r="AL197" i="26464"/>
  <c r="BZ197" i="26464"/>
  <c r="AN197" i="26464"/>
  <c r="AT197" i="26464"/>
  <c r="CB197" i="26464"/>
  <c r="AF197" i="26464"/>
  <c r="AY110" i="26464"/>
  <c r="BG110" i="26464"/>
  <c r="BO110" i="26464"/>
  <c r="BK110" i="26464"/>
  <c r="BC110" i="26464"/>
  <c r="BU110" i="26464"/>
  <c r="BM110" i="26464"/>
  <c r="BE110" i="26464"/>
  <c r="BA110" i="26464"/>
  <c r="BS110" i="26464"/>
  <c r="BI110" i="26464"/>
  <c r="BQ110" i="26464"/>
  <c r="AJ224" i="26464"/>
  <c r="AR224" i="26464"/>
  <c r="AL224" i="26464"/>
  <c r="AT224" i="26464"/>
  <c r="BZ224" i="26464"/>
  <c r="AN224" i="26464"/>
  <c r="CB224" i="26464"/>
  <c r="AP224" i="26464"/>
  <c r="AH224" i="26464"/>
  <c r="AF224" i="26464"/>
  <c r="CD224" i="26464"/>
  <c r="AG176" i="26464"/>
  <c r="AO176" i="26464"/>
  <c r="CC176" i="26464"/>
  <c r="AI176" i="26464"/>
  <c r="AQ176" i="26464"/>
  <c r="CE176" i="26464"/>
  <c r="CA176" i="26464"/>
  <c r="AM176" i="26464"/>
  <c r="AS176" i="26464"/>
  <c r="AK176" i="26464"/>
  <c r="AU176" i="26464"/>
  <c r="CM74" i="26464"/>
  <c r="CU74" i="26464"/>
  <c r="DE74" i="26464"/>
  <c r="DM74" i="26464"/>
  <c r="CW74" i="26464"/>
  <c r="DQ74" i="26464"/>
  <c r="ED74" i="26464"/>
  <c r="CO74" i="26464"/>
  <c r="DI74" i="26464"/>
  <c r="CY74" i="26464"/>
  <c r="EF74" i="26464"/>
  <c r="CQ74" i="26464"/>
  <c r="DK74" i="26464"/>
  <c r="EH74" i="26464"/>
  <c r="DG74" i="26464"/>
  <c r="EL74" i="26464"/>
  <c r="DA74" i="26464"/>
  <c r="EB74" i="26464"/>
  <c r="CI74" i="26464"/>
  <c r="EJ74" i="26464"/>
  <c r="CS74" i="26464"/>
  <c r="DO74" i="26464"/>
  <c r="DZ74" i="26464"/>
  <c r="EP74" i="26464" s="1"/>
  <c r="CK74" i="26464"/>
  <c r="CK155" i="26464"/>
  <c r="CS155" i="26464"/>
  <c r="DA155" i="26464"/>
  <c r="DK155" i="26464"/>
  <c r="CI155" i="26464"/>
  <c r="DM155" i="26464"/>
  <c r="DZ155" i="26464"/>
  <c r="EP155" i="26464" s="1"/>
  <c r="DE155" i="26464"/>
  <c r="EJ155" i="26464"/>
  <c r="CM155" i="26464"/>
  <c r="DG155" i="26464"/>
  <c r="EL155" i="26464"/>
  <c r="CU155" i="26464"/>
  <c r="ED155" i="26464"/>
  <c r="CW155" i="26464"/>
  <c r="EF155" i="26464"/>
  <c r="DO155" i="26464"/>
  <c r="CY155" i="26464"/>
  <c r="DQ155" i="26464"/>
  <c r="EH155" i="26464"/>
  <c r="CQ155" i="26464"/>
  <c r="DI155" i="26464"/>
  <c r="EB155" i="26464"/>
  <c r="CO155" i="26464"/>
  <c r="BA242" i="26464"/>
  <c r="BI242" i="26464"/>
  <c r="BQ242" i="26464"/>
  <c r="BG242" i="26464"/>
  <c r="AY242" i="26464"/>
  <c r="BS242" i="26464"/>
  <c r="BK242" i="26464"/>
  <c r="BO242" i="26464"/>
  <c r="BE242" i="26464"/>
  <c r="BU242" i="26464"/>
  <c r="BM242" i="26464"/>
  <c r="BC242" i="26464"/>
  <c r="CK95" i="26464"/>
  <c r="CS95" i="26464"/>
  <c r="DA95" i="26464"/>
  <c r="DK95" i="26464"/>
  <c r="CM95" i="26464"/>
  <c r="CU95" i="26464"/>
  <c r="DE95" i="26464"/>
  <c r="DM95" i="26464"/>
  <c r="ED95" i="26464"/>
  <c r="EL95" i="26464"/>
  <c r="CY95" i="26464"/>
  <c r="DO95" i="26464"/>
  <c r="EF95" i="26464"/>
  <c r="CO95" i="26464"/>
  <c r="EH95" i="26464"/>
  <c r="DQ95" i="26464"/>
  <c r="CI95" i="26464"/>
  <c r="CW95" i="26464"/>
  <c r="EB95" i="26464"/>
  <c r="DI95" i="26464"/>
  <c r="DZ95" i="26464"/>
  <c r="EP95" i="26464" s="1"/>
  <c r="CQ95" i="26464"/>
  <c r="DG95" i="26464"/>
  <c r="EJ95" i="26464"/>
  <c r="DZ247" i="26464"/>
  <c r="EH247" i="26464"/>
  <c r="CO247" i="26464"/>
  <c r="CW247" i="26464"/>
  <c r="DG247" i="26464"/>
  <c r="DO247" i="26464"/>
  <c r="EB247" i="26464"/>
  <c r="EJ247" i="26464"/>
  <c r="CI247" i="26464"/>
  <c r="CQ247" i="26464"/>
  <c r="CY247" i="26464"/>
  <c r="DI247" i="26464"/>
  <c r="DQ247" i="26464"/>
  <c r="CM247" i="26464"/>
  <c r="CU247" i="26464"/>
  <c r="DE247" i="26464"/>
  <c r="DM247" i="26464"/>
  <c r="DA247" i="26464"/>
  <c r="ED247" i="26464"/>
  <c r="CS247" i="26464"/>
  <c r="CK247" i="26464"/>
  <c r="EF247" i="26464"/>
  <c r="DK247" i="26464"/>
  <c r="EL247" i="26464"/>
  <c r="AY136" i="26464"/>
  <c r="BG136" i="26464"/>
  <c r="BO136" i="26464"/>
  <c r="BA136" i="26464"/>
  <c r="BI136" i="26464"/>
  <c r="BQ136" i="26464"/>
  <c r="BS136" i="26464"/>
  <c r="BC136" i="26464"/>
  <c r="BU136" i="26464"/>
  <c r="BE136" i="26464"/>
  <c r="BK136" i="26464"/>
  <c r="BM136" i="26464"/>
  <c r="EF222" i="26464"/>
  <c r="DZ222" i="26464"/>
  <c r="EH222" i="26464"/>
  <c r="CK222" i="26464"/>
  <c r="CS222" i="26464"/>
  <c r="DA222" i="26464"/>
  <c r="DK222" i="26464"/>
  <c r="CI222" i="26464"/>
  <c r="CW222" i="26464"/>
  <c r="EB222" i="26464"/>
  <c r="DM222" i="26464"/>
  <c r="CM222" i="26464"/>
  <c r="CY222" i="26464"/>
  <c r="DO222" i="26464"/>
  <c r="ED222" i="26464"/>
  <c r="CO222" i="26464"/>
  <c r="CU222" i="26464"/>
  <c r="DI222" i="26464"/>
  <c r="EL222" i="26464"/>
  <c r="EJ222" i="26464"/>
  <c r="DE222" i="26464"/>
  <c r="DQ222" i="26464"/>
  <c r="DG222" i="26464"/>
  <c r="CQ222" i="26464"/>
  <c r="ED171" i="26464"/>
  <c r="EL171" i="26464"/>
  <c r="CK171" i="26464"/>
  <c r="CS171" i="26464"/>
  <c r="DA171" i="26464"/>
  <c r="DK171" i="26464"/>
  <c r="EF171" i="26464"/>
  <c r="CM171" i="26464"/>
  <c r="CU171" i="26464"/>
  <c r="DE171" i="26464"/>
  <c r="DM171" i="26464"/>
  <c r="CI171" i="26464"/>
  <c r="CQ171" i="26464"/>
  <c r="CY171" i="26464"/>
  <c r="DI171" i="26464"/>
  <c r="DQ171" i="26464"/>
  <c r="EB171" i="26464"/>
  <c r="DG171" i="26464"/>
  <c r="EH171" i="26464"/>
  <c r="CW171" i="26464"/>
  <c r="DZ171" i="26464"/>
  <c r="EP171" i="26464" s="1"/>
  <c r="DO171" i="26464"/>
  <c r="CO171" i="26464"/>
  <c r="EJ171" i="26464"/>
  <c r="BB234" i="26464"/>
  <c r="BJ234" i="26464"/>
  <c r="BR234" i="26464"/>
  <c r="BD234" i="26464"/>
  <c r="BL234" i="26464"/>
  <c r="BT234" i="26464"/>
  <c r="AZ234" i="26464"/>
  <c r="BN234" i="26464"/>
  <c r="BP234" i="26464"/>
  <c r="BV234" i="26464"/>
  <c r="BF234" i="26464"/>
  <c r="BH234" i="26464"/>
  <c r="AJ255" i="26464"/>
  <c r="AR255" i="26464"/>
  <c r="AL255" i="26464"/>
  <c r="AT255" i="26464"/>
  <c r="BZ255" i="26464"/>
  <c r="CD255" i="26464"/>
  <c r="AF255" i="26464"/>
  <c r="AH255" i="26464"/>
  <c r="AN255" i="26464"/>
  <c r="CB255" i="26464"/>
  <c r="AP255" i="26464"/>
  <c r="BD49" i="26464"/>
  <c r="BL49" i="26464"/>
  <c r="BT49" i="26464"/>
  <c r="BN49" i="26464"/>
  <c r="BP49" i="26464"/>
  <c r="BJ49" i="26464"/>
  <c r="AZ49" i="26464"/>
  <c r="BR49" i="26464"/>
  <c r="BH49" i="26464"/>
  <c r="BF49" i="26464"/>
  <c r="BB49" i="26464"/>
  <c r="BB231" i="26464"/>
  <c r="BJ231" i="26464"/>
  <c r="BR231" i="26464"/>
  <c r="BH231" i="26464"/>
  <c r="BV231" i="26464"/>
  <c r="BL231" i="26464"/>
  <c r="AZ231" i="26464"/>
  <c r="BN231" i="26464"/>
  <c r="BT231" i="26464"/>
  <c r="BP231" i="26464"/>
  <c r="BD231" i="26464"/>
  <c r="BF231" i="26464"/>
  <c r="BE205" i="26464"/>
  <c r="BM205" i="26464"/>
  <c r="BU205" i="26464"/>
  <c r="AY205" i="26464"/>
  <c r="BI205" i="26464"/>
  <c r="BS205" i="26464"/>
  <c r="BA205" i="26464"/>
  <c r="BK205" i="26464"/>
  <c r="BG205" i="26464"/>
  <c r="BQ205" i="26464"/>
  <c r="BO205" i="26464"/>
  <c r="BC205" i="26464"/>
  <c r="EF210" i="26464"/>
  <c r="CK210" i="26464"/>
  <c r="CU210" i="26464"/>
  <c r="DO210" i="26464"/>
  <c r="EB210" i="26464"/>
  <c r="CM210" i="26464"/>
  <c r="DG210" i="26464"/>
  <c r="EL210" i="26464"/>
  <c r="CW210" i="26464"/>
  <c r="DQ210" i="26464"/>
  <c r="ED210" i="26464"/>
  <c r="CO210" i="26464"/>
  <c r="DI210" i="26464"/>
  <c r="CS210" i="26464"/>
  <c r="DE210" i="26464"/>
  <c r="EJ210" i="26464"/>
  <c r="DA210" i="26464"/>
  <c r="EH210" i="26464"/>
  <c r="CI210" i="26464"/>
  <c r="DK210" i="26464"/>
  <c r="CY210" i="26464"/>
  <c r="DZ210" i="26464"/>
  <c r="CQ210" i="26464"/>
  <c r="DM210" i="26464"/>
  <c r="BB65" i="26464"/>
  <c r="BJ65" i="26464"/>
  <c r="BR65" i="26464"/>
  <c r="BH65" i="26464"/>
  <c r="BV65" i="26464"/>
  <c r="BL65" i="26464"/>
  <c r="AZ65" i="26464"/>
  <c r="BN65" i="26464"/>
  <c r="BT65" i="26464"/>
  <c r="BF65" i="26464"/>
  <c r="BP65" i="26464"/>
  <c r="BD65" i="26464"/>
  <c r="AN207" i="26464"/>
  <c r="AF207" i="26464"/>
  <c r="BZ207" i="26464"/>
  <c r="AP207" i="26464"/>
  <c r="AH207" i="26464"/>
  <c r="AR207" i="26464"/>
  <c r="CB207" i="26464"/>
  <c r="AL207" i="26464"/>
  <c r="AT207" i="26464"/>
  <c r="AJ207" i="26464"/>
  <c r="CD207" i="26464"/>
  <c r="CK67" i="26464"/>
  <c r="CS67" i="26464"/>
  <c r="DA67" i="26464"/>
  <c r="DK67" i="26464"/>
  <c r="CM67" i="26464"/>
  <c r="CU67" i="26464"/>
  <c r="DE67" i="26464"/>
  <c r="DM67" i="26464"/>
  <c r="ED67" i="26464"/>
  <c r="EL67" i="26464"/>
  <c r="CI67" i="26464"/>
  <c r="CW67" i="26464"/>
  <c r="EB67" i="26464"/>
  <c r="CY67" i="26464"/>
  <c r="DO67" i="26464"/>
  <c r="EF67" i="26464"/>
  <c r="CO67" i="26464"/>
  <c r="EH67" i="26464"/>
  <c r="DI67" i="26464"/>
  <c r="DQ67" i="26464"/>
  <c r="DZ67" i="26464"/>
  <c r="EP67" i="26464" s="1"/>
  <c r="CQ67" i="26464"/>
  <c r="DG67" i="26464"/>
  <c r="EJ67" i="26464"/>
  <c r="BC249" i="26464"/>
  <c r="BK249" i="26464"/>
  <c r="BS249" i="26464"/>
  <c r="BE249" i="26464"/>
  <c r="BM249" i="26464"/>
  <c r="BU249" i="26464"/>
  <c r="BA249" i="26464"/>
  <c r="BI249" i="26464"/>
  <c r="BQ249" i="26464"/>
  <c r="BG249" i="26464"/>
  <c r="AY249" i="26464"/>
  <c r="BO249" i="26464"/>
  <c r="AM153" i="26464"/>
  <c r="AU153" i="26464"/>
  <c r="CA153" i="26464"/>
  <c r="AG153" i="26464"/>
  <c r="AQ153" i="26464"/>
  <c r="AI153" i="26464"/>
  <c r="AS153" i="26464"/>
  <c r="AK153" i="26464"/>
  <c r="CC153" i="26464"/>
  <c r="CE153" i="26464"/>
  <c r="AO153" i="26464"/>
  <c r="EF173" i="26464"/>
  <c r="CM173" i="26464"/>
  <c r="CU173" i="26464"/>
  <c r="DE173" i="26464"/>
  <c r="DM173" i="26464"/>
  <c r="DZ173" i="26464"/>
  <c r="EH173" i="26464"/>
  <c r="CO173" i="26464"/>
  <c r="CW173" i="26464"/>
  <c r="DG173" i="26464"/>
  <c r="DO173" i="26464"/>
  <c r="CK173" i="26464"/>
  <c r="CS173" i="26464"/>
  <c r="DA173" i="26464"/>
  <c r="DK173" i="26464"/>
  <c r="DQ173" i="26464"/>
  <c r="CY173" i="26464"/>
  <c r="EB173" i="26464"/>
  <c r="CQ173" i="26464"/>
  <c r="EL173" i="26464"/>
  <c r="DI173" i="26464"/>
  <c r="CI173" i="26464"/>
  <c r="EJ173" i="26464"/>
  <c r="ED173" i="26464"/>
  <c r="CJ236" i="26464"/>
  <c r="CR236" i="26464"/>
  <c r="CZ236" i="26464"/>
  <c r="DJ236" i="26464"/>
  <c r="DR236" i="26464"/>
  <c r="CL236" i="26464"/>
  <c r="CT236" i="26464"/>
  <c r="DB236" i="26464"/>
  <c r="DL236" i="26464"/>
  <c r="EC236" i="26464"/>
  <c r="EK236" i="26464"/>
  <c r="DP236" i="26464"/>
  <c r="CP236" i="26464"/>
  <c r="DF236" i="26464"/>
  <c r="EI236" i="26464"/>
  <c r="DH236" i="26464"/>
  <c r="EM236" i="26464"/>
  <c r="CN236" i="26464"/>
  <c r="EG236" i="26464"/>
  <c r="EA236" i="26464"/>
  <c r="CV236" i="26464"/>
  <c r="EE236" i="26464"/>
  <c r="CX236" i="26464"/>
  <c r="DN236" i="26464"/>
  <c r="AY78" i="26464"/>
  <c r="BG78" i="26464"/>
  <c r="BO78" i="26464"/>
  <c r="BA78" i="26464"/>
  <c r="BI78" i="26464"/>
  <c r="BQ78" i="26464"/>
  <c r="BC78" i="26464"/>
  <c r="BS78" i="26464"/>
  <c r="BE78" i="26464"/>
  <c r="BU78" i="26464"/>
  <c r="BM78" i="26464"/>
  <c r="BK78" i="26464"/>
  <c r="EF121" i="26464"/>
  <c r="DZ121" i="26464"/>
  <c r="EP121" i="26464" s="1"/>
  <c r="EH121" i="26464"/>
  <c r="CK121" i="26464"/>
  <c r="CS121" i="26464"/>
  <c r="DA121" i="26464"/>
  <c r="DK121" i="26464"/>
  <c r="CO121" i="26464"/>
  <c r="DE121" i="26464"/>
  <c r="DQ121" i="26464"/>
  <c r="CQ121" i="26464"/>
  <c r="DG121" i="26464"/>
  <c r="EJ121" i="26464"/>
  <c r="CM121" i="26464"/>
  <c r="CY121" i="26464"/>
  <c r="DO121" i="26464"/>
  <c r="ED121" i="26464"/>
  <c r="DI121" i="26464"/>
  <c r="DM121" i="26464"/>
  <c r="CI121" i="26464"/>
  <c r="CU121" i="26464"/>
  <c r="EL121" i="26464"/>
  <c r="CW121" i="26464"/>
  <c r="EB121" i="26464"/>
  <c r="AI97" i="26464"/>
  <c r="AQ97" i="26464"/>
  <c r="CE97" i="26464"/>
  <c r="AK97" i="26464"/>
  <c r="AS97" i="26464"/>
  <c r="AO97" i="26464"/>
  <c r="CC97" i="26464"/>
  <c r="AG97" i="26464"/>
  <c r="AU97" i="26464"/>
  <c r="CA97" i="26464"/>
  <c r="AM97" i="26464"/>
  <c r="EG202" i="26464"/>
  <c r="CL202" i="26464"/>
  <c r="CT202" i="26464"/>
  <c r="DB202" i="26464"/>
  <c r="DL202" i="26464"/>
  <c r="CP202" i="26464"/>
  <c r="CZ202" i="26464"/>
  <c r="DN202" i="26464"/>
  <c r="EC202" i="26464"/>
  <c r="EM202" i="26464"/>
  <c r="CR202" i="26464"/>
  <c r="DF202" i="26464"/>
  <c r="DP202" i="26464"/>
  <c r="EE202" i="26464"/>
  <c r="EA202" i="26464"/>
  <c r="EK202" i="26464"/>
  <c r="CJ202" i="26464"/>
  <c r="DJ202" i="26464"/>
  <c r="DR202" i="26464"/>
  <c r="CN202" i="26464"/>
  <c r="CV202" i="26464"/>
  <c r="CX202" i="26464"/>
  <c r="DH202" i="26464"/>
  <c r="EI202" i="26464"/>
  <c r="CP226" i="26464"/>
  <c r="CX226" i="26464"/>
  <c r="DH226" i="26464"/>
  <c r="DP226" i="26464"/>
  <c r="CJ226" i="26464"/>
  <c r="CR226" i="26464"/>
  <c r="CZ226" i="26464"/>
  <c r="DJ226" i="26464"/>
  <c r="DR226" i="26464"/>
  <c r="EA226" i="26464"/>
  <c r="EI226" i="26464"/>
  <c r="CN226" i="26464"/>
  <c r="DB226" i="26464"/>
  <c r="EG226" i="26464"/>
  <c r="DF226" i="26464"/>
  <c r="EK226" i="26464"/>
  <c r="CT226" i="26464"/>
  <c r="EM226" i="26464"/>
  <c r="DN226" i="26464"/>
  <c r="EC226" i="26464"/>
  <c r="DL226" i="26464"/>
  <c r="CL226" i="26464"/>
  <c r="EE226" i="26464"/>
  <c r="CV226" i="26464"/>
  <c r="AL180" i="26464"/>
  <c r="AT180" i="26464"/>
  <c r="BZ180" i="26464"/>
  <c r="AF180" i="26464"/>
  <c r="AN180" i="26464"/>
  <c r="CB180" i="26464"/>
  <c r="AJ180" i="26464"/>
  <c r="AR180" i="26464"/>
  <c r="AH180" i="26464"/>
  <c r="CD180" i="26464"/>
  <c r="AP180" i="26464"/>
  <c r="AL135" i="26464"/>
  <c r="AT135" i="26464"/>
  <c r="BZ135" i="26464"/>
  <c r="AF135" i="26464"/>
  <c r="AN135" i="26464"/>
  <c r="CB135" i="26464"/>
  <c r="AP135" i="26464"/>
  <c r="AR135" i="26464"/>
  <c r="AH135" i="26464"/>
  <c r="AJ135" i="26464"/>
  <c r="CD135" i="26464"/>
  <c r="AG89" i="26464"/>
  <c r="AO89" i="26464"/>
  <c r="AK89" i="26464"/>
  <c r="AU89" i="26464"/>
  <c r="CE89" i="26464"/>
  <c r="AM89" i="26464"/>
  <c r="AS89" i="26464"/>
  <c r="CC89" i="26464"/>
  <c r="AI89" i="26464"/>
  <c r="CA89" i="26464"/>
  <c r="AQ89" i="26464"/>
  <c r="AZ32" i="26464"/>
  <c r="BB32" i="26464"/>
  <c r="BH32" i="26464"/>
  <c r="BD32" i="26464"/>
  <c r="BF32" i="26464"/>
  <c r="BJ32" i="26464"/>
  <c r="BN32" i="26464"/>
  <c r="BL32" i="26464"/>
  <c r="ED158" i="26464"/>
  <c r="EL158" i="26464"/>
  <c r="CM158" i="26464"/>
  <c r="DG158" i="26464"/>
  <c r="CW158" i="26464"/>
  <c r="DQ158" i="26464"/>
  <c r="CY158" i="26464"/>
  <c r="DK158" i="26464"/>
  <c r="CK158" i="26464"/>
  <c r="DA158" i="26464"/>
  <c r="DO158" i="26464"/>
  <c r="EJ158" i="26464"/>
  <c r="CO158" i="26464"/>
  <c r="DE158" i="26464"/>
  <c r="CQ158" i="26464"/>
  <c r="DZ158" i="26464"/>
  <c r="EP158" i="26464" s="1"/>
  <c r="CI158" i="26464"/>
  <c r="EH158" i="26464"/>
  <c r="DM158" i="26464"/>
  <c r="EB158" i="26464"/>
  <c r="CS158" i="26464"/>
  <c r="EF158" i="26464"/>
  <c r="DI158" i="26464"/>
  <c r="CU158" i="26464"/>
  <c r="CP60" i="26464"/>
  <c r="CX60" i="26464"/>
  <c r="DH60" i="26464"/>
  <c r="DP60" i="26464"/>
  <c r="EC60" i="26464"/>
  <c r="EK60" i="26464"/>
  <c r="CJ60" i="26464"/>
  <c r="CR60" i="26464"/>
  <c r="CZ60" i="26464"/>
  <c r="DJ60" i="26464"/>
  <c r="DR60" i="26464"/>
  <c r="EE60" i="26464"/>
  <c r="EM60" i="26464"/>
  <c r="EA60" i="26464"/>
  <c r="EI60" i="26464"/>
  <c r="CL60" i="26464"/>
  <c r="DF60" i="26464"/>
  <c r="EG60" i="26464"/>
  <c r="DL60" i="26464"/>
  <c r="CN60" i="26464"/>
  <c r="CT60" i="26464"/>
  <c r="DN60" i="26464"/>
  <c r="CV60" i="26464"/>
  <c r="DB60" i="26464"/>
  <c r="AJ102" i="26464"/>
  <c r="AR102" i="26464"/>
  <c r="AL102" i="26464"/>
  <c r="AT102" i="26464"/>
  <c r="BZ102" i="26464"/>
  <c r="AH102" i="26464"/>
  <c r="AF102" i="26464"/>
  <c r="CD102" i="26464"/>
  <c r="AP102" i="26464"/>
  <c r="CB102" i="26464"/>
  <c r="AN102" i="26464"/>
  <c r="AJ78" i="26464"/>
  <c r="AR78" i="26464"/>
  <c r="AH78" i="26464"/>
  <c r="AP78" i="26464"/>
  <c r="CD78" i="26464"/>
  <c r="AN78" i="26464"/>
  <c r="AT78" i="26464"/>
  <c r="BZ78" i="26464"/>
  <c r="AL78" i="26464"/>
  <c r="AF78" i="26464"/>
  <c r="CB78" i="26464"/>
  <c r="AY235" i="26464"/>
  <c r="BG235" i="26464"/>
  <c r="BO235" i="26464"/>
  <c r="BA235" i="26464"/>
  <c r="BI235" i="26464"/>
  <c r="BQ235" i="26464"/>
  <c r="BM235" i="26464"/>
  <c r="BC235" i="26464"/>
  <c r="BE235" i="26464"/>
  <c r="BS235" i="26464"/>
  <c r="BK235" i="26464"/>
  <c r="BU235" i="26464"/>
  <c r="AY19" i="26464"/>
  <c r="BG19" i="26464"/>
  <c r="BA19" i="26464"/>
  <c r="BC19" i="26464"/>
  <c r="BE19" i="26464"/>
  <c r="CJ241" i="26464"/>
  <c r="CR241" i="26464"/>
  <c r="CZ241" i="26464"/>
  <c r="DJ241" i="26464"/>
  <c r="DR241" i="26464"/>
  <c r="CP241" i="26464"/>
  <c r="DB241" i="26464"/>
  <c r="DN241" i="26464"/>
  <c r="EA241" i="26464"/>
  <c r="EK241" i="26464"/>
  <c r="CT241" i="26464"/>
  <c r="DF241" i="26464"/>
  <c r="DP241" i="26464"/>
  <c r="EC241" i="26464"/>
  <c r="EM241" i="26464"/>
  <c r="EE241" i="26464"/>
  <c r="EI241" i="26464"/>
  <c r="CV241" i="26464"/>
  <c r="DL241" i="26464"/>
  <c r="CX241" i="26464"/>
  <c r="EG241" i="26464"/>
  <c r="CL241" i="26464"/>
  <c r="DH241" i="26464"/>
  <c r="CN241" i="26464"/>
  <c r="CI132" i="26464"/>
  <c r="CQ132" i="26464"/>
  <c r="CY132" i="26464"/>
  <c r="DI132" i="26464"/>
  <c r="DQ132" i="26464"/>
  <c r="ED132" i="26464"/>
  <c r="EL132" i="26464"/>
  <c r="CK132" i="26464"/>
  <c r="CS132" i="26464"/>
  <c r="DA132" i="26464"/>
  <c r="DK132" i="26464"/>
  <c r="EF132" i="26464"/>
  <c r="EB132" i="26464"/>
  <c r="EJ132" i="26464"/>
  <c r="CW132" i="26464"/>
  <c r="DZ132" i="26464"/>
  <c r="EP132" i="26464" s="1"/>
  <c r="DE132" i="26464"/>
  <c r="DG132" i="26464"/>
  <c r="DM132" i="26464"/>
  <c r="DO132" i="26464"/>
  <c r="CU132" i="26464"/>
  <c r="EH132" i="26464"/>
  <c r="CM132" i="26464"/>
  <c r="CO132" i="26464"/>
  <c r="AM57" i="26464"/>
  <c r="AU57" i="26464"/>
  <c r="CA57" i="26464"/>
  <c r="AG57" i="26464"/>
  <c r="AO57" i="26464"/>
  <c r="CC57" i="26464"/>
  <c r="AQ57" i="26464"/>
  <c r="AS57" i="26464"/>
  <c r="AK57" i="26464"/>
  <c r="CE57" i="26464"/>
  <c r="AI57" i="26464"/>
  <c r="AH189" i="26464"/>
  <c r="AP189" i="26464"/>
  <c r="CD189" i="26464"/>
  <c r="AJ189" i="26464"/>
  <c r="AR189" i="26464"/>
  <c r="AT189" i="26464"/>
  <c r="BZ189" i="26464"/>
  <c r="AF189" i="26464"/>
  <c r="CB189" i="26464"/>
  <c r="AN189" i="26464"/>
  <c r="AL189" i="26464"/>
  <c r="CK150" i="26464"/>
  <c r="CS150" i="26464"/>
  <c r="DA150" i="26464"/>
  <c r="DK150" i="26464"/>
  <c r="CM150" i="26464"/>
  <c r="CU150" i="26464"/>
  <c r="DE150" i="26464"/>
  <c r="DM150" i="26464"/>
  <c r="ED150" i="26464"/>
  <c r="EL150" i="26464"/>
  <c r="CQ150" i="26464"/>
  <c r="DG150" i="26464"/>
  <c r="EJ150" i="26464"/>
  <c r="DZ150" i="26464"/>
  <c r="EP150" i="26464" s="1"/>
  <c r="DI150" i="26464"/>
  <c r="CI150" i="26464"/>
  <c r="CW150" i="26464"/>
  <c r="EB150" i="26464"/>
  <c r="CO150" i="26464"/>
  <c r="DQ150" i="26464"/>
  <c r="CY150" i="26464"/>
  <c r="EF150" i="26464"/>
  <c r="DO150" i="26464"/>
  <c r="EH150" i="26464"/>
  <c r="AZ199" i="26464"/>
  <c r="BH199" i="26464"/>
  <c r="BP199" i="26464"/>
  <c r="BB199" i="26464"/>
  <c r="BJ199" i="26464"/>
  <c r="BR199" i="26464"/>
  <c r="BL199" i="26464"/>
  <c r="BN199" i="26464"/>
  <c r="BD199" i="26464"/>
  <c r="BV199" i="26464"/>
  <c r="BT199" i="26464"/>
  <c r="BF199" i="26464"/>
  <c r="AZ115" i="26464"/>
  <c r="BH115" i="26464"/>
  <c r="BP115" i="26464"/>
  <c r="BB115" i="26464"/>
  <c r="BJ115" i="26464"/>
  <c r="BR115" i="26464"/>
  <c r="BD115" i="26464"/>
  <c r="BV115" i="26464"/>
  <c r="BF115" i="26464"/>
  <c r="BL115" i="26464"/>
  <c r="BN115" i="26464"/>
  <c r="BT115" i="26464"/>
  <c r="CL243" i="26464"/>
  <c r="CT243" i="26464"/>
  <c r="DB243" i="26464"/>
  <c r="DL243" i="26464"/>
  <c r="CP243" i="26464"/>
  <c r="DJ243" i="26464"/>
  <c r="EG243" i="26464"/>
  <c r="CZ243" i="26464"/>
  <c r="CR243" i="26464"/>
  <c r="EI243" i="26464"/>
  <c r="CJ243" i="26464"/>
  <c r="DN243" i="26464"/>
  <c r="EA243" i="26464"/>
  <c r="CX243" i="26464"/>
  <c r="DR243" i="26464"/>
  <c r="EE243" i="26464"/>
  <c r="EK243" i="26464"/>
  <c r="EC243" i="26464"/>
  <c r="DH243" i="26464"/>
  <c r="EM243" i="26464"/>
  <c r="CV243" i="26464"/>
  <c r="CN243" i="26464"/>
  <c r="DP243" i="26464"/>
  <c r="DF243" i="26464"/>
  <c r="BC122" i="26464"/>
  <c r="BK122" i="26464"/>
  <c r="BS122" i="26464"/>
  <c r="BE122" i="26464"/>
  <c r="BM122" i="26464"/>
  <c r="BU122" i="26464"/>
  <c r="BQ122" i="26464"/>
  <c r="BG122" i="26464"/>
  <c r="BA122" i="26464"/>
  <c r="BO122" i="26464"/>
  <c r="BI122" i="26464"/>
  <c r="AY122" i="26464"/>
  <c r="CN14" i="26464"/>
  <c r="CJ14" i="26464"/>
  <c r="L9" i="26465" s="1"/>
  <c r="CL14" i="26464"/>
  <c r="BF64" i="26464"/>
  <c r="BN64" i="26464"/>
  <c r="BV64" i="26464"/>
  <c r="AZ64" i="26464"/>
  <c r="BH64" i="26464"/>
  <c r="BP64" i="26464"/>
  <c r="BT64" i="26464"/>
  <c r="BJ64" i="26464"/>
  <c r="BD64" i="26464"/>
  <c r="BR64" i="26464"/>
  <c r="BL64" i="26464"/>
  <c r="BB64" i="26464"/>
  <c r="EE200" i="26464"/>
  <c r="EM200" i="26464"/>
  <c r="CJ200" i="26464"/>
  <c r="CR200" i="26464"/>
  <c r="CZ200" i="26464"/>
  <c r="DJ200" i="26464"/>
  <c r="DR200" i="26464"/>
  <c r="CP200" i="26464"/>
  <c r="DB200" i="26464"/>
  <c r="DN200" i="26464"/>
  <c r="EC200" i="26464"/>
  <c r="CT200" i="26464"/>
  <c r="DF200" i="26464"/>
  <c r="DP200" i="26464"/>
  <c r="EG200" i="26464"/>
  <c r="EA200" i="26464"/>
  <c r="EK200" i="26464"/>
  <c r="DH200" i="26464"/>
  <c r="CL200" i="26464"/>
  <c r="DL200" i="26464"/>
  <c r="CX200" i="26464"/>
  <c r="EI200" i="26464"/>
  <c r="CN200" i="26464"/>
  <c r="CV200" i="26464"/>
  <c r="AM223" i="26464"/>
  <c r="AU223" i="26464"/>
  <c r="CA223" i="26464"/>
  <c r="AG223" i="26464"/>
  <c r="AO223" i="26464"/>
  <c r="CC223" i="26464"/>
  <c r="AK223" i="26464"/>
  <c r="AQ223" i="26464"/>
  <c r="CE223" i="26464"/>
  <c r="AS223" i="26464"/>
  <c r="AI223" i="26464"/>
  <c r="EG194" i="26464"/>
  <c r="EA194" i="26464"/>
  <c r="EI194" i="26464"/>
  <c r="CL194" i="26464"/>
  <c r="CT194" i="26464"/>
  <c r="DB194" i="26464"/>
  <c r="DL194" i="26464"/>
  <c r="CV194" i="26464"/>
  <c r="DJ194" i="26464"/>
  <c r="EM194" i="26464"/>
  <c r="CJ194" i="26464"/>
  <c r="CX194" i="26464"/>
  <c r="EC194" i="26464"/>
  <c r="DN194" i="26464"/>
  <c r="CR194" i="26464"/>
  <c r="DH194" i="26464"/>
  <c r="EK194" i="26464"/>
  <c r="CZ194" i="26464"/>
  <c r="DF194" i="26464"/>
  <c r="CP194" i="26464"/>
  <c r="EE194" i="26464"/>
  <c r="CN194" i="26464"/>
  <c r="DP194" i="26464"/>
  <c r="DR194" i="26464"/>
  <c r="EA172" i="26464"/>
  <c r="EI172" i="26464"/>
  <c r="CP172" i="26464"/>
  <c r="CX172" i="26464"/>
  <c r="DH172" i="26464"/>
  <c r="DP172" i="26464"/>
  <c r="EC172" i="26464"/>
  <c r="EK172" i="26464"/>
  <c r="CJ172" i="26464"/>
  <c r="CR172" i="26464"/>
  <c r="CZ172" i="26464"/>
  <c r="DJ172" i="26464"/>
  <c r="DR172" i="26464"/>
  <c r="CN172" i="26464"/>
  <c r="CV172" i="26464"/>
  <c r="DF172" i="26464"/>
  <c r="DN172" i="26464"/>
  <c r="CL172" i="26464"/>
  <c r="EG172" i="26464"/>
  <c r="DL172" i="26464"/>
  <c r="EM172" i="26464"/>
  <c r="CT172" i="26464"/>
  <c r="EE172" i="26464"/>
  <c r="DB172" i="26464"/>
  <c r="BC79" i="26464"/>
  <c r="BK79" i="26464"/>
  <c r="BS79" i="26464"/>
  <c r="BI79" i="26464"/>
  <c r="AY79" i="26464"/>
  <c r="BM79" i="26464"/>
  <c r="BA79" i="26464"/>
  <c r="BO79" i="26464"/>
  <c r="BU79" i="26464"/>
  <c r="BQ79" i="26464"/>
  <c r="BG79" i="26464"/>
  <c r="BE79" i="26464"/>
  <c r="AM130" i="26464"/>
  <c r="AU130" i="26464"/>
  <c r="CA130" i="26464"/>
  <c r="AG130" i="26464"/>
  <c r="AQ130" i="26464"/>
  <c r="AI130" i="26464"/>
  <c r="AS130" i="26464"/>
  <c r="AO130" i="26464"/>
  <c r="CC130" i="26464"/>
  <c r="AK130" i="26464"/>
  <c r="CE130" i="26464"/>
  <c r="EA80" i="26464"/>
  <c r="EI80" i="26464"/>
  <c r="EC80" i="26464"/>
  <c r="EK80" i="26464"/>
  <c r="CN80" i="26464"/>
  <c r="CV80" i="26464"/>
  <c r="DF80" i="26464"/>
  <c r="DN80" i="26464"/>
  <c r="CJ80" i="26464"/>
  <c r="CX80" i="26464"/>
  <c r="DL80" i="26464"/>
  <c r="CL80" i="26464"/>
  <c r="CZ80" i="26464"/>
  <c r="EE80" i="26464"/>
  <c r="DP80" i="26464"/>
  <c r="CT80" i="26464"/>
  <c r="DJ80" i="26464"/>
  <c r="EM80" i="26464"/>
  <c r="CR80" i="26464"/>
  <c r="EG80" i="26464"/>
  <c r="DB80" i="26464"/>
  <c r="CP80" i="26464"/>
  <c r="DR80" i="26464"/>
  <c r="DH80" i="26464"/>
  <c r="CM207" i="26464"/>
  <c r="CU207" i="26464"/>
  <c r="DE207" i="26464"/>
  <c r="DM207" i="26464"/>
  <c r="CQ207" i="26464"/>
  <c r="DK207" i="26464"/>
  <c r="EH207" i="26464"/>
  <c r="CI207" i="26464"/>
  <c r="DA207" i="26464"/>
  <c r="DZ207" i="26464"/>
  <c r="CS207" i="26464"/>
  <c r="EJ207" i="26464"/>
  <c r="CK207" i="26464"/>
  <c r="DO207" i="26464"/>
  <c r="EB207" i="26464"/>
  <c r="CY207" i="26464"/>
  <c r="EF207" i="26464"/>
  <c r="EL207" i="26464"/>
  <c r="DI207" i="26464"/>
  <c r="CO207" i="26464"/>
  <c r="DQ207" i="26464"/>
  <c r="DG207" i="26464"/>
  <c r="CW207" i="26464"/>
  <c r="ED207" i="26464"/>
  <c r="BB260" i="26464"/>
  <c r="BJ260" i="26464"/>
  <c r="BR260" i="26464"/>
  <c r="BD260" i="26464"/>
  <c r="BL260" i="26464"/>
  <c r="BT260" i="26464"/>
  <c r="AZ260" i="26464"/>
  <c r="BH260" i="26464"/>
  <c r="BP260" i="26464"/>
  <c r="BV260" i="26464"/>
  <c r="BN260" i="26464"/>
  <c r="BF260" i="26464"/>
  <c r="CK165" i="26464"/>
  <c r="CS165" i="26464"/>
  <c r="DA165" i="26464"/>
  <c r="DK165" i="26464"/>
  <c r="DZ165" i="26464"/>
  <c r="EP165" i="26464" s="1"/>
  <c r="EH165" i="26464"/>
  <c r="CQ165" i="26464"/>
  <c r="DO165" i="26464"/>
  <c r="DE165" i="26464"/>
  <c r="ED165" i="26464"/>
  <c r="CI165" i="26464"/>
  <c r="DG165" i="26464"/>
  <c r="DQ165" i="26464"/>
  <c r="EF165" i="26464"/>
  <c r="CU165" i="26464"/>
  <c r="DM165" i="26464"/>
  <c r="EB165" i="26464"/>
  <c r="EL165" i="26464"/>
  <c r="CO165" i="26464"/>
  <c r="CW165" i="26464"/>
  <c r="CY165" i="26464"/>
  <c r="EJ165" i="26464"/>
  <c r="CM165" i="26464"/>
  <c r="DI165" i="26464"/>
  <c r="EG69" i="26464"/>
  <c r="EA69" i="26464"/>
  <c r="EI69" i="26464"/>
  <c r="CL69" i="26464"/>
  <c r="CT69" i="26464"/>
  <c r="DB69" i="26464"/>
  <c r="DL69" i="26464"/>
  <c r="CN69" i="26464"/>
  <c r="CZ69" i="26464"/>
  <c r="DP69" i="26464"/>
  <c r="EE69" i="26464"/>
  <c r="CP69" i="26464"/>
  <c r="DF69" i="26464"/>
  <c r="DR69" i="26464"/>
  <c r="CR69" i="26464"/>
  <c r="DH69" i="26464"/>
  <c r="EK69" i="26464"/>
  <c r="DN69" i="26464"/>
  <c r="CX69" i="26464"/>
  <c r="EM69" i="26464"/>
  <c r="DJ69" i="26464"/>
  <c r="CV69" i="26464"/>
  <c r="CJ69" i="26464"/>
  <c r="EC69" i="26464"/>
  <c r="BA96" i="26464"/>
  <c r="BI96" i="26464"/>
  <c r="BQ96" i="26464"/>
  <c r="BC96" i="26464"/>
  <c r="BO96" i="26464"/>
  <c r="BE96" i="26464"/>
  <c r="BS96" i="26464"/>
  <c r="AY96" i="26464"/>
  <c r="BM96" i="26464"/>
  <c r="BU96" i="26464"/>
  <c r="BG96" i="26464"/>
  <c r="BK96" i="26464"/>
  <c r="DZ175" i="26464"/>
  <c r="EP175" i="26464" s="1"/>
  <c r="EH175" i="26464"/>
  <c r="CO175" i="26464"/>
  <c r="CW175" i="26464"/>
  <c r="DG175" i="26464"/>
  <c r="DO175" i="26464"/>
  <c r="EB175" i="26464"/>
  <c r="EJ175" i="26464"/>
  <c r="CI175" i="26464"/>
  <c r="CQ175" i="26464"/>
  <c r="CY175" i="26464"/>
  <c r="DI175" i="26464"/>
  <c r="DQ175" i="26464"/>
  <c r="CM175" i="26464"/>
  <c r="CU175" i="26464"/>
  <c r="DE175" i="26464"/>
  <c r="DM175" i="26464"/>
  <c r="CS175" i="26464"/>
  <c r="DK175" i="26464"/>
  <c r="EL175" i="26464"/>
  <c r="CK175" i="26464"/>
  <c r="DA175" i="26464"/>
  <c r="EF175" i="26464"/>
  <c r="ED175" i="26464"/>
  <c r="AM43" i="26464"/>
  <c r="AG43" i="26464"/>
  <c r="AQ43" i="26464"/>
  <c r="AI43" i="26464"/>
  <c r="AS43" i="26464"/>
  <c r="CE43" i="26464"/>
  <c r="AK43" i="26464"/>
  <c r="CC43" i="26464"/>
  <c r="AO43" i="26464"/>
  <c r="CA43" i="26464"/>
  <c r="CM55" i="26464"/>
  <c r="CU55" i="26464"/>
  <c r="DE55" i="26464"/>
  <c r="DM55" i="26464"/>
  <c r="EB55" i="26464"/>
  <c r="EJ55" i="26464"/>
  <c r="CO55" i="26464"/>
  <c r="CW55" i="26464"/>
  <c r="DG55" i="26464"/>
  <c r="DO55" i="26464"/>
  <c r="ED55" i="26464"/>
  <c r="EL55" i="26464"/>
  <c r="DZ55" i="26464"/>
  <c r="EP55" i="26464" s="1"/>
  <c r="EH55" i="26464"/>
  <c r="CI55" i="26464"/>
  <c r="DA55" i="26464"/>
  <c r="EF55" i="26464"/>
  <c r="DI55" i="26464"/>
  <c r="CK55" i="26464"/>
  <c r="CQ55" i="26464"/>
  <c r="DK55" i="26464"/>
  <c r="CY55" i="26464"/>
  <c r="CS55" i="26464"/>
  <c r="EB269" i="26464"/>
  <c r="EJ269" i="26464"/>
  <c r="CM269" i="26464"/>
  <c r="CU269" i="26464"/>
  <c r="DI269" i="26464"/>
  <c r="DQ269" i="26464"/>
  <c r="ED269" i="26464"/>
  <c r="EL269" i="26464"/>
  <c r="CO269" i="26464"/>
  <c r="CW269" i="26464"/>
  <c r="DK269" i="26464"/>
  <c r="CK269" i="26464"/>
  <c r="CS269" i="26464"/>
  <c r="DA269" i="26464"/>
  <c r="DO269" i="26464"/>
  <c r="CY269" i="26464"/>
  <c r="EF269" i="26464"/>
  <c r="CQ269" i="26464"/>
  <c r="CI269" i="26464"/>
  <c r="EH269" i="26464"/>
  <c r="DM269" i="26464"/>
  <c r="DZ269" i="26464"/>
  <c r="AY207" i="26464"/>
  <c r="BG207" i="26464"/>
  <c r="BO207" i="26464"/>
  <c r="BQ207" i="26464"/>
  <c r="BI207" i="26464"/>
  <c r="BA207" i="26464"/>
  <c r="BS207" i="26464"/>
  <c r="BE207" i="26464"/>
  <c r="BK207" i="26464"/>
  <c r="BM207" i="26464"/>
  <c r="BC207" i="26464"/>
  <c r="BU207" i="26464"/>
  <c r="BE187" i="26464"/>
  <c r="BM187" i="26464"/>
  <c r="BU187" i="26464"/>
  <c r="AY187" i="26464"/>
  <c r="BG187" i="26464"/>
  <c r="BO187" i="26464"/>
  <c r="BC187" i="26464"/>
  <c r="BK187" i="26464"/>
  <c r="BS187" i="26464"/>
  <c r="BA187" i="26464"/>
  <c r="BQ187" i="26464"/>
  <c r="BI187" i="26464"/>
  <c r="AL96" i="26464"/>
  <c r="AT96" i="26464"/>
  <c r="BZ96" i="26464"/>
  <c r="AF96" i="26464"/>
  <c r="AN96" i="26464"/>
  <c r="CB96" i="26464"/>
  <c r="AP96" i="26464"/>
  <c r="CD96" i="26464"/>
  <c r="AR96" i="26464"/>
  <c r="AJ96" i="26464"/>
  <c r="AH96" i="26464"/>
  <c r="AH214" i="26464"/>
  <c r="AP214" i="26464"/>
  <c r="CD214" i="26464"/>
  <c r="AJ214" i="26464"/>
  <c r="AR214" i="26464"/>
  <c r="AF214" i="26464"/>
  <c r="BZ214" i="26464"/>
  <c r="AT214" i="26464"/>
  <c r="CB214" i="26464"/>
  <c r="AL214" i="26464"/>
  <c r="AN214" i="26464"/>
  <c r="EA88" i="26464"/>
  <c r="EI88" i="26464"/>
  <c r="CN88" i="26464"/>
  <c r="CV88" i="26464"/>
  <c r="DF88" i="26464"/>
  <c r="DN88" i="26464"/>
  <c r="CL88" i="26464"/>
  <c r="CX88" i="26464"/>
  <c r="DJ88" i="26464"/>
  <c r="EK88" i="26464"/>
  <c r="CP88" i="26464"/>
  <c r="CZ88" i="26464"/>
  <c r="DL88" i="26464"/>
  <c r="EG88" i="26464"/>
  <c r="EC88" i="26464"/>
  <c r="DB88" i="26464"/>
  <c r="EE88" i="26464"/>
  <c r="CJ88" i="26464"/>
  <c r="DH88" i="26464"/>
  <c r="CT88" i="26464"/>
  <c r="DR88" i="26464"/>
  <c r="DP88" i="26464"/>
  <c r="EM88" i="26464"/>
  <c r="CR88" i="26464"/>
  <c r="CI211" i="26464"/>
  <c r="CQ211" i="26464"/>
  <c r="CY211" i="26464"/>
  <c r="DI211" i="26464"/>
  <c r="DQ211" i="26464"/>
  <c r="CS211" i="26464"/>
  <c r="DM211" i="26464"/>
  <c r="DZ211" i="26464"/>
  <c r="CK211" i="26464"/>
  <c r="DE211" i="26464"/>
  <c r="EJ211" i="26464"/>
  <c r="CU211" i="26464"/>
  <c r="DO211" i="26464"/>
  <c r="EB211" i="26464"/>
  <c r="EL211" i="26464"/>
  <c r="CM211" i="26464"/>
  <c r="DG211" i="26464"/>
  <c r="ED211" i="26464"/>
  <c r="DA211" i="26464"/>
  <c r="EH211" i="26464"/>
  <c r="DK211" i="26464"/>
  <c r="CO211" i="26464"/>
  <c r="EF211" i="26464"/>
  <c r="CW211" i="26464"/>
  <c r="EG159" i="26464"/>
  <c r="CN159" i="26464"/>
  <c r="CV159" i="26464"/>
  <c r="DF159" i="26464"/>
  <c r="DN159" i="26464"/>
  <c r="CP159" i="26464"/>
  <c r="CX159" i="26464"/>
  <c r="DH159" i="26464"/>
  <c r="DP159" i="26464"/>
  <c r="DL159" i="26464"/>
  <c r="CL159" i="26464"/>
  <c r="CZ159" i="26464"/>
  <c r="EE159" i="26464"/>
  <c r="DB159" i="26464"/>
  <c r="DR159" i="26464"/>
  <c r="EI159" i="26464"/>
  <c r="CJ159" i="26464"/>
  <c r="EC159" i="26464"/>
  <c r="CR159" i="26464"/>
  <c r="EA159" i="26464"/>
  <c r="EK159" i="26464"/>
  <c r="CT159" i="26464"/>
  <c r="DJ159" i="26464"/>
  <c r="EM159" i="26464"/>
  <c r="AL172" i="26464"/>
  <c r="AT172" i="26464"/>
  <c r="BZ172" i="26464"/>
  <c r="AF172" i="26464"/>
  <c r="AN172" i="26464"/>
  <c r="CB172" i="26464"/>
  <c r="AJ172" i="26464"/>
  <c r="AR172" i="26464"/>
  <c r="AH172" i="26464"/>
  <c r="CD172" i="26464"/>
  <c r="AP172" i="26464"/>
  <c r="AZ133" i="26464"/>
  <c r="BH133" i="26464"/>
  <c r="BP133" i="26464"/>
  <c r="BB133" i="26464"/>
  <c r="BJ133" i="26464"/>
  <c r="BR133" i="26464"/>
  <c r="BN133" i="26464"/>
  <c r="BT133" i="26464"/>
  <c r="BD133" i="26464"/>
  <c r="BF133" i="26464"/>
  <c r="BV133" i="26464"/>
  <c r="BL133" i="26464"/>
  <c r="AL118" i="26464"/>
  <c r="AT118" i="26464"/>
  <c r="BZ118" i="26464"/>
  <c r="AH118" i="26464"/>
  <c r="AP118" i="26464"/>
  <c r="CD118" i="26464"/>
  <c r="AR118" i="26464"/>
  <c r="AF118" i="26464"/>
  <c r="CB118" i="26464"/>
  <c r="AN118" i="26464"/>
  <c r="AJ118" i="26464"/>
  <c r="AL38" i="26464"/>
  <c r="BZ38" i="26464"/>
  <c r="AF38" i="26464"/>
  <c r="AN38" i="26464"/>
  <c r="CB38" i="26464"/>
  <c r="AP38" i="26464"/>
  <c r="AR38" i="26464"/>
  <c r="AJ38" i="26464"/>
  <c r="AH38" i="26464"/>
  <c r="AZ128" i="26464"/>
  <c r="BH128" i="26464"/>
  <c r="BP128" i="26464"/>
  <c r="BL128" i="26464"/>
  <c r="BB128" i="26464"/>
  <c r="BN128" i="26464"/>
  <c r="BD128" i="26464"/>
  <c r="BJ128" i="26464"/>
  <c r="BV128" i="26464"/>
  <c r="BR128" i="26464"/>
  <c r="BT128" i="26464"/>
  <c r="BF128" i="26464"/>
  <c r="EE272" i="26464"/>
  <c r="EM272" i="26464"/>
  <c r="CP272" i="26464"/>
  <c r="CX272" i="26464"/>
  <c r="EG272" i="26464"/>
  <c r="CJ272" i="26464"/>
  <c r="CR272" i="26464"/>
  <c r="CZ272" i="26464"/>
  <c r="DN272" i="26464"/>
  <c r="CN272" i="26464"/>
  <c r="CV272" i="26464"/>
  <c r="DJ272" i="26464"/>
  <c r="DR272" i="26464"/>
  <c r="DL272" i="26464"/>
  <c r="EA272" i="26464"/>
  <c r="CL272" i="26464"/>
  <c r="EK272" i="26464"/>
  <c r="EC272" i="26464"/>
  <c r="DB272" i="26464"/>
  <c r="DP272" i="26464"/>
  <c r="CT272" i="26464"/>
  <c r="EI272" i="26464"/>
  <c r="EA32" i="26464"/>
  <c r="CT32" i="26464"/>
  <c r="CV32" i="26464"/>
  <c r="DJ32" i="26464"/>
  <c r="EC32" i="26464"/>
  <c r="CJ32" i="26464"/>
  <c r="DF32" i="26464"/>
  <c r="CZ32" i="26464"/>
  <c r="CP32" i="26464"/>
  <c r="DH32" i="26464"/>
  <c r="DN32" i="26464"/>
  <c r="CL32" i="26464"/>
  <c r="DB32" i="26464"/>
  <c r="CR32" i="26464"/>
  <c r="EE32" i="26464"/>
  <c r="CN32" i="26464"/>
  <c r="AM119" i="26464"/>
  <c r="AU119" i="26464"/>
  <c r="CA119" i="26464"/>
  <c r="AO119" i="26464"/>
  <c r="AQ119" i="26464"/>
  <c r="CC119" i="26464"/>
  <c r="CE119" i="26464"/>
  <c r="AG119" i="26464"/>
  <c r="AS119" i="26464"/>
  <c r="AI119" i="26464"/>
  <c r="AK119" i="26464"/>
  <c r="EA63" i="26464"/>
  <c r="EI63" i="26464"/>
  <c r="EC63" i="26464"/>
  <c r="EK63" i="26464"/>
  <c r="CN63" i="26464"/>
  <c r="CV63" i="26464"/>
  <c r="DF63" i="26464"/>
  <c r="DN63" i="26464"/>
  <c r="DH63" i="26464"/>
  <c r="CT63" i="26464"/>
  <c r="DJ63" i="26464"/>
  <c r="EM63" i="26464"/>
  <c r="CJ63" i="26464"/>
  <c r="CX63" i="26464"/>
  <c r="DL63" i="26464"/>
  <c r="CR63" i="26464"/>
  <c r="CZ63" i="26464"/>
  <c r="EG63" i="26464"/>
  <c r="DB63" i="26464"/>
  <c r="CP63" i="26464"/>
  <c r="EE63" i="26464"/>
  <c r="DR63" i="26464"/>
  <c r="DP63" i="26464"/>
  <c r="CL63" i="26464"/>
  <c r="AJ183" i="26464"/>
  <c r="AR183" i="26464"/>
  <c r="AL183" i="26464"/>
  <c r="AT183" i="26464"/>
  <c r="BZ183" i="26464"/>
  <c r="AH183" i="26464"/>
  <c r="CB183" i="26464"/>
  <c r="AN183" i="26464"/>
  <c r="CD183" i="26464"/>
  <c r="AP183" i="26464"/>
  <c r="AF183" i="26464"/>
  <c r="CI231" i="26464"/>
  <c r="CQ231" i="26464"/>
  <c r="CY231" i="26464"/>
  <c r="DI231" i="26464"/>
  <c r="DQ231" i="26464"/>
  <c r="CK231" i="26464"/>
  <c r="CS231" i="26464"/>
  <c r="DA231" i="26464"/>
  <c r="DK231" i="26464"/>
  <c r="EB231" i="26464"/>
  <c r="EJ231" i="26464"/>
  <c r="CU231" i="26464"/>
  <c r="DZ231" i="26464"/>
  <c r="CW231" i="26464"/>
  <c r="DM231" i="26464"/>
  <c r="ED231" i="26464"/>
  <c r="CM231" i="26464"/>
  <c r="EF231" i="26464"/>
  <c r="DG231" i="26464"/>
  <c r="EL231" i="26464"/>
  <c r="CO231" i="26464"/>
  <c r="DE231" i="26464"/>
  <c r="EH231" i="26464"/>
  <c r="DO231" i="26464"/>
  <c r="AL51" i="26464"/>
  <c r="AT51" i="26464"/>
  <c r="CB51" i="26464"/>
  <c r="AN51" i="26464"/>
  <c r="BZ51" i="26464"/>
  <c r="AJ51" i="26464"/>
  <c r="AF51" i="26464"/>
  <c r="AR51" i="26464"/>
  <c r="AH51" i="26464"/>
  <c r="CD51" i="26464"/>
  <c r="AP51" i="26464"/>
  <c r="CI140" i="26464"/>
  <c r="CQ140" i="26464"/>
  <c r="CY140" i="26464"/>
  <c r="DI140" i="26464"/>
  <c r="DQ140" i="26464"/>
  <c r="ED140" i="26464"/>
  <c r="EL140" i="26464"/>
  <c r="CK140" i="26464"/>
  <c r="CS140" i="26464"/>
  <c r="DA140" i="26464"/>
  <c r="DK140" i="26464"/>
  <c r="EF140" i="26464"/>
  <c r="EB140" i="26464"/>
  <c r="EJ140" i="26464"/>
  <c r="DE140" i="26464"/>
  <c r="CM140" i="26464"/>
  <c r="DG140" i="26464"/>
  <c r="EH140" i="26464"/>
  <c r="DM140" i="26464"/>
  <c r="CW140" i="26464"/>
  <c r="DO140" i="26464"/>
  <c r="CU140" i="26464"/>
  <c r="DZ140" i="26464"/>
  <c r="EP140" i="26464" s="1"/>
  <c r="CO140" i="26464"/>
  <c r="AM101" i="26464"/>
  <c r="AU101" i="26464"/>
  <c r="CA101" i="26464"/>
  <c r="AG101" i="26464"/>
  <c r="AO101" i="26464"/>
  <c r="CC101" i="26464"/>
  <c r="AS101" i="26464"/>
  <c r="AI101" i="26464"/>
  <c r="AK101" i="26464"/>
  <c r="CE101" i="26464"/>
  <c r="AQ101" i="26464"/>
  <c r="EF197" i="26464"/>
  <c r="DZ197" i="26464"/>
  <c r="EH197" i="26464"/>
  <c r="CK197" i="26464"/>
  <c r="CS197" i="26464"/>
  <c r="DA197" i="26464"/>
  <c r="DK197" i="26464"/>
  <c r="CI197" i="26464"/>
  <c r="CW197" i="26464"/>
  <c r="EB197" i="26464"/>
  <c r="DM197" i="26464"/>
  <c r="CM197" i="26464"/>
  <c r="CY197" i="26464"/>
  <c r="DO197" i="26464"/>
  <c r="ED197" i="26464"/>
  <c r="CO197" i="26464"/>
  <c r="CU197" i="26464"/>
  <c r="DI197" i="26464"/>
  <c r="EL197" i="26464"/>
  <c r="DQ197" i="26464"/>
  <c r="CQ197" i="26464"/>
  <c r="DE197" i="26464"/>
  <c r="DG197" i="26464"/>
  <c r="EJ197" i="26464"/>
  <c r="CM110" i="26464"/>
  <c r="CU110" i="26464"/>
  <c r="DE110" i="26464"/>
  <c r="DM110" i="26464"/>
  <c r="DG110" i="26464"/>
  <c r="EL110" i="26464"/>
  <c r="CW110" i="26464"/>
  <c r="DQ110" i="26464"/>
  <c r="ED110" i="26464"/>
  <c r="CO110" i="26464"/>
  <c r="DI110" i="26464"/>
  <c r="CY110" i="26464"/>
  <c r="EF110" i="26464"/>
  <c r="CK110" i="26464"/>
  <c r="DO110" i="26464"/>
  <c r="EB110" i="26464"/>
  <c r="CS110" i="26464"/>
  <c r="DZ110" i="26464"/>
  <c r="EP110" i="26464" s="1"/>
  <c r="DA110" i="26464"/>
  <c r="EH110" i="26464"/>
  <c r="CQ110" i="26464"/>
  <c r="DK110" i="26464"/>
  <c r="CI110" i="26464"/>
  <c r="EJ110" i="26464"/>
  <c r="EE108" i="26464"/>
  <c r="EM108" i="26464"/>
  <c r="CP108" i="26464"/>
  <c r="DJ108" i="26464"/>
  <c r="EG108" i="26464"/>
  <c r="CZ108" i="26464"/>
  <c r="DL108" i="26464"/>
  <c r="CR108" i="26464"/>
  <c r="DB108" i="26464"/>
  <c r="EI108" i="26464"/>
  <c r="CJ108" i="26464"/>
  <c r="CT108" i="26464"/>
  <c r="DN108" i="26464"/>
  <c r="EA108" i="26464"/>
  <c r="CX108" i="26464"/>
  <c r="DR108" i="26464"/>
  <c r="CL108" i="26464"/>
  <c r="DH108" i="26464"/>
  <c r="CN108" i="26464"/>
  <c r="DP108" i="26464"/>
  <c r="EK108" i="26464"/>
  <c r="EC108" i="26464"/>
  <c r="CV108" i="26464"/>
  <c r="DF108" i="26464"/>
  <c r="AG90" i="26464"/>
  <c r="AO90" i="26464"/>
  <c r="CC90" i="26464"/>
  <c r="AM90" i="26464"/>
  <c r="AU90" i="26464"/>
  <c r="CA90" i="26464"/>
  <c r="AQ90" i="26464"/>
  <c r="AS90" i="26464"/>
  <c r="AK90" i="26464"/>
  <c r="AI90" i="26464"/>
  <c r="CE90" i="26464"/>
  <c r="CP249" i="26464"/>
  <c r="CX249" i="26464"/>
  <c r="DH249" i="26464"/>
  <c r="DP249" i="26464"/>
  <c r="EC249" i="26464"/>
  <c r="EK249" i="26464"/>
  <c r="CJ249" i="26464"/>
  <c r="CR249" i="26464"/>
  <c r="CZ249" i="26464"/>
  <c r="DJ249" i="26464"/>
  <c r="DR249" i="26464"/>
  <c r="EE249" i="26464"/>
  <c r="EM249" i="26464"/>
  <c r="EA249" i="26464"/>
  <c r="EI249" i="26464"/>
  <c r="CV249" i="26464"/>
  <c r="DL249" i="26464"/>
  <c r="DB249" i="26464"/>
  <c r="CN249" i="26464"/>
  <c r="CT249" i="26464"/>
  <c r="CL249" i="26464"/>
  <c r="DF249" i="26464"/>
  <c r="EG249" i="26464"/>
  <c r="DN249" i="26464"/>
  <c r="EG274" i="26464"/>
  <c r="CJ274" i="26464"/>
  <c r="CZ274" i="26464"/>
  <c r="DN274" i="26464"/>
  <c r="EA274" i="26464"/>
  <c r="EI274" i="26464"/>
  <c r="DB274" i="26464"/>
  <c r="CL274" i="26464"/>
  <c r="CT274" i="26464"/>
  <c r="DP274" i="26464"/>
  <c r="CP274" i="26464"/>
  <c r="CX274" i="26464"/>
  <c r="DL274" i="26464"/>
  <c r="CR274" i="26464"/>
  <c r="CN274" i="26464"/>
  <c r="EE274" i="26464"/>
  <c r="DR274" i="26464"/>
  <c r="DJ274" i="26464"/>
  <c r="EK274" i="26464"/>
  <c r="CV274" i="26464"/>
  <c r="EC274" i="26464"/>
  <c r="EM274" i="26464"/>
  <c r="AF242" i="26464"/>
  <c r="BZ242" i="26464"/>
  <c r="AP242" i="26464"/>
  <c r="AH242" i="26464"/>
  <c r="CB242" i="26464"/>
  <c r="AR242" i="26464"/>
  <c r="AN242" i="26464"/>
  <c r="CD242" i="26464"/>
  <c r="AJ242" i="26464"/>
  <c r="AL242" i="26464"/>
  <c r="AT242" i="26464"/>
  <c r="AJ247" i="26464"/>
  <c r="AR247" i="26464"/>
  <c r="AL247" i="26464"/>
  <c r="AT247" i="26464"/>
  <c r="BZ247" i="26464"/>
  <c r="CD247" i="26464"/>
  <c r="AF247" i="26464"/>
  <c r="CB247" i="26464"/>
  <c r="AP247" i="26464"/>
  <c r="AN247" i="26464"/>
  <c r="AH247" i="26464"/>
  <c r="CJ12" i="26464"/>
  <c r="L7" i="26465" s="1"/>
  <c r="CL12" i="26464"/>
  <c r="BC198" i="26464"/>
  <c r="BK198" i="26464"/>
  <c r="BS198" i="26464"/>
  <c r="BE198" i="26464"/>
  <c r="BM198" i="26464"/>
  <c r="BU198" i="26464"/>
  <c r="AY198" i="26464"/>
  <c r="BA198" i="26464"/>
  <c r="BO198" i="26464"/>
  <c r="BI198" i="26464"/>
  <c r="BG198" i="26464"/>
  <c r="BQ198" i="26464"/>
  <c r="BF222" i="26464"/>
  <c r="BN222" i="26464"/>
  <c r="BV222" i="26464"/>
  <c r="AZ222" i="26464"/>
  <c r="BH222" i="26464"/>
  <c r="BP222" i="26464"/>
  <c r="BJ222" i="26464"/>
  <c r="BL222" i="26464"/>
  <c r="BB222" i="26464"/>
  <c r="BT222" i="26464"/>
  <c r="BD222" i="26464"/>
  <c r="BR222" i="26464"/>
  <c r="ED271" i="26464"/>
  <c r="EL271" i="26464"/>
  <c r="DK271" i="26464"/>
  <c r="CO271" i="26464"/>
  <c r="EF271" i="26464"/>
  <c r="CI271" i="26464"/>
  <c r="CQ271" i="26464"/>
  <c r="CY271" i="26464"/>
  <c r="DM271" i="26464"/>
  <c r="CM271" i="26464"/>
  <c r="CU271" i="26464"/>
  <c r="DI271" i="26464"/>
  <c r="DQ271" i="26464"/>
  <c r="CW271" i="26464"/>
  <c r="DA271" i="26464"/>
  <c r="EH271" i="26464"/>
  <c r="DZ271" i="26464"/>
  <c r="CK271" i="26464"/>
  <c r="EJ271" i="26464"/>
  <c r="CS271" i="26464"/>
  <c r="DO271" i="26464"/>
  <c r="EB271" i="26464"/>
  <c r="AL234" i="26464"/>
  <c r="AT234" i="26464"/>
  <c r="BZ234" i="26464"/>
  <c r="AF234" i="26464"/>
  <c r="AN234" i="26464"/>
  <c r="CB234" i="26464"/>
  <c r="AP234" i="26464"/>
  <c r="CD234" i="26464"/>
  <c r="AJ234" i="26464"/>
  <c r="AH234" i="26464"/>
  <c r="AR234" i="26464"/>
  <c r="CL49" i="26464"/>
  <c r="CT49" i="26464"/>
  <c r="DB49" i="26464"/>
  <c r="DL49" i="26464"/>
  <c r="CZ49" i="26464"/>
  <c r="EA49" i="26464"/>
  <c r="CJ49" i="26464"/>
  <c r="DN49" i="26464"/>
  <c r="EC49" i="26464"/>
  <c r="CP49" i="26464"/>
  <c r="DJ49" i="26464"/>
  <c r="EI49" i="26464"/>
  <c r="CR49" i="26464"/>
  <c r="DH49" i="26464"/>
  <c r="EE49" i="26464"/>
  <c r="CV49" i="26464"/>
  <c r="CN49" i="26464"/>
  <c r="DF49" i="26464"/>
  <c r="DP49" i="26464"/>
  <c r="CX49" i="26464"/>
  <c r="EG49" i="26464"/>
  <c r="EK49" i="26464"/>
  <c r="DZ42" i="26464"/>
  <c r="EP42" i="26464" s="1"/>
  <c r="CI42" i="26464"/>
  <c r="CQ42" i="26464"/>
  <c r="CY42" i="26464"/>
  <c r="DI42" i="26464"/>
  <c r="EB42" i="26464"/>
  <c r="CS42" i="26464"/>
  <c r="DE42" i="26464"/>
  <c r="DG42" i="26464"/>
  <c r="CO42" i="26464"/>
  <c r="DK42" i="26464"/>
  <c r="EH42" i="26464"/>
  <c r="CU42" i="26464"/>
  <c r="DM42" i="26464"/>
  <c r="CM42" i="26464"/>
  <c r="ED42" i="26464"/>
  <c r="CW42" i="26464"/>
  <c r="DA42" i="26464"/>
  <c r="CK42" i="26464"/>
  <c r="AZ196" i="26464"/>
  <c r="BH196" i="26464"/>
  <c r="BP196" i="26464"/>
  <c r="BJ196" i="26464"/>
  <c r="BV196" i="26464"/>
  <c r="BL196" i="26464"/>
  <c r="BB196" i="26464"/>
  <c r="BN196" i="26464"/>
  <c r="BF196" i="26464"/>
  <c r="BR196" i="26464"/>
  <c r="BD196" i="26464"/>
  <c r="BT196" i="26464"/>
  <c r="BD28" i="26464"/>
  <c r="BF28" i="26464"/>
  <c r="BJ28" i="26464"/>
  <c r="BB28" i="26464"/>
  <c r="AZ28" i="26464"/>
  <c r="BH28" i="26464"/>
  <c r="BL28" i="26464"/>
  <c r="AH276" i="26464"/>
  <c r="CD276" i="26464"/>
  <c r="AP276" i="26464"/>
  <c r="AR276" i="26464"/>
  <c r="AJ276" i="26464"/>
  <c r="AF276" i="26464"/>
  <c r="AN276" i="26464"/>
  <c r="CB276" i="26464"/>
  <c r="AT276" i="26464"/>
  <c r="AL276" i="26464"/>
  <c r="BZ276" i="26464"/>
  <c r="AM60" i="26464"/>
  <c r="AU60" i="26464"/>
  <c r="CA60" i="26464"/>
  <c r="AG60" i="26464"/>
  <c r="AO60" i="26464"/>
  <c r="CC60" i="26464"/>
  <c r="AK60" i="26464"/>
  <c r="AS60" i="26464"/>
  <c r="AQ60" i="26464"/>
  <c r="AI60" i="26464"/>
  <c r="CE60" i="26464"/>
  <c r="AK54" i="26464"/>
  <c r="AU54" i="26464"/>
  <c r="AM54" i="26464"/>
  <c r="CA54" i="26464"/>
  <c r="AI54" i="26464"/>
  <c r="AS54" i="26464"/>
  <c r="CE54" i="26464"/>
  <c r="CC54" i="26464"/>
  <c r="AG54" i="26464"/>
  <c r="AO54" i="26464"/>
  <c r="AQ54" i="26464"/>
  <c r="AK260" i="26464"/>
  <c r="AS260" i="26464"/>
  <c r="AM260" i="26464"/>
  <c r="AU260" i="26464"/>
  <c r="CA260" i="26464"/>
  <c r="AI260" i="26464"/>
  <c r="AG260" i="26464"/>
  <c r="CC260" i="26464"/>
  <c r="AO260" i="26464"/>
  <c r="CE260" i="26464"/>
  <c r="AQ260" i="26464"/>
  <c r="AK30" i="26464"/>
  <c r="CA30" i="26464"/>
  <c r="AM30" i="26464"/>
  <c r="AI30" i="26464"/>
  <c r="AG30" i="26464"/>
  <c r="AI48" i="26464"/>
  <c r="AQ48" i="26464"/>
  <c r="CA48" i="26464"/>
  <c r="AO48" i="26464"/>
  <c r="CC48" i="26464"/>
  <c r="CE48" i="26464"/>
  <c r="AK48" i="26464"/>
  <c r="AM48" i="26464"/>
  <c r="AG48" i="26464"/>
  <c r="AU48" i="26464"/>
  <c r="AS48" i="26464"/>
  <c r="EE217" i="26464"/>
  <c r="EM217" i="26464"/>
  <c r="CL217" i="26464"/>
  <c r="CT217" i="26464"/>
  <c r="DB217" i="26464"/>
  <c r="DL217" i="26464"/>
  <c r="EG217" i="26464"/>
  <c r="CN217" i="26464"/>
  <c r="CV217" i="26464"/>
  <c r="DF217" i="26464"/>
  <c r="DN217" i="26464"/>
  <c r="CJ217" i="26464"/>
  <c r="CR217" i="26464"/>
  <c r="CZ217" i="26464"/>
  <c r="DJ217" i="26464"/>
  <c r="DR217" i="26464"/>
  <c r="CP217" i="26464"/>
  <c r="EK217" i="26464"/>
  <c r="DP217" i="26464"/>
  <c r="CX217" i="26464"/>
  <c r="EA217" i="26464"/>
  <c r="DH217" i="26464"/>
  <c r="EC217" i="26464"/>
  <c r="EI217" i="26464"/>
  <c r="CJ220" i="26464"/>
  <c r="CR220" i="26464"/>
  <c r="CZ220" i="26464"/>
  <c r="DJ220" i="26464"/>
  <c r="DR220" i="26464"/>
  <c r="CL220" i="26464"/>
  <c r="CT220" i="26464"/>
  <c r="DB220" i="26464"/>
  <c r="DL220" i="26464"/>
  <c r="EC220" i="26464"/>
  <c r="EK220" i="26464"/>
  <c r="EA220" i="26464"/>
  <c r="CP220" i="26464"/>
  <c r="DH220" i="26464"/>
  <c r="EE220" i="26464"/>
  <c r="CV220" i="26464"/>
  <c r="DN220" i="26464"/>
  <c r="EG220" i="26464"/>
  <c r="CN220" i="26464"/>
  <c r="DF220" i="26464"/>
  <c r="EM220" i="26464"/>
  <c r="EI220" i="26464"/>
  <c r="DP220" i="26464"/>
  <c r="CX220" i="26464"/>
  <c r="CM53" i="26464"/>
  <c r="CU53" i="26464"/>
  <c r="DE53" i="26464"/>
  <c r="DM53" i="26464"/>
  <c r="CI53" i="26464"/>
  <c r="CS53" i="26464"/>
  <c r="DG53" i="26464"/>
  <c r="EF53" i="26464"/>
  <c r="CK53" i="26464"/>
  <c r="CW53" i="26464"/>
  <c r="DI53" i="26464"/>
  <c r="EH53" i="26464"/>
  <c r="DO53" i="26464"/>
  <c r="ED53" i="26464"/>
  <c r="DZ53" i="26464"/>
  <c r="EP53" i="26464" s="1"/>
  <c r="CQ53" i="26464"/>
  <c r="EB53" i="26464"/>
  <c r="CY53" i="26464"/>
  <c r="EJ53" i="26464"/>
  <c r="CO53" i="26464"/>
  <c r="DA53" i="26464"/>
  <c r="DK53" i="26464"/>
  <c r="AL41" i="26464"/>
  <c r="CB41" i="26464"/>
  <c r="AH41" i="26464"/>
  <c r="BZ41" i="26464"/>
  <c r="AN41" i="26464"/>
  <c r="AP41" i="26464"/>
  <c r="AR41" i="26464"/>
  <c r="AJ41" i="26464"/>
  <c r="AF41" i="26464"/>
  <c r="BL209" i="26464"/>
  <c r="BD209" i="26464"/>
  <c r="BV209" i="26464"/>
  <c r="BN209" i="26464"/>
  <c r="BF209" i="26464"/>
  <c r="BB209" i="26464"/>
  <c r="BT209" i="26464"/>
  <c r="AZ209" i="26464"/>
  <c r="BR209" i="26464"/>
  <c r="BP209" i="26464"/>
  <c r="BH209" i="26464"/>
  <c r="BJ209" i="26464"/>
  <c r="CN58" i="26464"/>
  <c r="CV58" i="26464"/>
  <c r="DF58" i="26464"/>
  <c r="DN58" i="26464"/>
  <c r="EA58" i="26464"/>
  <c r="EI58" i="26464"/>
  <c r="CP58" i="26464"/>
  <c r="CX58" i="26464"/>
  <c r="DH58" i="26464"/>
  <c r="DP58" i="26464"/>
  <c r="EC58" i="26464"/>
  <c r="EK58" i="26464"/>
  <c r="EG58" i="26464"/>
  <c r="CL58" i="26464"/>
  <c r="CR58" i="26464"/>
  <c r="DL58" i="26464"/>
  <c r="EM58" i="26464"/>
  <c r="DR58" i="26464"/>
  <c r="CT58" i="26464"/>
  <c r="DJ58" i="26464"/>
  <c r="EE58" i="26464"/>
  <c r="CJ58" i="26464"/>
  <c r="CZ58" i="26464"/>
  <c r="DB58" i="26464"/>
  <c r="BF253" i="26464"/>
  <c r="BN253" i="26464"/>
  <c r="BV253" i="26464"/>
  <c r="AZ253" i="26464"/>
  <c r="BH253" i="26464"/>
  <c r="BP253" i="26464"/>
  <c r="BL253" i="26464"/>
  <c r="BB253" i="26464"/>
  <c r="BT253" i="26464"/>
  <c r="BD253" i="26464"/>
  <c r="BJ253" i="26464"/>
  <c r="BR253" i="26464"/>
  <c r="AG225" i="26464"/>
  <c r="AO225" i="26464"/>
  <c r="CC225" i="26464"/>
  <c r="AI225" i="26464"/>
  <c r="AQ225" i="26464"/>
  <c r="CE225" i="26464"/>
  <c r="AM225" i="26464"/>
  <c r="CA225" i="26464"/>
  <c r="AS225" i="26464"/>
  <c r="AU225" i="26464"/>
  <c r="AK225" i="26464"/>
  <c r="BB190" i="26464"/>
  <c r="BJ190" i="26464"/>
  <c r="BR190" i="26464"/>
  <c r="BD190" i="26464"/>
  <c r="BP190" i="26464"/>
  <c r="BF190" i="26464"/>
  <c r="BT190" i="26464"/>
  <c r="AZ190" i="26464"/>
  <c r="BN190" i="26464"/>
  <c r="BH190" i="26464"/>
  <c r="BL190" i="26464"/>
  <c r="BV190" i="26464"/>
  <c r="BB143" i="26464"/>
  <c r="BJ143" i="26464"/>
  <c r="BR143" i="26464"/>
  <c r="BD143" i="26464"/>
  <c r="BL143" i="26464"/>
  <c r="BT143" i="26464"/>
  <c r="AZ143" i="26464"/>
  <c r="BN143" i="26464"/>
  <c r="BH143" i="26464"/>
  <c r="BP143" i="26464"/>
  <c r="BV143" i="26464"/>
  <c r="BF143" i="26464"/>
  <c r="EB151" i="26464"/>
  <c r="EJ151" i="26464"/>
  <c r="ED151" i="26464"/>
  <c r="EL151" i="26464"/>
  <c r="CO151" i="26464"/>
  <c r="CW151" i="26464"/>
  <c r="DG151" i="26464"/>
  <c r="DO151" i="26464"/>
  <c r="DI151" i="26464"/>
  <c r="CI151" i="26464"/>
  <c r="CU151" i="26464"/>
  <c r="DK151" i="26464"/>
  <c r="DZ151" i="26464"/>
  <c r="EP151" i="26464" s="1"/>
  <c r="CK151" i="26464"/>
  <c r="CY151" i="26464"/>
  <c r="DM151" i="26464"/>
  <c r="DE151" i="26464"/>
  <c r="EH151" i="26464"/>
  <c r="CM151" i="26464"/>
  <c r="DQ151" i="26464"/>
  <c r="EF151" i="26464"/>
  <c r="CQ151" i="26464"/>
  <c r="CS151" i="26464"/>
  <c r="DA151" i="26464"/>
  <c r="CO15" i="26464"/>
  <c r="CI15" i="26464"/>
  <c r="CM15" i="26464"/>
  <c r="CK15" i="26464"/>
  <c r="AY71" i="26464"/>
  <c r="BI71" i="26464"/>
  <c r="BA71" i="26464"/>
  <c r="BS71" i="26464"/>
  <c r="BK71" i="26464"/>
  <c r="BC71" i="26464"/>
  <c r="BU71" i="26464"/>
  <c r="BG71" i="26464"/>
  <c r="BQ71" i="26464"/>
  <c r="BO71" i="26464"/>
  <c r="BM71" i="26464"/>
  <c r="BE71" i="26464"/>
  <c r="EC65" i="26464"/>
  <c r="EK65" i="26464"/>
  <c r="EE65" i="26464"/>
  <c r="EM65" i="26464"/>
  <c r="CP65" i="26464"/>
  <c r="CX65" i="26464"/>
  <c r="DH65" i="26464"/>
  <c r="DP65" i="26464"/>
  <c r="DJ65" i="26464"/>
  <c r="CJ65" i="26464"/>
  <c r="CV65" i="26464"/>
  <c r="DL65" i="26464"/>
  <c r="EA65" i="26464"/>
  <c r="CL65" i="26464"/>
  <c r="CZ65" i="26464"/>
  <c r="DN65" i="26464"/>
  <c r="CT65" i="26464"/>
  <c r="EG65" i="26464"/>
  <c r="CR65" i="26464"/>
  <c r="DB65" i="26464"/>
  <c r="EI65" i="26464"/>
  <c r="CN65" i="26464"/>
  <c r="DF65" i="26464"/>
  <c r="DR65" i="26464"/>
  <c r="CL253" i="26464"/>
  <c r="CT253" i="26464"/>
  <c r="DB253" i="26464"/>
  <c r="DL253" i="26464"/>
  <c r="EG253" i="26464"/>
  <c r="CN253" i="26464"/>
  <c r="CV253" i="26464"/>
  <c r="DF253" i="26464"/>
  <c r="DN253" i="26464"/>
  <c r="EA253" i="26464"/>
  <c r="EI253" i="26464"/>
  <c r="EE253" i="26464"/>
  <c r="EM253" i="26464"/>
  <c r="CP253" i="26464"/>
  <c r="DJ253" i="26464"/>
  <c r="EK253" i="26464"/>
  <c r="EC253" i="26464"/>
  <c r="DP253" i="26464"/>
  <c r="CR253" i="26464"/>
  <c r="CZ253" i="26464"/>
  <c r="CX253" i="26464"/>
  <c r="DR253" i="26464"/>
  <c r="DH253" i="26464"/>
  <c r="CJ253" i="26464"/>
  <c r="CL277" i="26464"/>
  <c r="CT277" i="26464"/>
  <c r="DB277" i="26464"/>
  <c r="DP277" i="26464"/>
  <c r="EC277" i="26464"/>
  <c r="CN277" i="26464"/>
  <c r="CV277" i="26464"/>
  <c r="DJ277" i="26464"/>
  <c r="DR277" i="26464"/>
  <c r="EE277" i="26464"/>
  <c r="EM277" i="26464"/>
  <c r="EA277" i="26464"/>
  <c r="EI277" i="26464"/>
  <c r="EK277" i="26464"/>
  <c r="CR277" i="26464"/>
  <c r="CJ277" i="26464"/>
  <c r="CP277" i="26464"/>
  <c r="EG277" i="26464"/>
  <c r="DN277" i="26464"/>
  <c r="CZ277" i="26464"/>
  <c r="CX277" i="26464"/>
  <c r="DL277" i="26464"/>
  <c r="BB185" i="26464"/>
  <c r="BJ185" i="26464"/>
  <c r="BR185" i="26464"/>
  <c r="BD185" i="26464"/>
  <c r="BL185" i="26464"/>
  <c r="BT185" i="26464"/>
  <c r="AZ185" i="26464"/>
  <c r="BF185" i="26464"/>
  <c r="BH185" i="26464"/>
  <c r="BV185" i="26464"/>
  <c r="BN185" i="26464"/>
  <c r="BP185" i="26464"/>
  <c r="AG155" i="26464"/>
  <c r="AO155" i="26464"/>
  <c r="CC155" i="26464"/>
  <c r="AQ155" i="26464"/>
  <c r="CA155" i="26464"/>
  <c r="AS155" i="26464"/>
  <c r="AM155" i="26464"/>
  <c r="CE155" i="26464"/>
  <c r="AK155" i="26464"/>
  <c r="AU155" i="26464"/>
  <c r="AI155" i="26464"/>
  <c r="AG166" i="26464"/>
  <c r="AO166" i="26464"/>
  <c r="CC166" i="26464"/>
  <c r="AQ166" i="26464"/>
  <c r="CA166" i="26464"/>
  <c r="AI166" i="26464"/>
  <c r="AS166" i="26464"/>
  <c r="AM166" i="26464"/>
  <c r="AU166" i="26464"/>
  <c r="AK166" i="26464"/>
  <c r="CE166" i="26464"/>
  <c r="AF228" i="26464"/>
  <c r="AN228" i="26464"/>
  <c r="CB228" i="26464"/>
  <c r="AH228" i="26464"/>
  <c r="AP228" i="26464"/>
  <c r="CD228" i="26464"/>
  <c r="AT228" i="26464"/>
  <c r="AJ228" i="26464"/>
  <c r="AR228" i="26464"/>
  <c r="AL228" i="26464"/>
  <c r="BZ228" i="26464"/>
  <c r="AF106" i="26464"/>
  <c r="AN106" i="26464"/>
  <c r="CB106" i="26464"/>
  <c r="AL106" i="26464"/>
  <c r="CD106" i="26464"/>
  <c r="AP106" i="26464"/>
  <c r="AJ106" i="26464"/>
  <c r="AT106" i="26464"/>
  <c r="BZ106" i="26464"/>
  <c r="AR106" i="26464"/>
  <c r="AH106" i="26464"/>
  <c r="CI215" i="26464"/>
  <c r="CQ215" i="26464"/>
  <c r="CY215" i="26464"/>
  <c r="DI215" i="26464"/>
  <c r="DQ215" i="26464"/>
  <c r="ED215" i="26464"/>
  <c r="EL215" i="26464"/>
  <c r="CK215" i="26464"/>
  <c r="CS215" i="26464"/>
  <c r="DA215" i="26464"/>
  <c r="DK215" i="26464"/>
  <c r="EF215" i="26464"/>
  <c r="EB215" i="26464"/>
  <c r="EJ215" i="26464"/>
  <c r="CW215" i="26464"/>
  <c r="DZ215" i="26464"/>
  <c r="EP215" i="26464" s="1"/>
  <c r="DE215" i="26464"/>
  <c r="CU215" i="26464"/>
  <c r="DO215" i="26464"/>
  <c r="DM215" i="26464"/>
  <c r="CM215" i="26464"/>
  <c r="CO215" i="26464"/>
  <c r="EH215" i="26464"/>
  <c r="DG215" i="26464"/>
  <c r="AY13" i="26464"/>
  <c r="BC13" i="26464"/>
  <c r="BE197" i="26464"/>
  <c r="BM197" i="26464"/>
  <c r="BU197" i="26464"/>
  <c r="AY197" i="26464"/>
  <c r="BK197" i="26464"/>
  <c r="BA197" i="26464"/>
  <c r="BO197" i="26464"/>
  <c r="BI197" i="26464"/>
  <c r="BC197" i="26464"/>
  <c r="BG197" i="26464"/>
  <c r="BQ197" i="26464"/>
  <c r="BS197" i="26464"/>
  <c r="BA88" i="26464"/>
  <c r="BI88" i="26464"/>
  <c r="BQ88" i="26464"/>
  <c r="BG88" i="26464"/>
  <c r="BS88" i="26464"/>
  <c r="BE88" i="26464"/>
  <c r="BO88" i="26464"/>
  <c r="BK88" i="26464"/>
  <c r="BM88" i="26464"/>
  <c r="BC88" i="26464"/>
  <c r="BU88" i="26464"/>
  <c r="AY88" i="26464"/>
  <c r="EE176" i="26464"/>
  <c r="EM176" i="26464"/>
  <c r="CL176" i="26464"/>
  <c r="CT176" i="26464"/>
  <c r="DB176" i="26464"/>
  <c r="DL176" i="26464"/>
  <c r="EG176" i="26464"/>
  <c r="CN176" i="26464"/>
  <c r="CV176" i="26464"/>
  <c r="DF176" i="26464"/>
  <c r="DN176" i="26464"/>
  <c r="CJ176" i="26464"/>
  <c r="CR176" i="26464"/>
  <c r="CZ176" i="26464"/>
  <c r="DJ176" i="26464"/>
  <c r="DR176" i="26464"/>
  <c r="CX176" i="26464"/>
  <c r="EA176" i="26464"/>
  <c r="EC176" i="26464"/>
  <c r="DH176" i="26464"/>
  <c r="EI176" i="26464"/>
  <c r="DP176" i="26464"/>
  <c r="EK176" i="26464"/>
  <c r="CP176" i="26464"/>
  <c r="AG103" i="26464"/>
  <c r="AO103" i="26464"/>
  <c r="CC103" i="26464"/>
  <c r="AI103" i="26464"/>
  <c r="AQ103" i="26464"/>
  <c r="CE103" i="26464"/>
  <c r="AU103" i="26464"/>
  <c r="AK103" i="26464"/>
  <c r="AM103" i="26464"/>
  <c r="CA103" i="26464"/>
  <c r="AS103" i="26464"/>
  <c r="BD203" i="26464"/>
  <c r="BL203" i="26464"/>
  <c r="BT203" i="26464"/>
  <c r="AZ203" i="26464"/>
  <c r="BJ203" i="26464"/>
  <c r="BV203" i="26464"/>
  <c r="BB203" i="26464"/>
  <c r="BN203" i="26464"/>
  <c r="BH203" i="26464"/>
  <c r="BR203" i="26464"/>
  <c r="BP203" i="26464"/>
  <c r="BF203" i="26464"/>
  <c r="CN154" i="26464"/>
  <c r="CV154" i="26464"/>
  <c r="DF154" i="26464"/>
  <c r="DN154" i="26464"/>
  <c r="CT154" i="26464"/>
  <c r="EK154" i="26464"/>
  <c r="CL154" i="26464"/>
  <c r="DP154" i="26464"/>
  <c r="EC154" i="26464"/>
  <c r="CX154" i="26464"/>
  <c r="DR154" i="26464"/>
  <c r="EE154" i="26464"/>
  <c r="CP154" i="26464"/>
  <c r="DB154" i="26464"/>
  <c r="EM154" i="26464"/>
  <c r="DH154" i="26464"/>
  <c r="CR154" i="26464"/>
  <c r="DJ154" i="26464"/>
  <c r="EA154" i="26464"/>
  <c r="CJ154" i="26464"/>
  <c r="CZ154" i="26464"/>
  <c r="EI154" i="26464"/>
  <c r="DL154" i="26464"/>
  <c r="EG154" i="26464"/>
  <c r="BA247" i="26464"/>
  <c r="BI247" i="26464"/>
  <c r="BQ247" i="26464"/>
  <c r="BC247" i="26464"/>
  <c r="BK247" i="26464"/>
  <c r="BS247" i="26464"/>
  <c r="AY247" i="26464"/>
  <c r="BG247" i="26464"/>
  <c r="BO247" i="26464"/>
  <c r="BM247" i="26464"/>
  <c r="BU247" i="26464"/>
  <c r="BE247" i="26464"/>
  <c r="AL198" i="26464"/>
  <c r="AT198" i="26464"/>
  <c r="BZ198" i="26464"/>
  <c r="AN198" i="26464"/>
  <c r="AP198" i="26464"/>
  <c r="CB198" i="26464"/>
  <c r="CD198" i="26464"/>
  <c r="AJ198" i="26464"/>
  <c r="AR198" i="26464"/>
  <c r="AF198" i="26464"/>
  <c r="AH198" i="26464"/>
  <c r="AH184" i="26464"/>
  <c r="AP184" i="26464"/>
  <c r="CD184" i="26464"/>
  <c r="AJ184" i="26464"/>
  <c r="AR184" i="26464"/>
  <c r="AF184" i="26464"/>
  <c r="AN184" i="26464"/>
  <c r="CB184" i="26464"/>
  <c r="AT184" i="26464"/>
  <c r="AL184" i="26464"/>
  <c r="BZ184" i="26464"/>
  <c r="CO188" i="26464"/>
  <c r="CW188" i="26464"/>
  <c r="DG188" i="26464"/>
  <c r="DO188" i="26464"/>
  <c r="CI188" i="26464"/>
  <c r="CQ188" i="26464"/>
  <c r="CY188" i="26464"/>
  <c r="DI188" i="26464"/>
  <c r="DQ188" i="26464"/>
  <c r="ED188" i="26464"/>
  <c r="EL188" i="26464"/>
  <c r="DZ188" i="26464"/>
  <c r="EH188" i="26464"/>
  <c r="CU188" i="26464"/>
  <c r="DA188" i="26464"/>
  <c r="CK188" i="26464"/>
  <c r="DE188" i="26464"/>
  <c r="EB188" i="26464"/>
  <c r="EJ188" i="26464"/>
  <c r="CM188" i="26464"/>
  <c r="CS188" i="26464"/>
  <c r="DK188" i="26464"/>
  <c r="EF188" i="26464"/>
  <c r="DM188" i="26464"/>
  <c r="AG256" i="26464"/>
  <c r="AO256" i="26464"/>
  <c r="CC256" i="26464"/>
  <c r="AI256" i="26464"/>
  <c r="AQ256" i="26464"/>
  <c r="CE256" i="26464"/>
  <c r="AK256" i="26464"/>
  <c r="CA256" i="26464"/>
  <c r="AU256" i="26464"/>
  <c r="AM256" i="26464"/>
  <c r="AS256" i="26464"/>
  <c r="BB265" i="26464"/>
  <c r="BJ265" i="26464"/>
  <c r="BR265" i="26464"/>
  <c r="BD265" i="26464"/>
  <c r="BL265" i="26464"/>
  <c r="BT265" i="26464"/>
  <c r="BP265" i="26464"/>
  <c r="BH265" i="26464"/>
  <c r="BV265" i="26464"/>
  <c r="AZ265" i="26464"/>
  <c r="BN265" i="26464"/>
  <c r="BF265" i="26464"/>
  <c r="CO196" i="26464"/>
  <c r="CW196" i="26464"/>
  <c r="DG196" i="26464"/>
  <c r="DO196" i="26464"/>
  <c r="CI196" i="26464"/>
  <c r="CQ196" i="26464"/>
  <c r="CY196" i="26464"/>
  <c r="DI196" i="26464"/>
  <c r="DQ196" i="26464"/>
  <c r="DZ196" i="26464"/>
  <c r="EH196" i="26464"/>
  <c r="CU196" i="26464"/>
  <c r="DK196" i="26464"/>
  <c r="EB196" i="26464"/>
  <c r="CK196" i="26464"/>
  <c r="ED196" i="26464"/>
  <c r="DM196" i="26464"/>
  <c r="CM196" i="26464"/>
  <c r="DA196" i="26464"/>
  <c r="EF196" i="26464"/>
  <c r="CS196" i="26464"/>
  <c r="EJ196" i="26464"/>
  <c r="EL196" i="26464"/>
  <c r="DE196" i="26464"/>
  <c r="CM35" i="26464"/>
  <c r="CU35" i="26464"/>
  <c r="DG35" i="26464"/>
  <c r="CO35" i="26464"/>
  <c r="CY35" i="26464"/>
  <c r="DI35" i="26464"/>
  <c r="CQ35" i="26464"/>
  <c r="ED35" i="26464"/>
  <c r="CS35" i="26464"/>
  <c r="DM35" i="26464"/>
  <c r="CI35" i="26464"/>
  <c r="DE35" i="26464"/>
  <c r="CK35" i="26464"/>
  <c r="DZ35" i="26464"/>
  <c r="EP35" i="26464" s="1"/>
  <c r="EB35" i="26464"/>
  <c r="DA35" i="26464"/>
  <c r="CL205" i="26464"/>
  <c r="CT205" i="26464"/>
  <c r="DB205" i="26464"/>
  <c r="DL205" i="26464"/>
  <c r="EE205" i="26464"/>
  <c r="EM205" i="26464"/>
  <c r="CN205" i="26464"/>
  <c r="CX205" i="26464"/>
  <c r="DJ205" i="26464"/>
  <c r="EA205" i="26464"/>
  <c r="EK205" i="26464"/>
  <c r="CP205" i="26464"/>
  <c r="CZ205" i="26464"/>
  <c r="DN205" i="26464"/>
  <c r="EC205" i="26464"/>
  <c r="EI205" i="26464"/>
  <c r="CR205" i="26464"/>
  <c r="DR205" i="26464"/>
  <c r="CV205" i="26464"/>
  <c r="EG205" i="26464"/>
  <c r="DF205" i="26464"/>
  <c r="CJ205" i="26464"/>
  <c r="DH205" i="26464"/>
  <c r="DP205" i="26464"/>
  <c r="CO28" i="26464"/>
  <c r="CY28" i="26464"/>
  <c r="CK28" i="26464"/>
  <c r="CM28" i="26464"/>
  <c r="DZ28" i="26464"/>
  <c r="EP28" i="26464" s="1"/>
  <c r="CS28" i="26464"/>
  <c r="DI28" i="26464"/>
  <c r="CU28" i="26464"/>
  <c r="CQ28" i="26464"/>
  <c r="DE28" i="26464"/>
  <c r="CI28" i="26464"/>
  <c r="EB28" i="26464"/>
  <c r="BF276" i="26464"/>
  <c r="BN276" i="26464"/>
  <c r="AZ276" i="26464"/>
  <c r="BP276" i="26464"/>
  <c r="BH276" i="26464"/>
  <c r="BD276" i="26464"/>
  <c r="BL276" i="26464"/>
  <c r="BT276" i="26464"/>
  <c r="BV276" i="26464"/>
  <c r="BR276" i="26464"/>
  <c r="BJ276" i="26464"/>
  <c r="BB276" i="26464"/>
  <c r="CJ145" i="26464"/>
  <c r="CR145" i="26464"/>
  <c r="CZ145" i="26464"/>
  <c r="DJ145" i="26464"/>
  <c r="DR145" i="26464"/>
  <c r="CL145" i="26464"/>
  <c r="CT145" i="26464"/>
  <c r="DB145" i="26464"/>
  <c r="DL145" i="26464"/>
  <c r="EC145" i="26464"/>
  <c r="EK145" i="26464"/>
  <c r="CN145" i="26464"/>
  <c r="EG145" i="26464"/>
  <c r="DP145" i="26464"/>
  <c r="CP145" i="26464"/>
  <c r="DF145" i="26464"/>
  <c r="EI145" i="26464"/>
  <c r="DN145" i="26464"/>
  <c r="DH145" i="26464"/>
  <c r="EM145" i="26464"/>
  <c r="EE145" i="26464"/>
  <c r="EA145" i="26464"/>
  <c r="CV145" i="26464"/>
  <c r="CX145" i="26464"/>
  <c r="ED279" i="26464"/>
  <c r="EL279" i="26464"/>
  <c r="CK279" i="26464"/>
  <c r="DK279" i="26464"/>
  <c r="EF279" i="26464"/>
  <c r="CM279" i="26464"/>
  <c r="DM279" i="26464"/>
  <c r="CU279" i="26464"/>
  <c r="CI279" i="26464"/>
  <c r="CQ279" i="26464"/>
  <c r="DI279" i="26464"/>
  <c r="DQ279" i="26464"/>
  <c r="CS279" i="26464"/>
  <c r="CO279" i="26464"/>
  <c r="DZ279" i="26464"/>
  <c r="EP279" i="26464" s="1"/>
  <c r="DO279" i="26464"/>
  <c r="EB279" i="26464"/>
  <c r="CW279" i="26464"/>
  <c r="EJ279" i="26464"/>
  <c r="EH279" i="26464"/>
  <c r="AK32" i="26464"/>
  <c r="AM32" i="26464"/>
  <c r="AI32" i="26464"/>
  <c r="CA32" i="26464"/>
  <c r="AQ32" i="26464"/>
  <c r="AG32" i="26464"/>
  <c r="CC32" i="26464"/>
  <c r="AF124" i="26464"/>
  <c r="AN124" i="26464"/>
  <c r="CB124" i="26464"/>
  <c r="AH124" i="26464"/>
  <c r="AT124" i="26464"/>
  <c r="AJ124" i="26464"/>
  <c r="AR124" i="26464"/>
  <c r="CD124" i="26464"/>
  <c r="BZ124" i="26464"/>
  <c r="AL124" i="26464"/>
  <c r="AP124" i="26464"/>
  <c r="BI271" i="26464"/>
  <c r="BA271" i="26464"/>
  <c r="BC271" i="26464"/>
  <c r="BK271" i="26464"/>
  <c r="BS271" i="26464"/>
  <c r="AY271" i="26464"/>
  <c r="BG271" i="26464"/>
  <c r="BO271" i="26464"/>
  <c r="BQ271" i="26464"/>
  <c r="BM271" i="26464"/>
  <c r="BU271" i="26464"/>
  <c r="BE271" i="26464"/>
  <c r="AM117" i="26464"/>
  <c r="AU117" i="26464"/>
  <c r="CA117" i="26464"/>
  <c r="AG117" i="26464"/>
  <c r="AO117" i="26464"/>
  <c r="CC117" i="26464"/>
  <c r="AK117" i="26464"/>
  <c r="AS117" i="26464"/>
  <c r="AI117" i="26464"/>
  <c r="AQ117" i="26464"/>
  <c r="CE117" i="26464"/>
  <c r="BD215" i="26464"/>
  <c r="BL215" i="26464"/>
  <c r="BT215" i="26464"/>
  <c r="BF215" i="26464"/>
  <c r="BN215" i="26464"/>
  <c r="BV215" i="26464"/>
  <c r="BB215" i="26464"/>
  <c r="BJ215" i="26464"/>
  <c r="BR215" i="26464"/>
  <c r="BH215" i="26464"/>
  <c r="AZ215" i="26464"/>
  <c r="BP215" i="26464"/>
  <c r="AI56" i="26464"/>
  <c r="AQ56" i="26464"/>
  <c r="CE56" i="26464"/>
  <c r="AK56" i="26464"/>
  <c r="AS56" i="26464"/>
  <c r="AG56" i="26464"/>
  <c r="AO56" i="26464"/>
  <c r="CC56" i="26464"/>
  <c r="CA56" i="26464"/>
  <c r="AM56" i="26464"/>
  <c r="AU56" i="26464"/>
  <c r="CJ127" i="26464"/>
  <c r="CR127" i="26464"/>
  <c r="CZ127" i="26464"/>
  <c r="DJ127" i="26464"/>
  <c r="DR127" i="26464"/>
  <c r="CL127" i="26464"/>
  <c r="CT127" i="26464"/>
  <c r="DB127" i="26464"/>
  <c r="DL127" i="26464"/>
  <c r="EC127" i="26464"/>
  <c r="EK127" i="26464"/>
  <c r="CX127" i="26464"/>
  <c r="DN127" i="26464"/>
  <c r="EE127" i="26464"/>
  <c r="CN127" i="26464"/>
  <c r="EG127" i="26464"/>
  <c r="DP127" i="26464"/>
  <c r="CV127" i="26464"/>
  <c r="EA127" i="26464"/>
  <c r="DH127" i="26464"/>
  <c r="EI127" i="26464"/>
  <c r="EM127" i="26464"/>
  <c r="CP127" i="26464"/>
  <c r="DF127" i="26464"/>
  <c r="AK91" i="26464"/>
  <c r="AS91" i="26464"/>
  <c r="AM91" i="26464"/>
  <c r="AU91" i="26464"/>
  <c r="CA91" i="26464"/>
  <c r="AQ91" i="26464"/>
  <c r="AG91" i="26464"/>
  <c r="CC91" i="26464"/>
  <c r="AO91" i="26464"/>
  <c r="CE91" i="26464"/>
  <c r="AI91" i="26464"/>
  <c r="BD220" i="26464"/>
  <c r="BL220" i="26464"/>
  <c r="BT220" i="26464"/>
  <c r="BF220" i="26464"/>
  <c r="BN220" i="26464"/>
  <c r="BV220" i="26464"/>
  <c r="BH220" i="26464"/>
  <c r="BJ220" i="26464"/>
  <c r="BP220" i="26464"/>
  <c r="BB220" i="26464"/>
  <c r="AZ220" i="26464"/>
  <c r="BR220" i="26464"/>
  <c r="AH235" i="26464"/>
  <c r="AP235" i="26464"/>
  <c r="CD235" i="26464"/>
  <c r="AN235" i="26464"/>
  <c r="CB235" i="26464"/>
  <c r="AR235" i="26464"/>
  <c r="AF235" i="26464"/>
  <c r="AT235" i="26464"/>
  <c r="BZ235" i="26464"/>
  <c r="AJ235" i="26464"/>
  <c r="AL235" i="26464"/>
  <c r="AZ50" i="26464"/>
  <c r="BR50" i="26464"/>
  <c r="BB50" i="26464"/>
  <c r="BT50" i="26464"/>
  <c r="BH50" i="26464"/>
  <c r="BJ50" i="26464"/>
  <c r="BL50" i="26464"/>
  <c r="BN50" i="26464"/>
  <c r="BF50" i="26464"/>
  <c r="BD50" i="26464"/>
  <c r="BP50" i="26464"/>
  <c r="AG241" i="26464"/>
  <c r="AO241" i="26464"/>
  <c r="CC241" i="26464"/>
  <c r="AQ241" i="26464"/>
  <c r="AI241" i="26464"/>
  <c r="AS241" i="26464"/>
  <c r="AM241" i="26464"/>
  <c r="CE241" i="26464"/>
  <c r="AU241" i="26464"/>
  <c r="CA241" i="26464"/>
  <c r="AK241" i="26464"/>
  <c r="EC57" i="26464"/>
  <c r="EK57" i="26464"/>
  <c r="CJ57" i="26464"/>
  <c r="CR57" i="26464"/>
  <c r="CZ57" i="26464"/>
  <c r="DJ57" i="26464"/>
  <c r="DR57" i="26464"/>
  <c r="EE57" i="26464"/>
  <c r="EM57" i="26464"/>
  <c r="CL57" i="26464"/>
  <c r="CT57" i="26464"/>
  <c r="DB57" i="26464"/>
  <c r="DL57" i="26464"/>
  <c r="CP57" i="26464"/>
  <c r="CX57" i="26464"/>
  <c r="DH57" i="26464"/>
  <c r="DP57" i="26464"/>
  <c r="EA57" i="26464"/>
  <c r="DF57" i="26464"/>
  <c r="EG57" i="26464"/>
  <c r="CN57" i="26464"/>
  <c r="EI57" i="26464"/>
  <c r="DN57" i="26464"/>
  <c r="CV57" i="26464"/>
  <c r="BD150" i="26464"/>
  <c r="BL150" i="26464"/>
  <c r="BT150" i="26464"/>
  <c r="BF150" i="26464"/>
  <c r="BR150" i="26464"/>
  <c r="BH150" i="26464"/>
  <c r="BV150" i="26464"/>
  <c r="BJ150" i="26464"/>
  <c r="BP150" i="26464"/>
  <c r="AZ150" i="26464"/>
  <c r="BN150" i="26464"/>
  <c r="BB150" i="26464"/>
  <c r="CM157" i="26464"/>
  <c r="CU157" i="26464"/>
  <c r="DE157" i="26464"/>
  <c r="DM157" i="26464"/>
  <c r="CO157" i="26464"/>
  <c r="DI157" i="26464"/>
  <c r="CY157" i="26464"/>
  <c r="EF157" i="26464"/>
  <c r="CI157" i="26464"/>
  <c r="DA157" i="26464"/>
  <c r="DZ157" i="26464"/>
  <c r="EP157" i="26464" s="1"/>
  <c r="CS157" i="26464"/>
  <c r="EB157" i="26464"/>
  <c r="DK157" i="26464"/>
  <c r="ED157" i="26464"/>
  <c r="CW157" i="26464"/>
  <c r="DO157" i="26464"/>
  <c r="EH157" i="26464"/>
  <c r="CQ157" i="26464"/>
  <c r="DG157" i="26464"/>
  <c r="DQ157" i="26464"/>
  <c r="EL157" i="26464"/>
  <c r="CK157" i="26464"/>
  <c r="EJ157" i="26464"/>
  <c r="CN199" i="26464"/>
  <c r="CV199" i="26464"/>
  <c r="DF199" i="26464"/>
  <c r="DN199" i="26464"/>
  <c r="CP199" i="26464"/>
  <c r="CX199" i="26464"/>
  <c r="DH199" i="26464"/>
  <c r="DP199" i="26464"/>
  <c r="EG199" i="26464"/>
  <c r="DL199" i="26464"/>
  <c r="EC199" i="26464"/>
  <c r="EM199" i="26464"/>
  <c r="CL199" i="26464"/>
  <c r="CZ199" i="26464"/>
  <c r="EE199" i="26464"/>
  <c r="DB199" i="26464"/>
  <c r="DR199" i="26464"/>
  <c r="CJ199" i="26464"/>
  <c r="CT199" i="26464"/>
  <c r="EK199" i="26464"/>
  <c r="DJ199" i="26464"/>
  <c r="EI199" i="26464"/>
  <c r="CR199" i="26464"/>
  <c r="EA199" i="26464"/>
  <c r="BB15" i="26464"/>
  <c r="BD15" i="26464"/>
  <c r="AZ15" i="26464"/>
  <c r="BF15" i="26464"/>
  <c r="CI122" i="26464"/>
  <c r="CQ122" i="26464"/>
  <c r="CY122" i="26464"/>
  <c r="DI122" i="26464"/>
  <c r="DQ122" i="26464"/>
  <c r="CK122" i="26464"/>
  <c r="CS122" i="26464"/>
  <c r="DA122" i="26464"/>
  <c r="DK122" i="26464"/>
  <c r="EB122" i="26464"/>
  <c r="EJ122" i="26464"/>
  <c r="CO122" i="26464"/>
  <c r="DE122" i="26464"/>
  <c r="EH122" i="26464"/>
  <c r="DG122" i="26464"/>
  <c r="EL122" i="26464"/>
  <c r="CU122" i="26464"/>
  <c r="DZ122" i="26464"/>
  <c r="EP122" i="26464" s="1"/>
  <c r="DO122" i="26464"/>
  <c r="EF122" i="26464"/>
  <c r="CW122" i="26464"/>
  <c r="CM122" i="26464"/>
  <c r="DM122" i="26464"/>
  <c r="ED122" i="26464"/>
  <c r="AG64" i="26464"/>
  <c r="AO64" i="26464"/>
  <c r="CC64" i="26464"/>
  <c r="AI64" i="26464"/>
  <c r="AU64" i="26464"/>
  <c r="AK64" i="26464"/>
  <c r="AS64" i="26464"/>
  <c r="CE64" i="26464"/>
  <c r="AM64" i="26464"/>
  <c r="CA64" i="26464"/>
  <c r="AQ64" i="26464"/>
  <c r="CJ228" i="26464"/>
  <c r="CR228" i="26464"/>
  <c r="CZ228" i="26464"/>
  <c r="DJ228" i="26464"/>
  <c r="DR228" i="26464"/>
  <c r="CL228" i="26464"/>
  <c r="CT228" i="26464"/>
  <c r="DB228" i="26464"/>
  <c r="DL228" i="26464"/>
  <c r="EC228" i="26464"/>
  <c r="EK228" i="26464"/>
  <c r="DH228" i="26464"/>
  <c r="EM228" i="26464"/>
  <c r="CV228" i="26464"/>
  <c r="EA228" i="26464"/>
  <c r="CP228" i="26464"/>
  <c r="DF228" i="26464"/>
  <c r="EI228" i="26464"/>
  <c r="EG228" i="26464"/>
  <c r="CX228" i="26464"/>
  <c r="DP228" i="26464"/>
  <c r="DN228" i="26464"/>
  <c r="CN228" i="26464"/>
  <c r="EE228" i="26464"/>
  <c r="AG200" i="26464"/>
  <c r="AO200" i="26464"/>
  <c r="CC200" i="26464"/>
  <c r="AQ200" i="26464"/>
  <c r="AI200" i="26464"/>
  <c r="AS200" i="26464"/>
  <c r="AM200" i="26464"/>
  <c r="CE200" i="26464"/>
  <c r="CA200" i="26464"/>
  <c r="AU200" i="26464"/>
  <c r="AK200" i="26464"/>
  <c r="EB167" i="26464"/>
  <c r="EJ167" i="26464"/>
  <c r="CQ167" i="26464"/>
  <c r="DK167" i="26464"/>
  <c r="CI167" i="26464"/>
  <c r="DA167" i="26464"/>
  <c r="EH167" i="26464"/>
  <c r="CS167" i="26464"/>
  <c r="DM167" i="26464"/>
  <c r="DZ167" i="26464"/>
  <c r="EP167" i="26464" s="1"/>
  <c r="CK167" i="26464"/>
  <c r="DE167" i="26464"/>
  <c r="CO167" i="26464"/>
  <c r="CY167" i="26464"/>
  <c r="EF167" i="26464"/>
  <c r="DQ167" i="26464"/>
  <c r="CU167" i="26464"/>
  <c r="CW167" i="26464"/>
  <c r="ED167" i="26464"/>
  <c r="CM167" i="26464"/>
  <c r="DO167" i="26464"/>
  <c r="EL167" i="26464"/>
  <c r="DI167" i="26464"/>
  <c r="DG167" i="26464"/>
  <c r="EG266" i="26464"/>
  <c r="CN266" i="26464"/>
  <c r="CV266" i="26464"/>
  <c r="DF266" i="26464"/>
  <c r="DN266" i="26464"/>
  <c r="EA266" i="26464"/>
  <c r="EI266" i="26464"/>
  <c r="CP266" i="26464"/>
  <c r="CX266" i="26464"/>
  <c r="DH266" i="26464"/>
  <c r="DP266" i="26464"/>
  <c r="CL266" i="26464"/>
  <c r="CT266" i="26464"/>
  <c r="DB266" i="26464"/>
  <c r="DL266" i="26464"/>
  <c r="DR266" i="26464"/>
  <c r="CJ266" i="26464"/>
  <c r="DJ266" i="26464"/>
  <c r="CZ266" i="26464"/>
  <c r="EC266" i="26464"/>
  <c r="EE266" i="26464"/>
  <c r="EK266" i="26464"/>
  <c r="CR266" i="26464"/>
  <c r="EM266" i="26464"/>
  <c r="BF202" i="26464"/>
  <c r="BN202" i="26464"/>
  <c r="BV202" i="26464"/>
  <c r="AZ202" i="26464"/>
  <c r="BJ202" i="26464"/>
  <c r="BT202" i="26464"/>
  <c r="BB202" i="26464"/>
  <c r="BL202" i="26464"/>
  <c r="BH202" i="26464"/>
  <c r="BP202" i="26464"/>
  <c r="BD202" i="26464"/>
  <c r="BR202" i="26464"/>
  <c r="EC223" i="26464"/>
  <c r="EK223" i="26464"/>
  <c r="EE223" i="26464"/>
  <c r="EM223" i="26464"/>
  <c r="CP223" i="26464"/>
  <c r="CX223" i="26464"/>
  <c r="DH223" i="26464"/>
  <c r="DP223" i="26464"/>
  <c r="CL223" i="26464"/>
  <c r="CZ223" i="26464"/>
  <c r="DN223" i="26464"/>
  <c r="CN223" i="26464"/>
  <c r="DB223" i="26464"/>
  <c r="EG223" i="26464"/>
  <c r="DR223" i="26464"/>
  <c r="CJ223" i="26464"/>
  <c r="CV223" i="26464"/>
  <c r="DL223" i="26464"/>
  <c r="EA223" i="26464"/>
  <c r="CR223" i="26464"/>
  <c r="CT223" i="26464"/>
  <c r="EI223" i="26464"/>
  <c r="DJ223" i="26464"/>
  <c r="DF223" i="26464"/>
  <c r="EE84" i="26464"/>
  <c r="EM84" i="26464"/>
  <c r="EG84" i="26464"/>
  <c r="CJ84" i="26464"/>
  <c r="CR84" i="26464"/>
  <c r="CZ84" i="26464"/>
  <c r="DJ84" i="26464"/>
  <c r="DR84" i="26464"/>
  <c r="CN84" i="26464"/>
  <c r="DB84" i="26464"/>
  <c r="DP84" i="26464"/>
  <c r="CP84" i="26464"/>
  <c r="DF84" i="26464"/>
  <c r="EI84" i="26464"/>
  <c r="CL84" i="26464"/>
  <c r="CX84" i="26464"/>
  <c r="DN84" i="26464"/>
  <c r="EC84" i="26464"/>
  <c r="DH84" i="26464"/>
  <c r="EK84" i="26464"/>
  <c r="CV84" i="26464"/>
  <c r="EA84" i="26464"/>
  <c r="CT84" i="26464"/>
  <c r="DL84" i="26464"/>
  <c r="AI194" i="26464"/>
  <c r="AQ194" i="26464"/>
  <c r="CE194" i="26464"/>
  <c r="AK194" i="26464"/>
  <c r="AS194" i="26464"/>
  <c r="AG194" i="26464"/>
  <c r="AU194" i="26464"/>
  <c r="AM194" i="26464"/>
  <c r="AO194" i="26464"/>
  <c r="CA194" i="26464"/>
  <c r="CC194" i="26464"/>
  <c r="AF36" i="26464"/>
  <c r="AN36" i="26464"/>
  <c r="AH36" i="26464"/>
  <c r="AP36" i="26464"/>
  <c r="AJ36" i="26464"/>
  <c r="AL36" i="26464"/>
  <c r="BZ36" i="26464"/>
  <c r="CB36" i="26464"/>
  <c r="BA91" i="26464"/>
  <c r="BI91" i="26464"/>
  <c r="BQ91" i="26464"/>
  <c r="BC91" i="26464"/>
  <c r="BK91" i="26464"/>
  <c r="BS91" i="26464"/>
  <c r="BG91" i="26464"/>
  <c r="BM91" i="26464"/>
  <c r="BE91" i="26464"/>
  <c r="BU91" i="26464"/>
  <c r="AY91" i="26464"/>
  <c r="BO91" i="26464"/>
  <c r="AM62" i="26464"/>
  <c r="AU62" i="26464"/>
  <c r="CA62" i="26464"/>
  <c r="AG62" i="26464"/>
  <c r="AS62" i="26464"/>
  <c r="AI62" i="26464"/>
  <c r="AK62" i="26464"/>
  <c r="CE62" i="26464"/>
  <c r="AO62" i="26464"/>
  <c r="AQ62" i="26464"/>
  <c r="CC62" i="26464"/>
  <c r="AK80" i="26464"/>
  <c r="AS80" i="26464"/>
  <c r="AM80" i="26464"/>
  <c r="AU80" i="26464"/>
  <c r="CA80" i="26464"/>
  <c r="AI80" i="26464"/>
  <c r="AO80" i="26464"/>
  <c r="AG80" i="26464"/>
  <c r="AQ80" i="26464"/>
  <c r="CC80" i="26464"/>
  <c r="CE80" i="26464"/>
  <c r="BB101" i="26464"/>
  <c r="BJ101" i="26464"/>
  <c r="BR101" i="26464"/>
  <c r="BT101" i="26464"/>
  <c r="BH101" i="26464"/>
  <c r="BV101" i="26464"/>
  <c r="BL101" i="26464"/>
  <c r="BF101" i="26464"/>
  <c r="AZ101" i="26464"/>
  <c r="BD101" i="26464"/>
  <c r="BN101" i="26464"/>
  <c r="BP101" i="26464"/>
  <c r="EA260" i="26464"/>
  <c r="EI260" i="26464"/>
  <c r="CP260" i="26464"/>
  <c r="CX260" i="26464"/>
  <c r="DH260" i="26464"/>
  <c r="DP260" i="26464"/>
  <c r="EC260" i="26464"/>
  <c r="EK260" i="26464"/>
  <c r="CJ260" i="26464"/>
  <c r="CR260" i="26464"/>
  <c r="CZ260" i="26464"/>
  <c r="DJ260" i="26464"/>
  <c r="DR260" i="26464"/>
  <c r="CN260" i="26464"/>
  <c r="CV260" i="26464"/>
  <c r="DF260" i="26464"/>
  <c r="DN260" i="26464"/>
  <c r="CL260" i="26464"/>
  <c r="EG260" i="26464"/>
  <c r="DB260" i="26464"/>
  <c r="DL260" i="26464"/>
  <c r="EM260" i="26464"/>
  <c r="EE260" i="26464"/>
  <c r="CT260" i="26464"/>
  <c r="AL40" i="26464"/>
  <c r="AF40" i="26464"/>
  <c r="AN40" i="26464"/>
  <c r="BZ40" i="26464"/>
  <c r="AP40" i="26464"/>
  <c r="AJ40" i="26464"/>
  <c r="AH40" i="26464"/>
  <c r="CB40" i="26464"/>
  <c r="AR40" i="26464"/>
  <c r="AY69" i="26464"/>
  <c r="BG69" i="26464"/>
  <c r="BO69" i="26464"/>
  <c r="BA69" i="26464"/>
  <c r="BI69" i="26464"/>
  <c r="BQ69" i="26464"/>
  <c r="BM69" i="26464"/>
  <c r="BC69" i="26464"/>
  <c r="BE69" i="26464"/>
  <c r="BS69" i="26464"/>
  <c r="BU69" i="26464"/>
  <c r="BK69" i="26464"/>
  <c r="AL273" i="26464"/>
  <c r="AT273" i="26464"/>
  <c r="BZ273" i="26464"/>
  <c r="AF273" i="26464"/>
  <c r="AN273" i="26464"/>
  <c r="CB273" i="26464"/>
  <c r="AR273" i="26464"/>
  <c r="AJ273" i="26464"/>
  <c r="AP273" i="26464"/>
  <c r="CD273" i="26464"/>
  <c r="AH273" i="26464"/>
  <c r="BE217" i="26464"/>
  <c r="BM217" i="26464"/>
  <c r="BU217" i="26464"/>
  <c r="AY217" i="26464"/>
  <c r="BG217" i="26464"/>
  <c r="BO217" i="26464"/>
  <c r="BA217" i="26464"/>
  <c r="BS217" i="26464"/>
  <c r="BC217" i="26464"/>
  <c r="BI217" i="26464"/>
  <c r="BK217" i="26464"/>
  <c r="BQ217" i="26464"/>
  <c r="AG220" i="26464"/>
  <c r="AO220" i="26464"/>
  <c r="AI220" i="26464"/>
  <c r="AQ220" i="26464"/>
  <c r="CE220" i="26464"/>
  <c r="AM220" i="26464"/>
  <c r="AU220" i="26464"/>
  <c r="CA220" i="26464"/>
  <c r="AK220" i="26464"/>
  <c r="CC220" i="26464"/>
  <c r="AS220" i="26464"/>
  <c r="AK229" i="26464"/>
  <c r="AS229" i="26464"/>
  <c r="AM229" i="26464"/>
  <c r="AU229" i="26464"/>
  <c r="CA229" i="26464"/>
  <c r="AG229" i="26464"/>
  <c r="CE229" i="26464"/>
  <c r="AI229" i="26464"/>
  <c r="AQ229" i="26464"/>
  <c r="AO229" i="26464"/>
  <c r="CC229" i="26464"/>
  <c r="BD53" i="26464"/>
  <c r="BL53" i="26464"/>
  <c r="BT53" i="26464"/>
  <c r="BB53" i="26464"/>
  <c r="BN53" i="26464"/>
  <c r="BF53" i="26464"/>
  <c r="BP53" i="26464"/>
  <c r="AZ53" i="26464"/>
  <c r="BJ53" i="26464"/>
  <c r="BR53" i="26464"/>
  <c r="BH53" i="26464"/>
  <c r="AH261" i="26464"/>
  <c r="AP261" i="26464"/>
  <c r="CD261" i="26464"/>
  <c r="AJ261" i="26464"/>
  <c r="AR261" i="26464"/>
  <c r="AF261" i="26464"/>
  <c r="BZ261" i="26464"/>
  <c r="AL261" i="26464"/>
  <c r="CB261" i="26464"/>
  <c r="AT261" i="26464"/>
  <c r="AN261" i="26464"/>
  <c r="AH269" i="26464"/>
  <c r="AP269" i="26464"/>
  <c r="CD269" i="26464"/>
  <c r="AJ269" i="26464"/>
  <c r="AR269" i="26464"/>
  <c r="CB269" i="26464"/>
  <c r="AN269" i="26464"/>
  <c r="AT269" i="26464"/>
  <c r="AF269" i="26464"/>
  <c r="BZ269" i="26464"/>
  <c r="AL269" i="26464"/>
  <c r="AJ165" i="26464"/>
  <c r="AR165" i="26464"/>
  <c r="AP165" i="26464"/>
  <c r="AF165" i="26464"/>
  <c r="AH165" i="26464"/>
  <c r="AT165" i="26464"/>
  <c r="BZ165" i="26464"/>
  <c r="AN165" i="26464"/>
  <c r="AL165" i="26464"/>
  <c r="CB165" i="26464"/>
  <c r="CD165" i="26464"/>
  <c r="CM169" i="26464"/>
  <c r="DG169" i="26464"/>
  <c r="EB169" i="26464"/>
  <c r="EJ169" i="26464"/>
  <c r="CW169" i="26464"/>
  <c r="DQ169" i="26464"/>
  <c r="CO169" i="26464"/>
  <c r="DI169" i="26464"/>
  <c r="ED169" i="26464"/>
  <c r="EL169" i="26464"/>
  <c r="CY169" i="26464"/>
  <c r="DK169" i="26464"/>
  <c r="CU169" i="26464"/>
  <c r="DO169" i="26464"/>
  <c r="EF169" i="26464"/>
  <c r="DE169" i="26464"/>
  <c r="CI169" i="26464"/>
  <c r="EH169" i="26464"/>
  <c r="CK169" i="26464"/>
  <c r="DM169" i="26464"/>
  <c r="DA169" i="26464"/>
  <c r="DZ169" i="26464"/>
  <c r="EP169" i="26464" s="1"/>
  <c r="CS169" i="26464"/>
  <c r="CQ169" i="26464"/>
  <c r="BA47" i="26464"/>
  <c r="BK47" i="26464"/>
  <c r="BM47" i="26464"/>
  <c r="BI47" i="26464"/>
  <c r="AY47" i="26464"/>
  <c r="BO47" i="26464"/>
  <c r="BC47" i="26464"/>
  <c r="BE47" i="26464"/>
  <c r="BQ47" i="26464"/>
  <c r="BG47" i="26464"/>
  <c r="BF17" i="26464"/>
  <c r="BB17" i="26464"/>
  <c r="BD17" i="26464"/>
  <c r="AZ17" i="26464"/>
  <c r="AG238" i="26464"/>
  <c r="AO238" i="26464"/>
  <c r="CC238" i="26464"/>
  <c r="AQ238" i="26464"/>
  <c r="AS238" i="26464"/>
  <c r="AI238" i="26464"/>
  <c r="AU238" i="26464"/>
  <c r="CA238" i="26464"/>
  <c r="AM238" i="26464"/>
  <c r="CE238" i="26464"/>
  <c r="AK238" i="26464"/>
  <c r="AK146" i="26464"/>
  <c r="AS146" i="26464"/>
  <c r="AM146" i="26464"/>
  <c r="AU146" i="26464"/>
  <c r="CA146" i="26464"/>
  <c r="AO146" i="26464"/>
  <c r="CC146" i="26464"/>
  <c r="AQ146" i="26464"/>
  <c r="AG146" i="26464"/>
  <c r="CE146" i="26464"/>
  <c r="AI146" i="26464"/>
  <c r="BE256" i="26464"/>
  <c r="BM256" i="26464"/>
  <c r="BU256" i="26464"/>
  <c r="AY256" i="26464"/>
  <c r="BG256" i="26464"/>
  <c r="BO256" i="26464"/>
  <c r="BC256" i="26464"/>
  <c r="BK256" i="26464"/>
  <c r="BI256" i="26464"/>
  <c r="BQ256" i="26464"/>
  <c r="BA256" i="26464"/>
  <c r="BS256" i="26464"/>
  <c r="AH113" i="26464"/>
  <c r="AP113" i="26464"/>
  <c r="CD113" i="26464"/>
  <c r="AN113" i="26464"/>
  <c r="AF113" i="26464"/>
  <c r="BZ113" i="26464"/>
  <c r="AL113" i="26464"/>
  <c r="AR113" i="26464"/>
  <c r="AT113" i="26464"/>
  <c r="AJ113" i="26464"/>
  <c r="CB113" i="26464"/>
  <c r="BE259" i="26464"/>
  <c r="BM259" i="26464"/>
  <c r="BU259" i="26464"/>
  <c r="AY259" i="26464"/>
  <c r="BG259" i="26464"/>
  <c r="BO259" i="26464"/>
  <c r="BC259" i="26464"/>
  <c r="BK259" i="26464"/>
  <c r="BS259" i="26464"/>
  <c r="BI259" i="26464"/>
  <c r="BA259" i="26464"/>
  <c r="BQ259" i="26464"/>
  <c r="BD200" i="26464"/>
  <c r="BL200" i="26464"/>
  <c r="BT200" i="26464"/>
  <c r="AZ200" i="26464"/>
  <c r="BJ200" i="26464"/>
  <c r="BV200" i="26464"/>
  <c r="BB200" i="26464"/>
  <c r="BN200" i="26464"/>
  <c r="BF200" i="26464"/>
  <c r="BH200" i="26464"/>
  <c r="BP200" i="26464"/>
  <c r="BR200" i="26464"/>
  <c r="CN71" i="26464"/>
  <c r="CV71" i="26464"/>
  <c r="DF71" i="26464"/>
  <c r="DN71" i="26464"/>
  <c r="CJ71" i="26464"/>
  <c r="DB71" i="26464"/>
  <c r="EA71" i="26464"/>
  <c r="CT71" i="26464"/>
  <c r="EK71" i="26464"/>
  <c r="CL71" i="26464"/>
  <c r="DP71" i="26464"/>
  <c r="EC71" i="26464"/>
  <c r="DH71" i="26464"/>
  <c r="EM71" i="26464"/>
  <c r="CR71" i="26464"/>
  <c r="DL71" i="26464"/>
  <c r="EI71" i="26464"/>
  <c r="CP71" i="26464"/>
  <c r="DR71" i="26464"/>
  <c r="CX71" i="26464"/>
  <c r="DJ71" i="26464"/>
  <c r="CZ71" i="26464"/>
  <c r="EG71" i="26464"/>
  <c r="EE71" i="26464"/>
  <c r="BB252" i="26464"/>
  <c r="BJ252" i="26464"/>
  <c r="BR252" i="26464"/>
  <c r="BD252" i="26464"/>
  <c r="BL252" i="26464"/>
  <c r="BT252" i="26464"/>
  <c r="AZ252" i="26464"/>
  <c r="BH252" i="26464"/>
  <c r="BP252" i="26464"/>
  <c r="BV252" i="26464"/>
  <c r="BN252" i="26464"/>
  <c r="BF252" i="26464"/>
  <c r="BL213" i="26464"/>
  <c r="BV213" i="26464"/>
  <c r="BD213" i="26464"/>
  <c r="BN213" i="26464"/>
  <c r="BF213" i="26464"/>
  <c r="BP213" i="26464"/>
  <c r="BB213" i="26464"/>
  <c r="BT213" i="26464"/>
  <c r="BR213" i="26464"/>
  <c r="AZ213" i="26464"/>
  <c r="BJ213" i="26464"/>
  <c r="BH213" i="26464"/>
  <c r="CN83" i="26464"/>
  <c r="CV83" i="26464"/>
  <c r="DF83" i="26464"/>
  <c r="DN83" i="26464"/>
  <c r="CP83" i="26464"/>
  <c r="CX83" i="26464"/>
  <c r="DH83" i="26464"/>
  <c r="DP83" i="26464"/>
  <c r="EG83" i="26464"/>
  <c r="DL83" i="26464"/>
  <c r="CL83" i="26464"/>
  <c r="CZ83" i="26464"/>
  <c r="EE83" i="26464"/>
  <c r="CJ83" i="26464"/>
  <c r="EC83" i="26464"/>
  <c r="DR83" i="26464"/>
  <c r="CR83" i="26464"/>
  <c r="CT83" i="26464"/>
  <c r="EA83" i="26464"/>
  <c r="DJ83" i="26464"/>
  <c r="EM83" i="26464"/>
  <c r="DB83" i="26464"/>
  <c r="EK83" i="26464"/>
  <c r="EI83" i="26464"/>
  <c r="CJ275" i="26464"/>
  <c r="CR275" i="26464"/>
  <c r="CZ275" i="26464"/>
  <c r="DN275" i="26464"/>
  <c r="EI275" i="26464"/>
  <c r="CL275" i="26464"/>
  <c r="CT275" i="26464"/>
  <c r="DB275" i="26464"/>
  <c r="DP275" i="26464"/>
  <c r="EC275" i="26464"/>
  <c r="EK275" i="26464"/>
  <c r="EG275" i="26464"/>
  <c r="EA275" i="26464"/>
  <c r="CP275" i="26464"/>
  <c r="CV275" i="26464"/>
  <c r="DL275" i="26464"/>
  <c r="DJ275" i="26464"/>
  <c r="EM275" i="26464"/>
  <c r="CX275" i="26464"/>
  <c r="EE275" i="26464"/>
  <c r="CN275" i="26464"/>
  <c r="DR275" i="26464"/>
  <c r="AK15" i="26464"/>
  <c r="AG15" i="26464"/>
  <c r="AF179" i="26464"/>
  <c r="AN179" i="26464"/>
  <c r="CB179" i="26464"/>
  <c r="AH179" i="26464"/>
  <c r="AP179" i="26464"/>
  <c r="CD179" i="26464"/>
  <c r="AT179" i="26464"/>
  <c r="AR179" i="26464"/>
  <c r="BZ179" i="26464"/>
  <c r="AJ179" i="26464"/>
  <c r="AL179" i="26464"/>
  <c r="BE267" i="26464"/>
  <c r="BM267" i="26464"/>
  <c r="BU267" i="26464"/>
  <c r="AY267" i="26464"/>
  <c r="BG267" i="26464"/>
  <c r="BO267" i="26464"/>
  <c r="BC267" i="26464"/>
  <c r="BK267" i="26464"/>
  <c r="BS267" i="26464"/>
  <c r="BQ267" i="26464"/>
  <c r="BI267" i="26464"/>
  <c r="BA267" i="26464"/>
  <c r="CP20" i="26464"/>
  <c r="CJ20" i="26464"/>
  <c r="CR20" i="26464"/>
  <c r="CT20" i="26464"/>
  <c r="CN20" i="26464"/>
  <c r="DF20" i="26464"/>
  <c r="CL20" i="26464"/>
  <c r="EA20" i="26464"/>
  <c r="AI86" i="26464"/>
  <c r="AQ86" i="26464"/>
  <c r="CE86" i="26464"/>
  <c r="AK86" i="26464"/>
  <c r="AS86" i="26464"/>
  <c r="CC86" i="26464"/>
  <c r="AG86" i="26464"/>
  <c r="AU86" i="26464"/>
  <c r="AO86" i="26464"/>
  <c r="CA86" i="26464"/>
  <c r="AM86" i="26464"/>
  <c r="BF144" i="26464"/>
  <c r="BN144" i="26464"/>
  <c r="BV144" i="26464"/>
  <c r="AZ144" i="26464"/>
  <c r="BL144" i="26464"/>
  <c r="BB144" i="26464"/>
  <c r="BP144" i="26464"/>
  <c r="BD144" i="26464"/>
  <c r="BR144" i="26464"/>
  <c r="BH144" i="26464"/>
  <c r="BT144" i="26464"/>
  <c r="BJ144" i="26464"/>
  <c r="AH227" i="26464"/>
  <c r="AP227" i="26464"/>
  <c r="CD227" i="26464"/>
  <c r="AR227" i="26464"/>
  <c r="AF227" i="26464"/>
  <c r="AT227" i="26464"/>
  <c r="AJ227" i="26464"/>
  <c r="CB227" i="26464"/>
  <c r="AL227" i="26464"/>
  <c r="AN227" i="26464"/>
  <c r="BZ227" i="26464"/>
  <c r="CN232" i="26464"/>
  <c r="CV232" i="26464"/>
  <c r="DF232" i="26464"/>
  <c r="DN232" i="26464"/>
  <c r="CP232" i="26464"/>
  <c r="CX232" i="26464"/>
  <c r="DH232" i="26464"/>
  <c r="DP232" i="26464"/>
  <c r="EG232" i="26464"/>
  <c r="CT232" i="26464"/>
  <c r="DJ232" i="26464"/>
  <c r="EA232" i="26464"/>
  <c r="EM232" i="26464"/>
  <c r="CJ232" i="26464"/>
  <c r="EC232" i="26464"/>
  <c r="DL232" i="26464"/>
  <c r="CL232" i="26464"/>
  <c r="CZ232" i="26464"/>
  <c r="EE232" i="26464"/>
  <c r="EK232" i="26464"/>
  <c r="DR232" i="26464"/>
  <c r="CR232" i="26464"/>
  <c r="DB232" i="26464"/>
  <c r="EI232" i="26464"/>
  <c r="AH39" i="26464"/>
  <c r="AP39" i="26464"/>
  <c r="AN39" i="26464"/>
  <c r="AR39" i="26464"/>
  <c r="BZ39" i="26464"/>
  <c r="AF39" i="26464"/>
  <c r="CB39" i="26464"/>
  <c r="AJ39" i="26464"/>
  <c r="AL39" i="26464"/>
  <c r="AK209" i="26464"/>
  <c r="AS209" i="26464"/>
  <c r="AU209" i="26464"/>
  <c r="CE209" i="26464"/>
  <c r="AM209" i="26464"/>
  <c r="AI209" i="26464"/>
  <c r="CC209" i="26464"/>
  <c r="CA209" i="26464"/>
  <c r="AG209" i="26464"/>
  <c r="AQ209" i="26464"/>
  <c r="AO209" i="26464"/>
  <c r="CL129" i="26464"/>
  <c r="CT129" i="26464"/>
  <c r="DB129" i="26464"/>
  <c r="DL129" i="26464"/>
  <c r="EE129" i="26464"/>
  <c r="EM129" i="26464"/>
  <c r="CR129" i="26464"/>
  <c r="DF129" i="26464"/>
  <c r="DP129" i="26464"/>
  <c r="EG129" i="26464"/>
  <c r="CJ129" i="26464"/>
  <c r="CV129" i="26464"/>
  <c r="DH129" i="26464"/>
  <c r="DR129" i="26464"/>
  <c r="EI129" i="26464"/>
  <c r="EC129" i="26464"/>
  <c r="CP129" i="26464"/>
  <c r="EA129" i="26464"/>
  <c r="CX129" i="26464"/>
  <c r="CZ129" i="26464"/>
  <c r="EK129" i="26464"/>
  <c r="CN129" i="26464"/>
  <c r="DJ129" i="26464"/>
  <c r="DN129" i="26464"/>
  <c r="EB143" i="26464"/>
  <c r="EJ143" i="26464"/>
  <c r="ED143" i="26464"/>
  <c r="EL143" i="26464"/>
  <c r="CO143" i="26464"/>
  <c r="CW143" i="26464"/>
  <c r="DG143" i="26464"/>
  <c r="DO143" i="26464"/>
  <c r="CK143" i="26464"/>
  <c r="CY143" i="26464"/>
  <c r="DM143" i="26464"/>
  <c r="CM143" i="26464"/>
  <c r="DA143" i="26464"/>
  <c r="EF143" i="26464"/>
  <c r="DQ143" i="26464"/>
  <c r="CI143" i="26464"/>
  <c r="DK143" i="26464"/>
  <c r="CQ143" i="26464"/>
  <c r="CS143" i="26464"/>
  <c r="DI143" i="26464"/>
  <c r="CU143" i="26464"/>
  <c r="DE143" i="26464"/>
  <c r="DZ143" i="26464"/>
  <c r="EP143" i="26464" s="1"/>
  <c r="EH143" i="26464"/>
  <c r="BC163" i="26464"/>
  <c r="BK163" i="26464"/>
  <c r="BS163" i="26464"/>
  <c r="BG163" i="26464"/>
  <c r="BU163" i="26464"/>
  <c r="BI163" i="26464"/>
  <c r="AY163" i="26464"/>
  <c r="BE163" i="26464"/>
  <c r="BQ163" i="26464"/>
  <c r="BO163" i="26464"/>
  <c r="BM163" i="26464"/>
  <c r="BA163" i="26464"/>
  <c r="BE213" i="26464"/>
  <c r="BM213" i="26464"/>
  <c r="BU213" i="26464"/>
  <c r="BC213" i="26464"/>
  <c r="BO213" i="26464"/>
  <c r="BG213" i="26464"/>
  <c r="BK213" i="26464"/>
  <c r="BQ213" i="26464"/>
  <c r="AY213" i="26464"/>
  <c r="BS213" i="26464"/>
  <c r="BA213" i="26464"/>
  <c r="BI213" i="26464"/>
  <c r="AZ175" i="26464"/>
  <c r="BH175" i="26464"/>
  <c r="BP175" i="26464"/>
  <c r="BB175" i="26464"/>
  <c r="BJ175" i="26464"/>
  <c r="BR175" i="26464"/>
  <c r="BD175" i="26464"/>
  <c r="BV175" i="26464"/>
  <c r="BF175" i="26464"/>
  <c r="BT175" i="26464"/>
  <c r="BL175" i="26464"/>
  <c r="BN175" i="26464"/>
  <c r="BE179" i="26464"/>
  <c r="BM179" i="26464"/>
  <c r="BU179" i="26464"/>
  <c r="AY179" i="26464"/>
  <c r="BG179" i="26464"/>
  <c r="BO179" i="26464"/>
  <c r="BC179" i="26464"/>
  <c r="BK179" i="26464"/>
  <c r="BS179" i="26464"/>
  <c r="BQ179" i="26464"/>
  <c r="BA179" i="26464"/>
  <c r="BI179" i="26464"/>
  <c r="AH21" i="26464"/>
  <c r="BZ21" i="26464"/>
  <c r="AF21" i="26464"/>
  <c r="AJ21" i="26464"/>
  <c r="AL73" i="26464"/>
  <c r="AT73" i="26464"/>
  <c r="BZ73" i="26464"/>
  <c r="AN73" i="26464"/>
  <c r="AF73" i="26464"/>
  <c r="AP73" i="26464"/>
  <c r="CB73" i="26464"/>
  <c r="AH73" i="26464"/>
  <c r="CD73" i="26464"/>
  <c r="AR73" i="26464"/>
  <c r="AJ73" i="26464"/>
  <c r="BE248" i="26464"/>
  <c r="BM248" i="26464"/>
  <c r="BU248" i="26464"/>
  <c r="AY248" i="26464"/>
  <c r="BG248" i="26464"/>
  <c r="BO248" i="26464"/>
  <c r="BI248" i="26464"/>
  <c r="BK248" i="26464"/>
  <c r="BA248" i="26464"/>
  <c r="BS248" i="26464"/>
  <c r="BC248" i="26464"/>
  <c r="BQ248" i="26464"/>
  <c r="BD228" i="26464"/>
  <c r="BL228" i="26464"/>
  <c r="BT228" i="26464"/>
  <c r="BF228" i="26464"/>
  <c r="BN228" i="26464"/>
  <c r="BV228" i="26464"/>
  <c r="BR228" i="26464"/>
  <c r="BH228" i="26464"/>
  <c r="BJ228" i="26464"/>
  <c r="AZ228" i="26464"/>
  <c r="BP228" i="26464"/>
  <c r="BB228" i="26464"/>
  <c r="BM51" i="26464"/>
  <c r="BO51" i="26464"/>
  <c r="BC51" i="26464"/>
  <c r="BI51" i="26464"/>
  <c r="BK51" i="26464"/>
  <c r="AY51" i="26464"/>
  <c r="BG51" i="26464"/>
  <c r="BQ51" i="26464"/>
  <c r="BS51" i="26464"/>
  <c r="BE51" i="26464"/>
  <c r="BA51" i="26464"/>
  <c r="BC135" i="26464"/>
  <c r="BK135" i="26464"/>
  <c r="BS135" i="26464"/>
  <c r="BE135" i="26464"/>
  <c r="BM135" i="26464"/>
  <c r="BU135" i="26464"/>
  <c r="BA135" i="26464"/>
  <c r="BI135" i="26464"/>
  <c r="BQ135" i="26464"/>
  <c r="BO135" i="26464"/>
  <c r="BG135" i="26464"/>
  <c r="AY135" i="26464"/>
  <c r="AI110" i="26464"/>
  <c r="AQ110" i="26464"/>
  <c r="CE110" i="26464"/>
  <c r="AS110" i="26464"/>
  <c r="CC110" i="26464"/>
  <c r="AK110" i="26464"/>
  <c r="AU110" i="26464"/>
  <c r="AM110" i="26464"/>
  <c r="CA110" i="26464"/>
  <c r="AG110" i="26464"/>
  <c r="AO110" i="26464"/>
  <c r="AJ212" i="26464"/>
  <c r="AR212" i="26464"/>
  <c r="AN212" i="26464"/>
  <c r="AF212" i="26464"/>
  <c r="BZ212" i="26464"/>
  <c r="AP212" i="26464"/>
  <c r="AL212" i="26464"/>
  <c r="AT212" i="26464"/>
  <c r="CD212" i="26464"/>
  <c r="AH212" i="26464"/>
  <c r="CB212" i="26464"/>
  <c r="CJ203" i="26464"/>
  <c r="CR203" i="26464"/>
  <c r="CZ203" i="26464"/>
  <c r="DJ203" i="26464"/>
  <c r="DR203" i="26464"/>
  <c r="EC203" i="26464"/>
  <c r="EK203" i="26464"/>
  <c r="EA203" i="26464"/>
  <c r="EM203" i="26464"/>
  <c r="CP203" i="26464"/>
  <c r="DB203" i="26464"/>
  <c r="DN203" i="26464"/>
  <c r="EE203" i="26464"/>
  <c r="CT203" i="26464"/>
  <c r="DF203" i="26464"/>
  <c r="DP203" i="26464"/>
  <c r="CN203" i="26464"/>
  <c r="CX203" i="26464"/>
  <c r="DL203" i="26464"/>
  <c r="CL203" i="26464"/>
  <c r="CV203" i="26464"/>
  <c r="EG203" i="26464"/>
  <c r="DH203" i="26464"/>
  <c r="EI203" i="26464"/>
  <c r="BB118" i="26464"/>
  <c r="BJ118" i="26464"/>
  <c r="BR118" i="26464"/>
  <c r="BF118" i="26464"/>
  <c r="BN118" i="26464"/>
  <c r="BV118" i="26464"/>
  <c r="BH118" i="26464"/>
  <c r="BL118" i="26464"/>
  <c r="BD118" i="26464"/>
  <c r="BT118" i="26464"/>
  <c r="AZ118" i="26464"/>
  <c r="BP118" i="26464"/>
  <c r="AF274" i="26464"/>
  <c r="AH274" i="26464"/>
  <c r="AP274" i="26464"/>
  <c r="CD274" i="26464"/>
  <c r="AL274" i="26464"/>
  <c r="AT274" i="26464"/>
  <c r="BZ274" i="26464"/>
  <c r="AN274" i="26464"/>
  <c r="CB274" i="26464"/>
  <c r="AR274" i="26464"/>
  <c r="AJ274" i="26464"/>
  <c r="BF129" i="26464"/>
  <c r="BN129" i="26464"/>
  <c r="BV129" i="26464"/>
  <c r="BB129" i="26464"/>
  <c r="BL129" i="26464"/>
  <c r="BD129" i="26464"/>
  <c r="BP129" i="26464"/>
  <c r="BR129" i="26464"/>
  <c r="BT129" i="26464"/>
  <c r="BJ129" i="26464"/>
  <c r="AZ129" i="26464"/>
  <c r="BH129" i="26464"/>
  <c r="AK188" i="26464"/>
  <c r="AS188" i="26464"/>
  <c r="AM188" i="26464"/>
  <c r="AU188" i="26464"/>
  <c r="CA188" i="26464"/>
  <c r="AI188" i="26464"/>
  <c r="CC188" i="26464"/>
  <c r="AO188" i="26464"/>
  <c r="CE188" i="26464"/>
  <c r="AQ188" i="26464"/>
  <c r="AG188" i="26464"/>
  <c r="AY157" i="26464"/>
  <c r="BG157" i="26464"/>
  <c r="BO157" i="26464"/>
  <c r="BM157" i="26464"/>
  <c r="BE157" i="26464"/>
  <c r="BQ157" i="26464"/>
  <c r="BA157" i="26464"/>
  <c r="BC157" i="26464"/>
  <c r="BS157" i="26464"/>
  <c r="BK157" i="26464"/>
  <c r="BU157" i="26464"/>
  <c r="BI157" i="26464"/>
  <c r="DZ20" i="26464"/>
  <c r="EP20" i="26464" s="1"/>
  <c r="CO20" i="26464"/>
  <c r="CQ20" i="26464"/>
  <c r="CI20" i="26464"/>
  <c r="DE20" i="26464"/>
  <c r="CM20" i="26464"/>
  <c r="CK20" i="26464"/>
  <c r="CS20" i="26464"/>
  <c r="AY266" i="26464"/>
  <c r="BG266" i="26464"/>
  <c r="BO266" i="26464"/>
  <c r="BA266" i="26464"/>
  <c r="BI266" i="26464"/>
  <c r="BQ266" i="26464"/>
  <c r="BE266" i="26464"/>
  <c r="BS266" i="26464"/>
  <c r="BK266" i="26464"/>
  <c r="BM266" i="26464"/>
  <c r="BC266" i="26464"/>
  <c r="BU266" i="26464"/>
  <c r="AK237" i="26464"/>
  <c r="AS237" i="26464"/>
  <c r="AM237" i="26464"/>
  <c r="AU237" i="26464"/>
  <c r="CA237" i="26464"/>
  <c r="CC237" i="26464"/>
  <c r="AQ237" i="26464"/>
  <c r="AG237" i="26464"/>
  <c r="CE237" i="26464"/>
  <c r="AO237" i="26464"/>
  <c r="AI237" i="26464"/>
  <c r="DZ34" i="26464"/>
  <c r="EP34" i="26464" s="1"/>
  <c r="CK34" i="26464"/>
  <c r="CS34" i="26464"/>
  <c r="DE34" i="26464"/>
  <c r="CM34" i="26464"/>
  <c r="DA34" i="26464"/>
  <c r="DG34" i="26464"/>
  <c r="CQ34" i="26464"/>
  <c r="DI34" i="26464"/>
  <c r="ED34" i="26464"/>
  <c r="CU34" i="26464"/>
  <c r="CY34" i="26464"/>
  <c r="CI34" i="26464"/>
  <c r="CO34" i="26464"/>
  <c r="DM34" i="26464"/>
  <c r="EB34" i="26464"/>
  <c r="AI23" i="26464"/>
  <c r="AK23" i="26464"/>
  <c r="AG23" i="26464"/>
  <c r="CA23" i="26464"/>
  <c r="DZ232" i="26464"/>
  <c r="EP232" i="26464" s="1"/>
  <c r="EH232" i="26464"/>
  <c r="EB232" i="26464"/>
  <c r="EJ232" i="26464"/>
  <c r="CM232" i="26464"/>
  <c r="CU232" i="26464"/>
  <c r="DE232" i="26464"/>
  <c r="DM232" i="26464"/>
  <c r="CI232" i="26464"/>
  <c r="CW232" i="26464"/>
  <c r="DK232" i="26464"/>
  <c r="CK232" i="26464"/>
  <c r="CY232" i="26464"/>
  <c r="ED232" i="26464"/>
  <c r="DO232" i="26464"/>
  <c r="CS232" i="26464"/>
  <c r="DI232" i="26464"/>
  <c r="EL232" i="26464"/>
  <c r="DQ232" i="26464"/>
  <c r="DA232" i="26464"/>
  <c r="CO232" i="26464"/>
  <c r="CQ232" i="26464"/>
  <c r="EF232" i="26464"/>
  <c r="DG232" i="26464"/>
  <c r="AF52" i="26464"/>
  <c r="AP52" i="26464"/>
  <c r="CB52" i="26464"/>
  <c r="AR52" i="26464"/>
  <c r="CD52" i="26464"/>
  <c r="AN52" i="26464"/>
  <c r="AT52" i="26464"/>
  <c r="AH52" i="26464"/>
  <c r="BZ52" i="26464"/>
  <c r="AL52" i="26464"/>
  <c r="AJ52" i="26464"/>
  <c r="BC119" i="26464"/>
  <c r="BK119" i="26464"/>
  <c r="BS119" i="26464"/>
  <c r="BA119" i="26464"/>
  <c r="BO119" i="26464"/>
  <c r="BE119" i="26464"/>
  <c r="BQ119" i="26464"/>
  <c r="BG119" i="26464"/>
  <c r="BM119" i="26464"/>
  <c r="AY119" i="26464"/>
  <c r="BI119" i="26464"/>
  <c r="BU119" i="26464"/>
  <c r="AM239" i="26464"/>
  <c r="AU239" i="26464"/>
  <c r="CA239" i="26464"/>
  <c r="AG239" i="26464"/>
  <c r="AQ239" i="26464"/>
  <c r="AI239" i="26464"/>
  <c r="AS239" i="26464"/>
  <c r="AO239" i="26464"/>
  <c r="CE239" i="26464"/>
  <c r="CC239" i="26464"/>
  <c r="AK239" i="26464"/>
  <c r="AJ209" i="26464"/>
  <c r="AT209" i="26464"/>
  <c r="CD209" i="26464"/>
  <c r="AL209" i="26464"/>
  <c r="AN209" i="26464"/>
  <c r="AR209" i="26464"/>
  <c r="BZ209" i="26464"/>
  <c r="AF209" i="26464"/>
  <c r="CB209" i="26464"/>
  <c r="AP209" i="26464"/>
  <c r="AH209" i="26464"/>
  <c r="AR278" i="26464"/>
  <c r="BZ278" i="26464"/>
  <c r="AL278" i="26464"/>
  <c r="AT278" i="26464"/>
  <c r="CB278" i="26464"/>
  <c r="AH278" i="26464"/>
  <c r="AP278" i="26464"/>
  <c r="AJ278" i="26464"/>
  <c r="CD278" i="26464"/>
  <c r="AF278" i="26464"/>
  <c r="AN278" i="26464"/>
  <c r="AJ133" i="26464"/>
  <c r="AR133" i="26464"/>
  <c r="AL133" i="26464"/>
  <c r="AT133" i="26464"/>
  <c r="BZ133" i="26464"/>
  <c r="AP133" i="26464"/>
  <c r="AF133" i="26464"/>
  <c r="CD133" i="26464"/>
  <c r="AN133" i="26464"/>
  <c r="CB133" i="26464"/>
  <c r="AH133" i="26464"/>
  <c r="CP185" i="26464"/>
  <c r="CX185" i="26464"/>
  <c r="DH185" i="26464"/>
  <c r="DP185" i="26464"/>
  <c r="EC185" i="26464"/>
  <c r="EK185" i="26464"/>
  <c r="CJ185" i="26464"/>
  <c r="CR185" i="26464"/>
  <c r="CZ185" i="26464"/>
  <c r="DJ185" i="26464"/>
  <c r="DR185" i="26464"/>
  <c r="EE185" i="26464"/>
  <c r="EM185" i="26464"/>
  <c r="EA185" i="26464"/>
  <c r="EI185" i="26464"/>
  <c r="CT185" i="26464"/>
  <c r="DN185" i="26464"/>
  <c r="CV185" i="26464"/>
  <c r="DB185" i="26464"/>
  <c r="CN185" i="26464"/>
  <c r="DL185" i="26464"/>
  <c r="EG185" i="26464"/>
  <c r="DF185" i="26464"/>
  <c r="CL185" i="26464"/>
  <c r="BC262" i="26464"/>
  <c r="BK262" i="26464"/>
  <c r="BS262" i="26464"/>
  <c r="BE262" i="26464"/>
  <c r="BM262" i="26464"/>
  <c r="BU262" i="26464"/>
  <c r="BO262" i="26464"/>
  <c r="AY262" i="26464"/>
  <c r="BQ262" i="26464"/>
  <c r="BG262" i="26464"/>
  <c r="BI262" i="26464"/>
  <c r="BA262" i="26464"/>
  <c r="AM190" i="26464"/>
  <c r="AU190" i="26464"/>
  <c r="CA190" i="26464"/>
  <c r="AG190" i="26464"/>
  <c r="AO190" i="26464"/>
  <c r="CC190" i="26464"/>
  <c r="AQ190" i="26464"/>
  <c r="CE190" i="26464"/>
  <c r="AS190" i="26464"/>
  <c r="AI190" i="26464"/>
  <c r="AK190" i="26464"/>
  <c r="AZ27" i="26464"/>
  <c r="BH27" i="26464"/>
  <c r="BF27" i="26464"/>
  <c r="BB27" i="26464"/>
  <c r="BJ27" i="26464"/>
  <c r="BD27" i="26464"/>
  <c r="BL27" i="26464"/>
  <c r="AQ111" i="26464"/>
  <c r="CA111" i="26464"/>
  <c r="AI111" i="26464"/>
  <c r="CC111" i="26464"/>
  <c r="AS111" i="26464"/>
  <c r="AK111" i="26464"/>
  <c r="CE111" i="26464"/>
  <c r="AG111" i="26464"/>
  <c r="AM111" i="26464"/>
  <c r="AO111" i="26464"/>
  <c r="AU111" i="26464"/>
  <c r="BD163" i="26464"/>
  <c r="BL163" i="26464"/>
  <c r="BT163" i="26464"/>
  <c r="BF163" i="26464"/>
  <c r="BN163" i="26464"/>
  <c r="BV163" i="26464"/>
  <c r="BR163" i="26464"/>
  <c r="BH163" i="26464"/>
  <c r="BJ163" i="26464"/>
  <c r="BP163" i="26464"/>
  <c r="AZ163" i="26464"/>
  <c r="BB163" i="26464"/>
  <c r="AI191" i="26464"/>
  <c r="AQ191" i="26464"/>
  <c r="CE191" i="26464"/>
  <c r="AO191" i="26464"/>
  <c r="CC191" i="26464"/>
  <c r="AS191" i="26464"/>
  <c r="AG191" i="26464"/>
  <c r="AU191" i="26464"/>
  <c r="CA191" i="26464"/>
  <c r="AM191" i="26464"/>
  <c r="AK191" i="26464"/>
  <c r="AI66" i="26464"/>
  <c r="AQ66" i="26464"/>
  <c r="CE66" i="26464"/>
  <c r="AK66" i="26464"/>
  <c r="AM66" i="26464"/>
  <c r="CA66" i="26464"/>
  <c r="AG66" i="26464"/>
  <c r="AU66" i="26464"/>
  <c r="AS66" i="26464"/>
  <c r="AO66" i="26464"/>
  <c r="CC66" i="26464"/>
  <c r="AI168" i="26464"/>
  <c r="AQ168" i="26464"/>
  <c r="CE168" i="26464"/>
  <c r="AU168" i="26464"/>
  <c r="AM168" i="26464"/>
  <c r="AO168" i="26464"/>
  <c r="AK168" i="26464"/>
  <c r="CA168" i="26464"/>
  <c r="AG168" i="26464"/>
  <c r="CC168" i="26464"/>
  <c r="AS168" i="26464"/>
  <c r="EC246" i="26464"/>
  <c r="EK246" i="26464"/>
  <c r="CJ246" i="26464"/>
  <c r="CR246" i="26464"/>
  <c r="CZ246" i="26464"/>
  <c r="DJ246" i="26464"/>
  <c r="DR246" i="26464"/>
  <c r="EE246" i="26464"/>
  <c r="EM246" i="26464"/>
  <c r="CL246" i="26464"/>
  <c r="CT246" i="26464"/>
  <c r="DB246" i="26464"/>
  <c r="DL246" i="26464"/>
  <c r="CP246" i="26464"/>
  <c r="CX246" i="26464"/>
  <c r="DH246" i="26464"/>
  <c r="DP246" i="26464"/>
  <c r="EI246" i="26464"/>
  <c r="CV246" i="26464"/>
  <c r="EG246" i="26464"/>
  <c r="CN246" i="26464"/>
  <c r="EA246" i="26464"/>
  <c r="DF246" i="26464"/>
  <c r="DN246" i="26464"/>
  <c r="BF277" i="26464"/>
  <c r="BN277" i="26464"/>
  <c r="BV277" i="26464"/>
  <c r="AZ277" i="26464"/>
  <c r="BH277" i="26464"/>
  <c r="BP277" i="26464"/>
  <c r="BD277" i="26464"/>
  <c r="BR277" i="26464"/>
  <c r="BJ277" i="26464"/>
  <c r="BL277" i="26464"/>
  <c r="BB277" i="26464"/>
  <c r="BT277" i="26464"/>
  <c r="AY245" i="26464"/>
  <c r="BG245" i="26464"/>
  <c r="BO245" i="26464"/>
  <c r="BA245" i="26464"/>
  <c r="BI245" i="26464"/>
  <c r="BQ245" i="26464"/>
  <c r="BE245" i="26464"/>
  <c r="BM245" i="26464"/>
  <c r="BU245" i="26464"/>
  <c r="BS245" i="26464"/>
  <c r="BC245" i="26464"/>
  <c r="BK245" i="26464"/>
  <c r="BC18" i="26464"/>
  <c r="AY18" i="26464"/>
  <c r="BA18" i="26464"/>
  <c r="BE18" i="26464"/>
  <c r="BB148" i="26464"/>
  <c r="BJ148" i="26464"/>
  <c r="BR148" i="26464"/>
  <c r="BD148" i="26464"/>
  <c r="BP148" i="26464"/>
  <c r="BF148" i="26464"/>
  <c r="BT148" i="26464"/>
  <c r="BH148" i="26464"/>
  <c r="BV148" i="26464"/>
  <c r="BN148" i="26464"/>
  <c r="BL148" i="26464"/>
  <c r="AZ148" i="26464"/>
  <c r="AL201" i="26464"/>
  <c r="AT201" i="26464"/>
  <c r="BZ201" i="26464"/>
  <c r="AF201" i="26464"/>
  <c r="AP201" i="26464"/>
  <c r="AH201" i="26464"/>
  <c r="AR201" i="26464"/>
  <c r="AN201" i="26464"/>
  <c r="CD201" i="26464"/>
  <c r="AJ201" i="26464"/>
  <c r="CB201" i="26464"/>
  <c r="AJ16" i="26464"/>
  <c r="BZ16" i="26464"/>
  <c r="AF16" i="26464"/>
  <c r="AJ216" i="26464"/>
  <c r="AR216" i="26464"/>
  <c r="AL216" i="26464"/>
  <c r="AT216" i="26464"/>
  <c r="BZ216" i="26464"/>
  <c r="AP216" i="26464"/>
  <c r="AF216" i="26464"/>
  <c r="CD216" i="26464"/>
  <c r="CB216" i="26464"/>
  <c r="AH216" i="26464"/>
  <c r="AN216" i="26464"/>
  <c r="CM78" i="26464"/>
  <c r="CU78" i="26464"/>
  <c r="DE78" i="26464"/>
  <c r="DM78" i="26464"/>
  <c r="CO78" i="26464"/>
  <c r="CW78" i="26464"/>
  <c r="DG78" i="26464"/>
  <c r="DO78" i="26464"/>
  <c r="EF78" i="26464"/>
  <c r="CS78" i="26464"/>
  <c r="DI78" i="26464"/>
  <c r="DZ78" i="26464"/>
  <c r="EP78" i="26464" s="1"/>
  <c r="EL78" i="26464"/>
  <c r="CI78" i="26464"/>
  <c r="EB78" i="26464"/>
  <c r="DK78" i="26464"/>
  <c r="CK78" i="26464"/>
  <c r="CY78" i="26464"/>
  <c r="ED78" i="26464"/>
  <c r="EJ78" i="26464"/>
  <c r="DA78" i="26464"/>
  <c r="CQ78" i="26464"/>
  <c r="EH78" i="26464"/>
  <c r="DQ78" i="26464"/>
  <c r="BD43" i="26464"/>
  <c r="BL43" i="26464"/>
  <c r="BF43" i="26464"/>
  <c r="BB43" i="26464"/>
  <c r="BN43" i="26464"/>
  <c r="AZ43" i="26464"/>
  <c r="BP43" i="26464"/>
  <c r="BR43" i="26464"/>
  <c r="BJ43" i="26464"/>
  <c r="BH43" i="26464"/>
  <c r="BE225" i="26464"/>
  <c r="BM225" i="26464"/>
  <c r="BU225" i="26464"/>
  <c r="AY225" i="26464"/>
  <c r="BG225" i="26464"/>
  <c r="BO225" i="26464"/>
  <c r="BA225" i="26464"/>
  <c r="BC225" i="26464"/>
  <c r="BQ225" i="26464"/>
  <c r="BK225" i="26464"/>
  <c r="BI225" i="26464"/>
  <c r="BS225" i="26464"/>
  <c r="BE129" i="26464"/>
  <c r="BM129" i="26464"/>
  <c r="BU129" i="26464"/>
  <c r="BC129" i="26464"/>
  <c r="BO129" i="26464"/>
  <c r="BG129" i="26464"/>
  <c r="BQ129" i="26464"/>
  <c r="BA129" i="26464"/>
  <c r="BK129" i="26464"/>
  <c r="BS129" i="26464"/>
  <c r="AY129" i="26464"/>
  <c r="BI129" i="26464"/>
  <c r="BA76" i="26464"/>
  <c r="BI76" i="26464"/>
  <c r="BQ76" i="26464"/>
  <c r="AY76" i="26464"/>
  <c r="BS76" i="26464"/>
  <c r="BK76" i="26464"/>
  <c r="BC76" i="26464"/>
  <c r="BU76" i="26464"/>
  <c r="BG76" i="26464"/>
  <c r="BO76" i="26464"/>
  <c r="BM76" i="26464"/>
  <c r="BE76" i="26464"/>
  <c r="BP242" i="26464"/>
  <c r="BH242" i="26464"/>
  <c r="BR242" i="26464"/>
  <c r="AZ242" i="26464"/>
  <c r="BJ242" i="26464"/>
  <c r="BB242" i="26464"/>
  <c r="BT242" i="26464"/>
  <c r="BF242" i="26464"/>
  <c r="BD242" i="26464"/>
  <c r="BL242" i="26464"/>
  <c r="BN242" i="26464"/>
  <c r="BV242" i="26464"/>
  <c r="AK255" i="26464"/>
  <c r="AS255" i="26464"/>
  <c r="AM255" i="26464"/>
  <c r="AU255" i="26464"/>
  <c r="CA255" i="26464"/>
  <c r="AI255" i="26464"/>
  <c r="AQ255" i="26464"/>
  <c r="CE255" i="26464"/>
  <c r="CC255" i="26464"/>
  <c r="AO255" i="26464"/>
  <c r="AG255" i="26464"/>
  <c r="BD142" i="26464"/>
  <c r="BL142" i="26464"/>
  <c r="BT142" i="26464"/>
  <c r="BV142" i="26464"/>
  <c r="BJ142" i="26464"/>
  <c r="AZ142" i="26464"/>
  <c r="BN142" i="26464"/>
  <c r="BB142" i="26464"/>
  <c r="BF142" i="26464"/>
  <c r="BR142" i="26464"/>
  <c r="BH142" i="26464"/>
  <c r="BP142" i="26464"/>
  <c r="CJ111" i="26464"/>
  <c r="CR111" i="26464"/>
  <c r="CZ111" i="26464"/>
  <c r="DJ111" i="26464"/>
  <c r="DR111" i="26464"/>
  <c r="CT111" i="26464"/>
  <c r="DN111" i="26464"/>
  <c r="EA111" i="26464"/>
  <c r="CL111" i="26464"/>
  <c r="DF111" i="26464"/>
  <c r="EK111" i="26464"/>
  <c r="CV111" i="26464"/>
  <c r="DP111" i="26464"/>
  <c r="EC111" i="26464"/>
  <c r="EM111" i="26464"/>
  <c r="CN111" i="26464"/>
  <c r="DH111" i="26464"/>
  <c r="EE111" i="26464"/>
  <c r="DB111" i="26464"/>
  <c r="EI111" i="26464"/>
  <c r="EG111" i="26464"/>
  <c r="DL111" i="26464"/>
  <c r="CP111" i="26464"/>
  <c r="CX111" i="26464"/>
  <c r="EB201" i="26464"/>
  <c r="EJ201" i="26464"/>
  <c r="CO201" i="26464"/>
  <c r="CW201" i="26464"/>
  <c r="DG201" i="26464"/>
  <c r="DO201" i="26464"/>
  <c r="CQ201" i="26464"/>
  <c r="DA201" i="26464"/>
  <c r="DM201" i="26464"/>
  <c r="ED201" i="26464"/>
  <c r="CI201" i="26464"/>
  <c r="CS201" i="26464"/>
  <c r="DE201" i="26464"/>
  <c r="DQ201" i="26464"/>
  <c r="EF201" i="26464"/>
  <c r="DZ201" i="26464"/>
  <c r="EL201" i="26464"/>
  <c r="CK201" i="26464"/>
  <c r="DK201" i="26464"/>
  <c r="CM201" i="26464"/>
  <c r="DI201" i="26464"/>
  <c r="CU201" i="26464"/>
  <c r="CY201" i="26464"/>
  <c r="EH201" i="26464"/>
  <c r="BA154" i="26464"/>
  <c r="BS154" i="26464"/>
  <c r="BK154" i="26464"/>
  <c r="BM154" i="26464"/>
  <c r="BI154" i="26464"/>
  <c r="AY154" i="26464"/>
  <c r="BO154" i="26464"/>
  <c r="BG154" i="26464"/>
  <c r="BQ154" i="26464"/>
  <c r="BU154" i="26464"/>
  <c r="BE154" i="26464"/>
  <c r="BC154" i="26464"/>
  <c r="AJ196" i="26464"/>
  <c r="AR196" i="26464"/>
  <c r="AL196" i="26464"/>
  <c r="AN196" i="26464"/>
  <c r="BZ196" i="26464"/>
  <c r="CB196" i="26464"/>
  <c r="AH196" i="26464"/>
  <c r="AF196" i="26464"/>
  <c r="AP196" i="26464"/>
  <c r="CD196" i="26464"/>
  <c r="AT196" i="26464"/>
  <c r="AZ270" i="26464"/>
  <c r="BH270" i="26464"/>
  <c r="BP270" i="26464"/>
  <c r="BB270" i="26464"/>
  <c r="BJ270" i="26464"/>
  <c r="BR270" i="26464"/>
  <c r="BF270" i="26464"/>
  <c r="BN270" i="26464"/>
  <c r="BV270" i="26464"/>
  <c r="BT270" i="26464"/>
  <c r="BL270" i="26464"/>
  <c r="BD270" i="26464"/>
  <c r="AF79" i="26464"/>
  <c r="AN79" i="26464"/>
  <c r="CB79" i="26464"/>
  <c r="AH79" i="26464"/>
  <c r="AP79" i="26464"/>
  <c r="CD79" i="26464"/>
  <c r="AJ79" i="26464"/>
  <c r="AL79" i="26464"/>
  <c r="BZ79" i="26464"/>
  <c r="AT79" i="26464"/>
  <c r="AR79" i="26464"/>
  <c r="AI47" i="26464"/>
  <c r="AK47" i="26464"/>
  <c r="AU47" i="26464"/>
  <c r="AQ47" i="26464"/>
  <c r="CE47" i="26464"/>
  <c r="AM47" i="26464"/>
  <c r="AO47" i="26464"/>
  <c r="AG47" i="26464"/>
  <c r="CC47" i="26464"/>
  <c r="CA47" i="26464"/>
  <c r="AS47" i="26464"/>
  <c r="BD93" i="26464"/>
  <c r="BL93" i="26464"/>
  <c r="BT93" i="26464"/>
  <c r="BB93" i="26464"/>
  <c r="BJ93" i="26464"/>
  <c r="BR93" i="26464"/>
  <c r="AZ93" i="26464"/>
  <c r="BP93" i="26464"/>
  <c r="BF93" i="26464"/>
  <c r="BV93" i="26464"/>
  <c r="BN93" i="26464"/>
  <c r="BH93" i="26464"/>
  <c r="BD169" i="26464"/>
  <c r="BL169" i="26464"/>
  <c r="BT169" i="26464"/>
  <c r="BB169" i="26464"/>
  <c r="BV169" i="26464"/>
  <c r="BN169" i="26464"/>
  <c r="BF169" i="26464"/>
  <c r="BJ169" i="26464"/>
  <c r="BH169" i="26464"/>
  <c r="BP169" i="26464"/>
  <c r="AZ169" i="26464"/>
  <c r="BR169" i="26464"/>
  <c r="BE108" i="26464"/>
  <c r="BM108" i="26464"/>
  <c r="BU108" i="26464"/>
  <c r="BO108" i="26464"/>
  <c r="BG108" i="26464"/>
  <c r="AY108" i="26464"/>
  <c r="BQ108" i="26464"/>
  <c r="BI108" i="26464"/>
  <c r="BK108" i="26464"/>
  <c r="BS108" i="26464"/>
  <c r="BC108" i="26464"/>
  <c r="BA108" i="26464"/>
  <c r="CM168" i="26464"/>
  <c r="CU168" i="26464"/>
  <c r="DE168" i="26464"/>
  <c r="DM168" i="26464"/>
  <c r="CO168" i="26464"/>
  <c r="DI168" i="26464"/>
  <c r="CY168" i="26464"/>
  <c r="EF168" i="26464"/>
  <c r="CQ168" i="26464"/>
  <c r="DK168" i="26464"/>
  <c r="EH168" i="26464"/>
  <c r="CI168" i="26464"/>
  <c r="DA168" i="26464"/>
  <c r="DZ168" i="26464"/>
  <c r="EP168" i="26464" s="1"/>
  <c r="CW168" i="26464"/>
  <c r="DQ168" i="26464"/>
  <c r="ED168" i="26464"/>
  <c r="EB168" i="26464"/>
  <c r="EJ168" i="26464"/>
  <c r="CS168" i="26464"/>
  <c r="DG168" i="26464"/>
  <c r="DO168" i="26464"/>
  <c r="CK168" i="26464"/>
  <c r="EL168" i="26464"/>
  <c r="AP211" i="26464"/>
  <c r="BZ211" i="26464"/>
  <c r="AH211" i="26464"/>
  <c r="CB211" i="26464"/>
  <c r="AR211" i="26464"/>
  <c r="AJ211" i="26464"/>
  <c r="CD211" i="26464"/>
  <c r="AF211" i="26464"/>
  <c r="AL211" i="26464"/>
  <c r="AN211" i="26464"/>
  <c r="AT211" i="26464"/>
  <c r="EE233" i="26464"/>
  <c r="EM233" i="26464"/>
  <c r="EG233" i="26464"/>
  <c r="CJ233" i="26464"/>
  <c r="CR233" i="26464"/>
  <c r="CZ233" i="26464"/>
  <c r="DJ233" i="26464"/>
  <c r="DR233" i="26464"/>
  <c r="DL233" i="26464"/>
  <c r="CL233" i="26464"/>
  <c r="CX233" i="26464"/>
  <c r="DN233" i="26464"/>
  <c r="EC233" i="26464"/>
  <c r="CN233" i="26464"/>
  <c r="DB233" i="26464"/>
  <c r="DP233" i="26464"/>
  <c r="CV233" i="26464"/>
  <c r="EA233" i="26464"/>
  <c r="CP233" i="26464"/>
  <c r="DH233" i="26464"/>
  <c r="EI233" i="26464"/>
  <c r="CT233" i="26464"/>
  <c r="DF233" i="26464"/>
  <c r="EK233" i="26464"/>
  <c r="AI266" i="26464"/>
  <c r="AQ266" i="26464"/>
  <c r="CE266" i="26464"/>
  <c r="AK266" i="26464"/>
  <c r="AS266" i="26464"/>
  <c r="AG266" i="26464"/>
  <c r="CA266" i="26464"/>
  <c r="AM266" i="26464"/>
  <c r="CC266" i="26464"/>
  <c r="AO266" i="26464"/>
  <c r="AU266" i="26464"/>
  <c r="AK193" i="26464"/>
  <c r="AS193" i="26464"/>
  <c r="AG193" i="26464"/>
  <c r="CE193" i="26464"/>
  <c r="AU193" i="26464"/>
  <c r="AI193" i="26464"/>
  <c r="AQ193" i="26464"/>
  <c r="AM193" i="26464"/>
  <c r="AO193" i="26464"/>
  <c r="CA193" i="26464"/>
  <c r="CC193" i="26464"/>
  <c r="AK58" i="26464"/>
  <c r="AS58" i="26464"/>
  <c r="AM58" i="26464"/>
  <c r="AU58" i="26464"/>
  <c r="CA58" i="26464"/>
  <c r="AI58" i="26464"/>
  <c r="AQ58" i="26464"/>
  <c r="CE58" i="26464"/>
  <c r="AG58" i="26464"/>
  <c r="CC58" i="26464"/>
  <c r="AO58" i="26464"/>
  <c r="CO25" i="26464"/>
  <c r="CY25" i="26464"/>
  <c r="CI25" i="26464"/>
  <c r="CQ25" i="26464"/>
  <c r="DE25" i="26464"/>
  <c r="EB25" i="26464"/>
  <c r="CK25" i="26464"/>
  <c r="CS25" i="26464"/>
  <c r="DZ25" i="26464"/>
  <c r="EP25" i="26464" s="1"/>
  <c r="CU25" i="26464"/>
  <c r="DI25" i="26464"/>
  <c r="CM25" i="26464"/>
  <c r="BD67" i="26464"/>
  <c r="BL67" i="26464"/>
  <c r="BT67" i="26464"/>
  <c r="BJ67" i="26464"/>
  <c r="AZ67" i="26464"/>
  <c r="BN67" i="26464"/>
  <c r="BB67" i="26464"/>
  <c r="BP67" i="26464"/>
  <c r="BV67" i="26464"/>
  <c r="BF67" i="26464"/>
  <c r="BH67" i="26464"/>
  <c r="BR67" i="26464"/>
  <c r="CO112" i="26464"/>
  <c r="CW112" i="26464"/>
  <c r="DG112" i="26464"/>
  <c r="DO112" i="26464"/>
  <c r="CI112" i="26464"/>
  <c r="DA112" i="26464"/>
  <c r="EH112" i="26464"/>
  <c r="CS112" i="26464"/>
  <c r="DM112" i="26464"/>
  <c r="DZ112" i="26464"/>
  <c r="EP112" i="26464" s="1"/>
  <c r="EJ112" i="26464"/>
  <c r="CK112" i="26464"/>
  <c r="DE112" i="26464"/>
  <c r="EB112" i="26464"/>
  <c r="CU112" i="26464"/>
  <c r="EL112" i="26464"/>
  <c r="CQ112" i="26464"/>
  <c r="DK112" i="26464"/>
  <c r="DI112" i="26464"/>
  <c r="CM112" i="26464"/>
  <c r="DQ112" i="26464"/>
  <c r="EF112" i="26464"/>
  <c r="ED112" i="26464"/>
  <c r="CY112" i="26464"/>
  <c r="BE121" i="26464"/>
  <c r="BM121" i="26464"/>
  <c r="BU121" i="26464"/>
  <c r="BO121" i="26464"/>
  <c r="BC121" i="26464"/>
  <c r="BQ121" i="26464"/>
  <c r="BG121" i="26464"/>
  <c r="BS121" i="26464"/>
  <c r="BA121" i="26464"/>
  <c r="AY121" i="26464"/>
  <c r="BK121" i="26464"/>
  <c r="BI121" i="26464"/>
  <c r="EC182" i="26464"/>
  <c r="EK182" i="26464"/>
  <c r="CJ182" i="26464"/>
  <c r="CR182" i="26464"/>
  <c r="CZ182" i="26464"/>
  <c r="DJ182" i="26464"/>
  <c r="DR182" i="26464"/>
  <c r="EE182" i="26464"/>
  <c r="EM182" i="26464"/>
  <c r="CL182" i="26464"/>
  <c r="CT182" i="26464"/>
  <c r="DB182" i="26464"/>
  <c r="DL182" i="26464"/>
  <c r="CP182" i="26464"/>
  <c r="CX182" i="26464"/>
  <c r="DH182" i="26464"/>
  <c r="DP182" i="26464"/>
  <c r="CN182" i="26464"/>
  <c r="EI182" i="26464"/>
  <c r="DN182" i="26464"/>
  <c r="CV182" i="26464"/>
  <c r="DF182" i="26464"/>
  <c r="EA182" i="26464"/>
  <c r="EG182" i="26464"/>
  <c r="AG233" i="26464"/>
  <c r="AO233" i="26464"/>
  <c r="CC233" i="26464"/>
  <c r="AI233" i="26464"/>
  <c r="AQ233" i="26464"/>
  <c r="CE233" i="26464"/>
  <c r="AK233" i="26464"/>
  <c r="AM233" i="26464"/>
  <c r="CA233" i="26464"/>
  <c r="AU233" i="26464"/>
  <c r="AS233" i="26464"/>
  <c r="AY149" i="26464"/>
  <c r="BG149" i="26464"/>
  <c r="BO149" i="26464"/>
  <c r="BQ149" i="26464"/>
  <c r="BE149" i="26464"/>
  <c r="BS149" i="26464"/>
  <c r="BI149" i="26464"/>
  <c r="BU149" i="26464"/>
  <c r="BA149" i="26464"/>
  <c r="BC149" i="26464"/>
  <c r="BK149" i="26464"/>
  <c r="BM149" i="26464"/>
  <c r="AJ44" i="26464"/>
  <c r="AL44" i="26464"/>
  <c r="AR44" i="26464"/>
  <c r="AN44" i="26464"/>
  <c r="AP44" i="26464"/>
  <c r="BZ44" i="26464"/>
  <c r="AT44" i="26464"/>
  <c r="CD44" i="26464"/>
  <c r="AH44" i="26464"/>
  <c r="CB44" i="26464"/>
  <c r="AF44" i="26464"/>
  <c r="CJ259" i="26464"/>
  <c r="CR259" i="26464"/>
  <c r="CZ259" i="26464"/>
  <c r="DJ259" i="26464"/>
  <c r="DR259" i="26464"/>
  <c r="EE259" i="26464"/>
  <c r="EM259" i="26464"/>
  <c r="CL259" i="26464"/>
  <c r="CT259" i="26464"/>
  <c r="DB259" i="26464"/>
  <c r="DL259" i="26464"/>
  <c r="EG259" i="26464"/>
  <c r="EC259" i="26464"/>
  <c r="EK259" i="26464"/>
  <c r="CX259" i="26464"/>
  <c r="EA259" i="26464"/>
  <c r="CP259" i="26464"/>
  <c r="DP259" i="26464"/>
  <c r="DF259" i="26464"/>
  <c r="CV259" i="26464"/>
  <c r="CN259" i="26464"/>
  <c r="DH259" i="26464"/>
  <c r="EI259" i="26464"/>
  <c r="DN259" i="26464"/>
  <c r="BF116" i="26464"/>
  <c r="BN116" i="26464"/>
  <c r="BV116" i="26464"/>
  <c r="AZ116" i="26464"/>
  <c r="BH116" i="26464"/>
  <c r="BP116" i="26464"/>
  <c r="BD116" i="26464"/>
  <c r="BL116" i="26464"/>
  <c r="BT116" i="26464"/>
  <c r="BJ116" i="26464"/>
  <c r="BR116" i="26464"/>
  <c r="BB116" i="26464"/>
  <c r="AM33" i="26464"/>
  <c r="AQ33" i="26464"/>
  <c r="CA33" i="26464"/>
  <c r="AI33" i="26464"/>
  <c r="CC33" i="26464"/>
  <c r="AK33" i="26464"/>
  <c r="AG33" i="26464"/>
  <c r="AJ164" i="26464"/>
  <c r="AR164" i="26464"/>
  <c r="AT164" i="26464"/>
  <c r="AH164" i="26464"/>
  <c r="AL164" i="26464"/>
  <c r="AF164" i="26464"/>
  <c r="CD164" i="26464"/>
  <c r="AN164" i="26464"/>
  <c r="BZ164" i="26464"/>
  <c r="CB164" i="26464"/>
  <c r="AP164" i="26464"/>
  <c r="AF192" i="26464"/>
  <c r="AN192" i="26464"/>
  <c r="CB192" i="26464"/>
  <c r="AR192" i="26464"/>
  <c r="CD192" i="26464"/>
  <c r="AH192" i="26464"/>
  <c r="AT192" i="26464"/>
  <c r="AJ192" i="26464"/>
  <c r="AP192" i="26464"/>
  <c r="AL192" i="26464"/>
  <c r="BZ192" i="26464"/>
  <c r="AS281" i="26464"/>
  <c r="AG281" i="26464"/>
  <c r="AU281" i="26464"/>
  <c r="AK281" i="26464"/>
  <c r="AI281" i="26464"/>
  <c r="EB29" i="26464"/>
  <c r="CI29" i="26464"/>
  <c r="CS29" i="26464"/>
  <c r="CU29" i="26464"/>
  <c r="CQ29" i="26464"/>
  <c r="DI29" i="26464"/>
  <c r="CO29" i="26464"/>
  <c r="DZ29" i="26464"/>
  <c r="EP29" i="26464" s="1"/>
  <c r="CK29" i="26464"/>
  <c r="CM29" i="26464"/>
  <c r="DE29" i="26464"/>
  <c r="CY29" i="26464"/>
  <c r="B217" i="16"/>
  <c r="J217" i="16"/>
  <c r="G217" i="16"/>
  <c r="I217" i="16"/>
  <c r="S217" i="16"/>
  <c r="T217" i="16" s="1"/>
  <c r="F217" i="16"/>
  <c r="O217" i="16"/>
  <c r="P217" i="16" s="1"/>
  <c r="D217" i="16"/>
  <c r="E217" i="16"/>
  <c r="H217" i="16"/>
  <c r="C217" i="16"/>
  <c r="A218" i="16"/>
  <c r="Q217" i="16"/>
  <c r="R217" i="16" s="1"/>
  <c r="AL60" i="26464"/>
  <c r="AT60" i="26464"/>
  <c r="BZ60" i="26464"/>
  <c r="AF60" i="26464"/>
  <c r="AN60" i="26464"/>
  <c r="CB60" i="26464"/>
  <c r="AR60" i="26464"/>
  <c r="AH60" i="26464"/>
  <c r="CD60" i="26464"/>
  <c r="AP60" i="26464"/>
  <c r="AJ60" i="26464"/>
  <c r="AJ54" i="26464"/>
  <c r="AR54" i="26464"/>
  <c r="BZ54" i="26464"/>
  <c r="AT54" i="26464"/>
  <c r="AL54" i="26464"/>
  <c r="AN54" i="26464"/>
  <c r="AF54" i="26464"/>
  <c r="CD54" i="26464"/>
  <c r="AH54" i="26464"/>
  <c r="CB54" i="26464"/>
  <c r="AP54" i="26464"/>
  <c r="AL260" i="26464"/>
  <c r="AT260" i="26464"/>
  <c r="BZ260" i="26464"/>
  <c r="AF260" i="26464"/>
  <c r="AN260" i="26464"/>
  <c r="CB260" i="26464"/>
  <c r="AJ260" i="26464"/>
  <c r="AR260" i="26464"/>
  <c r="CD260" i="26464"/>
  <c r="AP260" i="26464"/>
  <c r="AH260" i="26464"/>
  <c r="AJ30" i="26464"/>
  <c r="AL30" i="26464"/>
  <c r="AH30" i="26464"/>
  <c r="AF30" i="26464"/>
  <c r="BZ30" i="26464"/>
  <c r="AF48" i="26464"/>
  <c r="CD48" i="26464"/>
  <c r="AH48" i="26464"/>
  <c r="AR48" i="26464"/>
  <c r="AN48" i="26464"/>
  <c r="AJ48" i="26464"/>
  <c r="AL48" i="26464"/>
  <c r="CB48" i="26464"/>
  <c r="AT48" i="26464"/>
  <c r="AP48" i="26464"/>
  <c r="BZ48" i="26464"/>
  <c r="CK217" i="26464"/>
  <c r="CS217" i="26464"/>
  <c r="DA217" i="26464"/>
  <c r="DK217" i="26464"/>
  <c r="EF217" i="26464"/>
  <c r="CM217" i="26464"/>
  <c r="CU217" i="26464"/>
  <c r="DE217" i="26464"/>
  <c r="DM217" i="26464"/>
  <c r="DZ217" i="26464"/>
  <c r="EH217" i="26464"/>
  <c r="ED217" i="26464"/>
  <c r="EL217" i="26464"/>
  <c r="DO217" i="26464"/>
  <c r="CQ217" i="26464"/>
  <c r="CW217" i="26464"/>
  <c r="DQ217" i="26464"/>
  <c r="CO217" i="26464"/>
  <c r="DI217" i="26464"/>
  <c r="EJ217" i="26464"/>
  <c r="DG217" i="26464"/>
  <c r="CI217" i="26464"/>
  <c r="EB217" i="26464"/>
  <c r="CY217" i="26464"/>
  <c r="ED220" i="26464"/>
  <c r="EL220" i="26464"/>
  <c r="EF220" i="26464"/>
  <c r="CM220" i="26464"/>
  <c r="CU220" i="26464"/>
  <c r="DE220" i="26464"/>
  <c r="DM220" i="26464"/>
  <c r="CI220" i="26464"/>
  <c r="CQ220" i="26464"/>
  <c r="CY220" i="26464"/>
  <c r="DI220" i="26464"/>
  <c r="DQ220" i="26464"/>
  <c r="CO220" i="26464"/>
  <c r="DG220" i="26464"/>
  <c r="EB220" i="26464"/>
  <c r="CS220" i="26464"/>
  <c r="DK220" i="26464"/>
  <c r="DZ220" i="26464"/>
  <c r="DA220" i="26464"/>
  <c r="DO220" i="26464"/>
  <c r="CW220" i="26464"/>
  <c r="CK220" i="26464"/>
  <c r="EJ220" i="26464"/>
  <c r="EH220" i="26464"/>
  <c r="EA53" i="26464"/>
  <c r="EI53" i="26464"/>
  <c r="CL53" i="26464"/>
  <c r="CT53" i="26464"/>
  <c r="DB53" i="26464"/>
  <c r="DP53" i="26464"/>
  <c r="EE53" i="26464"/>
  <c r="CJ53" i="26464"/>
  <c r="CV53" i="26464"/>
  <c r="DH53" i="26464"/>
  <c r="EG53" i="26464"/>
  <c r="CN53" i="26464"/>
  <c r="CX53" i="26464"/>
  <c r="DJ53" i="26464"/>
  <c r="CR53" i="26464"/>
  <c r="DF53" i="26464"/>
  <c r="CP53" i="26464"/>
  <c r="EC53" i="26464"/>
  <c r="CZ53" i="26464"/>
  <c r="DN53" i="26464"/>
  <c r="EK53" i="26464"/>
  <c r="DL53" i="26464"/>
  <c r="AM41" i="26464"/>
  <c r="AG41" i="26464"/>
  <c r="AO41" i="26464"/>
  <c r="CA41" i="26464"/>
  <c r="AI41" i="26464"/>
  <c r="AK41" i="26464"/>
  <c r="AS41" i="26464"/>
  <c r="AQ41" i="26464"/>
  <c r="CC41" i="26464"/>
  <c r="BA209" i="26464"/>
  <c r="BI209" i="26464"/>
  <c r="BQ209" i="26464"/>
  <c r="BC209" i="26464"/>
  <c r="BU209" i="26464"/>
  <c r="BM209" i="26464"/>
  <c r="BE209" i="26464"/>
  <c r="BO209" i="26464"/>
  <c r="BK209" i="26464"/>
  <c r="BS209" i="26464"/>
  <c r="AY209" i="26464"/>
  <c r="BG209" i="26464"/>
  <c r="DZ58" i="26464"/>
  <c r="EP58" i="26464" s="1"/>
  <c r="EH58" i="26464"/>
  <c r="CO58" i="26464"/>
  <c r="CW58" i="26464"/>
  <c r="DG58" i="26464"/>
  <c r="DO58" i="26464"/>
  <c r="EB58" i="26464"/>
  <c r="EJ58" i="26464"/>
  <c r="CI58" i="26464"/>
  <c r="CQ58" i="26464"/>
  <c r="CY58" i="26464"/>
  <c r="DI58" i="26464"/>
  <c r="DQ58" i="26464"/>
  <c r="CM58" i="26464"/>
  <c r="CU58" i="26464"/>
  <c r="DE58" i="26464"/>
  <c r="DM58" i="26464"/>
  <c r="DK58" i="26464"/>
  <c r="EL58" i="26464"/>
  <c r="CS58" i="26464"/>
  <c r="CK58" i="26464"/>
  <c r="EF58" i="26464"/>
  <c r="ED58" i="26464"/>
  <c r="DA58" i="26464"/>
  <c r="AY253" i="26464"/>
  <c r="BG253" i="26464"/>
  <c r="BO253" i="26464"/>
  <c r="BA253" i="26464"/>
  <c r="BI253" i="26464"/>
  <c r="BQ253" i="26464"/>
  <c r="BE253" i="26464"/>
  <c r="BM253" i="26464"/>
  <c r="BU253" i="26464"/>
  <c r="BS253" i="26464"/>
  <c r="BC253" i="26464"/>
  <c r="BK253" i="26464"/>
  <c r="AF225" i="26464"/>
  <c r="AN225" i="26464"/>
  <c r="CB225" i="26464"/>
  <c r="BZ225" i="26464"/>
  <c r="AP225" i="26464"/>
  <c r="AR225" i="26464"/>
  <c r="CD225" i="26464"/>
  <c r="AL225" i="26464"/>
  <c r="AT225" i="26464"/>
  <c r="AH225" i="26464"/>
  <c r="AJ225" i="26464"/>
  <c r="BC190" i="26464"/>
  <c r="BK190" i="26464"/>
  <c r="BS190" i="26464"/>
  <c r="BE190" i="26464"/>
  <c r="BM190" i="26464"/>
  <c r="BU190" i="26464"/>
  <c r="BA190" i="26464"/>
  <c r="BO190" i="26464"/>
  <c r="BQ190" i="26464"/>
  <c r="BG190" i="26464"/>
  <c r="AY190" i="26464"/>
  <c r="BI190" i="26464"/>
  <c r="BA143" i="26464"/>
  <c r="BI143" i="26464"/>
  <c r="BQ143" i="26464"/>
  <c r="BK143" i="26464"/>
  <c r="AY143" i="26464"/>
  <c r="BM143" i="26464"/>
  <c r="BC143" i="26464"/>
  <c r="BO143" i="26464"/>
  <c r="BS143" i="26464"/>
  <c r="BU143" i="26464"/>
  <c r="BG143" i="26464"/>
  <c r="BE143" i="26464"/>
  <c r="CP151" i="26464"/>
  <c r="CX151" i="26464"/>
  <c r="DH151" i="26464"/>
  <c r="DP151" i="26464"/>
  <c r="CJ151" i="26464"/>
  <c r="CR151" i="26464"/>
  <c r="CZ151" i="26464"/>
  <c r="DJ151" i="26464"/>
  <c r="DR151" i="26464"/>
  <c r="EA151" i="26464"/>
  <c r="EI151" i="26464"/>
  <c r="CT151" i="26464"/>
  <c r="EM151" i="26464"/>
  <c r="CV151" i="26464"/>
  <c r="DL151" i="26464"/>
  <c r="EC151" i="26464"/>
  <c r="CL151" i="26464"/>
  <c r="EE151" i="26464"/>
  <c r="DF151" i="26464"/>
  <c r="EK151" i="26464"/>
  <c r="DN151" i="26464"/>
  <c r="CN151" i="26464"/>
  <c r="DB151" i="26464"/>
  <c r="EG151" i="26464"/>
  <c r="CN15" i="26464"/>
  <c r="CJ15" i="26464"/>
  <c r="L10" i="26465" s="1"/>
  <c r="CL15" i="26464"/>
  <c r="CP15" i="26464"/>
  <c r="AZ71" i="26464"/>
  <c r="BH71" i="26464"/>
  <c r="BP71" i="26464"/>
  <c r="BR71" i="26464"/>
  <c r="BJ71" i="26464"/>
  <c r="BB71" i="26464"/>
  <c r="BT71" i="26464"/>
  <c r="BL71" i="26464"/>
  <c r="BN71" i="26464"/>
  <c r="BV71" i="26464"/>
  <c r="BD71" i="26464"/>
  <c r="BF71" i="26464"/>
  <c r="CI65" i="26464"/>
  <c r="CQ65" i="26464"/>
  <c r="CY65" i="26464"/>
  <c r="DI65" i="26464"/>
  <c r="DQ65" i="26464"/>
  <c r="CK65" i="26464"/>
  <c r="CS65" i="26464"/>
  <c r="DA65" i="26464"/>
  <c r="DK65" i="26464"/>
  <c r="EB65" i="26464"/>
  <c r="EJ65" i="26464"/>
  <c r="CU65" i="26464"/>
  <c r="DZ65" i="26464"/>
  <c r="EP65" i="26464" s="1"/>
  <c r="CW65" i="26464"/>
  <c r="DM65" i="26464"/>
  <c r="ED65" i="26464"/>
  <c r="CM65" i="26464"/>
  <c r="EF65" i="26464"/>
  <c r="DG65" i="26464"/>
  <c r="EL65" i="26464"/>
  <c r="CO65" i="26464"/>
  <c r="EH65" i="26464"/>
  <c r="DE65" i="26464"/>
  <c r="DO65" i="26464"/>
  <c r="EF253" i="26464"/>
  <c r="CM253" i="26464"/>
  <c r="CU253" i="26464"/>
  <c r="DE253" i="26464"/>
  <c r="DM253" i="26464"/>
  <c r="DZ253" i="26464"/>
  <c r="EH253" i="26464"/>
  <c r="CO253" i="26464"/>
  <c r="CW253" i="26464"/>
  <c r="DG253" i="26464"/>
  <c r="DO253" i="26464"/>
  <c r="CK253" i="26464"/>
  <c r="CS253" i="26464"/>
  <c r="DA253" i="26464"/>
  <c r="DK253" i="26464"/>
  <c r="EB253" i="26464"/>
  <c r="CQ253" i="26464"/>
  <c r="EL253" i="26464"/>
  <c r="DQ253" i="26464"/>
  <c r="CI253" i="26464"/>
  <c r="ED253" i="26464"/>
  <c r="DI253" i="26464"/>
  <c r="EJ253" i="26464"/>
  <c r="CY253" i="26464"/>
  <c r="EB277" i="26464"/>
  <c r="EJ277" i="26464"/>
  <c r="DI277" i="26464"/>
  <c r="CM277" i="26464"/>
  <c r="ED277" i="26464"/>
  <c r="EL277" i="26464"/>
  <c r="CW277" i="26464"/>
  <c r="DK277" i="26464"/>
  <c r="CO277" i="26464"/>
  <c r="CK277" i="26464"/>
  <c r="CS277" i="26464"/>
  <c r="DA277" i="26464"/>
  <c r="DO277" i="26464"/>
  <c r="CU277" i="26464"/>
  <c r="DQ277" i="26464"/>
  <c r="DZ277" i="26464"/>
  <c r="CI277" i="26464"/>
  <c r="EH277" i="26464"/>
  <c r="CY277" i="26464"/>
  <c r="EF277" i="26464"/>
  <c r="DM277" i="26464"/>
  <c r="CQ277" i="26464"/>
  <c r="BC185" i="26464"/>
  <c r="BK185" i="26464"/>
  <c r="BS185" i="26464"/>
  <c r="BE185" i="26464"/>
  <c r="BM185" i="26464"/>
  <c r="BU185" i="26464"/>
  <c r="BA185" i="26464"/>
  <c r="BI185" i="26464"/>
  <c r="BQ185" i="26464"/>
  <c r="BG185" i="26464"/>
  <c r="AY185" i="26464"/>
  <c r="BO185" i="26464"/>
  <c r="AF155" i="26464"/>
  <c r="AP155" i="26464"/>
  <c r="BZ155" i="26464"/>
  <c r="AH155" i="26464"/>
  <c r="AJ155" i="26464"/>
  <c r="CD155" i="26464"/>
  <c r="AN155" i="26464"/>
  <c r="AR155" i="26464"/>
  <c r="AT155" i="26464"/>
  <c r="AL155" i="26464"/>
  <c r="CB155" i="26464"/>
  <c r="AL166" i="26464"/>
  <c r="AP166" i="26464"/>
  <c r="BZ166" i="26464"/>
  <c r="AF166" i="26464"/>
  <c r="AH166" i="26464"/>
  <c r="AR166" i="26464"/>
  <c r="CB166" i="26464"/>
  <c r="CD166" i="26464"/>
  <c r="AN166" i="26464"/>
  <c r="AT166" i="26464"/>
  <c r="AJ166" i="26464"/>
  <c r="AM228" i="26464"/>
  <c r="AU228" i="26464"/>
  <c r="CA228" i="26464"/>
  <c r="AG228" i="26464"/>
  <c r="AS228" i="26464"/>
  <c r="AI228" i="26464"/>
  <c r="AK228" i="26464"/>
  <c r="CE228" i="26464"/>
  <c r="CC228" i="26464"/>
  <c r="AO228" i="26464"/>
  <c r="AQ228" i="26464"/>
  <c r="AM106" i="26464"/>
  <c r="AU106" i="26464"/>
  <c r="CA106" i="26464"/>
  <c r="AK106" i="26464"/>
  <c r="CC106" i="26464"/>
  <c r="AO106" i="26464"/>
  <c r="CE106" i="26464"/>
  <c r="AQ106" i="26464"/>
  <c r="AS106" i="26464"/>
  <c r="AI106" i="26464"/>
  <c r="AG106" i="26464"/>
  <c r="EC215" i="26464"/>
  <c r="EK215" i="26464"/>
  <c r="CJ215" i="26464"/>
  <c r="CR215" i="26464"/>
  <c r="CZ215" i="26464"/>
  <c r="DJ215" i="26464"/>
  <c r="DR215" i="26464"/>
  <c r="EE215" i="26464"/>
  <c r="EM215" i="26464"/>
  <c r="CL215" i="26464"/>
  <c r="CT215" i="26464"/>
  <c r="DB215" i="26464"/>
  <c r="DL215" i="26464"/>
  <c r="CP215" i="26464"/>
  <c r="CX215" i="26464"/>
  <c r="DH215" i="26464"/>
  <c r="DP215" i="26464"/>
  <c r="CV215" i="26464"/>
  <c r="EA215" i="26464"/>
  <c r="DF215" i="26464"/>
  <c r="EG215" i="26464"/>
  <c r="DN215" i="26464"/>
  <c r="CN215" i="26464"/>
  <c r="EI215" i="26464"/>
  <c r="AZ13" i="26464"/>
  <c r="BD13" i="26464"/>
  <c r="BF197" i="26464"/>
  <c r="BN197" i="26464"/>
  <c r="BV197" i="26464"/>
  <c r="AZ197" i="26464"/>
  <c r="BH197" i="26464"/>
  <c r="BP197" i="26464"/>
  <c r="BJ197" i="26464"/>
  <c r="BL197" i="26464"/>
  <c r="BB197" i="26464"/>
  <c r="BT197" i="26464"/>
  <c r="BD197" i="26464"/>
  <c r="BR197" i="26464"/>
  <c r="AZ88" i="26464"/>
  <c r="BH88" i="26464"/>
  <c r="BP88" i="26464"/>
  <c r="BF88" i="26464"/>
  <c r="BR88" i="26464"/>
  <c r="BJ88" i="26464"/>
  <c r="BT88" i="26464"/>
  <c r="BL88" i="26464"/>
  <c r="BN88" i="26464"/>
  <c r="BD88" i="26464"/>
  <c r="BV88" i="26464"/>
  <c r="BB88" i="26464"/>
  <c r="CK176" i="26464"/>
  <c r="CS176" i="26464"/>
  <c r="DA176" i="26464"/>
  <c r="DK176" i="26464"/>
  <c r="EF176" i="26464"/>
  <c r="CM176" i="26464"/>
  <c r="CU176" i="26464"/>
  <c r="DE176" i="26464"/>
  <c r="DM176" i="26464"/>
  <c r="DZ176" i="26464"/>
  <c r="EH176" i="26464"/>
  <c r="ED176" i="26464"/>
  <c r="EL176" i="26464"/>
  <c r="CY176" i="26464"/>
  <c r="EB176" i="26464"/>
  <c r="DG176" i="26464"/>
  <c r="CI176" i="26464"/>
  <c r="CW176" i="26464"/>
  <c r="DQ176" i="26464"/>
  <c r="DI176" i="26464"/>
  <c r="DO176" i="26464"/>
  <c r="EJ176" i="26464"/>
  <c r="CQ176" i="26464"/>
  <c r="CO176" i="26464"/>
  <c r="AF103" i="26464"/>
  <c r="AN103" i="26464"/>
  <c r="CB103" i="26464"/>
  <c r="AJ103" i="26464"/>
  <c r="AL103" i="26464"/>
  <c r="BZ103" i="26464"/>
  <c r="AH103" i="26464"/>
  <c r="AT103" i="26464"/>
  <c r="AP103" i="26464"/>
  <c r="AR103" i="26464"/>
  <c r="CD103" i="26464"/>
  <c r="BC203" i="26464"/>
  <c r="BK203" i="26464"/>
  <c r="BS203" i="26464"/>
  <c r="AY203" i="26464"/>
  <c r="BI203" i="26464"/>
  <c r="BU203" i="26464"/>
  <c r="BA203" i="26464"/>
  <c r="BM203" i="26464"/>
  <c r="BG203" i="26464"/>
  <c r="BO203" i="26464"/>
  <c r="BQ203" i="26464"/>
  <c r="BE203" i="26464"/>
  <c r="DZ154" i="26464"/>
  <c r="EP154" i="26464" s="1"/>
  <c r="EH154" i="26464"/>
  <c r="CK154" i="26464"/>
  <c r="DE154" i="26464"/>
  <c r="DO154" i="26464"/>
  <c r="EB154" i="26464"/>
  <c r="CU154" i="26464"/>
  <c r="DG154" i="26464"/>
  <c r="EL154" i="26464"/>
  <c r="CO154" i="26464"/>
  <c r="DI154" i="26464"/>
  <c r="CM154" i="26464"/>
  <c r="DA154" i="26464"/>
  <c r="EJ154" i="26464"/>
  <c r="CQ154" i="26464"/>
  <c r="DQ154" i="26464"/>
  <c r="CW154" i="26464"/>
  <c r="CY154" i="26464"/>
  <c r="DK154" i="26464"/>
  <c r="CS154" i="26464"/>
  <c r="DM154" i="26464"/>
  <c r="ED154" i="26464"/>
  <c r="EF154" i="26464"/>
  <c r="CI154" i="26464"/>
  <c r="AZ247" i="26464"/>
  <c r="BH247" i="26464"/>
  <c r="BP247" i="26464"/>
  <c r="BB247" i="26464"/>
  <c r="BJ247" i="26464"/>
  <c r="BR247" i="26464"/>
  <c r="BL247" i="26464"/>
  <c r="BV247" i="26464"/>
  <c r="BN247" i="26464"/>
  <c r="BD247" i="26464"/>
  <c r="BT247" i="26464"/>
  <c r="BF247" i="26464"/>
  <c r="AM198" i="26464"/>
  <c r="AU198" i="26464"/>
  <c r="CA198" i="26464"/>
  <c r="AG198" i="26464"/>
  <c r="AO198" i="26464"/>
  <c r="CC198" i="26464"/>
  <c r="AK198" i="26464"/>
  <c r="AQ198" i="26464"/>
  <c r="AS198" i="26464"/>
  <c r="CE198" i="26464"/>
  <c r="AI198" i="26464"/>
  <c r="AG184" i="26464"/>
  <c r="AO184" i="26464"/>
  <c r="CC184" i="26464"/>
  <c r="AI184" i="26464"/>
  <c r="AQ184" i="26464"/>
  <c r="CE184" i="26464"/>
  <c r="AS184" i="26464"/>
  <c r="AU184" i="26464"/>
  <c r="AM184" i="26464"/>
  <c r="CA184" i="26464"/>
  <c r="AK184" i="26464"/>
  <c r="EA188" i="26464"/>
  <c r="EI188" i="26464"/>
  <c r="CP188" i="26464"/>
  <c r="CX188" i="26464"/>
  <c r="DH188" i="26464"/>
  <c r="EC188" i="26464"/>
  <c r="EK188" i="26464"/>
  <c r="CJ188" i="26464"/>
  <c r="CR188" i="26464"/>
  <c r="CZ188" i="26464"/>
  <c r="DJ188" i="26464"/>
  <c r="DR188" i="26464"/>
  <c r="CN188" i="26464"/>
  <c r="CV188" i="26464"/>
  <c r="DF188" i="26464"/>
  <c r="DN188" i="26464"/>
  <c r="EM188" i="26464"/>
  <c r="DB188" i="26464"/>
  <c r="CT188" i="26464"/>
  <c r="DP188" i="26464"/>
  <c r="CL188" i="26464"/>
  <c r="EG188" i="26464"/>
  <c r="DL188" i="26464"/>
  <c r="EE188" i="26464"/>
  <c r="AH256" i="26464"/>
  <c r="AP256" i="26464"/>
  <c r="CD256" i="26464"/>
  <c r="AJ256" i="26464"/>
  <c r="AR256" i="26464"/>
  <c r="AF256" i="26464"/>
  <c r="AN256" i="26464"/>
  <c r="CB256" i="26464"/>
  <c r="AT256" i="26464"/>
  <c r="BZ256" i="26464"/>
  <c r="AL256" i="26464"/>
  <c r="BC265" i="26464"/>
  <c r="BK265" i="26464"/>
  <c r="BS265" i="26464"/>
  <c r="BE265" i="26464"/>
  <c r="BM265" i="26464"/>
  <c r="BU265" i="26464"/>
  <c r="BA265" i="26464"/>
  <c r="BI265" i="26464"/>
  <c r="BQ265" i="26464"/>
  <c r="AY265" i="26464"/>
  <c r="BG265" i="26464"/>
  <c r="BO265" i="26464"/>
  <c r="EA196" i="26464"/>
  <c r="EI196" i="26464"/>
  <c r="EC196" i="26464"/>
  <c r="EK196" i="26464"/>
  <c r="CN196" i="26464"/>
  <c r="CV196" i="26464"/>
  <c r="DF196" i="26464"/>
  <c r="DN196" i="26464"/>
  <c r="CJ196" i="26464"/>
  <c r="CX196" i="26464"/>
  <c r="DL196" i="26464"/>
  <c r="CL196" i="26464"/>
  <c r="CZ196" i="26464"/>
  <c r="EE196" i="26464"/>
  <c r="DP196" i="26464"/>
  <c r="CT196" i="26464"/>
  <c r="DJ196" i="26464"/>
  <c r="EM196" i="26464"/>
  <c r="CP196" i="26464"/>
  <c r="CR196" i="26464"/>
  <c r="EG196" i="26464"/>
  <c r="DB196" i="26464"/>
  <c r="DR196" i="26464"/>
  <c r="DH196" i="26464"/>
  <c r="EA35" i="26464"/>
  <c r="CL35" i="26464"/>
  <c r="CT35" i="26464"/>
  <c r="DF35" i="26464"/>
  <c r="DH35" i="26464"/>
  <c r="CV35" i="26464"/>
  <c r="DN35" i="26464"/>
  <c r="CP35" i="26464"/>
  <c r="EC35" i="26464"/>
  <c r="CJ35" i="26464"/>
  <c r="CN35" i="26464"/>
  <c r="CR35" i="26464"/>
  <c r="EE35" i="26464"/>
  <c r="DJ35" i="26464"/>
  <c r="DB35" i="26464"/>
  <c r="CZ35" i="26464"/>
  <c r="EF205" i="26464"/>
  <c r="CK205" i="26464"/>
  <c r="CS205" i="26464"/>
  <c r="DA205" i="26464"/>
  <c r="DK205" i="26464"/>
  <c r="DZ205" i="26464"/>
  <c r="EJ205" i="26464"/>
  <c r="CO205" i="26464"/>
  <c r="CY205" i="26464"/>
  <c r="DM205" i="26464"/>
  <c r="EB205" i="26464"/>
  <c r="EL205" i="26464"/>
  <c r="CQ205" i="26464"/>
  <c r="DE205" i="26464"/>
  <c r="DO205" i="26464"/>
  <c r="CM205" i="26464"/>
  <c r="CW205" i="26464"/>
  <c r="DI205" i="26464"/>
  <c r="CU205" i="26464"/>
  <c r="ED205" i="26464"/>
  <c r="EH205" i="26464"/>
  <c r="DQ205" i="26464"/>
  <c r="DG205" i="26464"/>
  <c r="CI205" i="26464"/>
  <c r="CT28" i="26464"/>
  <c r="CV28" i="26464"/>
  <c r="CJ28" i="26464"/>
  <c r="DJ28" i="26464"/>
  <c r="CZ28" i="26464"/>
  <c r="CL28" i="26464"/>
  <c r="DF28" i="26464"/>
  <c r="CN28" i="26464"/>
  <c r="EC28" i="26464"/>
  <c r="CP28" i="26464"/>
  <c r="CR28" i="26464"/>
  <c r="EA28" i="26464"/>
  <c r="BE276" i="26464"/>
  <c r="BM276" i="26464"/>
  <c r="BU276" i="26464"/>
  <c r="AY276" i="26464"/>
  <c r="BG276" i="26464"/>
  <c r="BO276" i="26464"/>
  <c r="BK276" i="26464"/>
  <c r="BC276" i="26464"/>
  <c r="BQ276" i="26464"/>
  <c r="BA276" i="26464"/>
  <c r="BS276" i="26464"/>
  <c r="BI276" i="26464"/>
  <c r="ED145" i="26464"/>
  <c r="EL145" i="26464"/>
  <c r="EF145" i="26464"/>
  <c r="CI145" i="26464"/>
  <c r="CQ145" i="26464"/>
  <c r="CY145" i="26464"/>
  <c r="DI145" i="26464"/>
  <c r="DQ145" i="26464"/>
  <c r="DA145" i="26464"/>
  <c r="DO145" i="26464"/>
  <c r="CO145" i="26464"/>
  <c r="DE145" i="26464"/>
  <c r="EH145" i="26464"/>
  <c r="CS145" i="26464"/>
  <c r="DG145" i="26464"/>
  <c r="EJ145" i="26464"/>
  <c r="DK145" i="26464"/>
  <c r="CK145" i="26464"/>
  <c r="DM145" i="26464"/>
  <c r="CM145" i="26464"/>
  <c r="CU145" i="26464"/>
  <c r="DZ145" i="26464"/>
  <c r="EP145" i="26464" s="1"/>
  <c r="EB145" i="26464"/>
  <c r="CW145" i="26464"/>
  <c r="CJ279" i="26464"/>
  <c r="CR279" i="26464"/>
  <c r="DJ279" i="26464"/>
  <c r="DR279" i="26464"/>
  <c r="CL279" i="26464"/>
  <c r="CT279" i="26464"/>
  <c r="DL279" i="26464"/>
  <c r="EG279" i="26464"/>
  <c r="EC279" i="26464"/>
  <c r="EK279" i="26464"/>
  <c r="EE279" i="26464"/>
  <c r="EM279" i="26464"/>
  <c r="DN279" i="26464"/>
  <c r="CP279" i="26464"/>
  <c r="CX279" i="26464"/>
  <c r="CV279" i="26464"/>
  <c r="CN279" i="26464"/>
  <c r="DP279" i="26464"/>
  <c r="EA279" i="26464"/>
  <c r="EI279" i="26464"/>
  <c r="AJ32" i="26464"/>
  <c r="BZ32" i="26464"/>
  <c r="CB32" i="26464"/>
  <c r="AH32" i="26464"/>
  <c r="AP32" i="26464"/>
  <c r="AF32" i="26464"/>
  <c r="AL32" i="26464"/>
  <c r="AG124" i="26464"/>
  <c r="AO124" i="26464"/>
  <c r="CC124" i="26464"/>
  <c r="AI124" i="26464"/>
  <c r="AQ124" i="26464"/>
  <c r="CE124" i="26464"/>
  <c r="AS124" i="26464"/>
  <c r="AU124" i="26464"/>
  <c r="AK124" i="26464"/>
  <c r="CA124" i="26464"/>
  <c r="AM124" i="26464"/>
  <c r="AZ271" i="26464"/>
  <c r="BH271" i="26464"/>
  <c r="BP271" i="26464"/>
  <c r="BB271" i="26464"/>
  <c r="BJ271" i="26464"/>
  <c r="BR271" i="26464"/>
  <c r="BL271" i="26464"/>
  <c r="BV271" i="26464"/>
  <c r="BD271" i="26464"/>
  <c r="BN271" i="26464"/>
  <c r="BT271" i="26464"/>
  <c r="BF271" i="26464"/>
  <c r="AL117" i="26464"/>
  <c r="AT117" i="26464"/>
  <c r="BZ117" i="26464"/>
  <c r="AF117" i="26464"/>
  <c r="AN117" i="26464"/>
  <c r="CB117" i="26464"/>
  <c r="AH117" i="26464"/>
  <c r="AJ117" i="26464"/>
  <c r="CD117" i="26464"/>
  <c r="AR117" i="26464"/>
  <c r="AP117" i="26464"/>
  <c r="BC215" i="26464"/>
  <c r="BK215" i="26464"/>
  <c r="BS215" i="26464"/>
  <c r="BE215" i="26464"/>
  <c r="BM215" i="26464"/>
  <c r="BU215" i="26464"/>
  <c r="BG215" i="26464"/>
  <c r="BI215" i="26464"/>
  <c r="BO215" i="26464"/>
  <c r="BA215" i="26464"/>
  <c r="BQ215" i="26464"/>
  <c r="AY215" i="26464"/>
  <c r="AH56" i="26464"/>
  <c r="AP56" i="26464"/>
  <c r="CD56" i="26464"/>
  <c r="AJ56" i="26464"/>
  <c r="AR56" i="26464"/>
  <c r="AF56" i="26464"/>
  <c r="BZ56" i="26464"/>
  <c r="AL56" i="26464"/>
  <c r="CB56" i="26464"/>
  <c r="AN56" i="26464"/>
  <c r="AT56" i="26464"/>
  <c r="ED127" i="26464"/>
  <c r="EL127" i="26464"/>
  <c r="EF127" i="26464"/>
  <c r="CI127" i="26464"/>
  <c r="CQ127" i="26464"/>
  <c r="CY127" i="26464"/>
  <c r="DI127" i="26464"/>
  <c r="DQ127" i="26464"/>
  <c r="CK127" i="26464"/>
  <c r="CW127" i="26464"/>
  <c r="DM127" i="26464"/>
  <c r="EB127" i="26464"/>
  <c r="CM127" i="26464"/>
  <c r="DA127" i="26464"/>
  <c r="DO127" i="26464"/>
  <c r="CO127" i="26464"/>
  <c r="DE127" i="26464"/>
  <c r="EH127" i="26464"/>
  <c r="DK127" i="26464"/>
  <c r="DG127" i="26464"/>
  <c r="EJ127" i="26464"/>
  <c r="DZ127" i="26464"/>
  <c r="EP127" i="26464" s="1"/>
  <c r="CS127" i="26464"/>
  <c r="CU127" i="26464"/>
  <c r="AL91" i="26464"/>
  <c r="AT91" i="26464"/>
  <c r="BZ91" i="26464"/>
  <c r="AJ91" i="26464"/>
  <c r="AR91" i="26464"/>
  <c r="AP91" i="26464"/>
  <c r="AF91" i="26464"/>
  <c r="CB91" i="26464"/>
  <c r="CD91" i="26464"/>
  <c r="AH91" i="26464"/>
  <c r="AN91" i="26464"/>
  <c r="BE220" i="26464"/>
  <c r="BM220" i="26464"/>
  <c r="AY220" i="26464"/>
  <c r="BG220" i="26464"/>
  <c r="BO220" i="26464"/>
  <c r="BC220" i="26464"/>
  <c r="BK220" i="26464"/>
  <c r="BS220" i="26464"/>
  <c r="BI220" i="26464"/>
  <c r="BQ220" i="26464"/>
  <c r="BU220" i="26464"/>
  <c r="BA220" i="26464"/>
  <c r="AI235" i="26464"/>
  <c r="AQ235" i="26464"/>
  <c r="CE235" i="26464"/>
  <c r="AK235" i="26464"/>
  <c r="AS235" i="26464"/>
  <c r="CA235" i="26464"/>
  <c r="AO235" i="26464"/>
  <c r="CC235" i="26464"/>
  <c r="AM235" i="26464"/>
  <c r="AG235" i="26464"/>
  <c r="AU235" i="26464"/>
  <c r="AY50" i="26464"/>
  <c r="BG50" i="26464"/>
  <c r="BO50" i="26464"/>
  <c r="BI50" i="26464"/>
  <c r="BK50" i="26464"/>
  <c r="BQ50" i="26464"/>
  <c r="BM50" i="26464"/>
  <c r="BA50" i="26464"/>
  <c r="BC50" i="26464"/>
  <c r="BE50" i="26464"/>
  <c r="BS50" i="26464"/>
  <c r="AF241" i="26464"/>
  <c r="AN241" i="26464"/>
  <c r="CB241" i="26464"/>
  <c r="AP241" i="26464"/>
  <c r="AH241" i="26464"/>
  <c r="AR241" i="26464"/>
  <c r="AL241" i="26464"/>
  <c r="AJ241" i="26464"/>
  <c r="AT241" i="26464"/>
  <c r="BZ241" i="26464"/>
  <c r="CD241" i="26464"/>
  <c r="CI57" i="26464"/>
  <c r="CQ57" i="26464"/>
  <c r="CY57" i="26464"/>
  <c r="DI57" i="26464"/>
  <c r="DQ57" i="26464"/>
  <c r="ED57" i="26464"/>
  <c r="EL57" i="26464"/>
  <c r="CK57" i="26464"/>
  <c r="CS57" i="26464"/>
  <c r="DA57" i="26464"/>
  <c r="DK57" i="26464"/>
  <c r="EF57" i="26464"/>
  <c r="EB57" i="26464"/>
  <c r="EJ57" i="26464"/>
  <c r="DE57" i="26464"/>
  <c r="CM57" i="26464"/>
  <c r="DG57" i="26464"/>
  <c r="EH57" i="26464"/>
  <c r="DM57" i="26464"/>
  <c r="CW57" i="26464"/>
  <c r="DZ57" i="26464"/>
  <c r="EP57" i="26464" s="1"/>
  <c r="DO57" i="26464"/>
  <c r="CO57" i="26464"/>
  <c r="CU57" i="26464"/>
  <c r="BE150" i="26464"/>
  <c r="BM150" i="26464"/>
  <c r="BU150" i="26464"/>
  <c r="AY150" i="26464"/>
  <c r="BG150" i="26464"/>
  <c r="BO150" i="26464"/>
  <c r="BS150" i="26464"/>
  <c r="BI150" i="26464"/>
  <c r="BQ150" i="26464"/>
  <c r="BA150" i="26464"/>
  <c r="BK150" i="26464"/>
  <c r="BC150" i="26464"/>
  <c r="EG157" i="26464"/>
  <c r="CX157" i="26464"/>
  <c r="DR157" i="26464"/>
  <c r="EE157" i="26464"/>
  <c r="CP157" i="26464"/>
  <c r="DJ157" i="26464"/>
  <c r="CR157" i="26464"/>
  <c r="DL157" i="26464"/>
  <c r="EI157" i="26464"/>
  <c r="DH157" i="26464"/>
  <c r="CT157" i="26464"/>
  <c r="EC157" i="26464"/>
  <c r="CV157" i="26464"/>
  <c r="DN157" i="26464"/>
  <c r="CJ157" i="26464"/>
  <c r="EA157" i="26464"/>
  <c r="EM157" i="26464"/>
  <c r="DB157" i="26464"/>
  <c r="DF157" i="26464"/>
  <c r="DP157" i="26464"/>
  <c r="CZ157" i="26464"/>
  <c r="CL157" i="26464"/>
  <c r="CN157" i="26464"/>
  <c r="EK157" i="26464"/>
  <c r="DZ199" i="26464"/>
  <c r="EH199" i="26464"/>
  <c r="CM199" i="26464"/>
  <c r="CU199" i="26464"/>
  <c r="DE199" i="26464"/>
  <c r="DM199" i="26464"/>
  <c r="CK199" i="26464"/>
  <c r="CY199" i="26464"/>
  <c r="DO199" i="26464"/>
  <c r="ED199" i="26464"/>
  <c r="CO199" i="26464"/>
  <c r="DA199" i="26464"/>
  <c r="DQ199" i="26464"/>
  <c r="CQ199" i="26464"/>
  <c r="EF199" i="26464"/>
  <c r="CW199" i="26464"/>
  <c r="DK199" i="26464"/>
  <c r="EB199" i="26464"/>
  <c r="EL199" i="26464"/>
  <c r="EJ199" i="26464"/>
  <c r="DG199" i="26464"/>
  <c r="DI199" i="26464"/>
  <c r="CS199" i="26464"/>
  <c r="CI199" i="26464"/>
  <c r="BC15" i="26464"/>
  <c r="BE15" i="26464"/>
  <c r="BA15" i="26464"/>
  <c r="AY15" i="26464"/>
  <c r="EC122" i="26464"/>
  <c r="EK122" i="26464"/>
  <c r="EE122" i="26464"/>
  <c r="EM122" i="26464"/>
  <c r="CP122" i="26464"/>
  <c r="CX122" i="26464"/>
  <c r="DH122" i="26464"/>
  <c r="DP122" i="26464"/>
  <c r="DR122" i="26464"/>
  <c r="CR122" i="26464"/>
  <c r="DF122" i="26464"/>
  <c r="EI122" i="26464"/>
  <c r="CT122" i="26464"/>
  <c r="DJ122" i="26464"/>
  <c r="CN122" i="26464"/>
  <c r="DB122" i="26464"/>
  <c r="EG122" i="26464"/>
  <c r="CV122" i="26464"/>
  <c r="CZ122" i="26464"/>
  <c r="DL122" i="26464"/>
  <c r="CJ122" i="26464"/>
  <c r="CL122" i="26464"/>
  <c r="DN122" i="26464"/>
  <c r="EA122" i="26464"/>
  <c r="AH64" i="26464"/>
  <c r="AP64" i="26464"/>
  <c r="CD64" i="26464"/>
  <c r="AJ64" i="26464"/>
  <c r="AR64" i="26464"/>
  <c r="AF64" i="26464"/>
  <c r="AT64" i="26464"/>
  <c r="AL64" i="26464"/>
  <c r="AN64" i="26464"/>
  <c r="BZ64" i="26464"/>
  <c r="CB64" i="26464"/>
  <c r="ED228" i="26464"/>
  <c r="EL228" i="26464"/>
  <c r="EF228" i="26464"/>
  <c r="CI228" i="26464"/>
  <c r="CQ228" i="26464"/>
  <c r="CY228" i="26464"/>
  <c r="DI228" i="26464"/>
  <c r="DQ228" i="26464"/>
  <c r="CS228" i="26464"/>
  <c r="DG228" i="26464"/>
  <c r="EJ228" i="26464"/>
  <c r="CU228" i="26464"/>
  <c r="DZ228" i="26464"/>
  <c r="DK228" i="26464"/>
  <c r="CK228" i="26464"/>
  <c r="CW228" i="26464"/>
  <c r="DM228" i="26464"/>
  <c r="EB228" i="26464"/>
  <c r="CO228" i="26464"/>
  <c r="DO228" i="26464"/>
  <c r="CM228" i="26464"/>
  <c r="EH228" i="26464"/>
  <c r="DA228" i="26464"/>
  <c r="DE228" i="26464"/>
  <c r="AF200" i="26464"/>
  <c r="AN200" i="26464"/>
  <c r="CB200" i="26464"/>
  <c r="AP200" i="26464"/>
  <c r="AH200" i="26464"/>
  <c r="AR200" i="26464"/>
  <c r="CD200" i="26464"/>
  <c r="AJ200" i="26464"/>
  <c r="BZ200" i="26464"/>
  <c r="AL200" i="26464"/>
  <c r="AT200" i="26464"/>
  <c r="CP167" i="26464"/>
  <c r="CX167" i="26464"/>
  <c r="DH167" i="26464"/>
  <c r="DP167" i="26464"/>
  <c r="CZ167" i="26464"/>
  <c r="EG167" i="26464"/>
  <c r="CR167" i="26464"/>
  <c r="DL167" i="26464"/>
  <c r="CJ167" i="26464"/>
  <c r="DB167" i="26464"/>
  <c r="EI167" i="26464"/>
  <c r="CT167" i="26464"/>
  <c r="DN167" i="26464"/>
  <c r="EA167" i="26464"/>
  <c r="EK167" i="26464"/>
  <c r="DJ167" i="26464"/>
  <c r="CN167" i="26464"/>
  <c r="DR167" i="26464"/>
  <c r="CV167" i="26464"/>
  <c r="EC167" i="26464"/>
  <c r="EE167" i="26464"/>
  <c r="EM167" i="26464"/>
  <c r="CL167" i="26464"/>
  <c r="DF167" i="26464"/>
  <c r="CM266" i="26464"/>
  <c r="CU266" i="26464"/>
  <c r="DE266" i="26464"/>
  <c r="DM266" i="26464"/>
  <c r="DZ266" i="26464"/>
  <c r="EH266" i="26464"/>
  <c r="CO266" i="26464"/>
  <c r="CW266" i="26464"/>
  <c r="DG266" i="26464"/>
  <c r="DO266" i="26464"/>
  <c r="EB266" i="26464"/>
  <c r="EJ266" i="26464"/>
  <c r="EF266" i="26464"/>
  <c r="CS266" i="26464"/>
  <c r="CY266" i="26464"/>
  <c r="DI266" i="26464"/>
  <c r="EL266" i="26464"/>
  <c r="CK266" i="26464"/>
  <c r="DK266" i="26464"/>
  <c r="CI266" i="26464"/>
  <c r="DA266" i="26464"/>
  <c r="ED266" i="26464"/>
  <c r="CQ266" i="26464"/>
  <c r="DQ266" i="26464"/>
  <c r="AY202" i="26464"/>
  <c r="BG202" i="26464"/>
  <c r="BO202" i="26464"/>
  <c r="BA202" i="26464"/>
  <c r="BK202" i="26464"/>
  <c r="BU202" i="26464"/>
  <c r="BC202" i="26464"/>
  <c r="BM202" i="26464"/>
  <c r="BI202" i="26464"/>
  <c r="BS202" i="26464"/>
  <c r="BE202" i="26464"/>
  <c r="BQ202" i="26464"/>
  <c r="CI223" i="26464"/>
  <c r="CQ223" i="26464"/>
  <c r="CY223" i="26464"/>
  <c r="DI223" i="26464"/>
  <c r="DQ223" i="26464"/>
  <c r="CK223" i="26464"/>
  <c r="CS223" i="26464"/>
  <c r="DA223" i="26464"/>
  <c r="DK223" i="26464"/>
  <c r="EB223" i="26464"/>
  <c r="EJ223" i="26464"/>
  <c r="CW223" i="26464"/>
  <c r="DM223" i="26464"/>
  <c r="ED223" i="26464"/>
  <c r="CM223" i="26464"/>
  <c r="EF223" i="26464"/>
  <c r="DO223" i="26464"/>
  <c r="CO223" i="26464"/>
  <c r="DE223" i="26464"/>
  <c r="EH223" i="26464"/>
  <c r="DZ223" i="26464"/>
  <c r="CU223" i="26464"/>
  <c r="EL223" i="26464"/>
  <c r="DG223" i="26464"/>
  <c r="CK84" i="26464"/>
  <c r="CS84" i="26464"/>
  <c r="DA84" i="26464"/>
  <c r="DK84" i="26464"/>
  <c r="CM84" i="26464"/>
  <c r="CU84" i="26464"/>
  <c r="DE84" i="26464"/>
  <c r="DM84" i="26464"/>
  <c r="ED84" i="26464"/>
  <c r="EL84" i="26464"/>
  <c r="CY84" i="26464"/>
  <c r="DO84" i="26464"/>
  <c r="EF84" i="26464"/>
  <c r="CO84" i="26464"/>
  <c r="EH84" i="26464"/>
  <c r="DQ84" i="26464"/>
  <c r="CW84" i="26464"/>
  <c r="EB84" i="26464"/>
  <c r="DG84" i="26464"/>
  <c r="EJ84" i="26464"/>
  <c r="DI84" i="26464"/>
  <c r="CI84" i="26464"/>
  <c r="CQ84" i="26464"/>
  <c r="DZ84" i="26464"/>
  <c r="EP84" i="26464" s="1"/>
  <c r="AH194" i="26464"/>
  <c r="AP194" i="26464"/>
  <c r="CD194" i="26464"/>
  <c r="AJ194" i="26464"/>
  <c r="AL194" i="26464"/>
  <c r="BZ194" i="26464"/>
  <c r="AF194" i="26464"/>
  <c r="AT194" i="26464"/>
  <c r="AN194" i="26464"/>
  <c r="CB194" i="26464"/>
  <c r="AR194" i="26464"/>
  <c r="AM36" i="26464"/>
  <c r="CC36" i="26464"/>
  <c r="AO36" i="26464"/>
  <c r="AI36" i="26464"/>
  <c r="AQ36" i="26464"/>
  <c r="CA36" i="26464"/>
  <c r="AK36" i="26464"/>
  <c r="AG36" i="26464"/>
  <c r="BB91" i="26464"/>
  <c r="BJ91" i="26464"/>
  <c r="BR91" i="26464"/>
  <c r="AZ91" i="26464"/>
  <c r="BH91" i="26464"/>
  <c r="BP91" i="26464"/>
  <c r="BF91" i="26464"/>
  <c r="BV91" i="26464"/>
  <c r="BL91" i="26464"/>
  <c r="BD91" i="26464"/>
  <c r="BN91" i="26464"/>
  <c r="BT91" i="26464"/>
  <c r="AK109" i="26464"/>
  <c r="AU109" i="26464"/>
  <c r="CE109" i="26464"/>
  <c r="AM109" i="26464"/>
  <c r="AO109" i="26464"/>
  <c r="AS109" i="26464"/>
  <c r="AQ109" i="26464"/>
  <c r="CA109" i="26464"/>
  <c r="AI109" i="26464"/>
  <c r="AG109" i="26464"/>
  <c r="CC109" i="26464"/>
  <c r="AK104" i="26464"/>
  <c r="AS104" i="26464"/>
  <c r="AM104" i="26464"/>
  <c r="AO104" i="26464"/>
  <c r="CA104" i="26464"/>
  <c r="CC104" i="26464"/>
  <c r="AI104" i="26464"/>
  <c r="AQ104" i="26464"/>
  <c r="AU104" i="26464"/>
  <c r="CE104" i="26464"/>
  <c r="AG104" i="26464"/>
  <c r="CM270" i="26464"/>
  <c r="CU270" i="26464"/>
  <c r="DI270" i="26464"/>
  <c r="DQ270" i="26464"/>
  <c r="ED270" i="26464"/>
  <c r="CO270" i="26464"/>
  <c r="CW270" i="26464"/>
  <c r="DK270" i="26464"/>
  <c r="EF270" i="26464"/>
  <c r="EB270" i="26464"/>
  <c r="EJ270" i="26464"/>
  <c r="EL270" i="26464"/>
  <c r="CQ270" i="26464"/>
  <c r="DO270" i="26464"/>
  <c r="CI270" i="26464"/>
  <c r="EH270" i="26464"/>
  <c r="DM270" i="26464"/>
  <c r="CS270" i="26464"/>
  <c r="DZ270" i="26464"/>
  <c r="DA270" i="26464"/>
  <c r="CY270" i="26464"/>
  <c r="CK270" i="26464"/>
  <c r="CK280" i="26464"/>
  <c r="CS280" i="26464"/>
  <c r="CM280" i="26464"/>
  <c r="CU280" i="26464"/>
  <c r="EH280" i="26464"/>
  <c r="DZ280" i="26464"/>
  <c r="ED280" i="26464"/>
  <c r="EL280" i="26464"/>
  <c r="EF280" i="26464"/>
  <c r="CW280" i="26464"/>
  <c r="CQ280" i="26464"/>
  <c r="CO280" i="26464"/>
  <c r="EJ280" i="26464"/>
  <c r="DI280" i="26464"/>
  <c r="CI280" i="26464"/>
  <c r="EB280" i="26464"/>
  <c r="EE124" i="26464"/>
  <c r="EM124" i="26464"/>
  <c r="EG124" i="26464"/>
  <c r="CJ124" i="26464"/>
  <c r="CR124" i="26464"/>
  <c r="CZ124" i="26464"/>
  <c r="DJ124" i="26464"/>
  <c r="DR124" i="26464"/>
  <c r="CT124" i="26464"/>
  <c r="DH124" i="26464"/>
  <c r="EK124" i="26464"/>
  <c r="CV124" i="26464"/>
  <c r="EA124" i="26464"/>
  <c r="DL124" i="26464"/>
  <c r="CP124" i="26464"/>
  <c r="DF124" i="26464"/>
  <c r="EI124" i="26464"/>
  <c r="CL124" i="26464"/>
  <c r="DP124" i="26464"/>
  <c r="CN124" i="26464"/>
  <c r="EC124" i="26464"/>
  <c r="CX124" i="26464"/>
  <c r="DN124" i="26464"/>
  <c r="DB124" i="26464"/>
  <c r="BD145" i="26464"/>
  <c r="BL145" i="26464"/>
  <c r="BT145" i="26464"/>
  <c r="BF145" i="26464"/>
  <c r="BN145" i="26464"/>
  <c r="BV145" i="26464"/>
  <c r="BB145" i="26464"/>
  <c r="BP145" i="26464"/>
  <c r="BR145" i="26464"/>
  <c r="BJ145" i="26464"/>
  <c r="BH145" i="26464"/>
  <c r="AZ145" i="26464"/>
  <c r="CI23" i="26464"/>
  <c r="CQ23" i="26464"/>
  <c r="CK23" i="26464"/>
  <c r="CS23" i="26464"/>
  <c r="CO23" i="26464"/>
  <c r="DZ23" i="26464"/>
  <c r="EP23" i="26464" s="1"/>
  <c r="CU23" i="26464"/>
  <c r="DE23" i="26464"/>
  <c r="CM23" i="26464"/>
  <c r="AM185" i="26464"/>
  <c r="AU185" i="26464"/>
  <c r="CA185" i="26464"/>
  <c r="AG185" i="26464"/>
  <c r="AO185" i="26464"/>
  <c r="CC185" i="26464"/>
  <c r="AK185" i="26464"/>
  <c r="AS185" i="26464"/>
  <c r="AI185" i="26464"/>
  <c r="CE185" i="26464"/>
  <c r="AQ185" i="26464"/>
  <c r="AZ186" i="26464"/>
  <c r="BH186" i="26464"/>
  <c r="BP186" i="26464"/>
  <c r="BB186" i="26464"/>
  <c r="BJ186" i="26464"/>
  <c r="BR186" i="26464"/>
  <c r="BF186" i="26464"/>
  <c r="BN186" i="26464"/>
  <c r="BV186" i="26464"/>
  <c r="BL186" i="26464"/>
  <c r="BD186" i="26464"/>
  <c r="BT186" i="26464"/>
  <c r="EG152" i="26464"/>
  <c r="CL152" i="26464"/>
  <c r="CT152" i="26464"/>
  <c r="DB152" i="26464"/>
  <c r="DL152" i="26464"/>
  <c r="CR152" i="26464"/>
  <c r="DF152" i="26464"/>
  <c r="DP152" i="26464"/>
  <c r="EE152" i="26464"/>
  <c r="CJ152" i="26464"/>
  <c r="CV152" i="26464"/>
  <c r="DH152" i="26464"/>
  <c r="DR152" i="26464"/>
  <c r="EI152" i="26464"/>
  <c r="CZ152" i="26464"/>
  <c r="EC152" i="26464"/>
  <c r="CN152" i="26464"/>
  <c r="DJ152" i="26464"/>
  <c r="EK152" i="26464"/>
  <c r="EA152" i="26464"/>
  <c r="CX152" i="26464"/>
  <c r="DN152" i="26464"/>
  <c r="EM152" i="26464"/>
  <c r="CP152" i="26464"/>
  <c r="BA80" i="26464"/>
  <c r="BI80" i="26464"/>
  <c r="BQ80" i="26464"/>
  <c r="BC80" i="26464"/>
  <c r="BK80" i="26464"/>
  <c r="BS80" i="26464"/>
  <c r="AY80" i="26464"/>
  <c r="BM80" i="26464"/>
  <c r="BG80" i="26464"/>
  <c r="BU80" i="26464"/>
  <c r="BO80" i="26464"/>
  <c r="BE80" i="26464"/>
  <c r="BG107" i="26464"/>
  <c r="BQ107" i="26464"/>
  <c r="AY107" i="26464"/>
  <c r="BI107" i="26464"/>
  <c r="BA107" i="26464"/>
  <c r="BS107" i="26464"/>
  <c r="BK107" i="26464"/>
  <c r="BO107" i="26464"/>
  <c r="BE107" i="26464"/>
  <c r="BM107" i="26464"/>
  <c r="BC107" i="26464"/>
  <c r="BU107" i="26464"/>
  <c r="EB96" i="26464"/>
  <c r="EJ96" i="26464"/>
  <c r="ED96" i="26464"/>
  <c r="EL96" i="26464"/>
  <c r="CO96" i="26464"/>
  <c r="CW96" i="26464"/>
  <c r="DG96" i="26464"/>
  <c r="DO96" i="26464"/>
  <c r="CM96" i="26464"/>
  <c r="DA96" i="26464"/>
  <c r="EF96" i="26464"/>
  <c r="DQ96" i="26464"/>
  <c r="CQ96" i="26464"/>
  <c r="DE96" i="26464"/>
  <c r="EH96" i="26464"/>
  <c r="CS96" i="26464"/>
  <c r="CY96" i="26464"/>
  <c r="DM96" i="26464"/>
  <c r="DI96" i="26464"/>
  <c r="DK96" i="26464"/>
  <c r="CI96" i="26464"/>
  <c r="CK96" i="26464"/>
  <c r="CU96" i="26464"/>
  <c r="DZ96" i="26464"/>
  <c r="EP96" i="26464" s="1"/>
  <c r="BB156" i="26464"/>
  <c r="BJ156" i="26464"/>
  <c r="BR156" i="26464"/>
  <c r="BF156" i="26464"/>
  <c r="BP156" i="26464"/>
  <c r="AZ156" i="26464"/>
  <c r="BH156" i="26464"/>
  <c r="BV156" i="26464"/>
  <c r="BL156" i="26464"/>
  <c r="BD156" i="26464"/>
  <c r="BN156" i="26464"/>
  <c r="BT156" i="26464"/>
  <c r="EE248" i="26464"/>
  <c r="EM248" i="26464"/>
  <c r="CL248" i="26464"/>
  <c r="CT248" i="26464"/>
  <c r="DB248" i="26464"/>
  <c r="DL248" i="26464"/>
  <c r="EG248" i="26464"/>
  <c r="CN248" i="26464"/>
  <c r="CV248" i="26464"/>
  <c r="DF248" i="26464"/>
  <c r="DN248" i="26464"/>
  <c r="CJ248" i="26464"/>
  <c r="CR248" i="26464"/>
  <c r="CZ248" i="26464"/>
  <c r="DJ248" i="26464"/>
  <c r="DR248" i="26464"/>
  <c r="EC248" i="26464"/>
  <c r="CP248" i="26464"/>
  <c r="EK248" i="26464"/>
  <c r="EA248" i="26464"/>
  <c r="DP248" i="26464"/>
  <c r="DH248" i="26464"/>
  <c r="EI248" i="26464"/>
  <c r="CX248" i="26464"/>
  <c r="AT114" i="26464"/>
  <c r="AL114" i="26464"/>
  <c r="CB114" i="26464"/>
  <c r="AN114" i="26464"/>
  <c r="AF114" i="26464"/>
  <c r="CD114" i="26464"/>
  <c r="AJ114" i="26464"/>
  <c r="BZ114" i="26464"/>
  <c r="AR114" i="26464"/>
  <c r="AH114" i="26464"/>
  <c r="AP114" i="26464"/>
  <c r="AI139" i="26464"/>
  <c r="AQ139" i="26464"/>
  <c r="CE139" i="26464"/>
  <c r="AK139" i="26464"/>
  <c r="AS139" i="26464"/>
  <c r="AG139" i="26464"/>
  <c r="AO139" i="26464"/>
  <c r="CC139" i="26464"/>
  <c r="CA139" i="26464"/>
  <c r="AM139" i="26464"/>
  <c r="AU139" i="26464"/>
  <c r="AH69" i="26464"/>
  <c r="AP69" i="26464"/>
  <c r="CD69" i="26464"/>
  <c r="AN69" i="26464"/>
  <c r="CB69" i="26464"/>
  <c r="AR69" i="26464"/>
  <c r="AF69" i="26464"/>
  <c r="AT69" i="26464"/>
  <c r="BZ69" i="26464"/>
  <c r="AJ69" i="26464"/>
  <c r="AL69" i="26464"/>
  <c r="BF25" i="26464"/>
  <c r="BB25" i="26464"/>
  <c r="BH25" i="26464"/>
  <c r="BD25" i="26464"/>
  <c r="AZ25" i="26464"/>
  <c r="CO128" i="26464"/>
  <c r="CW128" i="26464"/>
  <c r="DG128" i="26464"/>
  <c r="DO128" i="26464"/>
  <c r="DZ128" i="26464"/>
  <c r="EP128" i="26464" s="1"/>
  <c r="EH128" i="26464"/>
  <c r="CI128" i="26464"/>
  <c r="CS128" i="26464"/>
  <c r="DE128" i="26464"/>
  <c r="DQ128" i="26464"/>
  <c r="EF128" i="26464"/>
  <c r="CK128" i="26464"/>
  <c r="CU128" i="26464"/>
  <c r="DI128" i="26464"/>
  <c r="EJ128" i="26464"/>
  <c r="ED128" i="26464"/>
  <c r="CQ128" i="26464"/>
  <c r="EB128" i="26464"/>
  <c r="CY128" i="26464"/>
  <c r="DA128" i="26464"/>
  <c r="EL128" i="26464"/>
  <c r="DK128" i="26464"/>
  <c r="DM128" i="26464"/>
  <c r="CM128" i="26464"/>
  <c r="AI74" i="26464"/>
  <c r="AQ74" i="26464"/>
  <c r="CE74" i="26464"/>
  <c r="AK74" i="26464"/>
  <c r="AU74" i="26464"/>
  <c r="AM74" i="26464"/>
  <c r="AS74" i="26464"/>
  <c r="CC74" i="26464"/>
  <c r="CA74" i="26464"/>
  <c r="AG74" i="26464"/>
  <c r="AO74" i="26464"/>
  <c r="BD75" i="26464"/>
  <c r="BL75" i="26464"/>
  <c r="BT75" i="26464"/>
  <c r="BJ75" i="26464"/>
  <c r="BB75" i="26464"/>
  <c r="BV75" i="26464"/>
  <c r="BN75" i="26464"/>
  <c r="AZ75" i="26464"/>
  <c r="BR75" i="26464"/>
  <c r="BH75" i="26464"/>
  <c r="BP75" i="26464"/>
  <c r="BF75" i="26464"/>
  <c r="BL131" i="26464"/>
  <c r="BD131" i="26464"/>
  <c r="BV131" i="26464"/>
  <c r="BN131" i="26464"/>
  <c r="BF131" i="26464"/>
  <c r="BP131" i="26464"/>
  <c r="BB131" i="26464"/>
  <c r="BT131" i="26464"/>
  <c r="BH131" i="26464"/>
  <c r="BJ131" i="26464"/>
  <c r="BR131" i="26464"/>
  <c r="AZ131" i="26464"/>
  <c r="CL64" i="26464"/>
  <c r="CT64" i="26464"/>
  <c r="DB64" i="26464"/>
  <c r="DL64" i="26464"/>
  <c r="CN64" i="26464"/>
  <c r="CV64" i="26464"/>
  <c r="DF64" i="26464"/>
  <c r="DN64" i="26464"/>
  <c r="EE64" i="26464"/>
  <c r="EM64" i="26464"/>
  <c r="CR64" i="26464"/>
  <c r="DH64" i="26464"/>
  <c r="EK64" i="26464"/>
  <c r="EA64" i="26464"/>
  <c r="DJ64" i="26464"/>
  <c r="CJ64" i="26464"/>
  <c r="CX64" i="26464"/>
  <c r="EC64" i="26464"/>
  <c r="DR64" i="26464"/>
  <c r="CP64" i="26464"/>
  <c r="EG64" i="26464"/>
  <c r="EI64" i="26464"/>
  <c r="CZ64" i="26464"/>
  <c r="DP64" i="26464"/>
  <c r="CO138" i="26464"/>
  <c r="CW138" i="26464"/>
  <c r="DG138" i="26464"/>
  <c r="DO138" i="26464"/>
  <c r="EB138" i="26464"/>
  <c r="EJ138" i="26464"/>
  <c r="CI138" i="26464"/>
  <c r="CQ138" i="26464"/>
  <c r="CY138" i="26464"/>
  <c r="DI138" i="26464"/>
  <c r="DQ138" i="26464"/>
  <c r="ED138" i="26464"/>
  <c r="EL138" i="26464"/>
  <c r="DZ138" i="26464"/>
  <c r="EP138" i="26464" s="1"/>
  <c r="EH138" i="26464"/>
  <c r="CK138" i="26464"/>
  <c r="DE138" i="26464"/>
  <c r="EF138" i="26464"/>
  <c r="DK138" i="26464"/>
  <c r="CM138" i="26464"/>
  <c r="CS138" i="26464"/>
  <c r="DM138" i="26464"/>
  <c r="CU138" i="26464"/>
  <c r="DA138" i="26464"/>
  <c r="EC262" i="26464"/>
  <c r="EK262" i="26464"/>
  <c r="CJ262" i="26464"/>
  <c r="CR262" i="26464"/>
  <c r="CZ262" i="26464"/>
  <c r="DJ262" i="26464"/>
  <c r="DR262" i="26464"/>
  <c r="EE262" i="26464"/>
  <c r="EM262" i="26464"/>
  <c r="CL262" i="26464"/>
  <c r="CT262" i="26464"/>
  <c r="DB262" i="26464"/>
  <c r="DL262" i="26464"/>
  <c r="CP262" i="26464"/>
  <c r="CX262" i="26464"/>
  <c r="DH262" i="26464"/>
  <c r="DP262" i="26464"/>
  <c r="DF262" i="26464"/>
  <c r="EG262" i="26464"/>
  <c r="CN262" i="26464"/>
  <c r="EI262" i="26464"/>
  <c r="CV262" i="26464"/>
  <c r="DN262" i="26464"/>
  <c r="EA262" i="26464"/>
  <c r="AK272" i="26464"/>
  <c r="AS272" i="26464"/>
  <c r="AM272" i="26464"/>
  <c r="AU272" i="26464"/>
  <c r="CA272" i="26464"/>
  <c r="AG272" i="26464"/>
  <c r="CE272" i="26464"/>
  <c r="AQ272" i="26464"/>
  <c r="AI272" i="26464"/>
  <c r="CC272" i="26464"/>
  <c r="AO272" i="26464"/>
  <c r="AM148" i="26464"/>
  <c r="AU148" i="26464"/>
  <c r="CA148" i="26464"/>
  <c r="AG148" i="26464"/>
  <c r="AO148" i="26464"/>
  <c r="CC148" i="26464"/>
  <c r="AQ148" i="26464"/>
  <c r="CE148" i="26464"/>
  <c r="AS148" i="26464"/>
  <c r="AI148" i="26464"/>
  <c r="AK148" i="26464"/>
  <c r="EG97" i="26464"/>
  <c r="EA97" i="26464"/>
  <c r="EI97" i="26464"/>
  <c r="CL97" i="26464"/>
  <c r="CT97" i="26464"/>
  <c r="DB97" i="26464"/>
  <c r="DL97" i="26464"/>
  <c r="CP97" i="26464"/>
  <c r="DF97" i="26464"/>
  <c r="DR97" i="26464"/>
  <c r="CR97" i="26464"/>
  <c r="DH97" i="26464"/>
  <c r="EK97" i="26464"/>
  <c r="CN97" i="26464"/>
  <c r="CZ97" i="26464"/>
  <c r="DP97" i="26464"/>
  <c r="EE97" i="26464"/>
  <c r="CX97" i="26464"/>
  <c r="EM97" i="26464"/>
  <c r="DJ97" i="26464"/>
  <c r="CV97" i="26464"/>
  <c r="CJ97" i="26464"/>
  <c r="DN97" i="26464"/>
  <c r="EC97" i="26464"/>
  <c r="AM140" i="26464"/>
  <c r="AU140" i="26464"/>
  <c r="CA140" i="26464"/>
  <c r="AG140" i="26464"/>
  <c r="AO140" i="26464"/>
  <c r="CC140" i="26464"/>
  <c r="AQ140" i="26464"/>
  <c r="AS140" i="26464"/>
  <c r="AI140" i="26464"/>
  <c r="AK140" i="26464"/>
  <c r="CE140" i="26464"/>
  <c r="CJ76" i="26464"/>
  <c r="EE76" i="26464"/>
  <c r="EM76" i="26464"/>
  <c r="CT76" i="26464"/>
  <c r="DB76" i="26464"/>
  <c r="DL76" i="26464"/>
  <c r="CL76" i="26464"/>
  <c r="EG76" i="26464"/>
  <c r="CV76" i="26464"/>
  <c r="DF76" i="26464"/>
  <c r="DN76" i="26464"/>
  <c r="CR76" i="26464"/>
  <c r="CZ76" i="26464"/>
  <c r="DJ76" i="26464"/>
  <c r="DR76" i="26464"/>
  <c r="CN76" i="26464"/>
  <c r="CP76" i="26464"/>
  <c r="EK76" i="26464"/>
  <c r="DP76" i="26464"/>
  <c r="DH76" i="26464"/>
  <c r="EI76" i="26464"/>
  <c r="CX76" i="26464"/>
  <c r="EC76" i="26464"/>
  <c r="EA76" i="26464"/>
  <c r="AL177" i="26464"/>
  <c r="AT177" i="26464"/>
  <c r="BZ177" i="26464"/>
  <c r="AF177" i="26464"/>
  <c r="AN177" i="26464"/>
  <c r="CB177" i="26464"/>
  <c r="AH177" i="26464"/>
  <c r="AR177" i="26464"/>
  <c r="CD177" i="26464"/>
  <c r="AJ177" i="26464"/>
  <c r="AP177" i="26464"/>
  <c r="EF139" i="26464"/>
  <c r="CM139" i="26464"/>
  <c r="CU139" i="26464"/>
  <c r="DE139" i="26464"/>
  <c r="DM139" i="26464"/>
  <c r="DZ139" i="26464"/>
  <c r="EP139" i="26464" s="1"/>
  <c r="EH139" i="26464"/>
  <c r="CO139" i="26464"/>
  <c r="CW139" i="26464"/>
  <c r="DG139" i="26464"/>
  <c r="DO139" i="26464"/>
  <c r="CK139" i="26464"/>
  <c r="CS139" i="26464"/>
  <c r="DA139" i="26464"/>
  <c r="DK139" i="26464"/>
  <c r="CQ139" i="26464"/>
  <c r="EL139" i="26464"/>
  <c r="DQ139" i="26464"/>
  <c r="CY139" i="26464"/>
  <c r="EB139" i="26464"/>
  <c r="CI139" i="26464"/>
  <c r="ED139" i="26464"/>
  <c r="EJ139" i="26464"/>
  <c r="DI139" i="26464"/>
  <c r="BA21" i="26464"/>
  <c r="BC21" i="26464"/>
  <c r="AY21" i="26464"/>
  <c r="BG21" i="26464"/>
  <c r="BE21" i="26464"/>
  <c r="AY206" i="26464"/>
  <c r="BQ206" i="26464"/>
  <c r="BI206" i="26464"/>
  <c r="BS206" i="26464"/>
  <c r="BA206" i="26464"/>
  <c r="BK206" i="26464"/>
  <c r="BC206" i="26464"/>
  <c r="BU206" i="26464"/>
  <c r="BG206" i="26464"/>
  <c r="BE206" i="26464"/>
  <c r="BM206" i="26464"/>
  <c r="BO206" i="26464"/>
  <c r="DZ212" i="26464"/>
  <c r="EH212" i="26464"/>
  <c r="CY212" i="26464"/>
  <c r="EF212" i="26464"/>
  <c r="CQ212" i="26464"/>
  <c r="DK212" i="26464"/>
  <c r="CI212" i="26464"/>
  <c r="DA212" i="26464"/>
  <c r="CS212" i="26464"/>
  <c r="DM212" i="26464"/>
  <c r="EJ212" i="26464"/>
  <c r="CO212" i="26464"/>
  <c r="DI212" i="26464"/>
  <c r="CK212" i="26464"/>
  <c r="EL212" i="26464"/>
  <c r="DO212" i="26464"/>
  <c r="CM212" i="26464"/>
  <c r="DQ212" i="26464"/>
  <c r="DG212" i="26464"/>
  <c r="DE212" i="26464"/>
  <c r="ED212" i="26464"/>
  <c r="CU212" i="26464"/>
  <c r="CW212" i="26464"/>
  <c r="EB212" i="26464"/>
  <c r="BC254" i="26464"/>
  <c r="BK254" i="26464"/>
  <c r="BS254" i="26464"/>
  <c r="BE254" i="26464"/>
  <c r="BM254" i="26464"/>
  <c r="BU254" i="26464"/>
  <c r="BI254" i="26464"/>
  <c r="BQ254" i="26464"/>
  <c r="BA254" i="26464"/>
  <c r="BO254" i="26464"/>
  <c r="AY254" i="26464"/>
  <c r="BG254" i="26464"/>
  <c r="EA120" i="26464"/>
  <c r="EI120" i="26464"/>
  <c r="EC120" i="26464"/>
  <c r="EK120" i="26464"/>
  <c r="CN120" i="26464"/>
  <c r="CV120" i="26464"/>
  <c r="DF120" i="26464"/>
  <c r="DN120" i="26464"/>
  <c r="DP120" i="26464"/>
  <c r="CP120" i="26464"/>
  <c r="DB120" i="26464"/>
  <c r="DR120" i="26464"/>
  <c r="EG120" i="26464"/>
  <c r="CR120" i="26464"/>
  <c r="DH120" i="26464"/>
  <c r="CL120" i="26464"/>
  <c r="CZ120" i="26464"/>
  <c r="EE120" i="26464"/>
  <c r="DL120" i="26464"/>
  <c r="CJ120" i="26464"/>
  <c r="CT120" i="26464"/>
  <c r="EM120" i="26464"/>
  <c r="DJ120" i="26464"/>
  <c r="CX120" i="26464"/>
  <c r="EA91" i="26464"/>
  <c r="EI91" i="26464"/>
  <c r="CP91" i="26464"/>
  <c r="CX91" i="26464"/>
  <c r="DH91" i="26464"/>
  <c r="DP91" i="26464"/>
  <c r="EC91" i="26464"/>
  <c r="EK91" i="26464"/>
  <c r="CN91" i="26464"/>
  <c r="CV91" i="26464"/>
  <c r="DF91" i="26464"/>
  <c r="DN91" i="26464"/>
  <c r="CL91" i="26464"/>
  <c r="DB91" i="26464"/>
  <c r="CR91" i="26464"/>
  <c r="DJ91" i="26464"/>
  <c r="EE91" i="26464"/>
  <c r="EM91" i="26464"/>
  <c r="CT91" i="26464"/>
  <c r="CZ91" i="26464"/>
  <c r="DL91" i="26464"/>
  <c r="CJ91" i="26464"/>
  <c r="EG91" i="26464"/>
  <c r="DR91" i="26464"/>
  <c r="CP68" i="26464"/>
  <c r="CX68" i="26464"/>
  <c r="DH68" i="26464"/>
  <c r="DP68" i="26464"/>
  <c r="CJ68" i="26464"/>
  <c r="CR68" i="26464"/>
  <c r="CZ68" i="26464"/>
  <c r="DJ68" i="26464"/>
  <c r="DR68" i="26464"/>
  <c r="EA68" i="26464"/>
  <c r="EI68" i="26464"/>
  <c r="CL68" i="26464"/>
  <c r="EE68" i="26464"/>
  <c r="DN68" i="26464"/>
  <c r="CN68" i="26464"/>
  <c r="DB68" i="26464"/>
  <c r="EG68" i="26464"/>
  <c r="CV68" i="26464"/>
  <c r="DL68" i="26464"/>
  <c r="EC68" i="26464"/>
  <c r="DF68" i="26464"/>
  <c r="EK68" i="26464"/>
  <c r="EM68" i="26464"/>
  <c r="CT68" i="26464"/>
  <c r="AJ204" i="26464"/>
  <c r="AR204" i="26464"/>
  <c r="AN204" i="26464"/>
  <c r="CD204" i="26464"/>
  <c r="AF204" i="26464"/>
  <c r="AP204" i="26464"/>
  <c r="AL204" i="26464"/>
  <c r="CB204" i="26464"/>
  <c r="AH204" i="26464"/>
  <c r="AT204" i="26464"/>
  <c r="BZ204" i="26464"/>
  <c r="BU279" i="26464"/>
  <c r="BO279" i="26464"/>
  <c r="BI279" i="26464"/>
  <c r="BS279" i="26464"/>
  <c r="BM279" i="26464"/>
  <c r="BQ279" i="26464"/>
  <c r="AY279" i="26464"/>
  <c r="CI41" i="26464"/>
  <c r="CQ41" i="26464"/>
  <c r="CY41" i="26464"/>
  <c r="DI41" i="26464"/>
  <c r="CK41" i="26464"/>
  <c r="CS41" i="26464"/>
  <c r="DA41" i="26464"/>
  <c r="DM41" i="26464"/>
  <c r="DZ41" i="26464"/>
  <c r="EP41" i="26464" s="1"/>
  <c r="CO41" i="26464"/>
  <c r="DE41" i="26464"/>
  <c r="EB41" i="26464"/>
  <c r="DG41" i="26464"/>
  <c r="CM41" i="26464"/>
  <c r="CU41" i="26464"/>
  <c r="EH41" i="26464"/>
  <c r="ED41" i="26464"/>
  <c r="CW41" i="26464"/>
  <c r="AF67" i="26464"/>
  <c r="AN67" i="26464"/>
  <c r="CB67" i="26464"/>
  <c r="AL67" i="26464"/>
  <c r="BZ67" i="26464"/>
  <c r="AP67" i="26464"/>
  <c r="AJ67" i="26464"/>
  <c r="AT67" i="26464"/>
  <c r="CD67" i="26464"/>
  <c r="AH67" i="26464"/>
  <c r="AR67" i="26464"/>
  <c r="AZ66" i="26464"/>
  <c r="BH66" i="26464"/>
  <c r="BP66" i="26464"/>
  <c r="BB66" i="26464"/>
  <c r="BJ66" i="26464"/>
  <c r="BR66" i="26464"/>
  <c r="BV66" i="26464"/>
  <c r="BL66" i="26464"/>
  <c r="BF66" i="26464"/>
  <c r="BT66" i="26464"/>
  <c r="BD66" i="26464"/>
  <c r="BN66" i="26464"/>
  <c r="AG24" i="26464"/>
  <c r="AK24" i="26464"/>
  <c r="AI24" i="26464"/>
  <c r="CA24" i="26464"/>
  <c r="AL151" i="26464"/>
  <c r="AT151" i="26464"/>
  <c r="BZ151" i="26464"/>
  <c r="AF151" i="26464"/>
  <c r="AN151" i="26464"/>
  <c r="CB151" i="26464"/>
  <c r="AH151" i="26464"/>
  <c r="AJ151" i="26464"/>
  <c r="CD151" i="26464"/>
  <c r="AP151" i="26464"/>
  <c r="AR151" i="26464"/>
  <c r="BH166" i="26464"/>
  <c r="AZ166" i="26464"/>
  <c r="BR166" i="26464"/>
  <c r="BJ166" i="26464"/>
  <c r="BB166" i="26464"/>
  <c r="BT166" i="26464"/>
  <c r="BP166" i="26464"/>
  <c r="BN166" i="26464"/>
  <c r="BV166" i="26464"/>
  <c r="BL166" i="26464"/>
  <c r="BD166" i="26464"/>
  <c r="BF166" i="26464"/>
  <c r="AG26" i="26464"/>
  <c r="AI26" i="26464"/>
  <c r="AK26" i="26464"/>
  <c r="CA26" i="26464"/>
  <c r="AM26" i="26464"/>
  <c r="DZ164" i="26464"/>
  <c r="EP164" i="26464" s="1"/>
  <c r="EH164" i="26464"/>
  <c r="CO164" i="26464"/>
  <c r="CI164" i="26464"/>
  <c r="CQ164" i="26464"/>
  <c r="CY164" i="26464"/>
  <c r="DI164" i="26464"/>
  <c r="DQ164" i="26464"/>
  <c r="CS164" i="26464"/>
  <c r="DE164" i="26464"/>
  <c r="DG164" i="26464"/>
  <c r="EF164" i="26464"/>
  <c r="CU164" i="26464"/>
  <c r="CK164" i="26464"/>
  <c r="CW164" i="26464"/>
  <c r="DO164" i="26464"/>
  <c r="ED164" i="26464"/>
  <c r="EB164" i="26464"/>
  <c r="EJ164" i="26464"/>
  <c r="DA164" i="26464"/>
  <c r="EL164" i="26464"/>
  <c r="CM164" i="26464"/>
  <c r="DK164" i="26464"/>
  <c r="DM164" i="26464"/>
  <c r="DZ107" i="26464"/>
  <c r="EP107" i="26464" s="1"/>
  <c r="EH107" i="26464"/>
  <c r="CI107" i="26464"/>
  <c r="DA107" i="26464"/>
  <c r="CS107" i="26464"/>
  <c r="DM107" i="26464"/>
  <c r="EJ107" i="26464"/>
  <c r="CK107" i="26464"/>
  <c r="DE107" i="26464"/>
  <c r="DO107" i="26464"/>
  <c r="EB107" i="26464"/>
  <c r="CU107" i="26464"/>
  <c r="DG107" i="26464"/>
  <c r="EL107" i="26464"/>
  <c r="CQ107" i="26464"/>
  <c r="DK107" i="26464"/>
  <c r="EF107" i="26464"/>
  <c r="DI107" i="26464"/>
  <c r="CM107" i="26464"/>
  <c r="CO107" i="26464"/>
  <c r="DQ107" i="26464"/>
  <c r="CY107" i="26464"/>
  <c r="CW107" i="26464"/>
  <c r="ED107" i="26464"/>
  <c r="CK213" i="26464"/>
  <c r="CS213" i="26464"/>
  <c r="DA213" i="26464"/>
  <c r="DK213" i="26464"/>
  <c r="CW213" i="26464"/>
  <c r="DQ213" i="26464"/>
  <c r="ED213" i="26464"/>
  <c r="CO213" i="26464"/>
  <c r="DI213" i="26464"/>
  <c r="EF213" i="26464"/>
  <c r="CY213" i="26464"/>
  <c r="CQ213" i="26464"/>
  <c r="EH213" i="26464"/>
  <c r="CM213" i="26464"/>
  <c r="DG213" i="26464"/>
  <c r="EL213" i="26464"/>
  <c r="DO213" i="26464"/>
  <c r="DZ213" i="26464"/>
  <c r="CU213" i="26464"/>
  <c r="DM213" i="26464"/>
  <c r="DE213" i="26464"/>
  <c r="CI213" i="26464"/>
  <c r="EB213" i="26464"/>
  <c r="EJ213" i="26464"/>
  <c r="CK16" i="26464"/>
  <c r="CO16" i="26464"/>
  <c r="CI16" i="26464"/>
  <c r="CM16" i="26464"/>
  <c r="EF261" i="26464"/>
  <c r="CM261" i="26464"/>
  <c r="CU261" i="26464"/>
  <c r="DE261" i="26464"/>
  <c r="DM261" i="26464"/>
  <c r="DZ261" i="26464"/>
  <c r="EH261" i="26464"/>
  <c r="CO261" i="26464"/>
  <c r="CW261" i="26464"/>
  <c r="DG261" i="26464"/>
  <c r="DO261" i="26464"/>
  <c r="CK261" i="26464"/>
  <c r="CS261" i="26464"/>
  <c r="DA261" i="26464"/>
  <c r="DK261" i="26464"/>
  <c r="DQ261" i="26464"/>
  <c r="ED261" i="26464"/>
  <c r="DI261" i="26464"/>
  <c r="CY261" i="26464"/>
  <c r="EB261" i="26464"/>
  <c r="EJ261" i="26464"/>
  <c r="CQ261" i="26464"/>
  <c r="EL261" i="26464"/>
  <c r="CI261" i="26464"/>
  <c r="AY37" i="26464"/>
  <c r="BG37" i="26464"/>
  <c r="BO37" i="26464"/>
  <c r="BA37" i="26464"/>
  <c r="BI37" i="26464"/>
  <c r="BC37" i="26464"/>
  <c r="BE37" i="26464"/>
  <c r="BM37" i="26464"/>
  <c r="BK37" i="26464"/>
  <c r="BE103" i="26464"/>
  <c r="BM103" i="26464"/>
  <c r="BU103" i="26464"/>
  <c r="AY103" i="26464"/>
  <c r="BG103" i="26464"/>
  <c r="BO103" i="26464"/>
  <c r="BI103" i="26464"/>
  <c r="BK103" i="26464"/>
  <c r="BA103" i="26464"/>
  <c r="BS103" i="26464"/>
  <c r="BQ103" i="26464"/>
  <c r="BC103" i="26464"/>
  <c r="ED54" i="26464"/>
  <c r="CO54" i="26464"/>
  <c r="CY54" i="26464"/>
  <c r="EH54" i="26464"/>
  <c r="CQ54" i="26464"/>
  <c r="DK54" i="26464"/>
  <c r="DZ54" i="26464"/>
  <c r="EP54" i="26464" s="1"/>
  <c r="CI54" i="26464"/>
  <c r="DA54" i="26464"/>
  <c r="EJ54" i="26464"/>
  <c r="CS54" i="26464"/>
  <c r="DM54" i="26464"/>
  <c r="EB54" i="26464"/>
  <c r="CW54" i="26464"/>
  <c r="DI54" i="26464"/>
  <c r="DE54" i="26464"/>
  <c r="EF54" i="26464"/>
  <c r="CK54" i="26464"/>
  <c r="DG54" i="26464"/>
  <c r="CM54" i="26464"/>
  <c r="CU54" i="26464"/>
  <c r="DO54" i="26464"/>
  <c r="EA161" i="26464"/>
  <c r="EI161" i="26464"/>
  <c r="CP161" i="26464"/>
  <c r="CX161" i="26464"/>
  <c r="DH161" i="26464"/>
  <c r="DP161" i="26464"/>
  <c r="CJ161" i="26464"/>
  <c r="CR161" i="26464"/>
  <c r="CZ161" i="26464"/>
  <c r="DJ161" i="26464"/>
  <c r="DR161" i="26464"/>
  <c r="CN161" i="26464"/>
  <c r="DB161" i="26464"/>
  <c r="EG161" i="26464"/>
  <c r="DF161" i="26464"/>
  <c r="EK161" i="26464"/>
  <c r="CT161" i="26464"/>
  <c r="EM161" i="26464"/>
  <c r="DN161" i="26464"/>
  <c r="DL161" i="26464"/>
  <c r="CL161" i="26464"/>
  <c r="CV161" i="26464"/>
  <c r="EC161" i="26464"/>
  <c r="EE161" i="26464"/>
  <c r="AJ27" i="26464"/>
  <c r="BZ27" i="26464"/>
  <c r="AF27" i="26464"/>
  <c r="AH27" i="26464"/>
  <c r="AL27" i="26464"/>
  <c r="AG17" i="26464"/>
  <c r="AK17" i="26464"/>
  <c r="CA17" i="26464"/>
  <c r="EF230" i="26464"/>
  <c r="DZ230" i="26464"/>
  <c r="EH230" i="26464"/>
  <c r="CK230" i="26464"/>
  <c r="CS230" i="26464"/>
  <c r="DA230" i="26464"/>
  <c r="DK230" i="26464"/>
  <c r="CU230" i="26464"/>
  <c r="DI230" i="26464"/>
  <c r="EL230" i="26464"/>
  <c r="CI230" i="26464"/>
  <c r="CW230" i="26464"/>
  <c r="EB230" i="26464"/>
  <c r="DM230" i="26464"/>
  <c r="CQ230" i="26464"/>
  <c r="DG230" i="26464"/>
  <c r="EJ230" i="26464"/>
  <c r="CM230" i="26464"/>
  <c r="DQ230" i="26464"/>
  <c r="CO230" i="26464"/>
  <c r="ED230" i="26464"/>
  <c r="DO230" i="26464"/>
  <c r="DE230" i="26464"/>
  <c r="CY230" i="26464"/>
  <c r="AY162" i="26464"/>
  <c r="BG162" i="26464"/>
  <c r="BO162" i="26464"/>
  <c r="BA162" i="26464"/>
  <c r="BI162" i="26464"/>
  <c r="BQ162" i="26464"/>
  <c r="BE162" i="26464"/>
  <c r="BS162" i="26464"/>
  <c r="BU162" i="26464"/>
  <c r="BC162" i="26464"/>
  <c r="BM162" i="26464"/>
  <c r="BK162" i="26464"/>
  <c r="CP73" i="26464"/>
  <c r="CX73" i="26464"/>
  <c r="DH73" i="26464"/>
  <c r="DP73" i="26464"/>
  <c r="DJ73" i="26464"/>
  <c r="CZ73" i="26464"/>
  <c r="EG73" i="26464"/>
  <c r="CR73" i="26464"/>
  <c r="DL73" i="26464"/>
  <c r="CJ73" i="26464"/>
  <c r="DB73" i="26464"/>
  <c r="EI73" i="26464"/>
  <c r="CN73" i="26464"/>
  <c r="DR73" i="26464"/>
  <c r="EE73" i="26464"/>
  <c r="EA73" i="26464"/>
  <c r="CV73" i="26464"/>
  <c r="EC73" i="26464"/>
  <c r="DF73" i="26464"/>
  <c r="EK73" i="26464"/>
  <c r="CT73" i="26464"/>
  <c r="DN73" i="26464"/>
  <c r="EM73" i="26464"/>
  <c r="CL73" i="26464"/>
  <c r="AH248" i="26464"/>
  <c r="AP248" i="26464"/>
  <c r="CD248" i="26464"/>
  <c r="AJ248" i="26464"/>
  <c r="AR248" i="26464"/>
  <c r="AF248" i="26464"/>
  <c r="AN248" i="26464"/>
  <c r="CB248" i="26464"/>
  <c r="AL248" i="26464"/>
  <c r="BZ248" i="26464"/>
  <c r="AT248" i="26464"/>
  <c r="BC153" i="26464"/>
  <c r="BK153" i="26464"/>
  <c r="BS153" i="26464"/>
  <c r="BA153" i="26464"/>
  <c r="BM153" i="26464"/>
  <c r="BE153" i="26464"/>
  <c r="BO153" i="26464"/>
  <c r="AY153" i="26464"/>
  <c r="BU153" i="26464"/>
  <c r="BG153" i="26464"/>
  <c r="BQ153" i="26464"/>
  <c r="BI153" i="26464"/>
  <c r="BC106" i="26464"/>
  <c r="BK106" i="26464"/>
  <c r="BS106" i="26464"/>
  <c r="BG106" i="26464"/>
  <c r="BQ106" i="26464"/>
  <c r="AY106" i="26464"/>
  <c r="BI106" i="26464"/>
  <c r="BU106" i="26464"/>
  <c r="BO106" i="26464"/>
  <c r="BA106" i="26464"/>
  <c r="BE106" i="26464"/>
  <c r="BM106" i="26464"/>
  <c r="CP125" i="26464"/>
  <c r="CX125" i="26464"/>
  <c r="DH125" i="26464"/>
  <c r="DP125" i="26464"/>
  <c r="CJ125" i="26464"/>
  <c r="CR125" i="26464"/>
  <c r="CZ125" i="26464"/>
  <c r="DJ125" i="26464"/>
  <c r="DR125" i="26464"/>
  <c r="EA125" i="26464"/>
  <c r="EI125" i="26464"/>
  <c r="CT125" i="26464"/>
  <c r="EM125" i="26464"/>
  <c r="CV125" i="26464"/>
  <c r="DL125" i="26464"/>
  <c r="EC125" i="26464"/>
  <c r="CL125" i="26464"/>
  <c r="EE125" i="26464"/>
  <c r="DF125" i="26464"/>
  <c r="EK125" i="26464"/>
  <c r="CN125" i="26464"/>
  <c r="EG125" i="26464"/>
  <c r="DN125" i="26464"/>
  <c r="DB125" i="26464"/>
  <c r="AZ232" i="26464"/>
  <c r="BH232" i="26464"/>
  <c r="BP232" i="26464"/>
  <c r="BB232" i="26464"/>
  <c r="BJ232" i="26464"/>
  <c r="BR232" i="26464"/>
  <c r="BV232" i="26464"/>
  <c r="BL232" i="26464"/>
  <c r="BF232" i="26464"/>
  <c r="BT232" i="26464"/>
  <c r="BN232" i="26464"/>
  <c r="BD232" i="26464"/>
  <c r="BA22" i="26464"/>
  <c r="BE22" i="26464"/>
  <c r="AY22" i="26464"/>
  <c r="BC22" i="26464"/>
  <c r="BG22" i="26464"/>
  <c r="EG61" i="26464"/>
  <c r="CN61" i="26464"/>
  <c r="CV61" i="26464"/>
  <c r="DF61" i="26464"/>
  <c r="EA61" i="26464"/>
  <c r="EI61" i="26464"/>
  <c r="CP61" i="26464"/>
  <c r="CX61" i="26464"/>
  <c r="DH61" i="26464"/>
  <c r="DP61" i="26464"/>
  <c r="CL61" i="26464"/>
  <c r="CT61" i="26464"/>
  <c r="DB61" i="26464"/>
  <c r="DL61" i="26464"/>
  <c r="CR61" i="26464"/>
  <c r="DN61" i="26464"/>
  <c r="EK61" i="26464"/>
  <c r="DR61" i="26464"/>
  <c r="CZ61" i="26464"/>
  <c r="EM61" i="26464"/>
  <c r="EE61" i="26464"/>
  <c r="DJ61" i="26464"/>
  <c r="CJ61" i="26464"/>
  <c r="EC61" i="26464"/>
  <c r="AI162" i="26464"/>
  <c r="AQ162" i="26464"/>
  <c r="CE162" i="26464"/>
  <c r="AK162" i="26464"/>
  <c r="AS162" i="26464"/>
  <c r="CC162" i="26464"/>
  <c r="AG162" i="26464"/>
  <c r="AU162" i="26464"/>
  <c r="AO162" i="26464"/>
  <c r="AM162" i="26464"/>
  <c r="CA162" i="26464"/>
  <c r="AG108" i="26464"/>
  <c r="AO108" i="26464"/>
  <c r="CC108" i="26464"/>
  <c r="AM108" i="26464"/>
  <c r="AQ108" i="26464"/>
  <c r="CA108" i="26464"/>
  <c r="AU108" i="26464"/>
  <c r="AK108" i="26464"/>
  <c r="AS108" i="26464"/>
  <c r="CE108" i="26464"/>
  <c r="AI108" i="26464"/>
  <c r="BD171" i="26464"/>
  <c r="BL171" i="26464"/>
  <c r="BT171" i="26464"/>
  <c r="BF171" i="26464"/>
  <c r="BN171" i="26464"/>
  <c r="BV171" i="26464"/>
  <c r="BJ171" i="26464"/>
  <c r="BP171" i="26464"/>
  <c r="BH171" i="26464"/>
  <c r="AZ171" i="26464"/>
  <c r="BB171" i="26464"/>
  <c r="BR171" i="26464"/>
  <c r="BH48" i="26464"/>
  <c r="BJ48" i="26464"/>
  <c r="BF48" i="26464"/>
  <c r="BP48" i="26464"/>
  <c r="BL48" i="26464"/>
  <c r="AZ48" i="26464"/>
  <c r="BB48" i="26464"/>
  <c r="BN48" i="26464"/>
  <c r="BR48" i="26464"/>
  <c r="BD48" i="26464"/>
  <c r="BD95" i="26464"/>
  <c r="BL95" i="26464"/>
  <c r="BT95" i="26464"/>
  <c r="AZ95" i="26464"/>
  <c r="BN95" i="26464"/>
  <c r="BB95" i="26464"/>
  <c r="BP95" i="26464"/>
  <c r="BJ95" i="26464"/>
  <c r="BF95" i="26464"/>
  <c r="BH95" i="26464"/>
  <c r="BV95" i="26464"/>
  <c r="BR95" i="26464"/>
  <c r="AF246" i="26464"/>
  <c r="AN246" i="26464"/>
  <c r="CB246" i="26464"/>
  <c r="AH246" i="26464"/>
  <c r="AP246" i="26464"/>
  <c r="CD246" i="26464"/>
  <c r="AL246" i="26464"/>
  <c r="AT246" i="26464"/>
  <c r="BZ246" i="26464"/>
  <c r="AJ246" i="26464"/>
  <c r="AR246" i="26464"/>
  <c r="BD40" i="26464"/>
  <c r="BL40" i="26464"/>
  <c r="BF40" i="26464"/>
  <c r="BN40" i="26464"/>
  <c r="AZ40" i="26464"/>
  <c r="BH40" i="26464"/>
  <c r="BJ40" i="26464"/>
  <c r="BB40" i="26464"/>
  <c r="BP40" i="26464"/>
  <c r="BR40" i="26464"/>
  <c r="BC57" i="26464"/>
  <c r="BK57" i="26464"/>
  <c r="BS57" i="26464"/>
  <c r="BE57" i="26464"/>
  <c r="BM57" i="26464"/>
  <c r="BU57" i="26464"/>
  <c r="BI57" i="26464"/>
  <c r="BO57" i="26464"/>
  <c r="AY57" i="26464"/>
  <c r="BQ57" i="26464"/>
  <c r="BA57" i="26464"/>
  <c r="BG57" i="26464"/>
  <c r="CP109" i="26464"/>
  <c r="CX109" i="26464"/>
  <c r="DH109" i="26464"/>
  <c r="DP109" i="26464"/>
  <c r="CN109" i="26464"/>
  <c r="DR109" i="26464"/>
  <c r="EE109" i="26464"/>
  <c r="DJ109" i="26464"/>
  <c r="CZ109" i="26464"/>
  <c r="EG109" i="26464"/>
  <c r="CR109" i="26464"/>
  <c r="DL109" i="26464"/>
  <c r="CV109" i="26464"/>
  <c r="EM109" i="26464"/>
  <c r="CL109" i="26464"/>
  <c r="DN109" i="26464"/>
  <c r="CT109" i="26464"/>
  <c r="EA109" i="26464"/>
  <c r="DF109" i="26464"/>
  <c r="EC109" i="26464"/>
  <c r="EI109" i="26464"/>
  <c r="EK109" i="26464"/>
  <c r="CJ109" i="26464"/>
  <c r="DB109" i="26464"/>
  <c r="AP50" i="26464"/>
  <c r="AJ50" i="26464"/>
  <c r="AF50" i="26464"/>
  <c r="CB50" i="26464"/>
  <c r="BZ50" i="26464"/>
  <c r="AH50" i="26464"/>
  <c r="CD50" i="26464"/>
  <c r="AL50" i="26464"/>
  <c r="AT50" i="26464"/>
  <c r="AR50" i="26464"/>
  <c r="AN50" i="26464"/>
  <c r="BA237" i="26464"/>
  <c r="BI237" i="26464"/>
  <c r="BQ237" i="26464"/>
  <c r="BC237" i="26464"/>
  <c r="BK237" i="26464"/>
  <c r="BS237" i="26464"/>
  <c r="BO237" i="26464"/>
  <c r="BE237" i="26464"/>
  <c r="BG237" i="26464"/>
  <c r="BU237" i="26464"/>
  <c r="BM237" i="26464"/>
  <c r="AY237" i="26464"/>
  <c r="BF248" i="26464"/>
  <c r="BN248" i="26464"/>
  <c r="BV248" i="26464"/>
  <c r="AZ248" i="26464"/>
  <c r="BH248" i="26464"/>
  <c r="BP248" i="26464"/>
  <c r="BD248" i="26464"/>
  <c r="BL248" i="26464"/>
  <c r="BT248" i="26464"/>
  <c r="BR248" i="26464"/>
  <c r="BB248" i="26464"/>
  <c r="BJ248" i="26464"/>
  <c r="BC239" i="26464"/>
  <c r="BK239" i="26464"/>
  <c r="BS239" i="26464"/>
  <c r="BA239" i="26464"/>
  <c r="BM239" i="26464"/>
  <c r="BE239" i="26464"/>
  <c r="BO239" i="26464"/>
  <c r="BQ239" i="26464"/>
  <c r="BG239" i="26464"/>
  <c r="BU239" i="26464"/>
  <c r="AY239" i="26464"/>
  <c r="BI239" i="26464"/>
  <c r="BC228" i="26464"/>
  <c r="BK228" i="26464"/>
  <c r="BS228" i="26464"/>
  <c r="BG228" i="26464"/>
  <c r="BU228" i="26464"/>
  <c r="BI228" i="26464"/>
  <c r="AY228" i="26464"/>
  <c r="BE228" i="26464"/>
  <c r="BQ228" i="26464"/>
  <c r="BM228" i="26464"/>
  <c r="BO228" i="26464"/>
  <c r="BA228" i="26464"/>
  <c r="AI202" i="26464"/>
  <c r="AQ202" i="26464"/>
  <c r="CE202" i="26464"/>
  <c r="AO202" i="26464"/>
  <c r="AG202" i="26464"/>
  <c r="AS202" i="26464"/>
  <c r="AM202" i="26464"/>
  <c r="CC202" i="26464"/>
  <c r="AK202" i="26464"/>
  <c r="AU202" i="26464"/>
  <c r="CA202" i="26464"/>
  <c r="BA125" i="26464"/>
  <c r="BI125" i="26464"/>
  <c r="BQ125" i="26464"/>
  <c r="BG125" i="26464"/>
  <c r="BU125" i="26464"/>
  <c r="BK125" i="26464"/>
  <c r="AY125" i="26464"/>
  <c r="BM125" i="26464"/>
  <c r="BS125" i="26464"/>
  <c r="BC125" i="26464"/>
  <c r="BE125" i="26464"/>
  <c r="BO125" i="26464"/>
  <c r="AG95" i="26464"/>
  <c r="AO95" i="26464"/>
  <c r="CC95" i="26464"/>
  <c r="AI95" i="26464"/>
  <c r="AQ95" i="26464"/>
  <c r="CE95" i="26464"/>
  <c r="AM95" i="26464"/>
  <c r="CA95" i="26464"/>
  <c r="AK95" i="26464"/>
  <c r="AU95" i="26464"/>
  <c r="AS95" i="26464"/>
  <c r="CI101" i="26464"/>
  <c r="CQ101" i="26464"/>
  <c r="CY101" i="26464"/>
  <c r="DI101" i="26464"/>
  <c r="DQ101" i="26464"/>
  <c r="CK101" i="26464"/>
  <c r="CS101" i="26464"/>
  <c r="DA101" i="26464"/>
  <c r="DK101" i="26464"/>
  <c r="EB101" i="26464"/>
  <c r="EJ101" i="26464"/>
  <c r="DG101" i="26464"/>
  <c r="EL101" i="26464"/>
  <c r="CU101" i="26464"/>
  <c r="DZ101" i="26464"/>
  <c r="EP101" i="26464" s="1"/>
  <c r="CW101" i="26464"/>
  <c r="DM101" i="26464"/>
  <c r="ED101" i="26464"/>
  <c r="DO101" i="26464"/>
  <c r="CM101" i="26464"/>
  <c r="EF101" i="26464"/>
  <c r="DE101" i="26464"/>
  <c r="EH101" i="26464"/>
  <c r="CO101" i="26464"/>
  <c r="EC93" i="26464"/>
  <c r="EK93" i="26464"/>
  <c r="CJ93" i="26464"/>
  <c r="CR93" i="26464"/>
  <c r="CZ93" i="26464"/>
  <c r="DJ93" i="26464"/>
  <c r="DR93" i="26464"/>
  <c r="EE93" i="26464"/>
  <c r="EM93" i="26464"/>
  <c r="CP93" i="26464"/>
  <c r="CX93" i="26464"/>
  <c r="DH93" i="26464"/>
  <c r="DP93" i="26464"/>
  <c r="EG93" i="26464"/>
  <c r="CV93" i="26464"/>
  <c r="DN93" i="26464"/>
  <c r="EI93" i="26464"/>
  <c r="CL93" i="26464"/>
  <c r="DB93" i="26464"/>
  <c r="CT93" i="26464"/>
  <c r="DL93" i="26464"/>
  <c r="DF93" i="26464"/>
  <c r="EA93" i="26464"/>
  <c r="CN93" i="26464"/>
  <c r="AU208" i="26464"/>
  <c r="AM208" i="26464"/>
  <c r="AO208" i="26464"/>
  <c r="AG208" i="26464"/>
  <c r="AK208" i="26464"/>
  <c r="CE208" i="26464"/>
  <c r="AQ208" i="26464"/>
  <c r="AS208" i="26464"/>
  <c r="CA208" i="26464"/>
  <c r="AI208" i="26464"/>
  <c r="CC208" i="26464"/>
  <c r="BC257" i="26464"/>
  <c r="BK257" i="26464"/>
  <c r="BS257" i="26464"/>
  <c r="BE257" i="26464"/>
  <c r="BM257" i="26464"/>
  <c r="BU257" i="26464"/>
  <c r="BA257" i="26464"/>
  <c r="BI257" i="26464"/>
  <c r="BQ257" i="26464"/>
  <c r="BO257" i="26464"/>
  <c r="BG257" i="26464"/>
  <c r="AY257" i="26464"/>
  <c r="CL245" i="26464"/>
  <c r="CT245" i="26464"/>
  <c r="DB245" i="26464"/>
  <c r="DL245" i="26464"/>
  <c r="EG245" i="26464"/>
  <c r="CN245" i="26464"/>
  <c r="CV245" i="26464"/>
  <c r="DF245" i="26464"/>
  <c r="DN245" i="26464"/>
  <c r="EA245" i="26464"/>
  <c r="EI245" i="26464"/>
  <c r="EE245" i="26464"/>
  <c r="EM245" i="26464"/>
  <c r="DH245" i="26464"/>
  <c r="CJ245" i="26464"/>
  <c r="CR245" i="26464"/>
  <c r="CX245" i="26464"/>
  <c r="CP245" i="26464"/>
  <c r="DJ245" i="26464"/>
  <c r="EK245" i="26464"/>
  <c r="DR245" i="26464"/>
  <c r="DP245" i="26464"/>
  <c r="CZ245" i="26464"/>
  <c r="EC245" i="26464"/>
  <c r="CN123" i="26464"/>
  <c r="CV123" i="26464"/>
  <c r="DF123" i="26464"/>
  <c r="DN123" i="26464"/>
  <c r="CP123" i="26464"/>
  <c r="CX123" i="26464"/>
  <c r="DH123" i="26464"/>
  <c r="DP123" i="26464"/>
  <c r="EG123" i="26464"/>
  <c r="DB123" i="26464"/>
  <c r="DR123" i="26464"/>
  <c r="EI123" i="26464"/>
  <c r="CR123" i="26464"/>
  <c r="EK123" i="26464"/>
  <c r="CT123" i="26464"/>
  <c r="DJ123" i="26464"/>
  <c r="EA123" i="26464"/>
  <c r="EM123" i="26464"/>
  <c r="EC123" i="26464"/>
  <c r="CL123" i="26464"/>
  <c r="EE123" i="26464"/>
  <c r="CJ123" i="26464"/>
  <c r="CZ123" i="26464"/>
  <c r="DL123" i="26464"/>
  <c r="ED203" i="26464"/>
  <c r="EL203" i="26464"/>
  <c r="CI203" i="26464"/>
  <c r="CQ203" i="26464"/>
  <c r="CY203" i="26464"/>
  <c r="DI203" i="26464"/>
  <c r="DQ203" i="26464"/>
  <c r="CO203" i="26464"/>
  <c r="DA203" i="26464"/>
  <c r="DM203" i="26464"/>
  <c r="EB203" i="26464"/>
  <c r="CS203" i="26464"/>
  <c r="DE203" i="26464"/>
  <c r="DO203" i="26464"/>
  <c r="EF203" i="26464"/>
  <c r="DZ203" i="26464"/>
  <c r="EJ203" i="26464"/>
  <c r="CM203" i="26464"/>
  <c r="CU203" i="26464"/>
  <c r="CK203" i="26464"/>
  <c r="DK203" i="26464"/>
  <c r="CW203" i="26464"/>
  <c r="DG203" i="26464"/>
  <c r="EH203" i="26464"/>
  <c r="AZ26" i="26464"/>
  <c r="BB26" i="26464"/>
  <c r="BH26" i="26464"/>
  <c r="BD26" i="26464"/>
  <c r="BJ26" i="26464"/>
  <c r="BL26" i="26464"/>
  <c r="BF26" i="26464"/>
  <c r="AJ22" i="26464"/>
  <c r="BZ22" i="26464"/>
  <c r="AH22" i="26464"/>
  <c r="AF22" i="26464"/>
  <c r="CJ187" i="26464"/>
  <c r="CR187" i="26464"/>
  <c r="CZ187" i="26464"/>
  <c r="DJ187" i="26464"/>
  <c r="DR187" i="26464"/>
  <c r="EE187" i="26464"/>
  <c r="EM187" i="26464"/>
  <c r="CL187" i="26464"/>
  <c r="CT187" i="26464"/>
  <c r="DB187" i="26464"/>
  <c r="DL187" i="26464"/>
  <c r="EG187" i="26464"/>
  <c r="EC187" i="26464"/>
  <c r="EK187" i="26464"/>
  <c r="DN187" i="26464"/>
  <c r="CP187" i="26464"/>
  <c r="CV187" i="26464"/>
  <c r="DP187" i="26464"/>
  <c r="CN187" i="26464"/>
  <c r="DH187" i="26464"/>
  <c r="EI187" i="26464"/>
  <c r="EA187" i="26464"/>
  <c r="DF187" i="26464"/>
  <c r="CX187" i="26464"/>
  <c r="AG213" i="26464"/>
  <c r="AO213" i="26464"/>
  <c r="CC213" i="26464"/>
  <c r="AK213" i="26464"/>
  <c r="CE213" i="26464"/>
  <c r="AU213" i="26464"/>
  <c r="AM213" i="26464"/>
  <c r="AS213" i="26464"/>
  <c r="AQ213" i="26464"/>
  <c r="AI213" i="26464"/>
  <c r="CA213" i="26464"/>
  <c r="DZ47" i="26464"/>
  <c r="EP47" i="26464" s="1"/>
  <c r="EH47" i="26464"/>
  <c r="CY47" i="26464"/>
  <c r="CI47" i="26464"/>
  <c r="DA47" i="26464"/>
  <c r="DM47" i="26464"/>
  <c r="EB47" i="26464"/>
  <c r="CO47" i="26464"/>
  <c r="DI47" i="26464"/>
  <c r="CU47" i="26464"/>
  <c r="DK47" i="26464"/>
  <c r="EF47" i="26464"/>
  <c r="CW47" i="26464"/>
  <c r="DO47" i="26464"/>
  <c r="EJ47" i="26464"/>
  <c r="CK47" i="26464"/>
  <c r="CS47" i="26464"/>
  <c r="ED47" i="26464"/>
  <c r="DG47" i="26464"/>
  <c r="CM47" i="26464"/>
  <c r="CQ47" i="26464"/>
  <c r="DE47" i="26464"/>
  <c r="CJ62" i="26464"/>
  <c r="CR62" i="26464"/>
  <c r="CZ62" i="26464"/>
  <c r="DJ62" i="26464"/>
  <c r="DR62" i="26464"/>
  <c r="CL62" i="26464"/>
  <c r="CT62" i="26464"/>
  <c r="DB62" i="26464"/>
  <c r="DL62" i="26464"/>
  <c r="EC62" i="26464"/>
  <c r="EK62" i="26464"/>
  <c r="DH62" i="26464"/>
  <c r="EM62" i="26464"/>
  <c r="CV62" i="26464"/>
  <c r="EA62" i="26464"/>
  <c r="CP62" i="26464"/>
  <c r="DF62" i="26464"/>
  <c r="EI62" i="26464"/>
  <c r="DN62" i="26464"/>
  <c r="CX62" i="26464"/>
  <c r="DP62" i="26464"/>
  <c r="EE62" i="26464"/>
  <c r="EG62" i="26464"/>
  <c r="CN62" i="26464"/>
  <c r="BF100" i="26464"/>
  <c r="BN100" i="26464"/>
  <c r="BV100" i="26464"/>
  <c r="AZ100" i="26464"/>
  <c r="BH100" i="26464"/>
  <c r="BP100" i="26464"/>
  <c r="BD100" i="26464"/>
  <c r="BR100" i="26464"/>
  <c r="BT100" i="26464"/>
  <c r="BJ100" i="26464"/>
  <c r="BB100" i="26464"/>
  <c r="BL100" i="26464"/>
  <c r="BA23" i="26464"/>
  <c r="BC23" i="26464"/>
  <c r="BE23" i="26464"/>
  <c r="AY23" i="26464"/>
  <c r="BG23" i="26464"/>
  <c r="BE184" i="26464"/>
  <c r="BM184" i="26464"/>
  <c r="BU184" i="26464"/>
  <c r="AY184" i="26464"/>
  <c r="BG184" i="26464"/>
  <c r="BO184" i="26464"/>
  <c r="BK184" i="26464"/>
  <c r="BQ184" i="26464"/>
  <c r="BA184" i="26464"/>
  <c r="BS184" i="26464"/>
  <c r="BC184" i="26464"/>
  <c r="BI184" i="26464"/>
  <c r="EC46" i="26464"/>
  <c r="EK46" i="26464"/>
  <c r="CJ46" i="26464"/>
  <c r="DB46" i="26464"/>
  <c r="CL46" i="26464"/>
  <c r="DF46" i="26464"/>
  <c r="DP46" i="26464"/>
  <c r="EE46" i="26464"/>
  <c r="CR46" i="26464"/>
  <c r="DL46" i="26464"/>
  <c r="EA46" i="26464"/>
  <c r="CT46" i="26464"/>
  <c r="DJ46" i="26464"/>
  <c r="CV46" i="26464"/>
  <c r="EG46" i="26464"/>
  <c r="CX46" i="26464"/>
  <c r="DN46" i="26464"/>
  <c r="EI46" i="26464"/>
  <c r="CN46" i="26464"/>
  <c r="CP46" i="26464"/>
  <c r="CZ46" i="26464"/>
  <c r="DH46" i="26464"/>
  <c r="CM37" i="26464"/>
  <c r="CU37" i="26464"/>
  <c r="DG37" i="26464"/>
  <c r="CO37" i="26464"/>
  <c r="CY37" i="26464"/>
  <c r="DI37" i="26464"/>
  <c r="EH37" i="26464"/>
  <c r="EB37" i="26464"/>
  <c r="CI37" i="26464"/>
  <c r="CK37" i="26464"/>
  <c r="DM37" i="26464"/>
  <c r="CQ37" i="26464"/>
  <c r="DZ37" i="26464"/>
  <c r="EP37" i="26464" s="1"/>
  <c r="DE37" i="26464"/>
  <c r="ED37" i="26464"/>
  <c r="DA37" i="26464"/>
  <c r="CS37" i="26464"/>
  <c r="BD195" i="26464"/>
  <c r="BL195" i="26464"/>
  <c r="BT195" i="26464"/>
  <c r="BF195" i="26464"/>
  <c r="BN195" i="26464"/>
  <c r="BV195" i="26464"/>
  <c r="BJ195" i="26464"/>
  <c r="AZ195" i="26464"/>
  <c r="BH195" i="26464"/>
  <c r="BP195" i="26464"/>
  <c r="BR195" i="26464"/>
  <c r="BB195" i="26464"/>
  <c r="AG147" i="26464"/>
  <c r="AO147" i="26464"/>
  <c r="CC147" i="26464"/>
  <c r="CA147" i="26464"/>
  <c r="AQ147" i="26464"/>
  <c r="AS147" i="26464"/>
  <c r="CE147" i="26464"/>
  <c r="AI147" i="26464"/>
  <c r="AK147" i="26464"/>
  <c r="AM147" i="26464"/>
  <c r="AU147" i="26464"/>
  <c r="DZ263" i="26464"/>
  <c r="EH263" i="26464"/>
  <c r="CO263" i="26464"/>
  <c r="CW263" i="26464"/>
  <c r="DG263" i="26464"/>
  <c r="DO263" i="26464"/>
  <c r="EB263" i="26464"/>
  <c r="EJ263" i="26464"/>
  <c r="CI263" i="26464"/>
  <c r="CQ263" i="26464"/>
  <c r="CY263" i="26464"/>
  <c r="DI263" i="26464"/>
  <c r="DQ263" i="26464"/>
  <c r="CM263" i="26464"/>
  <c r="CU263" i="26464"/>
  <c r="DE263" i="26464"/>
  <c r="DM263" i="26464"/>
  <c r="DA263" i="26464"/>
  <c r="CK263" i="26464"/>
  <c r="CS263" i="26464"/>
  <c r="ED263" i="26464"/>
  <c r="EF263" i="26464"/>
  <c r="DK263" i="26464"/>
  <c r="EL263" i="26464"/>
  <c r="AK63" i="26464"/>
  <c r="AS63" i="26464"/>
  <c r="AM63" i="26464"/>
  <c r="AU63" i="26464"/>
  <c r="CA63" i="26464"/>
  <c r="AG63" i="26464"/>
  <c r="CE63" i="26464"/>
  <c r="AI63" i="26464"/>
  <c r="AQ63" i="26464"/>
  <c r="AO63" i="26464"/>
  <c r="CC63" i="26464"/>
  <c r="AZ99" i="26464"/>
  <c r="BH99" i="26464"/>
  <c r="BP99" i="26464"/>
  <c r="BR99" i="26464"/>
  <c r="BF99" i="26464"/>
  <c r="BT99" i="26464"/>
  <c r="BJ99" i="26464"/>
  <c r="BV99" i="26464"/>
  <c r="BD99" i="26464"/>
  <c r="BB99" i="26464"/>
  <c r="BL99" i="26464"/>
  <c r="BN99" i="26464"/>
  <c r="AF19" i="26464"/>
  <c r="AJ19" i="26464"/>
  <c r="BZ19" i="26464"/>
  <c r="AH19" i="26464"/>
  <c r="BD157" i="26464"/>
  <c r="BV157" i="26464"/>
  <c r="BN157" i="26464"/>
  <c r="BH157" i="26464"/>
  <c r="BP157" i="26464"/>
  <c r="BB157" i="26464"/>
  <c r="BR157" i="26464"/>
  <c r="BF157" i="26464"/>
  <c r="BT157" i="26464"/>
  <c r="AZ157" i="26464"/>
  <c r="BL157" i="26464"/>
  <c r="BJ157" i="26464"/>
  <c r="AK115" i="26464"/>
  <c r="AS115" i="26464"/>
  <c r="AM115" i="26464"/>
  <c r="AU115" i="26464"/>
  <c r="CA115" i="26464"/>
  <c r="AI115" i="26464"/>
  <c r="AQ115" i="26464"/>
  <c r="CE115" i="26464"/>
  <c r="AG115" i="26464"/>
  <c r="CC115" i="26464"/>
  <c r="AO115" i="26464"/>
  <c r="BB223" i="26464"/>
  <c r="BJ223" i="26464"/>
  <c r="BR223" i="26464"/>
  <c r="BL223" i="26464"/>
  <c r="AZ223" i="26464"/>
  <c r="BN223" i="26464"/>
  <c r="BD223" i="26464"/>
  <c r="BP223" i="26464"/>
  <c r="BH223" i="26464"/>
  <c r="BV223" i="26464"/>
  <c r="BT223" i="26464"/>
  <c r="BF223" i="26464"/>
  <c r="BG45" i="26464"/>
  <c r="BQ45" i="26464"/>
  <c r="BA45" i="26464"/>
  <c r="BO45" i="26464"/>
  <c r="AY45" i="26464"/>
  <c r="BM45" i="26464"/>
  <c r="BC45" i="26464"/>
  <c r="BK45" i="26464"/>
  <c r="BI45" i="26464"/>
  <c r="BE45" i="26464"/>
  <c r="BA229" i="26464"/>
  <c r="BI229" i="26464"/>
  <c r="BQ229" i="26464"/>
  <c r="BC229" i="26464"/>
  <c r="BK229" i="26464"/>
  <c r="BS229" i="26464"/>
  <c r="BG229" i="26464"/>
  <c r="BU229" i="26464"/>
  <c r="BE229" i="26464"/>
  <c r="AY229" i="26464"/>
  <c r="BM229" i="26464"/>
  <c r="BO229" i="26464"/>
  <c r="AJ237" i="26464"/>
  <c r="AR237" i="26464"/>
  <c r="AP237" i="26464"/>
  <c r="AF237" i="26464"/>
  <c r="CD237" i="26464"/>
  <c r="AT237" i="26464"/>
  <c r="AH237" i="26464"/>
  <c r="CB237" i="26464"/>
  <c r="BZ237" i="26464"/>
  <c r="AL237" i="26464"/>
  <c r="AN237" i="26464"/>
  <c r="CX282" i="26464"/>
  <c r="CL282" i="26464"/>
  <c r="EG282" i="26464"/>
  <c r="CJ282" i="26464"/>
  <c r="AH23" i="26464"/>
  <c r="AF23" i="26464"/>
  <c r="AJ23" i="26464"/>
  <c r="BZ23" i="26464"/>
  <c r="CJ153" i="26464"/>
  <c r="CR153" i="26464"/>
  <c r="CZ153" i="26464"/>
  <c r="DJ153" i="26464"/>
  <c r="DR153" i="26464"/>
  <c r="EC153" i="26464"/>
  <c r="EK153" i="26464"/>
  <c r="EE153" i="26464"/>
  <c r="CT153" i="26464"/>
  <c r="DF153" i="26464"/>
  <c r="DP153" i="26464"/>
  <c r="CL153" i="26464"/>
  <c r="CV153" i="26464"/>
  <c r="DH153" i="26464"/>
  <c r="CN153" i="26464"/>
  <c r="DL153" i="26464"/>
  <c r="EG153" i="26464"/>
  <c r="CP153" i="26464"/>
  <c r="EI153" i="26464"/>
  <c r="DN153" i="26464"/>
  <c r="EA153" i="26464"/>
  <c r="EM153" i="26464"/>
  <c r="CX153" i="26464"/>
  <c r="DB153" i="26464"/>
  <c r="CM118" i="26464"/>
  <c r="CU118" i="26464"/>
  <c r="DE118" i="26464"/>
  <c r="DM118" i="26464"/>
  <c r="CO118" i="26464"/>
  <c r="CW118" i="26464"/>
  <c r="DG118" i="26464"/>
  <c r="DO118" i="26464"/>
  <c r="EF118" i="26464"/>
  <c r="CK118" i="26464"/>
  <c r="CY118" i="26464"/>
  <c r="ED118" i="26464"/>
  <c r="DA118" i="26464"/>
  <c r="DQ118" i="26464"/>
  <c r="EH118" i="26464"/>
  <c r="CQ118" i="26464"/>
  <c r="EJ118" i="26464"/>
  <c r="DK118" i="26464"/>
  <c r="EB118" i="26464"/>
  <c r="CS118" i="26464"/>
  <c r="EL118" i="26464"/>
  <c r="DI118" i="26464"/>
  <c r="CI118" i="26464"/>
  <c r="DZ118" i="26464"/>
  <c r="EP118" i="26464" s="1"/>
  <c r="AG52" i="26464"/>
  <c r="AO52" i="26464"/>
  <c r="AI52" i="26464"/>
  <c r="CA52" i="26464"/>
  <c r="AQ52" i="26464"/>
  <c r="AS52" i="26464"/>
  <c r="AU52" i="26464"/>
  <c r="AM52" i="26464"/>
  <c r="CE52" i="26464"/>
  <c r="AK52" i="26464"/>
  <c r="CC52" i="26464"/>
  <c r="BA263" i="26464"/>
  <c r="BI263" i="26464"/>
  <c r="BQ263" i="26464"/>
  <c r="BC263" i="26464"/>
  <c r="BK263" i="26464"/>
  <c r="BS263" i="26464"/>
  <c r="AY263" i="26464"/>
  <c r="BG263" i="26464"/>
  <c r="BO263" i="26464"/>
  <c r="BU263" i="26464"/>
  <c r="BM263" i="26464"/>
  <c r="BE263" i="26464"/>
  <c r="CJ75" i="26464"/>
  <c r="CR75" i="26464"/>
  <c r="CZ75" i="26464"/>
  <c r="DJ75" i="26464"/>
  <c r="DR75" i="26464"/>
  <c r="CL75" i="26464"/>
  <c r="DF75" i="26464"/>
  <c r="EK75" i="26464"/>
  <c r="CV75" i="26464"/>
  <c r="DP75" i="26464"/>
  <c r="EC75" i="26464"/>
  <c r="EM75" i="26464"/>
  <c r="CN75" i="26464"/>
  <c r="DH75" i="26464"/>
  <c r="EE75" i="26464"/>
  <c r="CX75" i="26464"/>
  <c r="CT75" i="26464"/>
  <c r="DN75" i="26464"/>
  <c r="EA75" i="26464"/>
  <c r="EI75" i="26464"/>
  <c r="DL75" i="26464"/>
  <c r="CP75" i="26464"/>
  <c r="DB75" i="26464"/>
  <c r="EG75" i="26464"/>
  <c r="CL31" i="26464"/>
  <c r="CT31" i="26464"/>
  <c r="DF31" i="26464"/>
  <c r="DJ31" i="26464"/>
  <c r="CN31" i="26464"/>
  <c r="CJ31" i="26464"/>
  <c r="CP31" i="26464"/>
  <c r="CR31" i="26464"/>
  <c r="CV31" i="26464"/>
  <c r="EA31" i="26464"/>
  <c r="CZ31" i="26464"/>
  <c r="DB31" i="26464"/>
  <c r="EC31" i="26464"/>
  <c r="AL239" i="26464"/>
  <c r="AT239" i="26464"/>
  <c r="BZ239" i="26464"/>
  <c r="AH239" i="26464"/>
  <c r="AR239" i="26464"/>
  <c r="AJ239" i="26464"/>
  <c r="CB239" i="26464"/>
  <c r="AF239" i="26464"/>
  <c r="AP239" i="26464"/>
  <c r="AN239" i="26464"/>
  <c r="CD239" i="26464"/>
  <c r="CI21" i="26464"/>
  <c r="CQ21" i="26464"/>
  <c r="CK21" i="26464"/>
  <c r="CS21" i="26464"/>
  <c r="CM21" i="26464"/>
  <c r="DZ21" i="26464"/>
  <c r="EP21" i="26464" s="1"/>
  <c r="DE21" i="26464"/>
  <c r="CO21" i="26464"/>
  <c r="BB201" i="26464"/>
  <c r="BJ201" i="26464"/>
  <c r="BR201" i="26464"/>
  <c r="AZ201" i="26464"/>
  <c r="BL201" i="26464"/>
  <c r="BV201" i="26464"/>
  <c r="BD201" i="26464"/>
  <c r="BN201" i="26464"/>
  <c r="BH201" i="26464"/>
  <c r="BT201" i="26464"/>
  <c r="BF201" i="26464"/>
  <c r="BP201" i="26464"/>
  <c r="BA216" i="26464"/>
  <c r="BI216" i="26464"/>
  <c r="BQ216" i="26464"/>
  <c r="BC216" i="26464"/>
  <c r="BK216" i="26464"/>
  <c r="BS216" i="26464"/>
  <c r="AY216" i="26464"/>
  <c r="BG216" i="26464"/>
  <c r="BO216" i="26464"/>
  <c r="BM216" i="26464"/>
  <c r="BU216" i="26464"/>
  <c r="BE216" i="26464"/>
  <c r="EF113" i="26464"/>
  <c r="CY113" i="26464"/>
  <c r="CQ113" i="26464"/>
  <c r="DK113" i="26464"/>
  <c r="EH113" i="26464"/>
  <c r="CI113" i="26464"/>
  <c r="DA113" i="26464"/>
  <c r="DM113" i="26464"/>
  <c r="DZ113" i="26464"/>
  <c r="EP113" i="26464" s="1"/>
  <c r="CS113" i="26464"/>
  <c r="DE113" i="26464"/>
  <c r="EJ113" i="26464"/>
  <c r="CO113" i="26464"/>
  <c r="DI113" i="26464"/>
  <c r="CM113" i="26464"/>
  <c r="DO113" i="26464"/>
  <c r="CU113" i="26464"/>
  <c r="DQ113" i="26464"/>
  <c r="EB113" i="26464"/>
  <c r="CK113" i="26464"/>
  <c r="EL113" i="26464"/>
  <c r="DG113" i="26464"/>
  <c r="ED113" i="26464"/>
  <c r="CW113" i="26464"/>
  <c r="EF273" i="26464"/>
  <c r="CI273" i="26464"/>
  <c r="CY273" i="26464"/>
  <c r="DZ273" i="26464"/>
  <c r="EH273" i="26464"/>
  <c r="CK273" i="26464"/>
  <c r="CS273" i="26464"/>
  <c r="DA273" i="26464"/>
  <c r="DO273" i="26464"/>
  <c r="CO273" i="26464"/>
  <c r="CW273" i="26464"/>
  <c r="DK273" i="26464"/>
  <c r="CQ273" i="26464"/>
  <c r="DM273" i="26464"/>
  <c r="CM273" i="26464"/>
  <c r="EL273" i="26464"/>
  <c r="DQ273" i="26464"/>
  <c r="ED273" i="26464"/>
  <c r="EB273" i="26464"/>
  <c r="DI273" i="26464"/>
  <c r="EJ273" i="26464"/>
  <c r="CU273" i="26464"/>
  <c r="AK175" i="26464"/>
  <c r="AS175" i="26464"/>
  <c r="AM175" i="26464"/>
  <c r="AU175" i="26464"/>
  <c r="CA175" i="26464"/>
  <c r="AI175" i="26464"/>
  <c r="AQ175" i="26464"/>
  <c r="CE175" i="26464"/>
  <c r="AG175" i="26464"/>
  <c r="CC175" i="26464"/>
  <c r="AO175" i="26464"/>
  <c r="BE147" i="26464"/>
  <c r="BM147" i="26464"/>
  <c r="BU147" i="26464"/>
  <c r="BO147" i="26464"/>
  <c r="BC147" i="26464"/>
  <c r="BQ147" i="26464"/>
  <c r="BG147" i="26464"/>
  <c r="BS147" i="26464"/>
  <c r="BA147" i="26464"/>
  <c r="BI147" i="26464"/>
  <c r="BK147" i="26464"/>
  <c r="AY147" i="26464"/>
  <c r="EB218" i="26464"/>
  <c r="EJ218" i="26464"/>
  <c r="CI218" i="26464"/>
  <c r="CQ218" i="26464"/>
  <c r="CY218" i="26464"/>
  <c r="DI218" i="26464"/>
  <c r="DQ218" i="26464"/>
  <c r="ED218" i="26464"/>
  <c r="EL218" i="26464"/>
  <c r="CK218" i="26464"/>
  <c r="CS218" i="26464"/>
  <c r="DA218" i="26464"/>
  <c r="DK218" i="26464"/>
  <c r="CO218" i="26464"/>
  <c r="CW218" i="26464"/>
  <c r="DG218" i="26464"/>
  <c r="DO218" i="26464"/>
  <c r="DZ218" i="26464"/>
  <c r="DE218" i="26464"/>
  <c r="EF218" i="26464"/>
  <c r="CM218" i="26464"/>
  <c r="EH218" i="26464"/>
  <c r="DM218" i="26464"/>
  <c r="CU218" i="26464"/>
  <c r="EG131" i="26464"/>
  <c r="CN131" i="26464"/>
  <c r="DH131" i="26464"/>
  <c r="EM131" i="26464"/>
  <c r="CX131" i="26464"/>
  <c r="DR131" i="26464"/>
  <c r="EE131" i="26464"/>
  <c r="CP131" i="26464"/>
  <c r="DJ131" i="26464"/>
  <c r="CZ131" i="26464"/>
  <c r="CL131" i="26464"/>
  <c r="CV131" i="26464"/>
  <c r="DP131" i="26464"/>
  <c r="EC131" i="26464"/>
  <c r="DB131" i="26464"/>
  <c r="EI131" i="26464"/>
  <c r="DF131" i="26464"/>
  <c r="CJ131" i="26464"/>
  <c r="DL131" i="26464"/>
  <c r="EK131" i="26464"/>
  <c r="DN131" i="26464"/>
  <c r="EA131" i="26464"/>
  <c r="CR131" i="26464"/>
  <c r="CT131" i="26464"/>
  <c r="AK85" i="26464"/>
  <c r="AS85" i="26464"/>
  <c r="CC85" i="26464"/>
  <c r="AQ85" i="26464"/>
  <c r="AG85" i="26464"/>
  <c r="CE85" i="26464"/>
  <c r="AO85" i="26464"/>
  <c r="CA85" i="26464"/>
  <c r="AM85" i="26464"/>
  <c r="AU85" i="26464"/>
  <c r="AI85" i="26464"/>
  <c r="AL35" i="26464"/>
  <c r="CB35" i="26464"/>
  <c r="AF35" i="26464"/>
  <c r="AJ35" i="26464"/>
  <c r="BZ35" i="26464"/>
  <c r="AH35" i="26464"/>
  <c r="AN35" i="26464"/>
  <c r="AP35" i="26464"/>
  <c r="AL82" i="26464"/>
  <c r="AT82" i="26464"/>
  <c r="BZ82" i="26464"/>
  <c r="AN82" i="26464"/>
  <c r="AP82" i="26464"/>
  <c r="CB82" i="26464"/>
  <c r="CD82" i="26464"/>
  <c r="AJ82" i="26464"/>
  <c r="AR82" i="26464"/>
  <c r="AF82" i="26464"/>
  <c r="AH82" i="26464"/>
  <c r="AL190" i="26464"/>
  <c r="AT190" i="26464"/>
  <c r="BZ190" i="26464"/>
  <c r="AP190" i="26464"/>
  <c r="CB190" i="26464"/>
  <c r="CD190" i="26464"/>
  <c r="AF190" i="26464"/>
  <c r="AR190" i="26464"/>
  <c r="AH190" i="26464"/>
  <c r="AN190" i="26464"/>
  <c r="AJ190" i="26464"/>
  <c r="EE72" i="26464"/>
  <c r="EM72" i="26464"/>
  <c r="CZ72" i="26464"/>
  <c r="DL72" i="26464"/>
  <c r="CR72" i="26464"/>
  <c r="DB72" i="26464"/>
  <c r="EI72" i="26464"/>
  <c r="CJ72" i="26464"/>
  <c r="CT72" i="26464"/>
  <c r="DN72" i="26464"/>
  <c r="EA72" i="26464"/>
  <c r="CL72" i="26464"/>
  <c r="DF72" i="26464"/>
  <c r="EK72" i="26464"/>
  <c r="CP72" i="26464"/>
  <c r="DJ72" i="26464"/>
  <c r="EG72" i="26464"/>
  <c r="CV72" i="26464"/>
  <c r="DR72" i="26464"/>
  <c r="EC72" i="26464"/>
  <c r="CX72" i="26464"/>
  <c r="CN72" i="26464"/>
  <c r="DP72" i="26464"/>
  <c r="DH72" i="26464"/>
  <c r="AZ14" i="26464"/>
  <c r="BB14" i="26464"/>
  <c r="BD14" i="26464"/>
  <c r="EB85" i="26464"/>
  <c r="EJ85" i="26464"/>
  <c r="ED85" i="26464"/>
  <c r="EL85" i="26464"/>
  <c r="CO85" i="26464"/>
  <c r="CW85" i="26464"/>
  <c r="DG85" i="26464"/>
  <c r="DO85" i="26464"/>
  <c r="DQ85" i="26464"/>
  <c r="CQ85" i="26464"/>
  <c r="DE85" i="26464"/>
  <c r="EH85" i="26464"/>
  <c r="CS85" i="26464"/>
  <c r="CM85" i="26464"/>
  <c r="DA85" i="26464"/>
  <c r="EF85" i="26464"/>
  <c r="CK85" i="26464"/>
  <c r="DM85" i="26464"/>
  <c r="CU85" i="26464"/>
  <c r="DZ85" i="26464"/>
  <c r="EP85" i="26464" s="1"/>
  <c r="CI85" i="26464"/>
  <c r="DK85" i="26464"/>
  <c r="CY85" i="26464"/>
  <c r="DI85" i="26464"/>
  <c r="BD246" i="26464"/>
  <c r="BL246" i="26464"/>
  <c r="BT246" i="26464"/>
  <c r="BF246" i="26464"/>
  <c r="BN246" i="26464"/>
  <c r="BV246" i="26464"/>
  <c r="BB246" i="26464"/>
  <c r="BJ246" i="26464"/>
  <c r="BR246" i="26464"/>
  <c r="BH246" i="26464"/>
  <c r="BP246" i="26464"/>
  <c r="AZ246" i="26464"/>
  <c r="EB193" i="26464"/>
  <c r="EJ193" i="26464"/>
  <c r="ED193" i="26464"/>
  <c r="EL193" i="26464"/>
  <c r="CO193" i="26464"/>
  <c r="CW193" i="26464"/>
  <c r="DG193" i="26464"/>
  <c r="DO193" i="26464"/>
  <c r="CS193" i="26464"/>
  <c r="DI193" i="26464"/>
  <c r="CI193" i="26464"/>
  <c r="CU193" i="26464"/>
  <c r="DK193" i="26464"/>
  <c r="DZ193" i="26464"/>
  <c r="CK193" i="26464"/>
  <c r="CQ193" i="26464"/>
  <c r="DE193" i="26464"/>
  <c r="EH193" i="26464"/>
  <c r="CY193" i="26464"/>
  <c r="DA193" i="26464"/>
  <c r="DM193" i="26464"/>
  <c r="EF193" i="26464"/>
  <c r="DQ193" i="26464"/>
  <c r="CM193" i="26464"/>
  <c r="AJ107" i="26464"/>
  <c r="AR107" i="26464"/>
  <c r="AF107" i="26464"/>
  <c r="BZ107" i="26464"/>
  <c r="AP107" i="26464"/>
  <c r="AH107" i="26464"/>
  <c r="CB107" i="26464"/>
  <c r="AN107" i="26464"/>
  <c r="AL107" i="26464"/>
  <c r="AT107" i="26464"/>
  <c r="CD107" i="26464"/>
  <c r="AH162" i="26464"/>
  <c r="AP162" i="26464"/>
  <c r="CD162" i="26464"/>
  <c r="AR162" i="26464"/>
  <c r="AF162" i="26464"/>
  <c r="AT162" i="26464"/>
  <c r="AJ162" i="26464"/>
  <c r="CB162" i="26464"/>
  <c r="AL162" i="26464"/>
  <c r="AN162" i="26464"/>
  <c r="BZ162" i="26464"/>
  <c r="AN108" i="26464"/>
  <c r="AF108" i="26464"/>
  <c r="AP108" i="26464"/>
  <c r="BZ108" i="26464"/>
  <c r="AH108" i="26464"/>
  <c r="AL108" i="26464"/>
  <c r="AR108" i="26464"/>
  <c r="AT108" i="26464"/>
  <c r="AJ108" i="26464"/>
  <c r="CB108" i="26464"/>
  <c r="CD108" i="26464"/>
  <c r="EC33" i="26464"/>
  <c r="EE33" i="26464"/>
  <c r="CP33" i="26464"/>
  <c r="CZ33" i="26464"/>
  <c r="DJ33" i="26464"/>
  <c r="DN33" i="26464"/>
  <c r="CL33" i="26464"/>
  <c r="DB33" i="26464"/>
  <c r="CT33" i="26464"/>
  <c r="DH33" i="26464"/>
  <c r="CJ33" i="26464"/>
  <c r="CN33" i="26464"/>
  <c r="EA33" i="26464"/>
  <c r="CR33" i="26464"/>
  <c r="DF33" i="26464"/>
  <c r="CV33" i="26464"/>
  <c r="AY48" i="26464"/>
  <c r="BG48" i="26464"/>
  <c r="BO48" i="26464"/>
  <c r="BQ48" i="26464"/>
  <c r="BA48" i="26464"/>
  <c r="BM48" i="26464"/>
  <c r="BC48" i="26464"/>
  <c r="BK48" i="26464"/>
  <c r="BE48" i="26464"/>
  <c r="BI48" i="26464"/>
  <c r="BE95" i="26464"/>
  <c r="BM95" i="26464"/>
  <c r="BU95" i="26464"/>
  <c r="AY95" i="26464"/>
  <c r="BG95" i="26464"/>
  <c r="BO95" i="26464"/>
  <c r="BK95" i="26464"/>
  <c r="BA95" i="26464"/>
  <c r="BC95" i="26464"/>
  <c r="BQ95" i="26464"/>
  <c r="BI95" i="26464"/>
  <c r="BS95" i="26464"/>
  <c r="BB151" i="26464"/>
  <c r="BJ151" i="26464"/>
  <c r="BR151" i="26464"/>
  <c r="BD151" i="26464"/>
  <c r="BL151" i="26464"/>
  <c r="BT151" i="26464"/>
  <c r="BH151" i="26464"/>
  <c r="BV151" i="26464"/>
  <c r="BF151" i="26464"/>
  <c r="BN151" i="26464"/>
  <c r="BP151" i="26464"/>
  <c r="AZ151" i="26464"/>
  <c r="AL161" i="26464"/>
  <c r="AT161" i="26464"/>
  <c r="BZ161" i="26464"/>
  <c r="AF161" i="26464"/>
  <c r="AN161" i="26464"/>
  <c r="CB161" i="26464"/>
  <c r="AP161" i="26464"/>
  <c r="CD161" i="26464"/>
  <c r="AR161" i="26464"/>
  <c r="AH161" i="26464"/>
  <c r="AJ161" i="26464"/>
  <c r="EF238" i="26464"/>
  <c r="CK238" i="26464"/>
  <c r="CS238" i="26464"/>
  <c r="DA238" i="26464"/>
  <c r="DK238" i="26464"/>
  <c r="ED238" i="26464"/>
  <c r="CI238" i="26464"/>
  <c r="CU238" i="26464"/>
  <c r="DG238" i="26464"/>
  <c r="DQ238" i="26464"/>
  <c r="EH238" i="26464"/>
  <c r="CM238" i="26464"/>
  <c r="CW238" i="26464"/>
  <c r="DI238" i="26464"/>
  <c r="CQ238" i="26464"/>
  <c r="DE238" i="26464"/>
  <c r="DO238" i="26464"/>
  <c r="DM238" i="26464"/>
  <c r="EB238" i="26464"/>
  <c r="CY238" i="26464"/>
  <c r="EJ238" i="26464"/>
  <c r="CO238" i="26464"/>
  <c r="DZ238" i="26464"/>
  <c r="EL238" i="26464"/>
  <c r="BA94" i="26464"/>
  <c r="BI94" i="26464"/>
  <c r="BQ94" i="26464"/>
  <c r="AY94" i="26464"/>
  <c r="BG94" i="26464"/>
  <c r="BO94" i="26464"/>
  <c r="BC94" i="26464"/>
  <c r="BS94" i="26464"/>
  <c r="BE94" i="26464"/>
  <c r="BU94" i="26464"/>
  <c r="BK94" i="26464"/>
  <c r="BM94" i="26464"/>
  <c r="AI144" i="26464"/>
  <c r="AQ144" i="26464"/>
  <c r="CE144" i="26464"/>
  <c r="AK144" i="26464"/>
  <c r="AS144" i="26464"/>
  <c r="AM144" i="26464"/>
  <c r="CA144" i="26464"/>
  <c r="AO144" i="26464"/>
  <c r="CC144" i="26464"/>
  <c r="AG144" i="26464"/>
  <c r="AU144" i="26464"/>
  <c r="BE72" i="26464"/>
  <c r="BM72" i="26464"/>
  <c r="BU72" i="26464"/>
  <c r="BG72" i="26464"/>
  <c r="AY72" i="26464"/>
  <c r="BQ72" i="26464"/>
  <c r="BI72" i="26464"/>
  <c r="BA72" i="26464"/>
  <c r="BS72" i="26464"/>
  <c r="BO72" i="26464"/>
  <c r="BC72" i="26464"/>
  <c r="BK72" i="26464"/>
  <c r="EE103" i="26464"/>
  <c r="EM103" i="26464"/>
  <c r="EG103" i="26464"/>
  <c r="CJ103" i="26464"/>
  <c r="CR103" i="26464"/>
  <c r="CZ103" i="26464"/>
  <c r="DJ103" i="26464"/>
  <c r="DR103" i="26464"/>
  <c r="CV103" i="26464"/>
  <c r="EA103" i="26464"/>
  <c r="DL103" i="26464"/>
  <c r="CL103" i="26464"/>
  <c r="CX103" i="26464"/>
  <c r="DN103" i="26464"/>
  <c r="EC103" i="26464"/>
  <c r="CN103" i="26464"/>
  <c r="CT103" i="26464"/>
  <c r="DH103" i="26464"/>
  <c r="EK103" i="26464"/>
  <c r="DF103" i="26464"/>
  <c r="DP103" i="26464"/>
  <c r="DB103" i="26464"/>
  <c r="CP103" i="26464"/>
  <c r="EI103" i="26464"/>
  <c r="AM265" i="26464"/>
  <c r="AU265" i="26464"/>
  <c r="CA265" i="26464"/>
  <c r="AG265" i="26464"/>
  <c r="AO265" i="26464"/>
  <c r="CC265" i="26464"/>
  <c r="AK265" i="26464"/>
  <c r="AS265" i="26464"/>
  <c r="CE265" i="26464"/>
  <c r="AI265" i="26464"/>
  <c r="AQ265" i="26464"/>
  <c r="BB68" i="26464"/>
  <c r="BJ68" i="26464"/>
  <c r="BR68" i="26464"/>
  <c r="BD68" i="26464"/>
  <c r="BL68" i="26464"/>
  <c r="BT68" i="26464"/>
  <c r="AZ68" i="26464"/>
  <c r="BN68" i="26464"/>
  <c r="BP68" i="26464"/>
  <c r="BV68" i="26464"/>
  <c r="BF68" i="26464"/>
  <c r="BH68" i="26464"/>
  <c r="AF55" i="26464"/>
  <c r="AP55" i="26464"/>
  <c r="AH55" i="26464"/>
  <c r="AR55" i="26464"/>
  <c r="BZ55" i="26464"/>
  <c r="AN55" i="26464"/>
  <c r="CD55" i="26464"/>
  <c r="AL55" i="26464"/>
  <c r="AT55" i="26464"/>
  <c r="CB55" i="26464"/>
  <c r="AJ55" i="26464"/>
  <c r="CL189" i="26464"/>
  <c r="CT189" i="26464"/>
  <c r="DB189" i="26464"/>
  <c r="DL189" i="26464"/>
  <c r="CN189" i="26464"/>
  <c r="CV189" i="26464"/>
  <c r="DF189" i="26464"/>
  <c r="DN189" i="26464"/>
  <c r="EA189" i="26464"/>
  <c r="EI189" i="26464"/>
  <c r="EE189" i="26464"/>
  <c r="EM189" i="26464"/>
  <c r="CP189" i="26464"/>
  <c r="DH189" i="26464"/>
  <c r="EC189" i="26464"/>
  <c r="CR189" i="26464"/>
  <c r="DJ189" i="26464"/>
  <c r="CJ189" i="26464"/>
  <c r="CZ189" i="26464"/>
  <c r="DR189" i="26464"/>
  <c r="EG189" i="26464"/>
  <c r="EK189" i="26464"/>
  <c r="DP189" i="26464"/>
  <c r="CX189" i="26464"/>
  <c r="AY20" i="26464"/>
  <c r="BG20" i="26464"/>
  <c r="BC20" i="26464"/>
  <c r="BE20" i="26464"/>
  <c r="BA20" i="26464"/>
  <c r="BD70" i="26464"/>
  <c r="BL70" i="26464"/>
  <c r="BT70" i="26464"/>
  <c r="BF70" i="26464"/>
  <c r="BN70" i="26464"/>
  <c r="BV70" i="26464"/>
  <c r="BB70" i="26464"/>
  <c r="BP70" i="26464"/>
  <c r="BR70" i="26464"/>
  <c r="BH70" i="26464"/>
  <c r="BJ70" i="26464"/>
  <c r="AZ70" i="26464"/>
  <c r="BF194" i="26464"/>
  <c r="BN194" i="26464"/>
  <c r="BV194" i="26464"/>
  <c r="BH194" i="26464"/>
  <c r="BT194" i="26464"/>
  <c r="BJ194" i="26464"/>
  <c r="AZ194" i="26464"/>
  <c r="BL194" i="26464"/>
  <c r="BP194" i="26464"/>
  <c r="BR194" i="26464"/>
  <c r="BD194" i="26464"/>
  <c r="BB194" i="26464"/>
  <c r="BF92" i="26464"/>
  <c r="BN92" i="26464"/>
  <c r="BV92" i="26464"/>
  <c r="AZ92" i="26464"/>
  <c r="BH92" i="26464"/>
  <c r="BP92" i="26464"/>
  <c r="BJ92" i="26464"/>
  <c r="BL92" i="26464"/>
  <c r="BT92" i="26464"/>
  <c r="BB92" i="26464"/>
  <c r="BD92" i="26464"/>
  <c r="BR92" i="26464"/>
  <c r="AK125" i="26464"/>
  <c r="AS125" i="26464"/>
  <c r="AU125" i="26464"/>
  <c r="AI125" i="26464"/>
  <c r="AM125" i="26464"/>
  <c r="AG125" i="26464"/>
  <c r="CE125" i="26464"/>
  <c r="CA125" i="26464"/>
  <c r="CC125" i="26464"/>
  <c r="AO125" i="26464"/>
  <c r="AQ125" i="26464"/>
  <c r="ED137" i="26464"/>
  <c r="EL137" i="26464"/>
  <c r="CK137" i="26464"/>
  <c r="CS137" i="26464"/>
  <c r="DA137" i="26464"/>
  <c r="DK137" i="26464"/>
  <c r="EF137" i="26464"/>
  <c r="CM137" i="26464"/>
  <c r="CU137" i="26464"/>
  <c r="DE137" i="26464"/>
  <c r="DM137" i="26464"/>
  <c r="CI137" i="26464"/>
  <c r="CQ137" i="26464"/>
  <c r="CY137" i="26464"/>
  <c r="DI137" i="26464"/>
  <c r="DQ137" i="26464"/>
  <c r="CW137" i="26464"/>
  <c r="DZ137" i="26464"/>
  <c r="EP137" i="26464" s="1"/>
  <c r="EB137" i="26464"/>
  <c r="DG137" i="26464"/>
  <c r="EH137" i="26464"/>
  <c r="DO137" i="26464"/>
  <c r="CO137" i="26464"/>
  <c r="EJ137" i="26464"/>
  <c r="AF75" i="26464"/>
  <c r="AN75" i="26464"/>
  <c r="CB75" i="26464"/>
  <c r="AR75" i="26464"/>
  <c r="AJ75" i="26464"/>
  <c r="CD75" i="26464"/>
  <c r="AT75" i="26464"/>
  <c r="AL75" i="26464"/>
  <c r="AH75" i="26464"/>
  <c r="AP75" i="26464"/>
  <c r="BZ75" i="26464"/>
  <c r="BA63" i="26464"/>
  <c r="BI63" i="26464"/>
  <c r="BQ63" i="26464"/>
  <c r="BC63" i="26464"/>
  <c r="BK63" i="26464"/>
  <c r="BS63" i="26464"/>
  <c r="BG63" i="26464"/>
  <c r="BU63" i="26464"/>
  <c r="BE63" i="26464"/>
  <c r="BO63" i="26464"/>
  <c r="BM63" i="26464"/>
  <c r="AY63" i="26464"/>
  <c r="BF126" i="26464"/>
  <c r="BN126" i="26464"/>
  <c r="BV126" i="26464"/>
  <c r="BJ126" i="26464"/>
  <c r="AZ126" i="26464"/>
  <c r="BL126" i="26464"/>
  <c r="BB126" i="26464"/>
  <c r="BH126" i="26464"/>
  <c r="BT126" i="26464"/>
  <c r="BD126" i="26464"/>
  <c r="BR126" i="26464"/>
  <c r="BP126" i="26464"/>
  <c r="BF139" i="26464"/>
  <c r="BN139" i="26464"/>
  <c r="BV139" i="26464"/>
  <c r="AZ139" i="26464"/>
  <c r="BH139" i="26464"/>
  <c r="BP139" i="26464"/>
  <c r="BB139" i="26464"/>
  <c r="BT139" i="26464"/>
  <c r="BD139" i="26464"/>
  <c r="BJ139" i="26464"/>
  <c r="BL139" i="26464"/>
  <c r="BR139" i="26464"/>
  <c r="EG258" i="26464"/>
  <c r="CN258" i="26464"/>
  <c r="CV258" i="26464"/>
  <c r="DF258" i="26464"/>
  <c r="DN258" i="26464"/>
  <c r="EA258" i="26464"/>
  <c r="EI258" i="26464"/>
  <c r="CP258" i="26464"/>
  <c r="CX258" i="26464"/>
  <c r="DH258" i="26464"/>
  <c r="DP258" i="26464"/>
  <c r="CL258" i="26464"/>
  <c r="CT258" i="26464"/>
  <c r="DB258" i="26464"/>
  <c r="DL258" i="26464"/>
  <c r="EC258" i="26464"/>
  <c r="CR258" i="26464"/>
  <c r="EM258" i="26464"/>
  <c r="DR258" i="26464"/>
  <c r="CZ258" i="26464"/>
  <c r="EE258" i="26464"/>
  <c r="CJ258" i="26464"/>
  <c r="DJ258" i="26464"/>
  <c r="EK258" i="26464"/>
  <c r="AM93" i="26464"/>
  <c r="AU93" i="26464"/>
  <c r="CA93" i="26464"/>
  <c r="AG93" i="26464"/>
  <c r="AO93" i="26464"/>
  <c r="CC93" i="26464"/>
  <c r="AI93" i="26464"/>
  <c r="CE93" i="26464"/>
  <c r="AK93" i="26464"/>
  <c r="AQ93" i="26464"/>
  <c r="AS93" i="26464"/>
  <c r="CN13" i="26464"/>
  <c r="CJ13" i="26464"/>
  <c r="L8" i="26465" s="1"/>
  <c r="CL13" i="26464"/>
  <c r="BB60" i="26464"/>
  <c r="BJ60" i="26464"/>
  <c r="BR60" i="26464"/>
  <c r="BD60" i="26464"/>
  <c r="BL60" i="26464"/>
  <c r="BT60" i="26464"/>
  <c r="BP60" i="26464"/>
  <c r="BV60" i="26464"/>
  <c r="AZ60" i="26464"/>
  <c r="BN60" i="26464"/>
  <c r="BH60" i="26464"/>
  <c r="BF60" i="26464"/>
  <c r="CI114" i="26464"/>
  <c r="CQ114" i="26464"/>
  <c r="CY114" i="26464"/>
  <c r="DI114" i="26464"/>
  <c r="DQ114" i="26464"/>
  <c r="ED114" i="26464"/>
  <c r="EL114" i="26464"/>
  <c r="CK114" i="26464"/>
  <c r="CS114" i="26464"/>
  <c r="DA114" i="26464"/>
  <c r="DK114" i="26464"/>
  <c r="EF114" i="26464"/>
  <c r="EB114" i="26464"/>
  <c r="EJ114" i="26464"/>
  <c r="CM114" i="26464"/>
  <c r="DG114" i="26464"/>
  <c r="EH114" i="26464"/>
  <c r="DM114" i="26464"/>
  <c r="CO114" i="26464"/>
  <c r="CU114" i="26464"/>
  <c r="DO114" i="26464"/>
  <c r="CW114" i="26464"/>
  <c r="DE114" i="26464"/>
  <c r="DZ114" i="26464"/>
  <c r="EP114" i="26464" s="1"/>
  <c r="AI224" i="26464"/>
  <c r="AQ224" i="26464"/>
  <c r="CE224" i="26464"/>
  <c r="AM224" i="26464"/>
  <c r="CA224" i="26464"/>
  <c r="AO224" i="26464"/>
  <c r="CC224" i="26464"/>
  <c r="AK224" i="26464"/>
  <c r="AG224" i="26464"/>
  <c r="AS224" i="26464"/>
  <c r="AU224" i="26464"/>
  <c r="EG74" i="26464"/>
  <c r="CN74" i="26464"/>
  <c r="DH74" i="26464"/>
  <c r="EM74" i="26464"/>
  <c r="CX74" i="26464"/>
  <c r="DR74" i="26464"/>
  <c r="EE74" i="26464"/>
  <c r="CP74" i="26464"/>
  <c r="DJ74" i="26464"/>
  <c r="CZ74" i="26464"/>
  <c r="CL74" i="26464"/>
  <c r="CV74" i="26464"/>
  <c r="DP74" i="26464"/>
  <c r="EC74" i="26464"/>
  <c r="DB74" i="26464"/>
  <c r="EI74" i="26464"/>
  <c r="DF74" i="26464"/>
  <c r="CJ74" i="26464"/>
  <c r="DL74" i="26464"/>
  <c r="EK74" i="26464"/>
  <c r="CT74" i="26464"/>
  <c r="EA74" i="26464"/>
  <c r="DN74" i="26464"/>
  <c r="CR74" i="26464"/>
  <c r="AZ136" i="26464"/>
  <c r="BH136" i="26464"/>
  <c r="BP136" i="26464"/>
  <c r="BB136" i="26464"/>
  <c r="BJ136" i="26464"/>
  <c r="BR136" i="26464"/>
  <c r="BF136" i="26464"/>
  <c r="BN136" i="26464"/>
  <c r="BV136" i="26464"/>
  <c r="BT136" i="26464"/>
  <c r="BD136" i="26464"/>
  <c r="BL136" i="26464"/>
  <c r="BA234" i="26464"/>
  <c r="BI234" i="26464"/>
  <c r="BQ234" i="26464"/>
  <c r="AY234" i="26464"/>
  <c r="BM234" i="26464"/>
  <c r="BC234" i="26464"/>
  <c r="BO234" i="26464"/>
  <c r="BE234" i="26464"/>
  <c r="BK234" i="26464"/>
  <c r="BS234" i="26464"/>
  <c r="BU234" i="26464"/>
  <c r="BG234" i="26464"/>
  <c r="BC231" i="26464"/>
  <c r="BK231" i="26464"/>
  <c r="BS231" i="26464"/>
  <c r="BE231" i="26464"/>
  <c r="BM231" i="26464"/>
  <c r="BU231" i="26464"/>
  <c r="BI231" i="26464"/>
  <c r="AY231" i="26464"/>
  <c r="BG231" i="26464"/>
  <c r="BA231" i="26464"/>
  <c r="BQ231" i="26464"/>
  <c r="BO231" i="26464"/>
  <c r="BF205" i="26464"/>
  <c r="BN205" i="26464"/>
  <c r="BV205" i="26464"/>
  <c r="BH205" i="26464"/>
  <c r="BR205" i="26464"/>
  <c r="AZ205" i="26464"/>
  <c r="BJ205" i="26464"/>
  <c r="BT205" i="26464"/>
  <c r="BP205" i="26464"/>
  <c r="BL205" i="26464"/>
  <c r="BB205" i="26464"/>
  <c r="BD205" i="26464"/>
  <c r="EE67" i="26464"/>
  <c r="EM67" i="26464"/>
  <c r="EG67" i="26464"/>
  <c r="CJ67" i="26464"/>
  <c r="CR67" i="26464"/>
  <c r="CZ67" i="26464"/>
  <c r="DJ67" i="26464"/>
  <c r="DR67" i="26464"/>
  <c r="DL67" i="26464"/>
  <c r="CL67" i="26464"/>
  <c r="CX67" i="26464"/>
  <c r="DN67" i="26464"/>
  <c r="EC67" i="26464"/>
  <c r="CN67" i="26464"/>
  <c r="DB67" i="26464"/>
  <c r="DP67" i="26464"/>
  <c r="CV67" i="26464"/>
  <c r="EA67" i="26464"/>
  <c r="CP67" i="26464"/>
  <c r="EI67" i="26464"/>
  <c r="DH67" i="26464"/>
  <c r="CT67" i="26464"/>
  <c r="DF67" i="26464"/>
  <c r="EK67" i="26464"/>
  <c r="CL147" i="26464"/>
  <c r="CT147" i="26464"/>
  <c r="DB147" i="26464"/>
  <c r="DL147" i="26464"/>
  <c r="CN147" i="26464"/>
  <c r="CV147" i="26464"/>
  <c r="DF147" i="26464"/>
  <c r="DN147" i="26464"/>
  <c r="EE147" i="26464"/>
  <c r="EM147" i="26464"/>
  <c r="CZ147" i="26464"/>
  <c r="DP147" i="26464"/>
  <c r="EG147" i="26464"/>
  <c r="CP147" i="26464"/>
  <c r="EI147" i="26464"/>
  <c r="DR147" i="26464"/>
  <c r="CR147" i="26464"/>
  <c r="DH147" i="26464"/>
  <c r="EK147" i="26464"/>
  <c r="DJ147" i="26464"/>
  <c r="CJ147" i="26464"/>
  <c r="CX147" i="26464"/>
  <c r="EC147" i="26464"/>
  <c r="EA147" i="26464"/>
  <c r="EA26" i="26464"/>
  <c r="CZ26" i="26464"/>
  <c r="CR26" i="26464"/>
  <c r="CN26" i="26464"/>
  <c r="DF26" i="26464"/>
  <c r="CL26" i="26464"/>
  <c r="DJ26" i="26464"/>
  <c r="CT26" i="26464"/>
  <c r="EC26" i="26464"/>
  <c r="CJ26" i="26464"/>
  <c r="CV26" i="26464"/>
  <c r="CP26" i="26464"/>
  <c r="AM77" i="26464"/>
  <c r="AU77" i="26464"/>
  <c r="CA77" i="26464"/>
  <c r="AG77" i="26464"/>
  <c r="AO77" i="26464"/>
  <c r="CC77" i="26464"/>
  <c r="AK77" i="26464"/>
  <c r="AS77" i="26464"/>
  <c r="CE77" i="26464"/>
  <c r="AQ77" i="26464"/>
  <c r="AI77" i="26464"/>
  <c r="BD160" i="26464"/>
  <c r="BL160" i="26464"/>
  <c r="BT160" i="26464"/>
  <c r="BN160" i="26464"/>
  <c r="BB160" i="26464"/>
  <c r="BP160" i="26464"/>
  <c r="BF160" i="26464"/>
  <c r="BR160" i="26464"/>
  <c r="AZ160" i="26464"/>
  <c r="BH160" i="26464"/>
  <c r="BJ160" i="26464"/>
  <c r="BV160" i="26464"/>
  <c r="N5" i="26465"/>
  <c r="S5" i="26465" s="1"/>
  <c r="P5" i="26465"/>
  <c r="U5" i="26465" s="1"/>
  <c r="M5" i="26465"/>
  <c r="R5" i="26465" s="1"/>
  <c r="O5" i="26465"/>
  <c r="T5" i="26465" s="1"/>
  <c r="Q5" i="26465"/>
  <c r="CO99" i="26464"/>
  <c r="CW99" i="26464"/>
  <c r="DG99" i="26464"/>
  <c r="DO99" i="26464"/>
  <c r="CI99" i="26464"/>
  <c r="CQ99" i="26464"/>
  <c r="CY99" i="26464"/>
  <c r="DI99" i="26464"/>
  <c r="DQ99" i="26464"/>
  <c r="DZ99" i="26464"/>
  <c r="EP99" i="26464" s="1"/>
  <c r="EH99" i="26464"/>
  <c r="DE99" i="26464"/>
  <c r="EJ99" i="26464"/>
  <c r="CS99" i="26464"/>
  <c r="EL99" i="26464"/>
  <c r="CU99" i="26464"/>
  <c r="DK99" i="26464"/>
  <c r="EB99" i="26464"/>
  <c r="CK99" i="26464"/>
  <c r="ED99" i="26464"/>
  <c r="CM99" i="26464"/>
  <c r="EF99" i="26464"/>
  <c r="DM99" i="26464"/>
  <c r="DA99" i="26464"/>
  <c r="CN102" i="26464"/>
  <c r="CV102" i="26464"/>
  <c r="DF102" i="26464"/>
  <c r="DN102" i="26464"/>
  <c r="CP102" i="26464"/>
  <c r="CX102" i="26464"/>
  <c r="DH102" i="26464"/>
  <c r="DP102" i="26464"/>
  <c r="EG102" i="26464"/>
  <c r="CT102" i="26464"/>
  <c r="DJ102" i="26464"/>
  <c r="EA102" i="26464"/>
  <c r="EM102" i="26464"/>
  <c r="CJ102" i="26464"/>
  <c r="EC102" i="26464"/>
  <c r="DL102" i="26464"/>
  <c r="CR102" i="26464"/>
  <c r="EK102" i="26464"/>
  <c r="DB102" i="26464"/>
  <c r="CL102" i="26464"/>
  <c r="DR102" i="26464"/>
  <c r="CZ102" i="26464"/>
  <c r="EI102" i="26464"/>
  <c r="EE102" i="26464"/>
  <c r="AM249" i="26464"/>
  <c r="AU249" i="26464"/>
  <c r="CA249" i="26464"/>
  <c r="AG249" i="26464"/>
  <c r="AO249" i="26464"/>
  <c r="CC249" i="26464"/>
  <c r="AK249" i="26464"/>
  <c r="AS249" i="26464"/>
  <c r="CE249" i="26464"/>
  <c r="AQ249" i="26464"/>
  <c r="AI249" i="26464"/>
  <c r="AF70" i="26464"/>
  <c r="AN70" i="26464"/>
  <c r="CB70" i="26464"/>
  <c r="AH70" i="26464"/>
  <c r="AP70" i="26464"/>
  <c r="CD70" i="26464"/>
  <c r="AR70" i="26464"/>
  <c r="AT70" i="26464"/>
  <c r="BZ70" i="26464"/>
  <c r="AJ70" i="26464"/>
  <c r="AL70" i="26464"/>
  <c r="EB156" i="26464"/>
  <c r="EJ156" i="26464"/>
  <c r="CQ156" i="26464"/>
  <c r="DK156" i="26464"/>
  <c r="CI156" i="26464"/>
  <c r="DA156" i="26464"/>
  <c r="EH156" i="26464"/>
  <c r="CK156" i="26464"/>
  <c r="DE156" i="26464"/>
  <c r="CY156" i="26464"/>
  <c r="DQ156" i="26464"/>
  <c r="CM156" i="26464"/>
  <c r="EL156" i="26464"/>
  <c r="CO156" i="26464"/>
  <c r="DG156" i="26464"/>
  <c r="DZ156" i="26464"/>
  <c r="EP156" i="26464" s="1"/>
  <c r="CW156" i="26464"/>
  <c r="DO156" i="26464"/>
  <c r="EF156" i="26464"/>
  <c r="ED156" i="26464"/>
  <c r="CS156" i="26464"/>
  <c r="CU156" i="26464"/>
  <c r="DM156" i="26464"/>
  <c r="DI156" i="26464"/>
  <c r="CO242" i="26464"/>
  <c r="CW242" i="26464"/>
  <c r="DG242" i="26464"/>
  <c r="DO242" i="26464"/>
  <c r="CI242" i="26464"/>
  <c r="DA242" i="26464"/>
  <c r="EH242" i="26464"/>
  <c r="CS242" i="26464"/>
  <c r="DM242" i="26464"/>
  <c r="DZ242" i="26464"/>
  <c r="EJ242" i="26464"/>
  <c r="CK242" i="26464"/>
  <c r="DE242" i="26464"/>
  <c r="EB242" i="26464"/>
  <c r="CU242" i="26464"/>
  <c r="EL242" i="26464"/>
  <c r="CQ242" i="26464"/>
  <c r="DK242" i="26464"/>
  <c r="CY242" i="26464"/>
  <c r="EF242" i="26464"/>
  <c r="DI242" i="26464"/>
  <c r="CM242" i="26464"/>
  <c r="DQ242" i="26464"/>
  <c r="ED242" i="26464"/>
  <c r="BA255" i="26464"/>
  <c r="BI255" i="26464"/>
  <c r="BQ255" i="26464"/>
  <c r="BC255" i="26464"/>
  <c r="BK255" i="26464"/>
  <c r="BS255" i="26464"/>
  <c r="AY255" i="26464"/>
  <c r="BG255" i="26464"/>
  <c r="BO255" i="26464"/>
  <c r="BE255" i="26464"/>
  <c r="BU255" i="26464"/>
  <c r="BM255" i="26464"/>
  <c r="AF42" i="26464"/>
  <c r="AN42" i="26464"/>
  <c r="BZ42" i="26464"/>
  <c r="AJ42" i="26464"/>
  <c r="AL42" i="26464"/>
  <c r="AH42" i="26464"/>
  <c r="CB42" i="26464"/>
  <c r="AR42" i="26464"/>
  <c r="AP42" i="26464"/>
  <c r="CM105" i="26464"/>
  <c r="CU105" i="26464"/>
  <c r="DE105" i="26464"/>
  <c r="DM105" i="26464"/>
  <c r="CO105" i="26464"/>
  <c r="EF105" i="26464"/>
  <c r="CK105" i="26464"/>
  <c r="DZ105" i="26464"/>
  <c r="EP105" i="26464" s="1"/>
  <c r="EJ105" i="26464"/>
  <c r="CY105" i="26464"/>
  <c r="DK105" i="26464"/>
  <c r="EB105" i="26464"/>
  <c r="EL105" i="26464"/>
  <c r="CQ105" i="26464"/>
  <c r="DA105" i="26464"/>
  <c r="DO105" i="26464"/>
  <c r="CW105" i="26464"/>
  <c r="DI105" i="26464"/>
  <c r="CS105" i="26464"/>
  <c r="ED105" i="26464"/>
  <c r="EH105" i="26464"/>
  <c r="DG105" i="26464"/>
  <c r="CI105" i="26464"/>
  <c r="DQ105" i="26464"/>
  <c r="BD87" i="26464"/>
  <c r="BL87" i="26464"/>
  <c r="BT87" i="26464"/>
  <c r="BH87" i="26464"/>
  <c r="BR87" i="26464"/>
  <c r="AZ87" i="26464"/>
  <c r="BJ87" i="26464"/>
  <c r="BV87" i="26464"/>
  <c r="BB87" i="26464"/>
  <c r="BF87" i="26464"/>
  <c r="BN87" i="26464"/>
  <c r="BP87" i="26464"/>
  <c r="BF227" i="26464"/>
  <c r="BN227" i="26464"/>
  <c r="BV227" i="26464"/>
  <c r="BD227" i="26464"/>
  <c r="BR227" i="26464"/>
  <c r="BH227" i="26464"/>
  <c r="BT227" i="26464"/>
  <c r="BJ227" i="26464"/>
  <c r="BP227" i="26464"/>
  <c r="BL227" i="26464"/>
  <c r="BB227" i="26464"/>
  <c r="AZ227" i="26464"/>
  <c r="AI173" i="26464"/>
  <c r="AQ173" i="26464"/>
  <c r="CE173" i="26464"/>
  <c r="AK173" i="26464"/>
  <c r="AS173" i="26464"/>
  <c r="AG173" i="26464"/>
  <c r="AO173" i="26464"/>
  <c r="CC173" i="26464"/>
  <c r="CA173" i="26464"/>
  <c r="AM173" i="26464"/>
  <c r="AU173" i="26464"/>
  <c r="AY280" i="26464"/>
  <c r="BU280" i="26464"/>
  <c r="BO280" i="26464"/>
  <c r="BQ280" i="26464"/>
  <c r="BS280" i="26464"/>
  <c r="AF145" i="26464"/>
  <c r="AN145" i="26464"/>
  <c r="CB145" i="26464"/>
  <c r="AH145" i="26464"/>
  <c r="AP145" i="26464"/>
  <c r="CD145" i="26464"/>
  <c r="BZ145" i="26464"/>
  <c r="AR145" i="26464"/>
  <c r="AJ145" i="26464"/>
  <c r="AL145" i="26464"/>
  <c r="AT145" i="26464"/>
  <c r="AZ61" i="26464"/>
  <c r="BH61" i="26464"/>
  <c r="BP61" i="26464"/>
  <c r="BB61" i="26464"/>
  <c r="BJ61" i="26464"/>
  <c r="BR61" i="26464"/>
  <c r="BF61" i="26464"/>
  <c r="BN61" i="26464"/>
  <c r="BV61" i="26464"/>
  <c r="BD61" i="26464"/>
  <c r="BT61" i="26464"/>
  <c r="BL61" i="26464"/>
  <c r="AG129" i="26464"/>
  <c r="AO129" i="26464"/>
  <c r="CC129" i="26464"/>
  <c r="AI129" i="26464"/>
  <c r="AS129" i="26464"/>
  <c r="AK129" i="26464"/>
  <c r="AU129" i="26464"/>
  <c r="CA129" i="26464"/>
  <c r="AQ129" i="26464"/>
  <c r="AM129" i="26464"/>
  <c r="CE129" i="26464"/>
  <c r="DZ40" i="26464"/>
  <c r="EP40" i="26464" s="1"/>
  <c r="EB40" i="26464"/>
  <c r="CO40" i="26464"/>
  <c r="CW40" i="26464"/>
  <c r="DG40" i="26464"/>
  <c r="DI40" i="26464"/>
  <c r="CK40" i="26464"/>
  <c r="CS40" i="26464"/>
  <c r="ED40" i="26464"/>
  <c r="DA40" i="26464"/>
  <c r="EH40" i="26464"/>
  <c r="CI40" i="26464"/>
  <c r="DE40" i="26464"/>
  <c r="CM40" i="26464"/>
  <c r="DM40" i="26464"/>
  <c r="CY40" i="26464"/>
  <c r="CQ40" i="26464"/>
  <c r="CU40" i="26464"/>
  <c r="BB138" i="26464"/>
  <c r="BJ138" i="26464"/>
  <c r="BR138" i="26464"/>
  <c r="BD138" i="26464"/>
  <c r="BL138" i="26464"/>
  <c r="BT138" i="26464"/>
  <c r="AZ138" i="26464"/>
  <c r="BH138" i="26464"/>
  <c r="BP138" i="26464"/>
  <c r="BN138" i="26464"/>
  <c r="BV138" i="26464"/>
  <c r="BF138" i="26464"/>
  <c r="BE142" i="26464"/>
  <c r="BM142" i="26464"/>
  <c r="BU142" i="26464"/>
  <c r="AY142" i="26464"/>
  <c r="BG142" i="26464"/>
  <c r="BO142" i="26464"/>
  <c r="BI142" i="26464"/>
  <c r="BK142" i="26464"/>
  <c r="BA142" i="26464"/>
  <c r="BS142" i="26464"/>
  <c r="BC142" i="26464"/>
  <c r="BQ142" i="26464"/>
  <c r="AL218" i="26464"/>
  <c r="AT218" i="26464"/>
  <c r="BZ218" i="26464"/>
  <c r="AF218" i="26464"/>
  <c r="AN218" i="26464"/>
  <c r="CB218" i="26464"/>
  <c r="AP218" i="26464"/>
  <c r="AR218" i="26464"/>
  <c r="AJ218" i="26464"/>
  <c r="CD218" i="26464"/>
  <c r="AH218" i="26464"/>
  <c r="DT10" i="26464"/>
  <c r="Q51" i="18" s="1"/>
  <c r="R51" i="18" s="1"/>
  <c r="DS10" i="26464"/>
  <c r="DU10" i="26464"/>
  <c r="EA99" i="26464"/>
  <c r="EI99" i="26464"/>
  <c r="EC99" i="26464"/>
  <c r="EK99" i="26464"/>
  <c r="CN99" i="26464"/>
  <c r="CV99" i="26464"/>
  <c r="DF99" i="26464"/>
  <c r="DN99" i="26464"/>
  <c r="CR99" i="26464"/>
  <c r="DH99" i="26464"/>
  <c r="CT99" i="26464"/>
  <c r="DJ99" i="26464"/>
  <c r="EM99" i="26464"/>
  <c r="CJ99" i="26464"/>
  <c r="CP99" i="26464"/>
  <c r="DB99" i="26464"/>
  <c r="DR99" i="26464"/>
  <c r="EG99" i="26464"/>
  <c r="DP99" i="26464"/>
  <c r="CL99" i="26464"/>
  <c r="EE99" i="26464"/>
  <c r="CX99" i="26464"/>
  <c r="CZ99" i="26464"/>
  <c r="DL99" i="26464"/>
  <c r="BB30" i="26464"/>
  <c r="BD30" i="26464"/>
  <c r="AZ30" i="26464"/>
  <c r="BJ30" i="26464"/>
  <c r="BL30" i="26464"/>
  <c r="BF30" i="26464"/>
  <c r="BH30" i="26464"/>
  <c r="AL249" i="26464"/>
  <c r="AT249" i="26464"/>
  <c r="BZ249" i="26464"/>
  <c r="AF249" i="26464"/>
  <c r="AN249" i="26464"/>
  <c r="CB249" i="26464"/>
  <c r="AJ249" i="26464"/>
  <c r="CD249" i="26464"/>
  <c r="AP249" i="26464"/>
  <c r="AH249" i="26464"/>
  <c r="AR249" i="26464"/>
  <c r="AM70" i="26464"/>
  <c r="AU70" i="26464"/>
  <c r="CA70" i="26464"/>
  <c r="AQ70" i="26464"/>
  <c r="CC70" i="26464"/>
  <c r="CE70" i="26464"/>
  <c r="AG70" i="26464"/>
  <c r="AS70" i="26464"/>
  <c r="AI70" i="26464"/>
  <c r="AO70" i="26464"/>
  <c r="AK70" i="26464"/>
  <c r="CP156" i="26464"/>
  <c r="CX156" i="26464"/>
  <c r="DH156" i="26464"/>
  <c r="DP156" i="26464"/>
  <c r="CZ156" i="26464"/>
  <c r="EG156" i="26464"/>
  <c r="CR156" i="26464"/>
  <c r="DL156" i="26464"/>
  <c r="CT156" i="26464"/>
  <c r="DN156" i="26464"/>
  <c r="EA156" i="26464"/>
  <c r="EK156" i="26464"/>
  <c r="CL156" i="26464"/>
  <c r="EI156" i="26464"/>
  <c r="DB156" i="26464"/>
  <c r="DR156" i="26464"/>
  <c r="CN156" i="26464"/>
  <c r="DF156" i="26464"/>
  <c r="EM156" i="26464"/>
  <c r="CJ156" i="26464"/>
  <c r="EE156" i="26464"/>
  <c r="CV156" i="26464"/>
  <c r="EC156" i="26464"/>
  <c r="DJ156" i="26464"/>
  <c r="AZ154" i="26464"/>
  <c r="BH154" i="26464"/>
  <c r="BP154" i="26464"/>
  <c r="BJ154" i="26464"/>
  <c r="BB154" i="26464"/>
  <c r="BT154" i="26464"/>
  <c r="BD154" i="26464"/>
  <c r="BV154" i="26464"/>
  <c r="BL154" i="26464"/>
  <c r="BN154" i="26464"/>
  <c r="BF154" i="26464"/>
  <c r="BR154" i="26464"/>
  <c r="CI198" i="26464"/>
  <c r="CQ198" i="26464"/>
  <c r="CY198" i="26464"/>
  <c r="DI198" i="26464"/>
  <c r="DQ198" i="26464"/>
  <c r="CK198" i="26464"/>
  <c r="CS198" i="26464"/>
  <c r="DA198" i="26464"/>
  <c r="DK198" i="26464"/>
  <c r="EB198" i="26464"/>
  <c r="EJ198" i="26464"/>
  <c r="CW198" i="26464"/>
  <c r="DM198" i="26464"/>
  <c r="ED198" i="26464"/>
  <c r="CM198" i="26464"/>
  <c r="EF198" i="26464"/>
  <c r="DO198" i="26464"/>
  <c r="CO198" i="26464"/>
  <c r="DE198" i="26464"/>
  <c r="EH198" i="26464"/>
  <c r="DG198" i="26464"/>
  <c r="EL198" i="26464"/>
  <c r="CU198" i="26464"/>
  <c r="DZ198" i="26464"/>
  <c r="EP198" i="26464" s="1"/>
  <c r="AZ255" i="26464"/>
  <c r="BH255" i="26464"/>
  <c r="BP255" i="26464"/>
  <c r="BB255" i="26464"/>
  <c r="BJ255" i="26464"/>
  <c r="BR255" i="26464"/>
  <c r="BN255" i="26464"/>
  <c r="BF255" i="26464"/>
  <c r="BT255" i="26464"/>
  <c r="BD255" i="26464"/>
  <c r="BV255" i="26464"/>
  <c r="BL255" i="26464"/>
  <c r="CP265" i="26464"/>
  <c r="CX265" i="26464"/>
  <c r="DH265" i="26464"/>
  <c r="DP265" i="26464"/>
  <c r="EC265" i="26464"/>
  <c r="EK265" i="26464"/>
  <c r="CJ265" i="26464"/>
  <c r="CR265" i="26464"/>
  <c r="CZ265" i="26464"/>
  <c r="DJ265" i="26464"/>
  <c r="DR265" i="26464"/>
  <c r="EE265" i="26464"/>
  <c r="EM265" i="26464"/>
  <c r="EA265" i="26464"/>
  <c r="EI265" i="26464"/>
  <c r="DL265" i="26464"/>
  <c r="DB265" i="26464"/>
  <c r="CN265" i="26464"/>
  <c r="CT265" i="26464"/>
  <c r="DN265" i="26464"/>
  <c r="CL265" i="26464"/>
  <c r="DF265" i="26464"/>
  <c r="EG265" i="26464"/>
  <c r="CV265" i="26464"/>
  <c r="AG205" i="26464"/>
  <c r="AO205" i="26464"/>
  <c r="CC205" i="26464"/>
  <c r="AM205" i="26464"/>
  <c r="CE205" i="26464"/>
  <c r="AQ205" i="26464"/>
  <c r="AK205" i="26464"/>
  <c r="AU205" i="26464"/>
  <c r="CA205" i="26464"/>
  <c r="AS205" i="26464"/>
  <c r="AI205" i="26464"/>
  <c r="AM28" i="26464"/>
  <c r="AG28" i="26464"/>
  <c r="AI28" i="26464"/>
  <c r="AK28" i="26464"/>
  <c r="CA28" i="26464"/>
  <c r="EF45" i="26464"/>
  <c r="CM45" i="26464"/>
  <c r="DG45" i="26464"/>
  <c r="CO45" i="26464"/>
  <c r="DI45" i="26464"/>
  <c r="EH45" i="26464"/>
  <c r="CU45" i="26464"/>
  <c r="DO45" i="26464"/>
  <c r="ED45" i="26464"/>
  <c r="CW45" i="26464"/>
  <c r="DM45" i="26464"/>
  <c r="CI45" i="26464"/>
  <c r="CY45" i="26464"/>
  <c r="EJ45" i="26464"/>
  <c r="CK45" i="26464"/>
  <c r="DA45" i="26464"/>
  <c r="CS45" i="26464"/>
  <c r="DK45" i="26464"/>
  <c r="DE45" i="26464"/>
  <c r="DZ45" i="26464"/>
  <c r="EP45" i="26464" s="1"/>
  <c r="CQ45" i="26464"/>
  <c r="EB45" i="26464"/>
  <c r="BV280" i="26464"/>
  <c r="BP280" i="26464"/>
  <c r="BT280" i="26464"/>
  <c r="AZ280" i="26464"/>
  <c r="BR280" i="26464"/>
  <c r="AG282" i="26464"/>
  <c r="AI282" i="26464"/>
  <c r="AS282" i="26464"/>
  <c r="AU282" i="26464"/>
  <c r="AK282" i="26464"/>
  <c r="AM79" i="26464"/>
  <c r="AU79" i="26464"/>
  <c r="CA79" i="26464"/>
  <c r="AK79" i="26464"/>
  <c r="AO79" i="26464"/>
  <c r="AI79" i="26464"/>
  <c r="AG79" i="26464"/>
  <c r="AQ79" i="26464"/>
  <c r="CC79" i="26464"/>
  <c r="AS79" i="26464"/>
  <c r="CE79" i="26464"/>
  <c r="BB130" i="26464"/>
  <c r="BJ130" i="26464"/>
  <c r="BR130" i="26464"/>
  <c r="BD130" i="26464"/>
  <c r="BN130" i="26464"/>
  <c r="BF130" i="26464"/>
  <c r="BP130" i="26464"/>
  <c r="AZ130" i="26464"/>
  <c r="BL130" i="26464"/>
  <c r="BV130" i="26464"/>
  <c r="BT130" i="26464"/>
  <c r="BH130" i="26464"/>
  <c r="BB268" i="26464"/>
  <c r="BJ268" i="26464"/>
  <c r="BR268" i="26464"/>
  <c r="BD268" i="26464"/>
  <c r="BL268" i="26464"/>
  <c r="BT268" i="26464"/>
  <c r="AZ268" i="26464"/>
  <c r="BH268" i="26464"/>
  <c r="BP268" i="26464"/>
  <c r="BV268" i="26464"/>
  <c r="BN268" i="26464"/>
  <c r="BF268" i="26464"/>
  <c r="AY61" i="26464"/>
  <c r="BG61" i="26464"/>
  <c r="BO61" i="26464"/>
  <c r="BA61" i="26464"/>
  <c r="BI61" i="26464"/>
  <c r="BQ61" i="26464"/>
  <c r="BC61" i="26464"/>
  <c r="BU61" i="26464"/>
  <c r="BE61" i="26464"/>
  <c r="BK61" i="26464"/>
  <c r="BM61" i="26464"/>
  <c r="BS61" i="26464"/>
  <c r="BE59" i="26464"/>
  <c r="BM59" i="26464"/>
  <c r="BU59" i="26464"/>
  <c r="AY59" i="26464"/>
  <c r="BG59" i="26464"/>
  <c r="BO59" i="26464"/>
  <c r="BC59" i="26464"/>
  <c r="BI59" i="26464"/>
  <c r="BK59" i="26464"/>
  <c r="BA59" i="26464"/>
  <c r="BQ59" i="26464"/>
  <c r="BS59" i="26464"/>
  <c r="AH129" i="26464"/>
  <c r="AP129" i="26464"/>
  <c r="CD129" i="26464"/>
  <c r="AF129" i="26464"/>
  <c r="AR129" i="26464"/>
  <c r="AJ129" i="26464"/>
  <c r="AT129" i="26464"/>
  <c r="BZ129" i="26464"/>
  <c r="AN129" i="26464"/>
  <c r="CB129" i="26464"/>
  <c r="AL129" i="26464"/>
  <c r="AM163" i="26464"/>
  <c r="AU163" i="26464"/>
  <c r="CA163" i="26464"/>
  <c r="AG163" i="26464"/>
  <c r="AS163" i="26464"/>
  <c r="AI163" i="26464"/>
  <c r="AK163" i="26464"/>
  <c r="CE163" i="26464"/>
  <c r="AO163" i="26464"/>
  <c r="AQ163" i="26464"/>
  <c r="CC163" i="26464"/>
  <c r="BC93" i="26464"/>
  <c r="BK93" i="26464"/>
  <c r="BS93" i="26464"/>
  <c r="BE93" i="26464"/>
  <c r="BM93" i="26464"/>
  <c r="BU93" i="26464"/>
  <c r="AY93" i="26464"/>
  <c r="BO93" i="26464"/>
  <c r="BA93" i="26464"/>
  <c r="BQ93" i="26464"/>
  <c r="BI93" i="26464"/>
  <c r="BG93" i="26464"/>
  <c r="CP40" i="26464"/>
  <c r="CX40" i="26464"/>
  <c r="DH40" i="26464"/>
  <c r="CJ40" i="26464"/>
  <c r="CR40" i="26464"/>
  <c r="CZ40" i="26464"/>
  <c r="DJ40" i="26464"/>
  <c r="EI40" i="26464"/>
  <c r="CT40" i="26464"/>
  <c r="EE40" i="26464"/>
  <c r="CV40" i="26464"/>
  <c r="DN40" i="26464"/>
  <c r="DF40" i="26464"/>
  <c r="DB40" i="26464"/>
  <c r="CL40" i="26464"/>
  <c r="EC40" i="26464"/>
  <c r="CN40" i="26464"/>
  <c r="EA40" i="26464"/>
  <c r="BK169" i="26464"/>
  <c r="BU169" i="26464"/>
  <c r="BC169" i="26464"/>
  <c r="BM169" i="26464"/>
  <c r="BE169" i="26464"/>
  <c r="BO169" i="26464"/>
  <c r="BA169" i="26464"/>
  <c r="BS169" i="26464"/>
  <c r="BG169" i="26464"/>
  <c r="BI169" i="26464"/>
  <c r="AY169" i="26464"/>
  <c r="BQ169" i="26464"/>
  <c r="BF108" i="26464"/>
  <c r="BP108" i="26464"/>
  <c r="BH108" i="26464"/>
  <c r="AZ108" i="26464"/>
  <c r="BR108" i="26464"/>
  <c r="BD108" i="26464"/>
  <c r="BN108" i="26464"/>
  <c r="BL108" i="26464"/>
  <c r="BT108" i="26464"/>
  <c r="BJ108" i="26464"/>
  <c r="BV108" i="26464"/>
  <c r="BB108" i="26464"/>
  <c r="EG168" i="26464"/>
  <c r="CX168" i="26464"/>
  <c r="DR168" i="26464"/>
  <c r="EE168" i="26464"/>
  <c r="CP168" i="26464"/>
  <c r="DJ168" i="26464"/>
  <c r="CZ168" i="26464"/>
  <c r="CR168" i="26464"/>
  <c r="DL168" i="26464"/>
  <c r="EI168" i="26464"/>
  <c r="CN168" i="26464"/>
  <c r="DH168" i="26464"/>
  <c r="EM168" i="26464"/>
  <c r="CT168" i="26464"/>
  <c r="EA168" i="26464"/>
  <c r="CV168" i="26464"/>
  <c r="DB168" i="26464"/>
  <c r="EC168" i="26464"/>
  <c r="DF168" i="26464"/>
  <c r="DP168" i="26464"/>
  <c r="DN168" i="26464"/>
  <c r="EK168" i="26464"/>
  <c r="CL168" i="26464"/>
  <c r="CJ168" i="26464"/>
  <c r="AM211" i="26464"/>
  <c r="AU211" i="26464"/>
  <c r="CA211" i="26464"/>
  <c r="AG211" i="26464"/>
  <c r="AQ211" i="26464"/>
  <c r="AI211" i="26464"/>
  <c r="CC211" i="26464"/>
  <c r="AS211" i="26464"/>
  <c r="AO211" i="26464"/>
  <c r="AK211" i="26464"/>
  <c r="CE211" i="26464"/>
  <c r="CK233" i="26464"/>
  <c r="CS233" i="26464"/>
  <c r="DA233" i="26464"/>
  <c r="DK233" i="26464"/>
  <c r="CM233" i="26464"/>
  <c r="CU233" i="26464"/>
  <c r="DE233" i="26464"/>
  <c r="DM233" i="26464"/>
  <c r="ED233" i="26464"/>
  <c r="EL233" i="26464"/>
  <c r="CI233" i="26464"/>
  <c r="CW233" i="26464"/>
  <c r="EB233" i="26464"/>
  <c r="CY233" i="26464"/>
  <c r="DO233" i="26464"/>
  <c r="EF233" i="26464"/>
  <c r="CO233" i="26464"/>
  <c r="EH233" i="26464"/>
  <c r="DI233" i="26464"/>
  <c r="DG233" i="26464"/>
  <c r="DQ233" i="26464"/>
  <c r="CQ233" i="26464"/>
  <c r="EJ233" i="26464"/>
  <c r="DZ233" i="26464"/>
  <c r="AJ266" i="26464"/>
  <c r="AR266" i="26464"/>
  <c r="AL266" i="26464"/>
  <c r="AT266" i="26464"/>
  <c r="BZ266" i="26464"/>
  <c r="AH266" i="26464"/>
  <c r="AP266" i="26464"/>
  <c r="CD266" i="26464"/>
  <c r="CB266" i="26464"/>
  <c r="AN266" i="26464"/>
  <c r="AF266" i="26464"/>
  <c r="BE84" i="26464"/>
  <c r="BM84" i="26464"/>
  <c r="BU84" i="26464"/>
  <c r="AY84" i="26464"/>
  <c r="BG84" i="26464"/>
  <c r="BO84" i="26464"/>
  <c r="BA84" i="26464"/>
  <c r="BC84" i="26464"/>
  <c r="BQ84" i="26464"/>
  <c r="BK84" i="26464"/>
  <c r="BI84" i="26464"/>
  <c r="BS84" i="26464"/>
  <c r="AL193" i="26464"/>
  <c r="AT193" i="26464"/>
  <c r="BZ193" i="26464"/>
  <c r="AF193" i="26464"/>
  <c r="AN193" i="26464"/>
  <c r="CB193" i="26464"/>
  <c r="AR193" i="26464"/>
  <c r="AH193" i="26464"/>
  <c r="AJ193" i="26464"/>
  <c r="CD193" i="26464"/>
  <c r="AP193" i="26464"/>
  <c r="AJ58" i="26464"/>
  <c r="AR58" i="26464"/>
  <c r="AL58" i="26464"/>
  <c r="AT58" i="26464"/>
  <c r="BZ58" i="26464"/>
  <c r="AF58" i="26464"/>
  <c r="AH58" i="26464"/>
  <c r="CB58" i="26464"/>
  <c r="CD58" i="26464"/>
  <c r="AN58" i="26464"/>
  <c r="AP58" i="26464"/>
  <c r="EA25" i="26464"/>
  <c r="CN25" i="26464"/>
  <c r="CV25" i="26464"/>
  <c r="CT25" i="26464"/>
  <c r="CZ25" i="26464"/>
  <c r="CJ25" i="26464"/>
  <c r="DJ25" i="26464"/>
  <c r="CR25" i="26464"/>
  <c r="CL25" i="26464"/>
  <c r="EC25" i="26464"/>
  <c r="CP25" i="26464"/>
  <c r="DF25" i="26464"/>
  <c r="BE67" i="26464"/>
  <c r="BM67" i="26464"/>
  <c r="BU67" i="26464"/>
  <c r="AY67" i="26464"/>
  <c r="BG67" i="26464"/>
  <c r="BO67" i="26464"/>
  <c r="BK67" i="26464"/>
  <c r="BA67" i="26464"/>
  <c r="BI67" i="26464"/>
  <c r="BC67" i="26464"/>
  <c r="BS67" i="26464"/>
  <c r="BQ67" i="26464"/>
  <c r="EA112" i="26464"/>
  <c r="EI112" i="26464"/>
  <c r="CR112" i="26464"/>
  <c r="DL112" i="26464"/>
  <c r="CJ112" i="26464"/>
  <c r="DB112" i="26464"/>
  <c r="CT112" i="26464"/>
  <c r="DN112" i="26464"/>
  <c r="EK112" i="26464"/>
  <c r="CL112" i="26464"/>
  <c r="DF112" i="26464"/>
  <c r="DP112" i="26464"/>
  <c r="EC112" i="26464"/>
  <c r="CZ112" i="26464"/>
  <c r="EG112" i="26464"/>
  <c r="EM112" i="26464"/>
  <c r="DJ112" i="26464"/>
  <c r="CN112" i="26464"/>
  <c r="CP112" i="26464"/>
  <c r="DR112" i="26464"/>
  <c r="DH112" i="26464"/>
  <c r="EE112" i="26464"/>
  <c r="CV112" i="26464"/>
  <c r="CX112" i="26464"/>
  <c r="BF121" i="26464"/>
  <c r="BN121" i="26464"/>
  <c r="BV121" i="26464"/>
  <c r="AZ121" i="26464"/>
  <c r="BH121" i="26464"/>
  <c r="BP121" i="26464"/>
  <c r="BB121" i="26464"/>
  <c r="BD121" i="26464"/>
  <c r="BR121" i="26464"/>
  <c r="BL121" i="26464"/>
  <c r="BT121" i="26464"/>
  <c r="BJ121" i="26464"/>
  <c r="CI182" i="26464"/>
  <c r="CQ182" i="26464"/>
  <c r="CY182" i="26464"/>
  <c r="DI182" i="26464"/>
  <c r="DQ182" i="26464"/>
  <c r="ED182" i="26464"/>
  <c r="EL182" i="26464"/>
  <c r="CK182" i="26464"/>
  <c r="CS182" i="26464"/>
  <c r="DA182" i="26464"/>
  <c r="DK182" i="26464"/>
  <c r="EF182" i="26464"/>
  <c r="EB182" i="26464"/>
  <c r="EJ182" i="26464"/>
  <c r="DM182" i="26464"/>
  <c r="CO182" i="26464"/>
  <c r="CU182" i="26464"/>
  <c r="DO182" i="26464"/>
  <c r="CM182" i="26464"/>
  <c r="DG182" i="26464"/>
  <c r="EH182" i="26464"/>
  <c r="CW182" i="26464"/>
  <c r="DE182" i="26464"/>
  <c r="DZ182" i="26464"/>
  <c r="AF233" i="26464"/>
  <c r="AN233" i="26464"/>
  <c r="CB233" i="26464"/>
  <c r="AL233" i="26464"/>
  <c r="BZ233" i="26464"/>
  <c r="AP233" i="26464"/>
  <c r="AJ233" i="26464"/>
  <c r="AR233" i="26464"/>
  <c r="CD233" i="26464"/>
  <c r="AT233" i="26464"/>
  <c r="AH233" i="26464"/>
  <c r="AZ149" i="26464"/>
  <c r="BH149" i="26464"/>
  <c r="BP149" i="26464"/>
  <c r="BB149" i="26464"/>
  <c r="BJ149" i="26464"/>
  <c r="BR149" i="26464"/>
  <c r="BD149" i="26464"/>
  <c r="BF149" i="26464"/>
  <c r="BT149" i="26464"/>
  <c r="BL149" i="26464"/>
  <c r="BV149" i="26464"/>
  <c r="BN149" i="26464"/>
  <c r="AM44" i="26464"/>
  <c r="AU44" i="26464"/>
  <c r="F85" i="18" s="1"/>
  <c r="G85" i="18" s="1"/>
  <c r="CE44" i="26464"/>
  <c r="AS44" i="26464"/>
  <c r="CA44" i="26464"/>
  <c r="AI44" i="26464"/>
  <c r="AO44" i="26464"/>
  <c r="AQ44" i="26464"/>
  <c r="AK44" i="26464"/>
  <c r="CC44" i="26464"/>
  <c r="AG44" i="26464"/>
  <c r="ED259" i="26464"/>
  <c r="EL259" i="26464"/>
  <c r="CK259" i="26464"/>
  <c r="CS259" i="26464"/>
  <c r="DA259" i="26464"/>
  <c r="DK259" i="26464"/>
  <c r="EF259" i="26464"/>
  <c r="CM259" i="26464"/>
  <c r="CU259" i="26464"/>
  <c r="DE259" i="26464"/>
  <c r="DM259" i="26464"/>
  <c r="CI259" i="26464"/>
  <c r="CQ259" i="26464"/>
  <c r="CY259" i="26464"/>
  <c r="DI259" i="26464"/>
  <c r="DQ259" i="26464"/>
  <c r="EB259" i="26464"/>
  <c r="CO259" i="26464"/>
  <c r="DO259" i="26464"/>
  <c r="DG259" i="26464"/>
  <c r="EH259" i="26464"/>
  <c r="EJ259" i="26464"/>
  <c r="CW259" i="26464"/>
  <c r="DZ259" i="26464"/>
  <c r="BE116" i="26464"/>
  <c r="BM116" i="26464"/>
  <c r="BU116" i="26464"/>
  <c r="AY116" i="26464"/>
  <c r="BG116" i="26464"/>
  <c r="BO116" i="26464"/>
  <c r="BK116" i="26464"/>
  <c r="BQ116" i="26464"/>
  <c r="BI116" i="26464"/>
  <c r="BA116" i="26464"/>
  <c r="BS116" i="26464"/>
  <c r="BC116" i="26464"/>
  <c r="AH33" i="26464"/>
  <c r="AF33" i="26464"/>
  <c r="AL33" i="26464"/>
  <c r="AJ33" i="26464"/>
  <c r="AP33" i="26464"/>
  <c r="CB33" i="26464"/>
  <c r="BZ33" i="26464"/>
  <c r="AK164" i="26464"/>
  <c r="AS164" i="26464"/>
  <c r="AM164" i="26464"/>
  <c r="AU164" i="26464"/>
  <c r="CA164" i="26464"/>
  <c r="AG164" i="26464"/>
  <c r="CE164" i="26464"/>
  <c r="AI164" i="26464"/>
  <c r="AQ164" i="26464"/>
  <c r="AO164" i="26464"/>
  <c r="CC164" i="26464"/>
  <c r="AG192" i="26464"/>
  <c r="AO192" i="26464"/>
  <c r="CC192" i="26464"/>
  <c r="AI192" i="26464"/>
  <c r="AQ192" i="26464"/>
  <c r="CE192" i="26464"/>
  <c r="AS192" i="26464"/>
  <c r="AU192" i="26464"/>
  <c r="CA192" i="26464"/>
  <c r="AM192" i="26464"/>
  <c r="AK192" i="26464"/>
  <c r="AR281" i="26464"/>
  <c r="AF281" i="26464"/>
  <c r="AT281" i="26464"/>
  <c r="AH281" i="26464"/>
  <c r="AJ281" i="26464"/>
  <c r="CJ29" i="26464"/>
  <c r="CR29" i="26464"/>
  <c r="DF29" i="26464"/>
  <c r="DJ29" i="26464"/>
  <c r="CL29" i="26464"/>
  <c r="CT29" i="26464"/>
  <c r="EA29" i="26464"/>
  <c r="CV29" i="26464"/>
  <c r="EC29" i="26464"/>
  <c r="CN29" i="26464"/>
  <c r="CZ29" i="26464"/>
  <c r="CP29" i="26464"/>
  <c r="K216" i="16"/>
  <c r="L216" i="16"/>
  <c r="BF261" i="26464"/>
  <c r="BN261" i="26464"/>
  <c r="BV261" i="26464"/>
  <c r="AZ261" i="26464"/>
  <c r="BH261" i="26464"/>
  <c r="BP261" i="26464"/>
  <c r="BL261" i="26464"/>
  <c r="BD261" i="26464"/>
  <c r="BR261" i="26464"/>
  <c r="BJ261" i="26464"/>
  <c r="BB261" i="26464"/>
  <c r="BT261" i="26464"/>
  <c r="BB109" i="26464"/>
  <c r="BJ109" i="26464"/>
  <c r="BR109" i="26464"/>
  <c r="BD109" i="26464"/>
  <c r="BV109" i="26464"/>
  <c r="BN109" i="26464"/>
  <c r="BF109" i="26464"/>
  <c r="BP109" i="26464"/>
  <c r="BL109" i="26464"/>
  <c r="BT109" i="26464"/>
  <c r="AZ109" i="26464"/>
  <c r="BH109" i="26464"/>
  <c r="AI253" i="26464"/>
  <c r="AQ253" i="26464"/>
  <c r="CE253" i="26464"/>
  <c r="AK253" i="26464"/>
  <c r="AS253" i="26464"/>
  <c r="AG253" i="26464"/>
  <c r="AO253" i="26464"/>
  <c r="CC253" i="26464"/>
  <c r="AM253" i="26464"/>
  <c r="CA253" i="26464"/>
  <c r="AU253" i="26464"/>
  <c r="AR280" i="26464"/>
  <c r="AT280" i="26464"/>
  <c r="AF280" i="26464"/>
  <c r="AJ280" i="26464"/>
  <c r="CB280" i="26464"/>
  <c r="CD280" i="26464"/>
  <c r="BZ280" i="26464"/>
  <c r="AH280" i="26464"/>
  <c r="AQ277" i="26464"/>
  <c r="AS277" i="26464"/>
  <c r="AK277" i="26464"/>
  <c r="AG277" i="26464"/>
  <c r="AO277" i="26464"/>
  <c r="CC277" i="26464"/>
  <c r="AI277" i="26464"/>
  <c r="CE277" i="26464"/>
  <c r="CA277" i="26464"/>
  <c r="AM277" i="26464"/>
  <c r="AU277" i="26464"/>
  <c r="AG59" i="26464"/>
  <c r="AO59" i="26464"/>
  <c r="CC59" i="26464"/>
  <c r="AI59" i="26464"/>
  <c r="AQ59" i="26464"/>
  <c r="CE59" i="26464"/>
  <c r="AK59" i="26464"/>
  <c r="CA59" i="26464"/>
  <c r="AM59" i="26464"/>
  <c r="AS59" i="26464"/>
  <c r="AU59" i="26464"/>
  <c r="CL214" i="26464"/>
  <c r="CT214" i="26464"/>
  <c r="DB214" i="26464"/>
  <c r="DL214" i="26464"/>
  <c r="EG214" i="26464"/>
  <c r="CN214" i="26464"/>
  <c r="CV214" i="26464"/>
  <c r="DF214" i="26464"/>
  <c r="DN214" i="26464"/>
  <c r="EA214" i="26464"/>
  <c r="EI214" i="26464"/>
  <c r="EE214" i="26464"/>
  <c r="EM214" i="26464"/>
  <c r="CJ214" i="26464"/>
  <c r="CP214" i="26464"/>
  <c r="DJ214" i="26464"/>
  <c r="EK214" i="26464"/>
  <c r="DP214" i="26464"/>
  <c r="CR214" i="26464"/>
  <c r="DH214" i="26464"/>
  <c r="DR214" i="26464"/>
  <c r="CX214" i="26464"/>
  <c r="CZ214" i="26464"/>
  <c r="EC214" i="26464"/>
  <c r="BF152" i="26464"/>
  <c r="BN152" i="26464"/>
  <c r="BV152" i="26464"/>
  <c r="BB152" i="26464"/>
  <c r="BL152" i="26464"/>
  <c r="BD152" i="26464"/>
  <c r="BP152" i="26464"/>
  <c r="BJ152" i="26464"/>
  <c r="BR152" i="26464"/>
  <c r="AZ152" i="26464"/>
  <c r="BH152" i="26464"/>
  <c r="BT152" i="26464"/>
  <c r="EC174" i="26464"/>
  <c r="EK174" i="26464"/>
  <c r="CJ174" i="26464"/>
  <c r="CR174" i="26464"/>
  <c r="CZ174" i="26464"/>
  <c r="DJ174" i="26464"/>
  <c r="DR174" i="26464"/>
  <c r="EE174" i="26464"/>
  <c r="EM174" i="26464"/>
  <c r="CL174" i="26464"/>
  <c r="CT174" i="26464"/>
  <c r="DB174" i="26464"/>
  <c r="DL174" i="26464"/>
  <c r="CP174" i="26464"/>
  <c r="CX174" i="26464"/>
  <c r="DH174" i="26464"/>
  <c r="DP174" i="26464"/>
  <c r="DF174" i="26464"/>
  <c r="EG174" i="26464"/>
  <c r="CN174" i="26464"/>
  <c r="EI174" i="26464"/>
  <c r="DN174" i="26464"/>
  <c r="EA174" i="26464"/>
  <c r="CV174" i="26464"/>
  <c r="AH181" i="26464"/>
  <c r="AP181" i="26464"/>
  <c r="CD181" i="26464"/>
  <c r="AJ181" i="26464"/>
  <c r="AR181" i="26464"/>
  <c r="CB181" i="26464"/>
  <c r="AN181" i="26464"/>
  <c r="AT181" i="26464"/>
  <c r="AL181" i="26464"/>
  <c r="BZ181" i="26464"/>
  <c r="AF181" i="26464"/>
  <c r="AI92" i="26464"/>
  <c r="AQ92" i="26464"/>
  <c r="CE92" i="26464"/>
  <c r="AG92" i="26464"/>
  <c r="AO92" i="26464"/>
  <c r="CC92" i="26464"/>
  <c r="AU92" i="26464"/>
  <c r="CA92" i="26464"/>
  <c r="AK92" i="26464"/>
  <c r="AS92" i="26464"/>
  <c r="AM92" i="26464"/>
  <c r="BA204" i="26464"/>
  <c r="BI204" i="26464"/>
  <c r="BQ204" i="26464"/>
  <c r="BG204" i="26464"/>
  <c r="BS204" i="26464"/>
  <c r="AY204" i="26464"/>
  <c r="BK204" i="26464"/>
  <c r="BU204" i="26464"/>
  <c r="BM204" i="26464"/>
  <c r="BO204" i="26464"/>
  <c r="BE204" i="26464"/>
  <c r="BC204" i="26464"/>
  <c r="AG46" i="26464"/>
  <c r="AO46" i="26464"/>
  <c r="AU46" i="26464"/>
  <c r="F87" i="18" s="1"/>
  <c r="G87" i="18" s="1"/>
  <c r="CA46" i="26464"/>
  <c r="CC46" i="26464"/>
  <c r="AK46" i="26464"/>
  <c r="AI46" i="26464"/>
  <c r="CE46" i="26464"/>
  <c r="AM46" i="26464"/>
  <c r="AS46" i="26464"/>
  <c r="AQ46" i="26464"/>
  <c r="BH55" i="26464"/>
  <c r="BP55" i="26464"/>
  <c r="AZ55" i="26464"/>
  <c r="BJ55" i="26464"/>
  <c r="BR55" i="26464"/>
  <c r="BF55" i="26464"/>
  <c r="BN55" i="26464"/>
  <c r="BV55" i="26464"/>
  <c r="BL55" i="26464"/>
  <c r="BT55" i="26464"/>
  <c r="BD55" i="26464"/>
  <c r="BB55" i="26464"/>
  <c r="BA180" i="26464"/>
  <c r="BI180" i="26464"/>
  <c r="BQ180" i="26464"/>
  <c r="BC180" i="26464"/>
  <c r="BK180" i="26464"/>
  <c r="BS180" i="26464"/>
  <c r="AY180" i="26464"/>
  <c r="BE180" i="26464"/>
  <c r="BG180" i="26464"/>
  <c r="BU180" i="26464"/>
  <c r="BM180" i="26464"/>
  <c r="BO180" i="26464"/>
  <c r="AG25" i="26464"/>
  <c r="AI25" i="26464"/>
  <c r="CA25" i="26464"/>
  <c r="AK25" i="26464"/>
  <c r="EB257" i="26464"/>
  <c r="EJ257" i="26464"/>
  <c r="CI257" i="26464"/>
  <c r="CQ257" i="26464"/>
  <c r="CY257" i="26464"/>
  <c r="DI257" i="26464"/>
  <c r="DQ257" i="26464"/>
  <c r="ED257" i="26464"/>
  <c r="EL257" i="26464"/>
  <c r="CK257" i="26464"/>
  <c r="CS257" i="26464"/>
  <c r="DA257" i="26464"/>
  <c r="DK257" i="26464"/>
  <c r="CO257" i="26464"/>
  <c r="CW257" i="26464"/>
  <c r="DG257" i="26464"/>
  <c r="DO257" i="26464"/>
  <c r="DE257" i="26464"/>
  <c r="EF257" i="26464"/>
  <c r="CM257" i="26464"/>
  <c r="EH257" i="26464"/>
  <c r="CU257" i="26464"/>
  <c r="DM257" i="26464"/>
  <c r="DZ257" i="26464"/>
  <c r="AY240" i="26464"/>
  <c r="BG240" i="26464"/>
  <c r="BO240" i="26464"/>
  <c r="BA240" i="26464"/>
  <c r="BK240" i="26464"/>
  <c r="BU240" i="26464"/>
  <c r="BC240" i="26464"/>
  <c r="BM240" i="26464"/>
  <c r="BQ240" i="26464"/>
  <c r="BS240" i="26464"/>
  <c r="BE240" i="26464"/>
  <c r="BI240" i="26464"/>
  <c r="AF203" i="26464"/>
  <c r="AN203" i="26464"/>
  <c r="CB203" i="26464"/>
  <c r="AP203" i="26464"/>
  <c r="AH203" i="26464"/>
  <c r="AR203" i="26464"/>
  <c r="AL203" i="26464"/>
  <c r="CD203" i="26464"/>
  <c r="AJ203" i="26464"/>
  <c r="BZ203" i="26464"/>
  <c r="AT203" i="26464"/>
  <c r="BC140" i="26464"/>
  <c r="BK140" i="26464"/>
  <c r="BS140" i="26464"/>
  <c r="BE140" i="26464"/>
  <c r="BM140" i="26464"/>
  <c r="BU140" i="26464"/>
  <c r="BI140" i="26464"/>
  <c r="BO140" i="26464"/>
  <c r="AY140" i="26464"/>
  <c r="BQ140" i="26464"/>
  <c r="BG140" i="26464"/>
  <c r="BA140" i="26464"/>
  <c r="AI105" i="26464"/>
  <c r="AQ105" i="26464"/>
  <c r="CE105" i="26464"/>
  <c r="AK105" i="26464"/>
  <c r="AS105" i="26464"/>
  <c r="AM105" i="26464"/>
  <c r="CA105" i="26464"/>
  <c r="AO105" i="26464"/>
  <c r="CC105" i="26464"/>
  <c r="AG105" i="26464"/>
  <c r="AU105" i="26464"/>
  <c r="EE48" i="26464"/>
  <c r="CV48" i="26464"/>
  <c r="DP48" i="26464"/>
  <c r="CX48" i="26464"/>
  <c r="DJ48" i="26464"/>
  <c r="CL48" i="26464"/>
  <c r="DF48" i="26464"/>
  <c r="EC48" i="26464"/>
  <c r="CT48" i="26464"/>
  <c r="DL48" i="26464"/>
  <c r="EG48" i="26464"/>
  <c r="EI48" i="26464"/>
  <c r="CJ48" i="26464"/>
  <c r="CZ48" i="26464"/>
  <c r="DN48" i="26464"/>
  <c r="CR48" i="26464"/>
  <c r="DH48" i="26464"/>
  <c r="CN48" i="26464"/>
  <c r="EK48" i="26464"/>
  <c r="CP48" i="26464"/>
  <c r="DB48" i="26464"/>
  <c r="EA48" i="26464"/>
  <c r="EG186" i="26464"/>
  <c r="CN186" i="26464"/>
  <c r="CV186" i="26464"/>
  <c r="DF186" i="26464"/>
  <c r="DN186" i="26464"/>
  <c r="EA186" i="26464"/>
  <c r="EI186" i="26464"/>
  <c r="CP186" i="26464"/>
  <c r="CX186" i="26464"/>
  <c r="DH186" i="26464"/>
  <c r="DP186" i="26464"/>
  <c r="CL186" i="26464"/>
  <c r="CT186" i="26464"/>
  <c r="DB186" i="26464"/>
  <c r="DL186" i="26464"/>
  <c r="CZ186" i="26464"/>
  <c r="EC186" i="26464"/>
  <c r="CJ186" i="26464"/>
  <c r="EE186" i="26464"/>
  <c r="DJ186" i="26464"/>
  <c r="EK186" i="26464"/>
  <c r="EM186" i="26464"/>
  <c r="CR186" i="26464"/>
  <c r="DR186" i="26464"/>
  <c r="AF174" i="26464"/>
  <c r="AN174" i="26464"/>
  <c r="CB174" i="26464"/>
  <c r="AH174" i="26464"/>
  <c r="AP174" i="26464"/>
  <c r="CD174" i="26464"/>
  <c r="AL174" i="26464"/>
  <c r="AT174" i="26464"/>
  <c r="BZ174" i="26464"/>
  <c r="AR174" i="26464"/>
  <c r="AJ174" i="26464"/>
  <c r="BE73" i="26464"/>
  <c r="BO73" i="26464"/>
  <c r="BG73" i="26464"/>
  <c r="AY73" i="26464"/>
  <c r="BQ73" i="26464"/>
  <c r="BM73" i="26464"/>
  <c r="BU73" i="26464"/>
  <c r="BA73" i="26464"/>
  <c r="BC73" i="26464"/>
  <c r="BI73" i="26464"/>
  <c r="BK73" i="26464"/>
  <c r="BS73" i="26464"/>
  <c r="AF150" i="26464"/>
  <c r="AN150" i="26464"/>
  <c r="CB150" i="26464"/>
  <c r="AH150" i="26464"/>
  <c r="AT150" i="26464"/>
  <c r="AJ150" i="26464"/>
  <c r="AP150" i="26464"/>
  <c r="AR150" i="26464"/>
  <c r="BZ150" i="26464"/>
  <c r="CD150" i="26464"/>
  <c r="AL150" i="26464"/>
  <c r="CN115" i="26464"/>
  <c r="CV115" i="26464"/>
  <c r="DF115" i="26464"/>
  <c r="DN115" i="26464"/>
  <c r="EA115" i="26464"/>
  <c r="EI115" i="26464"/>
  <c r="CP115" i="26464"/>
  <c r="CX115" i="26464"/>
  <c r="DH115" i="26464"/>
  <c r="DP115" i="26464"/>
  <c r="EC115" i="26464"/>
  <c r="EK115" i="26464"/>
  <c r="EG115" i="26464"/>
  <c r="DR115" i="26464"/>
  <c r="CT115" i="26464"/>
  <c r="CZ115" i="26464"/>
  <c r="CR115" i="26464"/>
  <c r="DL115" i="26464"/>
  <c r="EM115" i="26464"/>
  <c r="DJ115" i="26464"/>
  <c r="EE115" i="26464"/>
  <c r="CJ115" i="26464"/>
  <c r="CL115" i="26464"/>
  <c r="DB115" i="26464"/>
  <c r="BB177" i="26464"/>
  <c r="BJ177" i="26464"/>
  <c r="BR177" i="26464"/>
  <c r="BD177" i="26464"/>
  <c r="BL177" i="26464"/>
  <c r="BT177" i="26464"/>
  <c r="BP177" i="26464"/>
  <c r="BV177" i="26464"/>
  <c r="AZ177" i="26464"/>
  <c r="BF177" i="26464"/>
  <c r="BN177" i="26464"/>
  <c r="BH177" i="26464"/>
  <c r="AZ219" i="26464"/>
  <c r="BH219" i="26464"/>
  <c r="BP219" i="26464"/>
  <c r="BB219" i="26464"/>
  <c r="BJ219" i="26464"/>
  <c r="BR219" i="26464"/>
  <c r="BF219" i="26464"/>
  <c r="BN219" i="26464"/>
  <c r="BV219" i="26464"/>
  <c r="BT219" i="26464"/>
  <c r="BD219" i="26464"/>
  <c r="BL219" i="26464"/>
  <c r="BB226" i="26464"/>
  <c r="BJ226" i="26464"/>
  <c r="BR226" i="26464"/>
  <c r="BD226" i="26464"/>
  <c r="BL226" i="26464"/>
  <c r="BT226" i="26464"/>
  <c r="BP226" i="26464"/>
  <c r="BF226" i="26464"/>
  <c r="AZ226" i="26464"/>
  <c r="BN226" i="26464"/>
  <c r="BV226" i="26464"/>
  <c r="BH226" i="26464"/>
  <c r="AG100" i="26464"/>
  <c r="AO100" i="26464"/>
  <c r="CC100" i="26464"/>
  <c r="AS100" i="26464"/>
  <c r="CE100" i="26464"/>
  <c r="AI100" i="26464"/>
  <c r="AU100" i="26464"/>
  <c r="AK100" i="26464"/>
  <c r="AQ100" i="26464"/>
  <c r="CA100" i="26464"/>
  <c r="AM100" i="26464"/>
  <c r="CO229" i="26464"/>
  <c r="CW229" i="26464"/>
  <c r="DG229" i="26464"/>
  <c r="DO229" i="26464"/>
  <c r="CI229" i="26464"/>
  <c r="CQ229" i="26464"/>
  <c r="CY229" i="26464"/>
  <c r="DI229" i="26464"/>
  <c r="DQ229" i="26464"/>
  <c r="DZ229" i="26464"/>
  <c r="EH229" i="26464"/>
  <c r="CS229" i="26464"/>
  <c r="EL229" i="26464"/>
  <c r="CU229" i="26464"/>
  <c r="DK229" i="26464"/>
  <c r="EB229" i="26464"/>
  <c r="CK229" i="26464"/>
  <c r="ED229" i="26464"/>
  <c r="DE229" i="26464"/>
  <c r="EJ229" i="26464"/>
  <c r="CM229" i="26464"/>
  <c r="DM229" i="26464"/>
  <c r="EF229" i="26464"/>
  <c r="DA229" i="26464"/>
  <c r="BE41" i="26464"/>
  <c r="BM41" i="26464"/>
  <c r="AY41" i="26464"/>
  <c r="BG41" i="26464"/>
  <c r="BO41" i="26464"/>
  <c r="BA41" i="26464"/>
  <c r="BI41" i="26464"/>
  <c r="BK41" i="26464"/>
  <c r="BQ41" i="26464"/>
  <c r="BC41" i="26464"/>
  <c r="BD137" i="26464"/>
  <c r="BL137" i="26464"/>
  <c r="BT137" i="26464"/>
  <c r="BF137" i="26464"/>
  <c r="BN137" i="26464"/>
  <c r="BV137" i="26464"/>
  <c r="BH137" i="26464"/>
  <c r="BJ137" i="26464"/>
  <c r="BP137" i="26464"/>
  <c r="BR137" i="26464"/>
  <c r="AZ137" i="26464"/>
  <c r="BB137" i="26464"/>
  <c r="AK112" i="26464"/>
  <c r="AS112" i="26464"/>
  <c r="AO112" i="26464"/>
  <c r="AG112" i="26464"/>
  <c r="CA112" i="26464"/>
  <c r="AQ112" i="26464"/>
  <c r="AI112" i="26464"/>
  <c r="CC112" i="26464"/>
  <c r="AM112" i="26464"/>
  <c r="AU112" i="26464"/>
  <c r="CE112" i="26464"/>
  <c r="AF182" i="26464"/>
  <c r="AN182" i="26464"/>
  <c r="CB182" i="26464"/>
  <c r="AH182" i="26464"/>
  <c r="AP182" i="26464"/>
  <c r="CD182" i="26464"/>
  <c r="AL182" i="26464"/>
  <c r="AT182" i="26464"/>
  <c r="BZ182" i="26464"/>
  <c r="AJ182" i="26464"/>
  <c r="AR182" i="26464"/>
  <c r="AY24" i="26464"/>
  <c r="BG24" i="26464"/>
  <c r="BE24" i="26464"/>
  <c r="BA24" i="26464"/>
  <c r="BC24" i="26464"/>
  <c r="AY123" i="26464"/>
  <c r="BG123" i="26464"/>
  <c r="BO123" i="26464"/>
  <c r="BQ123" i="26464"/>
  <c r="BE123" i="26464"/>
  <c r="BS123" i="26464"/>
  <c r="BI123" i="26464"/>
  <c r="BU123" i="26464"/>
  <c r="BC123" i="26464"/>
  <c r="BA123" i="26464"/>
  <c r="BK123" i="26464"/>
  <c r="BM123" i="26464"/>
  <c r="BD233" i="26464"/>
  <c r="BL233" i="26464"/>
  <c r="BT233" i="26464"/>
  <c r="BJ233" i="26464"/>
  <c r="AZ233" i="26464"/>
  <c r="BN233" i="26464"/>
  <c r="BB233" i="26464"/>
  <c r="BP233" i="26464"/>
  <c r="BV233" i="26464"/>
  <c r="BH233" i="26464"/>
  <c r="BF233" i="26464"/>
  <c r="BR233" i="26464"/>
  <c r="EE134" i="26464"/>
  <c r="EM134" i="26464"/>
  <c r="CL134" i="26464"/>
  <c r="CT134" i="26464"/>
  <c r="DB134" i="26464"/>
  <c r="DL134" i="26464"/>
  <c r="EG134" i="26464"/>
  <c r="CN134" i="26464"/>
  <c r="CV134" i="26464"/>
  <c r="DF134" i="26464"/>
  <c r="DN134" i="26464"/>
  <c r="CJ134" i="26464"/>
  <c r="CR134" i="26464"/>
  <c r="CZ134" i="26464"/>
  <c r="DJ134" i="26464"/>
  <c r="DR134" i="26464"/>
  <c r="CP134" i="26464"/>
  <c r="EK134" i="26464"/>
  <c r="DP134" i="26464"/>
  <c r="CX134" i="26464"/>
  <c r="EA134" i="26464"/>
  <c r="EC134" i="26464"/>
  <c r="EI134" i="26464"/>
  <c r="DH134" i="26464"/>
  <c r="CM44" i="26464"/>
  <c r="CU44" i="26464"/>
  <c r="DE44" i="26464"/>
  <c r="DM44" i="26464"/>
  <c r="CQ44" i="26464"/>
  <c r="DK44" i="26464"/>
  <c r="DZ44" i="26464"/>
  <c r="EP44" i="26464" s="1"/>
  <c r="EJ44" i="26464"/>
  <c r="CS44" i="26464"/>
  <c r="CY44" i="26464"/>
  <c r="EH44" i="26464"/>
  <c r="CI44" i="26464"/>
  <c r="CW44" i="26464"/>
  <c r="DO44" i="26464"/>
  <c r="CK44" i="26464"/>
  <c r="DA44" i="26464"/>
  <c r="EF44" i="26464"/>
  <c r="ED44" i="26464"/>
  <c r="CO44" i="26464"/>
  <c r="EB44" i="26464"/>
  <c r="DG44" i="26464"/>
  <c r="DI44" i="26464"/>
  <c r="BE81" i="26464"/>
  <c r="BM81" i="26464"/>
  <c r="BU81" i="26464"/>
  <c r="AY81" i="26464"/>
  <c r="BK81" i="26464"/>
  <c r="BA81" i="26464"/>
  <c r="BO81" i="26464"/>
  <c r="BI81" i="26464"/>
  <c r="BC81" i="26464"/>
  <c r="BG81" i="26464"/>
  <c r="BQ81" i="26464"/>
  <c r="BS81" i="26464"/>
  <c r="CN183" i="26464"/>
  <c r="CV183" i="26464"/>
  <c r="DF183" i="26464"/>
  <c r="DN183" i="26464"/>
  <c r="EA183" i="26464"/>
  <c r="EI183" i="26464"/>
  <c r="CP183" i="26464"/>
  <c r="CX183" i="26464"/>
  <c r="DH183" i="26464"/>
  <c r="DP183" i="26464"/>
  <c r="EC183" i="26464"/>
  <c r="EK183" i="26464"/>
  <c r="EG183" i="26464"/>
  <c r="CT183" i="26464"/>
  <c r="CZ183" i="26464"/>
  <c r="CJ183" i="26464"/>
  <c r="DB183" i="26464"/>
  <c r="EE183" i="26464"/>
  <c r="DR183" i="26464"/>
  <c r="DL183" i="26464"/>
  <c r="EM183" i="26464"/>
  <c r="CR183" i="26464"/>
  <c r="DJ183" i="26464"/>
  <c r="CL183" i="26464"/>
  <c r="AK159" i="26464"/>
  <c r="AQ159" i="26464"/>
  <c r="CE159" i="26464"/>
  <c r="AI159" i="26464"/>
  <c r="AM159" i="26464"/>
  <c r="CA159" i="26464"/>
  <c r="AO159" i="26464"/>
  <c r="CC159" i="26464"/>
  <c r="AG159" i="26464"/>
  <c r="AU159" i="26464"/>
  <c r="AS159" i="26464"/>
  <c r="AI126" i="26464"/>
  <c r="AQ126" i="26464"/>
  <c r="CE126" i="26464"/>
  <c r="AK126" i="26464"/>
  <c r="AS126" i="26464"/>
  <c r="AM126" i="26464"/>
  <c r="CA126" i="26464"/>
  <c r="AG126" i="26464"/>
  <c r="AU126" i="26464"/>
  <c r="CC126" i="26464"/>
  <c r="AO126" i="26464"/>
  <c r="CO204" i="26464"/>
  <c r="CW204" i="26464"/>
  <c r="DG204" i="26464"/>
  <c r="DO204" i="26464"/>
  <c r="DZ204" i="26464"/>
  <c r="EH204" i="26464"/>
  <c r="CM204" i="26464"/>
  <c r="CY204" i="26464"/>
  <c r="DK204" i="26464"/>
  <c r="EB204" i="26464"/>
  <c r="EL204" i="26464"/>
  <c r="CQ204" i="26464"/>
  <c r="DA204" i="26464"/>
  <c r="DM204" i="26464"/>
  <c r="ED204" i="26464"/>
  <c r="EJ204" i="26464"/>
  <c r="CK204" i="26464"/>
  <c r="CS204" i="26464"/>
  <c r="CU204" i="26464"/>
  <c r="EF204" i="26464"/>
  <c r="DQ204" i="26464"/>
  <c r="DE204" i="26464"/>
  <c r="DI204" i="26464"/>
  <c r="CI204" i="26464"/>
  <c r="BA33" i="26464"/>
  <c r="BI33" i="26464"/>
  <c r="BC33" i="26464"/>
  <c r="BK33" i="26464"/>
  <c r="AY33" i="26464"/>
  <c r="BE33" i="26464"/>
  <c r="BG33" i="26464"/>
  <c r="BM33" i="26464"/>
  <c r="AI219" i="26464"/>
  <c r="AQ219" i="26464"/>
  <c r="CE219" i="26464"/>
  <c r="AK219" i="26464"/>
  <c r="AS219" i="26464"/>
  <c r="AG219" i="26464"/>
  <c r="CA219" i="26464"/>
  <c r="AU219" i="26464"/>
  <c r="CC219" i="26464"/>
  <c r="AO219" i="26464"/>
  <c r="AM219" i="26464"/>
  <c r="BB117" i="26464"/>
  <c r="BJ117" i="26464"/>
  <c r="BR117" i="26464"/>
  <c r="BD117" i="26464"/>
  <c r="BL117" i="26464"/>
  <c r="BT117" i="26464"/>
  <c r="BV117" i="26464"/>
  <c r="AZ117" i="26464"/>
  <c r="BF117" i="26464"/>
  <c r="BP117" i="26464"/>
  <c r="BH117" i="26464"/>
  <c r="BN117" i="26464"/>
  <c r="BA164" i="26464"/>
  <c r="BI164" i="26464"/>
  <c r="BQ164" i="26464"/>
  <c r="BC164" i="26464"/>
  <c r="BK164" i="26464"/>
  <c r="BS164" i="26464"/>
  <c r="BG164" i="26464"/>
  <c r="BU164" i="26464"/>
  <c r="BE164" i="26464"/>
  <c r="BM164" i="26464"/>
  <c r="BO164" i="26464"/>
  <c r="AY164" i="26464"/>
  <c r="BD192" i="26464"/>
  <c r="BL192" i="26464"/>
  <c r="BT192" i="26464"/>
  <c r="BF192" i="26464"/>
  <c r="BR192" i="26464"/>
  <c r="BH192" i="26464"/>
  <c r="BV192" i="26464"/>
  <c r="BB192" i="26464"/>
  <c r="BP192" i="26464"/>
  <c r="AZ192" i="26464"/>
  <c r="BN192" i="26464"/>
  <c r="BJ192" i="26464"/>
  <c r="CJ160" i="26464"/>
  <c r="CR160" i="26464"/>
  <c r="CZ160" i="26464"/>
  <c r="DJ160" i="26464"/>
  <c r="DR160" i="26464"/>
  <c r="EE160" i="26464"/>
  <c r="EM160" i="26464"/>
  <c r="EG160" i="26464"/>
  <c r="CN160" i="26464"/>
  <c r="DB160" i="26464"/>
  <c r="DP160" i="26464"/>
  <c r="CP160" i="26464"/>
  <c r="DF160" i="26464"/>
  <c r="EI160" i="26464"/>
  <c r="CL160" i="26464"/>
  <c r="CX160" i="26464"/>
  <c r="DN160" i="26464"/>
  <c r="EC160" i="26464"/>
  <c r="DL160" i="26464"/>
  <c r="EA160" i="26464"/>
  <c r="CT160" i="26464"/>
  <c r="EK160" i="26464"/>
  <c r="DH160" i="26464"/>
  <c r="CV160" i="26464"/>
  <c r="BC29" i="26464"/>
  <c r="BE29" i="26464"/>
  <c r="BK29" i="26464"/>
  <c r="AY29" i="26464"/>
  <c r="BA29" i="26464"/>
  <c r="BI29" i="26464"/>
  <c r="BG29" i="26464"/>
  <c r="AO45" i="26464"/>
  <c r="AQ45" i="26464"/>
  <c r="CC45" i="26464"/>
  <c r="AK45" i="26464"/>
  <c r="AM45" i="26464"/>
  <c r="AI45" i="26464"/>
  <c r="CE45" i="26464"/>
  <c r="AG45" i="26464"/>
  <c r="AS45" i="26464"/>
  <c r="CA45" i="26464"/>
  <c r="AU45" i="26464"/>
  <c r="F86" i="18" s="1"/>
  <c r="G86" i="18" s="1"/>
  <c r="AF137" i="26464"/>
  <c r="AN137" i="26464"/>
  <c r="CB137" i="26464"/>
  <c r="AH137" i="26464"/>
  <c r="AP137" i="26464"/>
  <c r="CD137" i="26464"/>
  <c r="BZ137" i="26464"/>
  <c r="AL137" i="26464"/>
  <c r="AR137" i="26464"/>
  <c r="AJ137" i="26464"/>
  <c r="AT137" i="26464"/>
  <c r="CJ119" i="26464"/>
  <c r="CR119" i="26464"/>
  <c r="CZ119" i="26464"/>
  <c r="DJ119" i="26464"/>
  <c r="DR119" i="26464"/>
  <c r="CL119" i="26464"/>
  <c r="CT119" i="26464"/>
  <c r="DB119" i="26464"/>
  <c r="DL119" i="26464"/>
  <c r="EC119" i="26464"/>
  <c r="EK119" i="26464"/>
  <c r="CN119" i="26464"/>
  <c r="EG119" i="26464"/>
  <c r="DP119" i="26464"/>
  <c r="CP119" i="26464"/>
  <c r="DF119" i="26464"/>
  <c r="EI119" i="26464"/>
  <c r="CX119" i="26464"/>
  <c r="DN119" i="26464"/>
  <c r="EE119" i="26464"/>
  <c r="EA119" i="26464"/>
  <c r="CV119" i="26464"/>
  <c r="EM119" i="26464"/>
  <c r="DH119" i="26464"/>
  <c r="EB104" i="26464"/>
  <c r="EJ104" i="26464"/>
  <c r="ED104" i="26464"/>
  <c r="EL104" i="26464"/>
  <c r="CO104" i="26464"/>
  <c r="CW104" i="26464"/>
  <c r="DG104" i="26464"/>
  <c r="DO104" i="26464"/>
  <c r="CK104" i="26464"/>
  <c r="CY104" i="26464"/>
  <c r="DM104" i="26464"/>
  <c r="CM104" i="26464"/>
  <c r="DA104" i="26464"/>
  <c r="EF104" i="26464"/>
  <c r="DQ104" i="26464"/>
  <c r="CI104" i="26464"/>
  <c r="CU104" i="26464"/>
  <c r="DK104" i="26464"/>
  <c r="DZ104" i="26464"/>
  <c r="EP104" i="26464" s="1"/>
  <c r="DE104" i="26464"/>
  <c r="DI104" i="26464"/>
  <c r="EH104" i="26464"/>
  <c r="CS104" i="26464"/>
  <c r="CQ104" i="26464"/>
  <c r="CI254" i="26464"/>
  <c r="CQ254" i="26464"/>
  <c r="CY254" i="26464"/>
  <c r="DI254" i="26464"/>
  <c r="DQ254" i="26464"/>
  <c r="ED254" i="26464"/>
  <c r="EL254" i="26464"/>
  <c r="CK254" i="26464"/>
  <c r="CS254" i="26464"/>
  <c r="DA254" i="26464"/>
  <c r="DK254" i="26464"/>
  <c r="EF254" i="26464"/>
  <c r="EB254" i="26464"/>
  <c r="EJ254" i="26464"/>
  <c r="CW254" i="26464"/>
  <c r="DZ254" i="26464"/>
  <c r="CO254" i="26464"/>
  <c r="DE254" i="26464"/>
  <c r="DM254" i="26464"/>
  <c r="DO254" i="26464"/>
  <c r="CM254" i="26464"/>
  <c r="DG254" i="26464"/>
  <c r="EH254" i="26464"/>
  <c r="CU254" i="26464"/>
  <c r="CN66" i="26464"/>
  <c r="CV66" i="26464"/>
  <c r="DF66" i="26464"/>
  <c r="DN66" i="26464"/>
  <c r="CP66" i="26464"/>
  <c r="CX66" i="26464"/>
  <c r="DH66" i="26464"/>
  <c r="DP66" i="26464"/>
  <c r="EG66" i="26464"/>
  <c r="CT66" i="26464"/>
  <c r="DJ66" i="26464"/>
  <c r="EA66" i="26464"/>
  <c r="EM66" i="26464"/>
  <c r="CJ66" i="26464"/>
  <c r="EC66" i="26464"/>
  <c r="DL66" i="26464"/>
  <c r="CL66" i="26464"/>
  <c r="CZ66" i="26464"/>
  <c r="EE66" i="26464"/>
  <c r="CR66" i="26464"/>
  <c r="EI66" i="26464"/>
  <c r="EK66" i="26464"/>
  <c r="DR66" i="26464"/>
  <c r="DB66" i="26464"/>
  <c r="AJ154" i="26464"/>
  <c r="AR154" i="26464"/>
  <c r="AH154" i="26464"/>
  <c r="CB154" i="26464"/>
  <c r="AL154" i="26464"/>
  <c r="AF154" i="26464"/>
  <c r="BZ154" i="26464"/>
  <c r="CD154" i="26464"/>
  <c r="AT154" i="26464"/>
  <c r="AN154" i="26464"/>
  <c r="AP154" i="26464"/>
  <c r="CK192" i="26464"/>
  <c r="CS192" i="26464"/>
  <c r="DA192" i="26464"/>
  <c r="DK192" i="26464"/>
  <c r="CM192" i="26464"/>
  <c r="CU192" i="26464"/>
  <c r="DE192" i="26464"/>
  <c r="DM192" i="26464"/>
  <c r="ED192" i="26464"/>
  <c r="EL192" i="26464"/>
  <c r="DQ192" i="26464"/>
  <c r="CQ192" i="26464"/>
  <c r="DG192" i="26464"/>
  <c r="EJ192" i="26464"/>
  <c r="DZ192" i="26464"/>
  <c r="DI192" i="26464"/>
  <c r="CO192" i="26464"/>
  <c r="EH192" i="26464"/>
  <c r="CY192" i="26464"/>
  <c r="CI192" i="26464"/>
  <c r="DO192" i="26464"/>
  <c r="CW192" i="26464"/>
  <c r="EF192" i="26464"/>
  <c r="EB192" i="26464"/>
  <c r="BD124" i="26464"/>
  <c r="BL124" i="26464"/>
  <c r="BT124" i="26464"/>
  <c r="BF124" i="26464"/>
  <c r="BR124" i="26464"/>
  <c r="BH124" i="26464"/>
  <c r="BV124" i="26464"/>
  <c r="BJ124" i="26464"/>
  <c r="BB124" i="26464"/>
  <c r="BN124" i="26464"/>
  <c r="BP124" i="26464"/>
  <c r="AZ124" i="26464"/>
  <c r="EC50" i="26464"/>
  <c r="EK50" i="26464"/>
  <c r="CL50" i="26464"/>
  <c r="DF50" i="26464"/>
  <c r="DP50" i="26464"/>
  <c r="EE50" i="26464"/>
  <c r="CN50" i="26464"/>
  <c r="CX50" i="26464"/>
  <c r="EG50" i="26464"/>
  <c r="CT50" i="26464"/>
  <c r="DN50" i="26464"/>
  <c r="CP50" i="26464"/>
  <c r="DB50" i="26464"/>
  <c r="DH50" i="26464"/>
  <c r="EA50" i="26464"/>
  <c r="CR50" i="26464"/>
  <c r="DJ50" i="26464"/>
  <c r="CJ50" i="26464"/>
  <c r="EI50" i="26464"/>
  <c r="CV50" i="26464"/>
  <c r="DL50" i="26464"/>
  <c r="CZ50" i="26464"/>
  <c r="CM126" i="26464"/>
  <c r="CU126" i="26464"/>
  <c r="DE126" i="26464"/>
  <c r="DM126" i="26464"/>
  <c r="CO126" i="26464"/>
  <c r="CW126" i="26464"/>
  <c r="DG126" i="26464"/>
  <c r="DO126" i="26464"/>
  <c r="EF126" i="26464"/>
  <c r="CI126" i="26464"/>
  <c r="EB126" i="26464"/>
  <c r="DK126" i="26464"/>
  <c r="CK126" i="26464"/>
  <c r="CY126" i="26464"/>
  <c r="ED126" i="26464"/>
  <c r="CS126" i="26464"/>
  <c r="DI126" i="26464"/>
  <c r="DZ126" i="26464"/>
  <c r="EP126" i="26464" s="1"/>
  <c r="EL126" i="26464"/>
  <c r="DQ126" i="26464"/>
  <c r="CQ126" i="26464"/>
  <c r="EH126" i="26464"/>
  <c r="EJ126" i="26464"/>
  <c r="DA126" i="26464"/>
  <c r="BB77" i="26464"/>
  <c r="BJ77" i="26464"/>
  <c r="BR77" i="26464"/>
  <c r="BD77" i="26464"/>
  <c r="BL77" i="26464"/>
  <c r="BT77" i="26464"/>
  <c r="BH77" i="26464"/>
  <c r="BN77" i="26464"/>
  <c r="BF77" i="26464"/>
  <c r="AZ77" i="26464"/>
  <c r="BP77" i="26464"/>
  <c r="BV77" i="26464"/>
  <c r="BE113" i="26464"/>
  <c r="BO113" i="26464"/>
  <c r="BG113" i="26464"/>
  <c r="AY113" i="26464"/>
  <c r="BQ113" i="26464"/>
  <c r="BI113" i="26464"/>
  <c r="BM113" i="26464"/>
  <c r="BS113" i="26464"/>
  <c r="BA113" i="26464"/>
  <c r="BU113" i="26464"/>
  <c r="BK113" i="26464"/>
  <c r="BC113" i="26464"/>
  <c r="CM144" i="26464"/>
  <c r="CU144" i="26464"/>
  <c r="DE144" i="26464"/>
  <c r="DM144" i="26464"/>
  <c r="CO144" i="26464"/>
  <c r="CW144" i="26464"/>
  <c r="DG144" i="26464"/>
  <c r="DO144" i="26464"/>
  <c r="EF144" i="26464"/>
  <c r="CK144" i="26464"/>
  <c r="CY144" i="26464"/>
  <c r="ED144" i="26464"/>
  <c r="DA144" i="26464"/>
  <c r="DQ144" i="26464"/>
  <c r="EH144" i="26464"/>
  <c r="CQ144" i="26464"/>
  <c r="EJ144" i="26464"/>
  <c r="EB144" i="26464"/>
  <c r="DI144" i="26464"/>
  <c r="EL144" i="26464"/>
  <c r="CS144" i="26464"/>
  <c r="DZ144" i="26464"/>
  <c r="EP144" i="26464" s="1"/>
  <c r="CI144" i="26464"/>
  <c r="DK144" i="26464"/>
  <c r="AI152" i="26464"/>
  <c r="AQ152" i="26464"/>
  <c r="CE152" i="26464"/>
  <c r="AG152" i="26464"/>
  <c r="AS152" i="26464"/>
  <c r="AK152" i="26464"/>
  <c r="AU152" i="26464"/>
  <c r="CA152" i="26464"/>
  <c r="AO152" i="26464"/>
  <c r="AM152" i="26464"/>
  <c r="CC152" i="26464"/>
  <c r="EG89" i="26464"/>
  <c r="CN89" i="26464"/>
  <c r="CV89" i="26464"/>
  <c r="DF89" i="26464"/>
  <c r="DN89" i="26464"/>
  <c r="EA89" i="26464"/>
  <c r="EI89" i="26464"/>
  <c r="CL89" i="26464"/>
  <c r="CT89" i="26464"/>
  <c r="DB89" i="26464"/>
  <c r="DL89" i="26464"/>
  <c r="EE89" i="26464"/>
  <c r="CX89" i="26464"/>
  <c r="DP89" i="26464"/>
  <c r="EK89" i="26464"/>
  <c r="CJ89" i="26464"/>
  <c r="CZ89" i="26464"/>
  <c r="DR89" i="26464"/>
  <c r="CR89" i="26464"/>
  <c r="DJ89" i="26464"/>
  <c r="EC89" i="26464"/>
  <c r="CP89" i="26464"/>
  <c r="EM89" i="26464"/>
  <c r="DH89" i="26464"/>
  <c r="CN224" i="26464"/>
  <c r="CV224" i="26464"/>
  <c r="DF224" i="26464"/>
  <c r="DN224" i="26464"/>
  <c r="CP224" i="26464"/>
  <c r="CX224" i="26464"/>
  <c r="DH224" i="26464"/>
  <c r="DP224" i="26464"/>
  <c r="EG224" i="26464"/>
  <c r="DL224" i="26464"/>
  <c r="CL224" i="26464"/>
  <c r="CZ224" i="26464"/>
  <c r="EE224" i="26464"/>
  <c r="DB224" i="26464"/>
  <c r="DR224" i="26464"/>
  <c r="EI224" i="26464"/>
  <c r="CJ224" i="26464"/>
  <c r="EC224" i="26464"/>
  <c r="CR224" i="26464"/>
  <c r="EA224" i="26464"/>
  <c r="CT224" i="26464"/>
  <c r="EM224" i="26464"/>
  <c r="EK224" i="26464"/>
  <c r="DJ224" i="26464"/>
  <c r="BC34" i="26464"/>
  <c r="BK34" i="26464"/>
  <c r="BG34" i="26464"/>
  <c r="BA34" i="26464"/>
  <c r="BM34" i="26464"/>
  <c r="BI34" i="26464"/>
  <c r="AY34" i="26464"/>
  <c r="BE34" i="26464"/>
  <c r="BD168" i="26464"/>
  <c r="BV168" i="26464"/>
  <c r="BN168" i="26464"/>
  <c r="BF168" i="26464"/>
  <c r="BP168" i="26464"/>
  <c r="BH168" i="26464"/>
  <c r="BL168" i="26464"/>
  <c r="AZ168" i="26464"/>
  <c r="BT168" i="26464"/>
  <c r="BB168" i="26464"/>
  <c r="BJ168" i="26464"/>
  <c r="BR168" i="26464"/>
  <c r="AK143" i="26464"/>
  <c r="AS143" i="26464"/>
  <c r="AM143" i="26464"/>
  <c r="AO143" i="26464"/>
  <c r="CA143" i="26464"/>
  <c r="CC143" i="26464"/>
  <c r="AI143" i="26464"/>
  <c r="AQ143" i="26464"/>
  <c r="AU143" i="26464"/>
  <c r="CE143" i="26464"/>
  <c r="AG143" i="26464"/>
  <c r="BE90" i="26464"/>
  <c r="BM90" i="26464"/>
  <c r="BU90" i="26464"/>
  <c r="BC90" i="26464"/>
  <c r="BK90" i="26464"/>
  <c r="BS90" i="26464"/>
  <c r="BG90" i="26464"/>
  <c r="BI90" i="26464"/>
  <c r="BA90" i="26464"/>
  <c r="BQ90" i="26464"/>
  <c r="BO90" i="26464"/>
  <c r="AY90" i="26464"/>
  <c r="BH155" i="26464"/>
  <c r="AZ155" i="26464"/>
  <c r="BR155" i="26464"/>
  <c r="BB155" i="26464"/>
  <c r="BT155" i="26464"/>
  <c r="BP155" i="26464"/>
  <c r="BD155" i="26464"/>
  <c r="BF155" i="26464"/>
  <c r="BV155" i="26464"/>
  <c r="BL155" i="26464"/>
  <c r="BN155" i="26464"/>
  <c r="BJ155" i="26464"/>
  <c r="EG136" i="26464"/>
  <c r="CN136" i="26464"/>
  <c r="CV136" i="26464"/>
  <c r="DF136" i="26464"/>
  <c r="DN136" i="26464"/>
  <c r="EA136" i="26464"/>
  <c r="EI136" i="26464"/>
  <c r="CP136" i="26464"/>
  <c r="CX136" i="26464"/>
  <c r="DH136" i="26464"/>
  <c r="DP136" i="26464"/>
  <c r="CL136" i="26464"/>
  <c r="CT136" i="26464"/>
  <c r="DB136" i="26464"/>
  <c r="DL136" i="26464"/>
  <c r="DJ136" i="26464"/>
  <c r="EK136" i="26464"/>
  <c r="CR136" i="26464"/>
  <c r="EM136" i="26464"/>
  <c r="DR136" i="26464"/>
  <c r="CJ136" i="26464"/>
  <c r="EE136" i="26464"/>
  <c r="CZ136" i="26464"/>
  <c r="EC136" i="26464"/>
  <c r="EB234" i="26464"/>
  <c r="EJ234" i="26464"/>
  <c r="ED234" i="26464"/>
  <c r="EL234" i="26464"/>
  <c r="CO234" i="26464"/>
  <c r="CW234" i="26464"/>
  <c r="DG234" i="26464"/>
  <c r="DO234" i="26464"/>
  <c r="CY234" i="26464"/>
  <c r="DM234" i="26464"/>
  <c r="CM234" i="26464"/>
  <c r="DA234" i="26464"/>
  <c r="EF234" i="26464"/>
  <c r="DQ234" i="26464"/>
  <c r="CQ234" i="26464"/>
  <c r="DE234" i="26464"/>
  <c r="EH234" i="26464"/>
  <c r="CK234" i="26464"/>
  <c r="CU234" i="26464"/>
  <c r="CI234" i="26464"/>
  <c r="DI234" i="26464"/>
  <c r="DZ234" i="26464"/>
  <c r="DK234" i="26464"/>
  <c r="CS234" i="26464"/>
  <c r="ED70" i="26464"/>
  <c r="EL70" i="26464"/>
  <c r="CI70" i="26464"/>
  <c r="CQ70" i="26464"/>
  <c r="CY70" i="26464"/>
  <c r="DI70" i="26464"/>
  <c r="DQ70" i="26464"/>
  <c r="CO70" i="26464"/>
  <c r="DE70" i="26464"/>
  <c r="EH70" i="26464"/>
  <c r="CS70" i="26464"/>
  <c r="DG70" i="26464"/>
  <c r="CU70" i="26464"/>
  <c r="DZ70" i="26464"/>
  <c r="EP70" i="26464" s="1"/>
  <c r="EJ70" i="26464"/>
  <c r="DA70" i="26464"/>
  <c r="DO70" i="26464"/>
  <c r="EF70" i="26464"/>
  <c r="CW70" i="26464"/>
  <c r="DK70" i="26464"/>
  <c r="CM70" i="26464"/>
  <c r="EB70" i="26464"/>
  <c r="CK70" i="26464"/>
  <c r="DM70" i="26464"/>
  <c r="AL231" i="26464"/>
  <c r="AT231" i="26464"/>
  <c r="BZ231" i="26464"/>
  <c r="AJ231" i="26464"/>
  <c r="AN231" i="26464"/>
  <c r="AH231" i="26464"/>
  <c r="AF231" i="26464"/>
  <c r="AP231" i="26464"/>
  <c r="CB231" i="26464"/>
  <c r="AR231" i="26464"/>
  <c r="CD231" i="26464"/>
  <c r="BF105" i="26464"/>
  <c r="BN105" i="26464"/>
  <c r="BV105" i="26464"/>
  <c r="AZ105" i="26464"/>
  <c r="BL105" i="26464"/>
  <c r="BB105" i="26464"/>
  <c r="BP105" i="26464"/>
  <c r="BD105" i="26464"/>
  <c r="BR105" i="26464"/>
  <c r="BJ105" i="26464"/>
  <c r="BT105" i="26464"/>
  <c r="BH105" i="26464"/>
  <c r="AJ99" i="26464"/>
  <c r="AR99" i="26464"/>
  <c r="AF99" i="26464"/>
  <c r="CD99" i="26464"/>
  <c r="AT99" i="26464"/>
  <c r="AH99" i="26464"/>
  <c r="AP99" i="26464"/>
  <c r="CB99" i="26464"/>
  <c r="BZ99" i="26464"/>
  <c r="AL99" i="26464"/>
  <c r="AN99" i="26464"/>
  <c r="AH210" i="26464"/>
  <c r="AP210" i="26464"/>
  <c r="CD210" i="26464"/>
  <c r="AR210" i="26464"/>
  <c r="CB210" i="26464"/>
  <c r="AJ210" i="26464"/>
  <c r="AT210" i="26464"/>
  <c r="AL210" i="26464"/>
  <c r="BZ210" i="26464"/>
  <c r="AF210" i="26464"/>
  <c r="AN210" i="26464"/>
  <c r="AL65" i="26464"/>
  <c r="AT65" i="26464"/>
  <c r="BZ65" i="26464"/>
  <c r="AJ65" i="26464"/>
  <c r="AN65" i="26464"/>
  <c r="AH65" i="26464"/>
  <c r="AF65" i="26464"/>
  <c r="AP65" i="26464"/>
  <c r="AR65" i="26464"/>
  <c r="CB65" i="26464"/>
  <c r="CD65" i="26464"/>
  <c r="CM227" i="26464"/>
  <c r="CU227" i="26464"/>
  <c r="DE227" i="26464"/>
  <c r="DM227" i="26464"/>
  <c r="CO227" i="26464"/>
  <c r="CW227" i="26464"/>
  <c r="DG227" i="26464"/>
  <c r="DO227" i="26464"/>
  <c r="EF227" i="26464"/>
  <c r="CQ227" i="26464"/>
  <c r="EJ227" i="26464"/>
  <c r="CS227" i="26464"/>
  <c r="DI227" i="26464"/>
  <c r="DZ227" i="26464"/>
  <c r="EL227" i="26464"/>
  <c r="CI227" i="26464"/>
  <c r="EB227" i="26464"/>
  <c r="DA227" i="26464"/>
  <c r="DQ227" i="26464"/>
  <c r="EH227" i="26464"/>
  <c r="CY227" i="26464"/>
  <c r="CK227" i="26464"/>
  <c r="DK227" i="26464"/>
  <c r="ED227" i="26464"/>
  <c r="AL109" i="26464"/>
  <c r="AT109" i="26464"/>
  <c r="BZ109" i="26464"/>
  <c r="AN109" i="26464"/>
  <c r="AF109" i="26464"/>
  <c r="AJ109" i="26464"/>
  <c r="CD109" i="26464"/>
  <c r="AR109" i="26464"/>
  <c r="AP109" i="26464"/>
  <c r="CB109" i="26464"/>
  <c r="AH109" i="26464"/>
  <c r="AL104" i="26464"/>
  <c r="AT104" i="26464"/>
  <c r="BZ104" i="26464"/>
  <c r="AF104" i="26464"/>
  <c r="AN104" i="26464"/>
  <c r="CB104" i="26464"/>
  <c r="AJ104" i="26464"/>
  <c r="AP104" i="26464"/>
  <c r="AH104" i="26464"/>
  <c r="AR104" i="26464"/>
  <c r="CD104" i="26464"/>
  <c r="EC270" i="26464"/>
  <c r="EK270" i="26464"/>
  <c r="CN270" i="26464"/>
  <c r="CV270" i="26464"/>
  <c r="DR270" i="26464"/>
  <c r="EE270" i="26464"/>
  <c r="EM270" i="26464"/>
  <c r="CP270" i="26464"/>
  <c r="CX270" i="26464"/>
  <c r="DL270" i="26464"/>
  <c r="CL270" i="26464"/>
  <c r="CT270" i="26464"/>
  <c r="DB270" i="26464"/>
  <c r="DP270" i="26464"/>
  <c r="DJ270" i="26464"/>
  <c r="CR270" i="26464"/>
  <c r="EI270" i="26464"/>
  <c r="CZ270" i="26464"/>
  <c r="CJ270" i="26464"/>
  <c r="EA270" i="26464"/>
  <c r="EG270" i="26464"/>
  <c r="DN270" i="26464"/>
  <c r="EE280" i="26464"/>
  <c r="EM280" i="26464"/>
  <c r="CL280" i="26464"/>
  <c r="EG280" i="26464"/>
  <c r="CN280" i="26464"/>
  <c r="CV280" i="26464"/>
  <c r="CJ280" i="26464"/>
  <c r="CR280" i="26464"/>
  <c r="DJ280" i="26464"/>
  <c r="CT280" i="26464"/>
  <c r="EK280" i="26464"/>
  <c r="EC280" i="26464"/>
  <c r="CP280" i="26464"/>
  <c r="EI280" i="26464"/>
  <c r="CX280" i="26464"/>
  <c r="EA280" i="26464"/>
  <c r="CK124" i="26464"/>
  <c r="CS124" i="26464"/>
  <c r="DA124" i="26464"/>
  <c r="DK124" i="26464"/>
  <c r="CM124" i="26464"/>
  <c r="CU124" i="26464"/>
  <c r="DE124" i="26464"/>
  <c r="DM124" i="26464"/>
  <c r="ED124" i="26464"/>
  <c r="EL124" i="26464"/>
  <c r="CQ124" i="26464"/>
  <c r="DG124" i="26464"/>
  <c r="EJ124" i="26464"/>
  <c r="DZ124" i="26464"/>
  <c r="EP124" i="26464" s="1"/>
  <c r="DI124" i="26464"/>
  <c r="CI124" i="26464"/>
  <c r="CW124" i="26464"/>
  <c r="EB124" i="26464"/>
  <c r="DQ124" i="26464"/>
  <c r="CO124" i="26464"/>
  <c r="EF124" i="26464"/>
  <c r="EH124" i="26464"/>
  <c r="CY124" i="26464"/>
  <c r="DO124" i="26464"/>
  <c r="BC145" i="26464"/>
  <c r="BK145" i="26464"/>
  <c r="BS145" i="26464"/>
  <c r="BA145" i="26464"/>
  <c r="BO145" i="26464"/>
  <c r="BE145" i="26464"/>
  <c r="BQ145" i="26464"/>
  <c r="BG145" i="26464"/>
  <c r="BI145" i="26464"/>
  <c r="BM145" i="26464"/>
  <c r="BU145" i="26464"/>
  <c r="AY145" i="26464"/>
  <c r="CP23" i="26464"/>
  <c r="DF23" i="26464"/>
  <c r="CT23" i="26464"/>
  <c r="CJ23" i="26464"/>
  <c r="CV23" i="26464"/>
  <c r="CR23" i="26464"/>
  <c r="CL23" i="26464"/>
  <c r="EA23" i="26464"/>
  <c r="CN23" i="26464"/>
  <c r="AL185" i="26464"/>
  <c r="AT185" i="26464"/>
  <c r="BZ185" i="26464"/>
  <c r="AF185" i="26464"/>
  <c r="AN185" i="26464"/>
  <c r="CB185" i="26464"/>
  <c r="AH185" i="26464"/>
  <c r="AJ185" i="26464"/>
  <c r="CD185" i="26464"/>
  <c r="AP185" i="26464"/>
  <c r="AR185" i="26464"/>
  <c r="AY186" i="26464"/>
  <c r="BG186" i="26464"/>
  <c r="BO186" i="26464"/>
  <c r="BA186" i="26464"/>
  <c r="BI186" i="26464"/>
  <c r="BQ186" i="26464"/>
  <c r="BK186" i="26464"/>
  <c r="BM186" i="26464"/>
  <c r="BS186" i="26464"/>
  <c r="BE186" i="26464"/>
  <c r="BU186" i="26464"/>
  <c r="BC186" i="26464"/>
  <c r="CM152" i="26464"/>
  <c r="CU152" i="26464"/>
  <c r="DE152" i="26464"/>
  <c r="DM152" i="26464"/>
  <c r="EF152" i="26464"/>
  <c r="ED152" i="26464"/>
  <c r="CI152" i="26464"/>
  <c r="CS152" i="26464"/>
  <c r="DG152" i="26464"/>
  <c r="DQ152" i="26464"/>
  <c r="EH152" i="26464"/>
  <c r="CK152" i="26464"/>
  <c r="CW152" i="26464"/>
  <c r="DI152" i="26464"/>
  <c r="EB152" i="26464"/>
  <c r="DA152" i="26464"/>
  <c r="EJ152" i="26464"/>
  <c r="CO152" i="26464"/>
  <c r="DK152" i="26464"/>
  <c r="CY152" i="26464"/>
  <c r="DO152" i="26464"/>
  <c r="DZ152" i="26464"/>
  <c r="EP152" i="26464" s="1"/>
  <c r="CQ152" i="26464"/>
  <c r="EL152" i="26464"/>
  <c r="AZ80" i="26464"/>
  <c r="BH80" i="26464"/>
  <c r="BP80" i="26464"/>
  <c r="BJ80" i="26464"/>
  <c r="BV80" i="26464"/>
  <c r="BL80" i="26464"/>
  <c r="BB80" i="26464"/>
  <c r="BN80" i="26464"/>
  <c r="BF80" i="26464"/>
  <c r="BR80" i="26464"/>
  <c r="BT80" i="26464"/>
  <c r="BD80" i="26464"/>
  <c r="AZ107" i="26464"/>
  <c r="BH107" i="26464"/>
  <c r="BP107" i="26464"/>
  <c r="BR107" i="26464"/>
  <c r="BJ107" i="26464"/>
  <c r="BB107" i="26464"/>
  <c r="BT107" i="26464"/>
  <c r="BF107" i="26464"/>
  <c r="BL107" i="26464"/>
  <c r="BN107" i="26464"/>
  <c r="BD107" i="26464"/>
  <c r="BV107" i="26464"/>
  <c r="CP96" i="26464"/>
  <c r="CX96" i="26464"/>
  <c r="DH96" i="26464"/>
  <c r="DP96" i="26464"/>
  <c r="CJ96" i="26464"/>
  <c r="CR96" i="26464"/>
  <c r="CZ96" i="26464"/>
  <c r="DJ96" i="26464"/>
  <c r="DR96" i="26464"/>
  <c r="EA96" i="26464"/>
  <c r="EI96" i="26464"/>
  <c r="DN96" i="26464"/>
  <c r="CN96" i="26464"/>
  <c r="DB96" i="26464"/>
  <c r="EG96" i="26464"/>
  <c r="DF96" i="26464"/>
  <c r="EK96" i="26464"/>
  <c r="CL96" i="26464"/>
  <c r="EE96" i="26464"/>
  <c r="DL96" i="26464"/>
  <c r="CV96" i="26464"/>
  <c r="EM96" i="26464"/>
  <c r="CT96" i="26464"/>
  <c r="EC96" i="26464"/>
  <c r="BO156" i="26464"/>
  <c r="BG156" i="26464"/>
  <c r="BI156" i="26464"/>
  <c r="BS156" i="26464"/>
  <c r="BK156" i="26464"/>
  <c r="AY156" i="26464"/>
  <c r="BM156" i="26464"/>
  <c r="BE156" i="26464"/>
  <c r="BU156" i="26464"/>
  <c r="BA156" i="26464"/>
  <c r="BC156" i="26464"/>
  <c r="BQ156" i="26464"/>
  <c r="CK248" i="26464"/>
  <c r="CS248" i="26464"/>
  <c r="DA248" i="26464"/>
  <c r="DK248" i="26464"/>
  <c r="EF248" i="26464"/>
  <c r="CM248" i="26464"/>
  <c r="CU248" i="26464"/>
  <c r="DE248" i="26464"/>
  <c r="DM248" i="26464"/>
  <c r="DZ248" i="26464"/>
  <c r="EH248" i="26464"/>
  <c r="ED248" i="26464"/>
  <c r="EL248" i="26464"/>
  <c r="CO248" i="26464"/>
  <c r="DI248" i="26464"/>
  <c r="EJ248" i="26464"/>
  <c r="CY248" i="26464"/>
  <c r="DO248" i="26464"/>
  <c r="CQ248" i="26464"/>
  <c r="EB248" i="26464"/>
  <c r="DG248" i="26464"/>
  <c r="CW248" i="26464"/>
  <c r="DQ248" i="26464"/>
  <c r="CI248" i="26464"/>
  <c r="AM114" i="26464"/>
  <c r="AU114" i="26464"/>
  <c r="AK114" i="26464"/>
  <c r="CA114" i="26464"/>
  <c r="CC114" i="26464"/>
  <c r="AO114" i="26464"/>
  <c r="AS114" i="26464"/>
  <c r="AG114" i="26464"/>
  <c r="AQ114" i="26464"/>
  <c r="CE114" i="26464"/>
  <c r="AI114" i="26464"/>
  <c r="AH139" i="26464"/>
  <c r="AP139" i="26464"/>
  <c r="CD139" i="26464"/>
  <c r="AJ139" i="26464"/>
  <c r="AR139" i="26464"/>
  <c r="AF139" i="26464"/>
  <c r="BZ139" i="26464"/>
  <c r="AL139" i="26464"/>
  <c r="CB139" i="26464"/>
  <c r="AN139" i="26464"/>
  <c r="AT139" i="26464"/>
  <c r="AI69" i="26464"/>
  <c r="AQ69" i="26464"/>
  <c r="CE69" i="26464"/>
  <c r="AK69" i="26464"/>
  <c r="AS69" i="26464"/>
  <c r="CA69" i="26464"/>
  <c r="AO69" i="26464"/>
  <c r="CC69" i="26464"/>
  <c r="AM69" i="26464"/>
  <c r="AU69" i="26464"/>
  <c r="AG69" i="26464"/>
  <c r="AY25" i="26464"/>
  <c r="BG25" i="26464"/>
  <c r="BA25" i="26464"/>
  <c r="BC25" i="26464"/>
  <c r="BE25" i="26464"/>
  <c r="EA128" i="26464"/>
  <c r="EI128" i="26464"/>
  <c r="CN128" i="26464"/>
  <c r="CV128" i="26464"/>
  <c r="DF128" i="26464"/>
  <c r="DN128" i="26464"/>
  <c r="EE128" i="26464"/>
  <c r="CJ128" i="26464"/>
  <c r="CT128" i="26464"/>
  <c r="DH128" i="26464"/>
  <c r="DR128" i="26464"/>
  <c r="EG128" i="26464"/>
  <c r="CL128" i="26464"/>
  <c r="CX128" i="26464"/>
  <c r="DJ128" i="26464"/>
  <c r="CR128" i="26464"/>
  <c r="DB128" i="26464"/>
  <c r="DP128" i="26464"/>
  <c r="EC128" i="26464"/>
  <c r="CZ128" i="26464"/>
  <c r="EK128" i="26464"/>
  <c r="DL128" i="26464"/>
  <c r="CP128" i="26464"/>
  <c r="EM128" i="26464"/>
  <c r="AT74" i="26464"/>
  <c r="CD74" i="26464"/>
  <c r="AL74" i="26464"/>
  <c r="AN74" i="26464"/>
  <c r="AJ74" i="26464"/>
  <c r="AF74" i="26464"/>
  <c r="CB74" i="26464"/>
  <c r="AH74" i="26464"/>
  <c r="BZ74" i="26464"/>
  <c r="AP74" i="26464"/>
  <c r="AR74" i="26464"/>
  <c r="BA75" i="26464"/>
  <c r="BS75" i="26464"/>
  <c r="BK75" i="26464"/>
  <c r="BU75" i="26464"/>
  <c r="BC75" i="26464"/>
  <c r="BM75" i="26464"/>
  <c r="BE75" i="26464"/>
  <c r="BI75" i="26464"/>
  <c r="BO75" i="26464"/>
  <c r="BQ75" i="26464"/>
  <c r="BG75" i="26464"/>
  <c r="AY75" i="26464"/>
  <c r="AY131" i="26464"/>
  <c r="BG131" i="26464"/>
  <c r="BO131" i="26464"/>
  <c r="BC131" i="26464"/>
  <c r="BU131" i="26464"/>
  <c r="BM131" i="26464"/>
  <c r="BE131" i="26464"/>
  <c r="BK131" i="26464"/>
  <c r="BI131" i="26464"/>
  <c r="BQ131" i="26464"/>
  <c r="BS131" i="26464"/>
  <c r="BA131" i="26464"/>
  <c r="EF64" i="26464"/>
  <c r="DZ64" i="26464"/>
  <c r="EP64" i="26464" s="1"/>
  <c r="EH64" i="26464"/>
  <c r="CK64" i="26464"/>
  <c r="CS64" i="26464"/>
  <c r="DA64" i="26464"/>
  <c r="DK64" i="26464"/>
  <c r="CU64" i="26464"/>
  <c r="DI64" i="26464"/>
  <c r="EL64" i="26464"/>
  <c r="CI64" i="26464"/>
  <c r="CW64" i="26464"/>
  <c r="EB64" i="26464"/>
  <c r="DM64" i="26464"/>
  <c r="CQ64" i="26464"/>
  <c r="DG64" i="26464"/>
  <c r="EJ64" i="26464"/>
  <c r="CY64" i="26464"/>
  <c r="DE64" i="26464"/>
  <c r="CO64" i="26464"/>
  <c r="ED64" i="26464"/>
  <c r="CM64" i="26464"/>
  <c r="DO64" i="26464"/>
  <c r="DQ64" i="26464"/>
  <c r="EA138" i="26464"/>
  <c r="EI138" i="26464"/>
  <c r="CP138" i="26464"/>
  <c r="CX138" i="26464"/>
  <c r="DH138" i="26464"/>
  <c r="DP138" i="26464"/>
  <c r="EC138" i="26464"/>
  <c r="EK138" i="26464"/>
  <c r="CJ138" i="26464"/>
  <c r="CR138" i="26464"/>
  <c r="CZ138" i="26464"/>
  <c r="DJ138" i="26464"/>
  <c r="DR138" i="26464"/>
  <c r="CN138" i="26464"/>
  <c r="CV138" i="26464"/>
  <c r="DF138" i="26464"/>
  <c r="DN138" i="26464"/>
  <c r="CL138" i="26464"/>
  <c r="EG138" i="26464"/>
  <c r="DL138" i="26464"/>
  <c r="EM138" i="26464"/>
  <c r="CT138" i="26464"/>
  <c r="DB138" i="26464"/>
  <c r="EE138" i="26464"/>
  <c r="CI262" i="26464"/>
  <c r="CQ262" i="26464"/>
  <c r="CY262" i="26464"/>
  <c r="DI262" i="26464"/>
  <c r="DQ262" i="26464"/>
  <c r="ED262" i="26464"/>
  <c r="EL262" i="26464"/>
  <c r="CK262" i="26464"/>
  <c r="CS262" i="26464"/>
  <c r="DA262" i="26464"/>
  <c r="DK262" i="26464"/>
  <c r="EF262" i="26464"/>
  <c r="EB262" i="26464"/>
  <c r="EJ262" i="26464"/>
  <c r="CW262" i="26464"/>
  <c r="CM262" i="26464"/>
  <c r="DG262" i="26464"/>
  <c r="EH262" i="26464"/>
  <c r="DM262" i="26464"/>
  <c r="CU262" i="26464"/>
  <c r="DZ262" i="26464"/>
  <c r="CO262" i="26464"/>
  <c r="DE262" i="26464"/>
  <c r="DO262" i="26464"/>
  <c r="CH185" i="26464" l="1"/>
  <c r="CG185" i="26464"/>
  <c r="CF185" i="26464"/>
  <c r="BW90" i="26464"/>
  <c r="BX90" i="26464"/>
  <c r="BY90" i="26464"/>
  <c r="AV174" i="26464"/>
  <c r="AW174" i="26464"/>
  <c r="AX174" i="26464"/>
  <c r="CH193" i="26464"/>
  <c r="CG193" i="26464"/>
  <c r="CF193" i="26464"/>
  <c r="CH190" i="26464"/>
  <c r="CF190" i="26464"/>
  <c r="CG190" i="26464"/>
  <c r="DT113" i="26464"/>
  <c r="DS113" i="26464"/>
  <c r="DU113" i="26464"/>
  <c r="EN101" i="26464"/>
  <c r="EO101" i="26464"/>
  <c r="BY237" i="26464"/>
  <c r="BX237" i="26464"/>
  <c r="BW237" i="26464"/>
  <c r="EN213" i="26464"/>
  <c r="EO213" i="26464"/>
  <c r="EO266" i="26464"/>
  <c r="EN266" i="26464"/>
  <c r="EN217" i="26464"/>
  <c r="EO217" i="26464"/>
  <c r="BX154" i="26464"/>
  <c r="BY154" i="26464"/>
  <c r="BW154" i="26464"/>
  <c r="EO78" i="26464"/>
  <c r="EN78" i="26464"/>
  <c r="CH52" i="26464"/>
  <c r="CG52" i="26464"/>
  <c r="CF52" i="26464"/>
  <c r="CH21" i="26464"/>
  <c r="CF21" i="26464"/>
  <c r="CG21" i="26464"/>
  <c r="BW267" i="26464"/>
  <c r="BY267" i="26464"/>
  <c r="BX267" i="26464"/>
  <c r="BW13" i="26464"/>
  <c r="BX13" i="26464"/>
  <c r="BY13" i="26464"/>
  <c r="CG242" i="26464"/>
  <c r="CH242" i="26464"/>
  <c r="CF242" i="26464"/>
  <c r="EO226" i="26464"/>
  <c r="EN226" i="26464"/>
  <c r="EP236" i="26464"/>
  <c r="BX243" i="26464"/>
  <c r="BY243" i="26464"/>
  <c r="BW243" i="26464"/>
  <c r="EN98" i="26464"/>
  <c r="EO98" i="26464"/>
  <c r="DS30" i="26464"/>
  <c r="DT30" i="26464"/>
  <c r="DU30" i="26464"/>
  <c r="BW171" i="26464"/>
  <c r="BX171" i="26464"/>
  <c r="BY171" i="26464"/>
  <c r="EP185" i="26464"/>
  <c r="AV254" i="26464"/>
  <c r="AW254" i="26464"/>
  <c r="AX254" i="26464"/>
  <c r="BW208" i="26464"/>
  <c r="BX208" i="26464"/>
  <c r="BY208" i="26464"/>
  <c r="EO166" i="26464"/>
  <c r="EN166" i="26464"/>
  <c r="BW98" i="26464"/>
  <c r="BX98" i="26464"/>
  <c r="BY98" i="26464"/>
  <c r="BW52" i="26464"/>
  <c r="BX52" i="26464"/>
  <c r="BY52" i="26464"/>
  <c r="CG270" i="26464"/>
  <c r="CH270" i="26464"/>
  <c r="CF270" i="26464"/>
  <c r="BY193" i="26464"/>
  <c r="BW193" i="26464"/>
  <c r="BX193" i="26464"/>
  <c r="EN27" i="26464"/>
  <c r="EO27" i="26464"/>
  <c r="BW178" i="26464"/>
  <c r="BX178" i="26464"/>
  <c r="BY178" i="26464"/>
  <c r="EP272" i="26464"/>
  <c r="EO202" i="26464"/>
  <c r="EN202" i="26464"/>
  <c r="AV271" i="26464"/>
  <c r="AX271" i="26464"/>
  <c r="AW271" i="26464"/>
  <c r="DU94" i="26464"/>
  <c r="DS94" i="26464"/>
  <c r="DT94" i="26464"/>
  <c r="DS142" i="26464"/>
  <c r="DU142" i="26464"/>
  <c r="DT142" i="26464"/>
  <c r="DU36" i="26464"/>
  <c r="DT36" i="26464"/>
  <c r="Q77" i="18" s="1"/>
  <c r="R77" i="18" s="1"/>
  <c r="S77" i="18" s="1"/>
  <c r="T77" i="18" s="1"/>
  <c r="DS36" i="26464"/>
  <c r="DT62" i="26464"/>
  <c r="DU62" i="26464"/>
  <c r="DS62" i="26464"/>
  <c r="BY77" i="26464"/>
  <c r="BX77" i="26464"/>
  <c r="BW77" i="26464"/>
  <c r="DU66" i="26464"/>
  <c r="DT66" i="26464"/>
  <c r="DS66" i="26464"/>
  <c r="EO160" i="26464"/>
  <c r="EN160" i="26464"/>
  <c r="CF171" i="26464"/>
  <c r="CG171" i="26464"/>
  <c r="CH171" i="26464"/>
  <c r="BX102" i="26464"/>
  <c r="BW102" i="26464"/>
  <c r="BY102" i="26464"/>
  <c r="DU102" i="26464"/>
  <c r="DT102" i="26464"/>
  <c r="DS102" i="26464"/>
  <c r="CH156" i="26464"/>
  <c r="CG156" i="26464"/>
  <c r="CF156" i="26464"/>
  <c r="AV98" i="26464"/>
  <c r="AX98" i="26464"/>
  <c r="AW98" i="26464"/>
  <c r="BY111" i="26464"/>
  <c r="BW111" i="26464"/>
  <c r="BX111" i="26464"/>
  <c r="EP245" i="26464"/>
  <c r="AX33" i="26464"/>
  <c r="AW33" i="26464"/>
  <c r="AV33" i="26464"/>
  <c r="CH42" i="26464"/>
  <c r="CG42" i="26464"/>
  <c r="CF42" i="26464"/>
  <c r="DS99" i="26464"/>
  <c r="DT99" i="26464"/>
  <c r="DU99" i="26464"/>
  <c r="AX162" i="26464"/>
  <c r="AV162" i="26464"/>
  <c r="AW162" i="26464"/>
  <c r="CG35" i="26464"/>
  <c r="CH35" i="26464"/>
  <c r="CF35" i="26464"/>
  <c r="BW45" i="26464"/>
  <c r="BX45" i="26464"/>
  <c r="BY45" i="26464"/>
  <c r="DS101" i="26464"/>
  <c r="DU101" i="26464"/>
  <c r="DT101" i="26464"/>
  <c r="BW153" i="26464"/>
  <c r="BX153" i="26464"/>
  <c r="BY153" i="26464"/>
  <c r="EN54" i="26464"/>
  <c r="EO54" i="26464"/>
  <c r="CG194" i="26464"/>
  <c r="CH194" i="26464"/>
  <c r="CF194" i="26464"/>
  <c r="EN243" i="26464"/>
  <c r="EO243" i="26464"/>
  <c r="DU86" i="26464"/>
  <c r="DT86" i="26464"/>
  <c r="DS86" i="26464"/>
  <c r="EP235" i="26464"/>
  <c r="AV110" i="26464"/>
  <c r="AX110" i="26464"/>
  <c r="AW110" i="26464"/>
  <c r="DU71" i="26464"/>
  <c r="DS71" i="26464"/>
  <c r="DT71" i="26464"/>
  <c r="CF18" i="26464"/>
  <c r="CH18" i="26464"/>
  <c r="CG18" i="26464"/>
  <c r="EP219" i="26464"/>
  <c r="DS246" i="26464"/>
  <c r="DT246" i="26464"/>
  <c r="DU246" i="26464"/>
  <c r="EN256" i="26464"/>
  <c r="EO256" i="26464"/>
  <c r="EN49" i="26464"/>
  <c r="EO49" i="26464"/>
  <c r="AV119" i="26464"/>
  <c r="AX119" i="26464"/>
  <c r="AW119" i="26464"/>
  <c r="AV195" i="26464"/>
  <c r="AX195" i="26464"/>
  <c r="AW195" i="26464"/>
  <c r="AW213" i="26464"/>
  <c r="AV213" i="26464"/>
  <c r="AX213" i="26464"/>
  <c r="DU186" i="26464"/>
  <c r="DT186" i="26464"/>
  <c r="DS186" i="26464"/>
  <c r="EN214" i="26464"/>
  <c r="EO214" i="26464"/>
  <c r="AV171" i="26464"/>
  <c r="AW171" i="26464"/>
  <c r="AX171" i="26464"/>
  <c r="BW227" i="26464"/>
  <c r="BY227" i="26464"/>
  <c r="BX227" i="26464"/>
  <c r="DS90" i="26464"/>
  <c r="DT90" i="26464"/>
  <c r="DU90" i="26464"/>
  <c r="BY278" i="26464"/>
  <c r="BX278" i="26464"/>
  <c r="BW278" i="26464"/>
  <c r="BX224" i="26464"/>
  <c r="BW224" i="26464"/>
  <c r="BY224" i="26464"/>
  <c r="BW30" i="26464"/>
  <c r="BX30" i="26464"/>
  <c r="BY30" i="26464"/>
  <c r="BW65" i="26464"/>
  <c r="BX65" i="26464"/>
  <c r="BY65" i="26464"/>
  <c r="AV132" i="26464"/>
  <c r="AW132" i="26464"/>
  <c r="AX132" i="26464"/>
  <c r="BW44" i="26464"/>
  <c r="BY44" i="26464"/>
  <c r="BX44" i="26464"/>
  <c r="DS75" i="26464"/>
  <c r="DT75" i="26464"/>
  <c r="DU75" i="26464"/>
  <c r="EP262" i="26464"/>
  <c r="DS254" i="26464"/>
  <c r="DT254" i="26464"/>
  <c r="DU254" i="26464"/>
  <c r="EP204" i="26464"/>
  <c r="BY204" i="26464"/>
  <c r="BX204" i="26464"/>
  <c r="BW204" i="26464"/>
  <c r="AV70" i="26464"/>
  <c r="AX70" i="26464"/>
  <c r="AW70" i="26464"/>
  <c r="BY229" i="26464"/>
  <c r="BX229" i="26464"/>
  <c r="BW229" i="26464"/>
  <c r="BW184" i="26464"/>
  <c r="BX184" i="26464"/>
  <c r="BY184" i="26464"/>
  <c r="CG50" i="26464"/>
  <c r="CF50" i="26464"/>
  <c r="CH50" i="26464"/>
  <c r="BW57" i="26464"/>
  <c r="BX57" i="26464"/>
  <c r="BY57" i="26464"/>
  <c r="DU25" i="26464"/>
  <c r="DT25" i="26464"/>
  <c r="Q66" i="18" s="1"/>
  <c r="R66" i="18" s="1"/>
  <c r="S66" i="18" s="1"/>
  <c r="T66" i="18" s="1"/>
  <c r="DS25" i="26464"/>
  <c r="AV79" i="26464"/>
  <c r="AX79" i="26464"/>
  <c r="AW79" i="26464"/>
  <c r="BW256" i="26464"/>
  <c r="BX256" i="26464"/>
  <c r="BY256" i="26464"/>
  <c r="EO157" i="26464"/>
  <c r="EN157" i="26464"/>
  <c r="CG118" i="26464"/>
  <c r="CH118" i="26464"/>
  <c r="CF118" i="26464"/>
  <c r="EP269" i="26464"/>
  <c r="EN55" i="26464"/>
  <c r="EO55" i="26464"/>
  <c r="DT158" i="26464"/>
  <c r="DS158" i="26464"/>
  <c r="DU158" i="26464"/>
  <c r="EN60" i="26464"/>
  <c r="EO60" i="26464"/>
  <c r="P12" i="26465"/>
  <c r="U12" i="26465" s="1"/>
  <c r="O12" i="26465"/>
  <c r="T12" i="26465" s="1"/>
  <c r="N12" i="26465"/>
  <c r="S12" i="26465" s="1"/>
  <c r="M12" i="26465"/>
  <c r="R12" i="26465" s="1"/>
  <c r="Q12" i="26465"/>
  <c r="EO255" i="26464"/>
  <c r="EN255" i="26464"/>
  <c r="CF136" i="26464"/>
  <c r="CG136" i="26464"/>
  <c r="CH136" i="26464"/>
  <c r="EO185" i="26464"/>
  <c r="EN185" i="26464"/>
  <c r="BW62" i="26464"/>
  <c r="BX62" i="26464"/>
  <c r="BY62" i="26464"/>
  <c r="BW17" i="26464"/>
  <c r="BY17" i="26464"/>
  <c r="BX17" i="26464"/>
  <c r="AW80" i="26464"/>
  <c r="AX80" i="26464"/>
  <c r="AV80" i="26464"/>
  <c r="EO191" i="26464"/>
  <c r="EN191" i="26464"/>
  <c r="EN249" i="26464"/>
  <c r="EO249" i="26464"/>
  <c r="EN116" i="26464"/>
  <c r="EO116" i="26464"/>
  <c r="EN177" i="26464"/>
  <c r="EO177" i="26464"/>
  <c r="CG126" i="26464"/>
  <c r="CH126" i="26464"/>
  <c r="CF126" i="26464"/>
  <c r="EP183" i="26464"/>
  <c r="EP186" i="26464"/>
  <c r="CF92" i="26464"/>
  <c r="CG92" i="26464"/>
  <c r="CH92" i="26464"/>
  <c r="AX17" i="26464"/>
  <c r="AW17" i="26464"/>
  <c r="AV17" i="26464"/>
  <c r="DS135" i="26464"/>
  <c r="DU135" i="26464"/>
  <c r="DT135" i="26464"/>
  <c r="BW75" i="26464"/>
  <c r="BX75" i="26464"/>
  <c r="BY75" i="26464"/>
  <c r="BX24" i="26464"/>
  <c r="BW24" i="26464"/>
  <c r="BY24" i="26464"/>
  <c r="AX181" i="26464"/>
  <c r="AW181" i="26464"/>
  <c r="AV181" i="26464"/>
  <c r="DU152" i="26464"/>
  <c r="DT152" i="26464"/>
  <c r="DS152" i="26464"/>
  <c r="AW231" i="26464"/>
  <c r="AV231" i="26464"/>
  <c r="AX231" i="26464"/>
  <c r="AV154" i="26464"/>
  <c r="AW154" i="26464"/>
  <c r="AX154" i="26464"/>
  <c r="AV137" i="26464"/>
  <c r="AW137" i="26464"/>
  <c r="AX137" i="26464"/>
  <c r="BX81" i="26464"/>
  <c r="BW81" i="26464"/>
  <c r="BY81" i="26464"/>
  <c r="BY41" i="26464"/>
  <c r="BX41" i="26464"/>
  <c r="BW41" i="26464"/>
  <c r="EP257" i="26464"/>
  <c r="BW67" i="26464"/>
  <c r="BX67" i="26464"/>
  <c r="BY67" i="26464"/>
  <c r="CF266" i="26464"/>
  <c r="CG266" i="26464"/>
  <c r="CH266" i="26464"/>
  <c r="DU21" i="26464"/>
  <c r="DT21" i="26464"/>
  <c r="Q62" i="18" s="1"/>
  <c r="R62" i="18" s="1"/>
  <c r="DS21" i="26464"/>
  <c r="DT230" i="26464"/>
  <c r="DS230" i="26464"/>
  <c r="DU230" i="26464"/>
  <c r="EP261" i="26464"/>
  <c r="DS280" i="26464"/>
  <c r="DT280" i="26464"/>
  <c r="DU280" i="26464"/>
  <c r="EO223" i="26464"/>
  <c r="EN223" i="26464"/>
  <c r="AW200" i="26464"/>
  <c r="AV200" i="26464"/>
  <c r="AX200" i="26464"/>
  <c r="EN127" i="26464"/>
  <c r="EO127" i="26464"/>
  <c r="CF56" i="26464"/>
  <c r="CG56" i="26464"/>
  <c r="CH56" i="26464"/>
  <c r="CH166" i="26464"/>
  <c r="CG166" i="26464"/>
  <c r="CF166" i="26464"/>
  <c r="DS262" i="26464"/>
  <c r="DT262" i="26464"/>
  <c r="DU262" i="26464"/>
  <c r="BW25" i="26464"/>
  <c r="BX25" i="26464"/>
  <c r="BY25" i="26464"/>
  <c r="CF139" i="26464"/>
  <c r="CG139" i="26464"/>
  <c r="CH139" i="26464"/>
  <c r="EP248" i="26464"/>
  <c r="BX156" i="26464"/>
  <c r="BY156" i="26464"/>
  <c r="BW156" i="26464"/>
  <c r="EP227" i="26464"/>
  <c r="EN254" i="26464"/>
  <c r="EO254" i="26464"/>
  <c r="BX123" i="26464"/>
  <c r="BW123" i="26464"/>
  <c r="BY123" i="26464"/>
  <c r="CH182" i="26464"/>
  <c r="CG182" i="26464"/>
  <c r="CF182" i="26464"/>
  <c r="AV182" i="26464"/>
  <c r="AW182" i="26464"/>
  <c r="AX182" i="26464"/>
  <c r="BY180" i="26464"/>
  <c r="BX180" i="26464"/>
  <c r="BW180" i="26464"/>
  <c r="EN259" i="26464"/>
  <c r="EO259" i="26464"/>
  <c r="EO45" i="26464"/>
  <c r="EN45" i="26464"/>
  <c r="EO198" i="26464"/>
  <c r="EN198" i="26464"/>
  <c r="AV249" i="26464"/>
  <c r="AW249" i="26464"/>
  <c r="AX249" i="26464"/>
  <c r="EP242" i="26464"/>
  <c r="D35" i="26465"/>
  <c r="J35" i="26465" s="1"/>
  <c r="M35" i="26465" s="1"/>
  <c r="N35" i="26465" s="1"/>
  <c r="L36" i="26465" s="1"/>
  <c r="D20" i="26465"/>
  <c r="J20" i="26465" s="1"/>
  <c r="M20" i="26465" s="1"/>
  <c r="N20" i="26465" s="1"/>
  <c r="L21" i="26465" s="1"/>
  <c r="AX139" i="26464"/>
  <c r="AW139" i="26464"/>
  <c r="AV139" i="26464"/>
  <c r="BW186" i="26464"/>
  <c r="BX186" i="26464"/>
  <c r="BY186" i="26464"/>
  <c r="AV185" i="26464"/>
  <c r="AW185" i="26464"/>
  <c r="AX185" i="26464"/>
  <c r="AV109" i="26464"/>
  <c r="AW109" i="26464"/>
  <c r="AX109" i="26464"/>
  <c r="DU144" i="26464"/>
  <c r="DT144" i="26464"/>
  <c r="DS144" i="26464"/>
  <c r="CF137" i="26464"/>
  <c r="CG137" i="26464"/>
  <c r="CH137" i="26464"/>
  <c r="DU204" i="26464"/>
  <c r="DT204" i="26464"/>
  <c r="DS204" i="26464"/>
  <c r="CF203" i="26464"/>
  <c r="CG203" i="26464"/>
  <c r="CH203" i="26464"/>
  <c r="EP259" i="26464"/>
  <c r="AV193" i="26464"/>
  <c r="AW193" i="26464"/>
  <c r="AX193" i="26464"/>
  <c r="AX266" i="26464"/>
  <c r="AV266" i="26464"/>
  <c r="AW266" i="26464"/>
  <c r="DS233" i="26464"/>
  <c r="DU233" i="26464"/>
  <c r="DT233" i="26464"/>
  <c r="DS198" i="26464"/>
  <c r="DT198" i="26464"/>
  <c r="DU198" i="26464"/>
  <c r="CH249" i="26464"/>
  <c r="CG249" i="26464"/>
  <c r="CF249" i="26464"/>
  <c r="BW142" i="26464"/>
  <c r="BX142" i="26464"/>
  <c r="BY142" i="26464"/>
  <c r="EN40" i="26464"/>
  <c r="EO40" i="26464"/>
  <c r="BW280" i="26464"/>
  <c r="BX280" i="26464"/>
  <c r="BY280" i="26464"/>
  <c r="EO105" i="26464"/>
  <c r="EN105" i="26464"/>
  <c r="EN156" i="26464"/>
  <c r="EO156" i="26464"/>
  <c r="CF75" i="26464"/>
  <c r="CH75" i="26464"/>
  <c r="CG75" i="26464"/>
  <c r="EN137" i="26464"/>
  <c r="EO137" i="26464"/>
  <c r="BY72" i="26464"/>
  <c r="BX72" i="26464"/>
  <c r="BW72" i="26464"/>
  <c r="BX94" i="26464"/>
  <c r="BY94" i="26464"/>
  <c r="BW94" i="26464"/>
  <c r="BW48" i="26464"/>
  <c r="BY48" i="26464"/>
  <c r="BX48" i="26464"/>
  <c r="CG108" i="26464"/>
  <c r="CH108" i="26464"/>
  <c r="CF108" i="26464"/>
  <c r="EP218" i="26464"/>
  <c r="AW23" i="26464"/>
  <c r="AV23" i="26464"/>
  <c r="AX23" i="26464"/>
  <c r="CG237" i="26464"/>
  <c r="CF237" i="26464"/>
  <c r="CH237" i="26464"/>
  <c r="BW23" i="26464"/>
  <c r="BY23" i="26464"/>
  <c r="BX23" i="26464"/>
  <c r="CH246" i="26464"/>
  <c r="CG246" i="26464"/>
  <c r="CF246" i="26464"/>
  <c r="AV246" i="26464"/>
  <c r="AW246" i="26464"/>
  <c r="AX246" i="26464"/>
  <c r="BW106" i="26464"/>
  <c r="BX106" i="26464"/>
  <c r="BY106" i="26464"/>
  <c r="BW162" i="26464"/>
  <c r="BY162" i="26464"/>
  <c r="BX162" i="26464"/>
  <c r="EN261" i="26464"/>
  <c r="EO261" i="26464"/>
  <c r="AV151" i="26464"/>
  <c r="AW151" i="26464"/>
  <c r="AX151" i="26464"/>
  <c r="DU41" i="26464"/>
  <c r="DS41" i="26464"/>
  <c r="DT41" i="26464"/>
  <c r="CG204" i="26464"/>
  <c r="CF204" i="26464"/>
  <c r="CH204" i="26464"/>
  <c r="DS212" i="26464"/>
  <c r="DT212" i="26464"/>
  <c r="DU212" i="26464"/>
  <c r="CH177" i="26464"/>
  <c r="CG177" i="26464"/>
  <c r="CF177" i="26464"/>
  <c r="DS128" i="26464"/>
  <c r="DT128" i="26464"/>
  <c r="DU128" i="26464"/>
  <c r="AX69" i="26464"/>
  <c r="AV69" i="26464"/>
  <c r="AW69" i="26464"/>
  <c r="AV114" i="26464"/>
  <c r="AW114" i="26464"/>
  <c r="AX114" i="26464"/>
  <c r="EO96" i="26464"/>
  <c r="EN96" i="26464"/>
  <c r="DS23" i="26464"/>
  <c r="DU23" i="26464"/>
  <c r="DT23" i="26464"/>
  <c r="Q64" i="18" s="1"/>
  <c r="R64" i="18" s="1"/>
  <c r="S64" i="18" s="1"/>
  <c r="T64" i="18" s="1"/>
  <c r="EP270" i="26464"/>
  <c r="DU266" i="26464"/>
  <c r="DT266" i="26464"/>
  <c r="DS266" i="26464"/>
  <c r="CF64" i="26464"/>
  <c r="CG64" i="26464"/>
  <c r="CH64" i="26464"/>
  <c r="AV117" i="26464"/>
  <c r="AW117" i="26464"/>
  <c r="AX117" i="26464"/>
  <c r="CG32" i="26464"/>
  <c r="CF32" i="26464"/>
  <c r="CH32" i="26464"/>
  <c r="EP205" i="26464"/>
  <c r="BY265" i="26464"/>
  <c r="BW265" i="26464"/>
  <c r="BX265" i="26464"/>
  <c r="CH103" i="26464"/>
  <c r="CG103" i="26464"/>
  <c r="CF103" i="26464"/>
  <c r="EP253" i="26464"/>
  <c r="AW225" i="26464"/>
  <c r="AV225" i="26464"/>
  <c r="AX225" i="26464"/>
  <c r="DT220" i="26464"/>
  <c r="DU220" i="26464"/>
  <c r="DS220" i="26464"/>
  <c r="CF48" i="26464"/>
  <c r="CG48" i="26464"/>
  <c r="CH48" i="26464"/>
  <c r="CG260" i="26464"/>
  <c r="CH260" i="26464"/>
  <c r="CF260" i="26464"/>
  <c r="DT29" i="26464"/>
  <c r="DU29" i="26464"/>
  <c r="DS29" i="26464"/>
  <c r="AV44" i="26464"/>
  <c r="AW44" i="26464"/>
  <c r="AX44" i="26464"/>
  <c r="EN112" i="26464"/>
  <c r="EO112" i="26464"/>
  <c r="EN25" i="26464"/>
  <c r="EO25" i="26464"/>
  <c r="CH211" i="26464"/>
  <c r="CF211" i="26464"/>
  <c r="CG211" i="26464"/>
  <c r="EO168" i="26464"/>
  <c r="EN168" i="26464"/>
  <c r="BX108" i="26464"/>
  <c r="BY108" i="26464"/>
  <c r="BW108" i="26464"/>
  <c r="AV209" i="26464"/>
  <c r="AW209" i="26464"/>
  <c r="AX209" i="26464"/>
  <c r="BW157" i="26464"/>
  <c r="BX157" i="26464"/>
  <c r="BY157" i="26464"/>
  <c r="BW248" i="26464"/>
  <c r="BX248" i="26464"/>
  <c r="BY248" i="26464"/>
  <c r="AW21" i="26464"/>
  <c r="AV21" i="26464"/>
  <c r="AX21" i="26464"/>
  <c r="EN169" i="26464"/>
  <c r="EO169" i="26464"/>
  <c r="AX269" i="26464"/>
  <c r="AW269" i="26464"/>
  <c r="AV269" i="26464"/>
  <c r="AV273" i="26464"/>
  <c r="AW273" i="26464"/>
  <c r="AX273" i="26464"/>
  <c r="CF36" i="26464"/>
  <c r="CH36" i="26464"/>
  <c r="CG36" i="26464"/>
  <c r="BY88" i="26464"/>
  <c r="BX88" i="26464"/>
  <c r="BW88" i="26464"/>
  <c r="CH41" i="26464"/>
  <c r="CF41" i="26464"/>
  <c r="CG41" i="26464"/>
  <c r="AW276" i="26464"/>
  <c r="AX276" i="26464"/>
  <c r="AV276" i="26464"/>
  <c r="EN231" i="26464"/>
  <c r="EO231" i="26464"/>
  <c r="CF183" i="26464"/>
  <c r="CG183" i="26464"/>
  <c r="CH183" i="26464"/>
  <c r="AV38" i="26464"/>
  <c r="AX38" i="26464"/>
  <c r="AW38" i="26464"/>
  <c r="CH96" i="26464"/>
  <c r="CG96" i="26464"/>
  <c r="CF96" i="26464"/>
  <c r="EN269" i="26464"/>
  <c r="EO269" i="26464"/>
  <c r="EP207" i="26464"/>
  <c r="EN132" i="26464"/>
  <c r="EO132" i="26464"/>
  <c r="EN158" i="26464"/>
  <c r="EO158" i="26464"/>
  <c r="EN121" i="26464"/>
  <c r="EO121" i="26464"/>
  <c r="BY249" i="26464"/>
  <c r="BW249" i="26464"/>
  <c r="BX249" i="26464"/>
  <c r="DS67" i="26464"/>
  <c r="DU67" i="26464"/>
  <c r="DT67" i="26464"/>
  <c r="DS171" i="26464"/>
  <c r="DT171" i="26464"/>
  <c r="DU171" i="26464"/>
  <c r="AX224" i="26464"/>
  <c r="AW224" i="26464"/>
  <c r="AV224" i="26464"/>
  <c r="AW43" i="26464"/>
  <c r="AV43" i="26464"/>
  <c r="AX43" i="26464"/>
  <c r="DS172" i="26464"/>
  <c r="DT172" i="26464"/>
  <c r="DU172" i="26464"/>
  <c r="AW223" i="26464"/>
  <c r="AX223" i="26464"/>
  <c r="AV223" i="26464"/>
  <c r="CH57" i="26464"/>
  <c r="CF57" i="26464"/>
  <c r="CG57" i="26464"/>
  <c r="AV57" i="26464"/>
  <c r="AW57" i="26464"/>
  <c r="AX57" i="26464"/>
  <c r="CF94" i="26464"/>
  <c r="CG94" i="26464"/>
  <c r="CH94" i="26464"/>
  <c r="BW118" i="26464"/>
  <c r="BY118" i="26464"/>
  <c r="BX118" i="26464"/>
  <c r="EN162" i="26464"/>
  <c r="EO162" i="26464"/>
  <c r="AV85" i="26464"/>
  <c r="AW85" i="26464"/>
  <c r="AX85" i="26464"/>
  <c r="DT79" i="26464"/>
  <c r="DS79" i="26464"/>
  <c r="DU79" i="26464"/>
  <c r="CF175" i="26464"/>
  <c r="CG175" i="26464"/>
  <c r="CH175" i="26464"/>
  <c r="DT153" i="26464"/>
  <c r="DU153" i="26464"/>
  <c r="DS153" i="26464"/>
  <c r="AX86" i="26464"/>
  <c r="AW86" i="26464"/>
  <c r="AV86" i="26464"/>
  <c r="DT92" i="26464"/>
  <c r="DU92" i="26464"/>
  <c r="DS92" i="26464"/>
  <c r="BY132" i="26464"/>
  <c r="BW132" i="26464"/>
  <c r="BX132" i="26464"/>
  <c r="CG279" i="26464"/>
  <c r="CF279" i="26464"/>
  <c r="CH279" i="26464"/>
  <c r="CF258" i="26464"/>
  <c r="CG258" i="26464"/>
  <c r="CH258" i="26464"/>
  <c r="BX40" i="26464"/>
  <c r="BW40" i="26464"/>
  <c r="BY40" i="26464"/>
  <c r="BX167" i="26464"/>
  <c r="BY167" i="26464"/>
  <c r="BW167" i="26464"/>
  <c r="AW122" i="26464"/>
  <c r="AV122" i="26464"/>
  <c r="AX122" i="26464"/>
  <c r="DU235" i="26464"/>
  <c r="DT235" i="26464"/>
  <c r="DS235" i="26464"/>
  <c r="BX165" i="26464"/>
  <c r="BW165" i="26464"/>
  <c r="BY165" i="26464"/>
  <c r="BY38" i="26464"/>
  <c r="BX38" i="26464"/>
  <c r="BW38" i="26464"/>
  <c r="DU178" i="26464"/>
  <c r="DT178" i="26464"/>
  <c r="DS178" i="26464"/>
  <c r="BW56" i="26464"/>
  <c r="BX56" i="26464"/>
  <c r="BY56" i="26464"/>
  <c r="BY221" i="26464"/>
  <c r="BX221" i="26464"/>
  <c r="BW221" i="26464"/>
  <c r="CF236" i="26464"/>
  <c r="CG236" i="26464"/>
  <c r="CH236" i="26464"/>
  <c r="AV236" i="26464"/>
  <c r="AX236" i="26464"/>
  <c r="AW236" i="26464"/>
  <c r="DS166" i="26464"/>
  <c r="DU166" i="26464"/>
  <c r="DT166" i="26464"/>
  <c r="AV141" i="26464"/>
  <c r="AW141" i="26464"/>
  <c r="AX141" i="26464"/>
  <c r="CF186" i="26464"/>
  <c r="CG186" i="26464"/>
  <c r="CH186" i="26464"/>
  <c r="BW173" i="26464"/>
  <c r="BX173" i="26464"/>
  <c r="BY173" i="26464"/>
  <c r="EO141" i="26464"/>
  <c r="EN141" i="26464"/>
  <c r="CF263" i="26464"/>
  <c r="CG263" i="26464"/>
  <c r="CH263" i="26464"/>
  <c r="BY252" i="26464"/>
  <c r="BX252" i="26464"/>
  <c r="BW252" i="26464"/>
  <c r="AV146" i="26464"/>
  <c r="AW146" i="26464"/>
  <c r="AX146" i="26464"/>
  <c r="CH238" i="26464"/>
  <c r="CG238" i="26464"/>
  <c r="CF238" i="26464"/>
  <c r="CF220" i="26464"/>
  <c r="CG220" i="26464"/>
  <c r="CH220" i="26464"/>
  <c r="AV252" i="26464"/>
  <c r="AW252" i="26464"/>
  <c r="AX252" i="26464"/>
  <c r="BW275" i="26464"/>
  <c r="BX275" i="26464"/>
  <c r="BY275" i="26464"/>
  <c r="AW217" i="26464"/>
  <c r="AX217" i="26464"/>
  <c r="AV217" i="26464"/>
  <c r="BW194" i="26464"/>
  <c r="BY194" i="26464"/>
  <c r="BX194" i="26464"/>
  <c r="AX71" i="26464"/>
  <c r="AV71" i="26464"/>
  <c r="AW71" i="26464"/>
  <c r="CH167" i="26464"/>
  <c r="CG167" i="26464"/>
  <c r="CF167" i="26464"/>
  <c r="CG243" i="26464"/>
  <c r="CH243" i="26464"/>
  <c r="CF243" i="26464"/>
  <c r="EN189" i="26464"/>
  <c r="EO189" i="26464"/>
  <c r="CF168" i="26464"/>
  <c r="CG168" i="26464"/>
  <c r="CH168" i="26464"/>
  <c r="BW251" i="26464"/>
  <c r="BY251" i="26464"/>
  <c r="BX251" i="26464"/>
  <c r="DS59" i="26464"/>
  <c r="DT59" i="26464"/>
  <c r="DU59" i="26464"/>
  <c r="BW250" i="26464"/>
  <c r="BX250" i="26464"/>
  <c r="BY250" i="26464"/>
  <c r="BW269" i="26464"/>
  <c r="BX269" i="26464"/>
  <c r="BY269" i="26464"/>
  <c r="EN63" i="26464"/>
  <c r="EO63" i="26464"/>
  <c r="EN272" i="26464"/>
  <c r="EO272" i="26464"/>
  <c r="DU194" i="26464"/>
  <c r="DT194" i="26464"/>
  <c r="DS194" i="26464"/>
  <c r="EP200" i="26464"/>
  <c r="AW89" i="26464"/>
  <c r="AV89" i="26464"/>
  <c r="AX89" i="26464"/>
  <c r="EP267" i="26464"/>
  <c r="CH93" i="26464"/>
  <c r="CF93" i="26464"/>
  <c r="CG93" i="26464"/>
  <c r="CH226" i="26464"/>
  <c r="CG226" i="26464"/>
  <c r="CF226" i="26464"/>
  <c r="BY99" i="26464"/>
  <c r="BX99" i="26464"/>
  <c r="BW99" i="26464"/>
  <c r="CF147" i="26464"/>
  <c r="CG147" i="26464"/>
  <c r="CH147" i="26464"/>
  <c r="EN187" i="26464"/>
  <c r="EO187" i="26464"/>
  <c r="EO136" i="26464"/>
  <c r="EN136" i="26464"/>
  <c r="AX112" i="26464"/>
  <c r="AW112" i="26464"/>
  <c r="AV112" i="26464"/>
  <c r="CF100" i="26464"/>
  <c r="CG100" i="26464"/>
  <c r="CH100" i="26464"/>
  <c r="AX105" i="26464"/>
  <c r="AW105" i="26464"/>
  <c r="AV105" i="26464"/>
  <c r="EN174" i="26464"/>
  <c r="EO174" i="26464"/>
  <c r="BW152" i="26464"/>
  <c r="BX152" i="26464"/>
  <c r="BY152" i="26464"/>
  <c r="CF277" i="26464"/>
  <c r="CG277" i="26464"/>
  <c r="CH277" i="26464"/>
  <c r="CF253" i="26464"/>
  <c r="CG253" i="26464"/>
  <c r="CH253" i="26464"/>
  <c r="DS73" i="26464"/>
  <c r="DT73" i="26464"/>
  <c r="DU73" i="26464"/>
  <c r="DS161" i="26464"/>
  <c r="DT161" i="26464"/>
  <c r="DU161" i="26464"/>
  <c r="EN117" i="26464"/>
  <c r="EO117" i="26464"/>
  <c r="CH24" i="26464"/>
  <c r="CG24" i="26464"/>
  <c r="CF24" i="26464"/>
  <c r="DS68" i="26464"/>
  <c r="DT68" i="26464"/>
  <c r="DU68" i="26464"/>
  <c r="DS76" i="26464"/>
  <c r="DT76" i="26464"/>
  <c r="DU76" i="26464"/>
  <c r="CG47" i="26464"/>
  <c r="CF47" i="26464"/>
  <c r="CH47" i="26464"/>
  <c r="CF173" i="26464"/>
  <c r="CG173" i="26464"/>
  <c r="CH173" i="26464"/>
  <c r="DT147" i="26464"/>
  <c r="DS147" i="26464"/>
  <c r="DU147" i="26464"/>
  <c r="AV163" i="26464"/>
  <c r="AX163" i="26464"/>
  <c r="AW163" i="26464"/>
  <c r="AV28" i="26464"/>
  <c r="AX28" i="26464"/>
  <c r="AW28" i="26464"/>
  <c r="BY49" i="26464"/>
  <c r="BX49" i="26464"/>
  <c r="BW49" i="26464"/>
  <c r="AX250" i="26464"/>
  <c r="AV250" i="26464"/>
  <c r="AW250" i="26464"/>
  <c r="EP206" i="26464"/>
  <c r="CH267" i="26464"/>
  <c r="CF267" i="26464"/>
  <c r="CG267" i="26464"/>
  <c r="EO131" i="26464"/>
  <c r="EN131" i="26464"/>
  <c r="EO250" i="26464"/>
  <c r="EN250" i="26464"/>
  <c r="AX61" i="26464"/>
  <c r="AW61" i="26464"/>
  <c r="AV61" i="26464"/>
  <c r="AW84" i="26464"/>
  <c r="AV84" i="26464"/>
  <c r="AX84" i="26464"/>
  <c r="EO61" i="26464"/>
  <c r="EN61" i="26464"/>
  <c r="CF222" i="26464"/>
  <c r="CH222" i="26464"/>
  <c r="CG222" i="26464"/>
  <c r="BW174" i="26464"/>
  <c r="BX174" i="26464"/>
  <c r="BY174" i="26464"/>
  <c r="DT167" i="26464"/>
  <c r="DU167" i="26464"/>
  <c r="DS167" i="26464"/>
  <c r="AV234" i="26464"/>
  <c r="AX234" i="26464"/>
  <c r="AW234" i="26464"/>
  <c r="AV247" i="26464"/>
  <c r="AW247" i="26464"/>
  <c r="AX247" i="26464"/>
  <c r="DS231" i="26464"/>
  <c r="DU231" i="26464"/>
  <c r="DT231" i="26464"/>
  <c r="CH38" i="26464"/>
  <c r="CG38" i="26464"/>
  <c r="CF38" i="26464"/>
  <c r="DU175" i="26464"/>
  <c r="DS175" i="26464"/>
  <c r="DT175" i="26464"/>
  <c r="BW19" i="26464"/>
  <c r="BY19" i="26464"/>
  <c r="BX19" i="26464"/>
  <c r="DS60" i="26464"/>
  <c r="DU60" i="26464"/>
  <c r="DT60" i="26464"/>
  <c r="AW264" i="26464"/>
  <c r="AX264" i="26464"/>
  <c r="AV264" i="26464"/>
  <c r="CH85" i="26464"/>
  <c r="CG85" i="26464"/>
  <c r="CF85" i="26464"/>
  <c r="DT181" i="26464"/>
  <c r="DU181" i="26464"/>
  <c r="DS181" i="26464"/>
  <c r="DU255" i="26464"/>
  <c r="DS255" i="26464"/>
  <c r="DT255" i="26464"/>
  <c r="CF95" i="26464"/>
  <c r="CG95" i="26464"/>
  <c r="CH95" i="26464"/>
  <c r="AX37" i="26464"/>
  <c r="AW37" i="26464"/>
  <c r="AV37" i="26464"/>
  <c r="EN184" i="26464"/>
  <c r="EO184" i="26464"/>
  <c r="BW195" i="26464"/>
  <c r="BX195" i="26464"/>
  <c r="BY195" i="26464"/>
  <c r="DS177" i="26464"/>
  <c r="DT177" i="26464"/>
  <c r="DU177" i="26464"/>
  <c r="BW168" i="26464"/>
  <c r="BX168" i="26464"/>
  <c r="BY168" i="26464"/>
  <c r="AX152" i="26464"/>
  <c r="AV152" i="26464"/>
  <c r="AW152" i="26464"/>
  <c r="AX253" i="26464"/>
  <c r="AW253" i="26464"/>
  <c r="AV253" i="26464"/>
  <c r="AX173" i="26464"/>
  <c r="AW173" i="26464"/>
  <c r="AV173" i="26464"/>
  <c r="DS111" i="26464"/>
  <c r="DT111" i="26464"/>
  <c r="DU111" i="26464"/>
  <c r="N13" i="26465"/>
  <c r="S13" i="26465" s="1"/>
  <c r="O13" i="26465"/>
  <c r="T13" i="26465" s="1"/>
  <c r="P13" i="26465"/>
  <c r="U13" i="26465" s="1"/>
  <c r="M13" i="26465"/>
  <c r="R13" i="26465" s="1"/>
  <c r="Q13" i="26465"/>
  <c r="BW114" i="26464"/>
  <c r="BX114" i="26464"/>
  <c r="BY114" i="26464"/>
  <c r="AW150" i="26464"/>
  <c r="AV150" i="26464"/>
  <c r="AX150" i="26464"/>
  <c r="AV75" i="26464"/>
  <c r="AW75" i="26464"/>
  <c r="AX75" i="26464"/>
  <c r="BX147" i="26464"/>
  <c r="BY147" i="26464"/>
  <c r="BW147" i="26464"/>
  <c r="BW228" i="26464"/>
  <c r="BX228" i="26464"/>
  <c r="BY228" i="26464"/>
  <c r="BY206" i="26464"/>
  <c r="BX206" i="26464"/>
  <c r="BW206" i="26464"/>
  <c r="DS84" i="26464"/>
  <c r="DU84" i="26464"/>
  <c r="DT84" i="26464"/>
  <c r="DT145" i="26464"/>
  <c r="DS145" i="26464"/>
  <c r="DU145" i="26464"/>
  <c r="AX211" i="26464"/>
  <c r="AW211" i="26464"/>
  <c r="AV211" i="26464"/>
  <c r="DU78" i="26464"/>
  <c r="DT78" i="26464"/>
  <c r="DS78" i="26464"/>
  <c r="BY42" i="26464"/>
  <c r="BX42" i="26464"/>
  <c r="BW42" i="26464"/>
  <c r="EO71" i="26464"/>
  <c r="EN71" i="26464"/>
  <c r="CG229" i="26464"/>
  <c r="CF229" i="26464"/>
  <c r="CH229" i="26464"/>
  <c r="EO69" i="26464"/>
  <c r="EN69" i="26464"/>
  <c r="EP187" i="26464"/>
  <c r="AW221" i="26464"/>
  <c r="AX221" i="26464"/>
  <c r="AV221" i="26464"/>
  <c r="BY188" i="26464"/>
  <c r="BX188" i="26464"/>
  <c r="BW188" i="26464"/>
  <c r="CF170" i="26464"/>
  <c r="CG170" i="26464"/>
  <c r="CH170" i="26464"/>
  <c r="K217" i="16"/>
  <c r="L217" i="16"/>
  <c r="CG278" i="26464"/>
  <c r="CF278" i="26464"/>
  <c r="CH278" i="26464"/>
  <c r="DS143" i="26464"/>
  <c r="DT143" i="26464"/>
  <c r="DU143" i="26464"/>
  <c r="BX71" i="26464"/>
  <c r="BW71" i="26464"/>
  <c r="BY71" i="26464"/>
  <c r="AW41" i="26464"/>
  <c r="AV41" i="26464"/>
  <c r="AX41" i="26464"/>
  <c r="AW51" i="26464"/>
  <c r="AV51" i="26464"/>
  <c r="AX51" i="26464"/>
  <c r="CH207" i="26464"/>
  <c r="CG207" i="26464"/>
  <c r="CF207" i="26464"/>
  <c r="DS180" i="26464"/>
  <c r="DT180" i="26464"/>
  <c r="DU180" i="26464"/>
  <c r="EO72" i="26464"/>
  <c r="EN72" i="26464"/>
  <c r="EN153" i="26464"/>
  <c r="EO153" i="26464"/>
  <c r="BW70" i="26464"/>
  <c r="BX70" i="26464"/>
  <c r="BY70" i="26464"/>
  <c r="BW181" i="26464"/>
  <c r="BX181" i="26464"/>
  <c r="BY181" i="26464"/>
  <c r="CH265" i="26464"/>
  <c r="CG265" i="26464"/>
  <c r="CF265" i="26464"/>
  <c r="DS46" i="26464"/>
  <c r="DT46" i="26464"/>
  <c r="DU46" i="26464"/>
  <c r="DS187" i="26464"/>
  <c r="DT187" i="26464"/>
  <c r="DU187" i="26464"/>
  <c r="BX83" i="26464"/>
  <c r="BW83" i="26464"/>
  <c r="BY83" i="26464"/>
  <c r="BY138" i="26464"/>
  <c r="BX138" i="26464"/>
  <c r="BW138" i="26464"/>
  <c r="BX212" i="26464"/>
  <c r="BW212" i="26464"/>
  <c r="BY212" i="26464"/>
  <c r="AV157" i="26464"/>
  <c r="AX157" i="26464"/>
  <c r="AW157" i="26464"/>
  <c r="EN190" i="26464"/>
  <c r="EO190" i="26464"/>
  <c r="EN100" i="26464"/>
  <c r="EO100" i="26464"/>
  <c r="DU61" i="26464"/>
  <c r="DT61" i="26464"/>
  <c r="DS61" i="26464"/>
  <c r="EO234" i="26464"/>
  <c r="EN234" i="26464"/>
  <c r="EP254" i="26464"/>
  <c r="EN44" i="26464"/>
  <c r="EO44" i="26464"/>
  <c r="CF58" i="26464"/>
  <c r="CG58" i="26464"/>
  <c r="CH58" i="26464"/>
  <c r="CG162" i="26464"/>
  <c r="CF162" i="26464"/>
  <c r="CH162" i="26464"/>
  <c r="EN273" i="26464"/>
  <c r="EO273" i="26464"/>
  <c r="BX263" i="26464"/>
  <c r="BY263" i="26464"/>
  <c r="BW263" i="26464"/>
  <c r="DU263" i="26464"/>
  <c r="DS263" i="26464"/>
  <c r="DT263" i="26464"/>
  <c r="EN139" i="26464"/>
  <c r="EO139" i="26464"/>
  <c r="DS96" i="26464"/>
  <c r="DT96" i="26464"/>
  <c r="DU96" i="26464"/>
  <c r="DS270" i="26464"/>
  <c r="DT270" i="26464"/>
  <c r="DU270" i="26464"/>
  <c r="AX64" i="26464"/>
  <c r="AW64" i="26464"/>
  <c r="AV64" i="26464"/>
  <c r="EO199" i="26464"/>
  <c r="EN199" i="26464"/>
  <c r="AW241" i="26464"/>
  <c r="AV241" i="26464"/>
  <c r="AX241" i="26464"/>
  <c r="BW220" i="26464"/>
  <c r="BY220" i="26464"/>
  <c r="BX220" i="26464"/>
  <c r="AX32" i="26464"/>
  <c r="AV32" i="26464"/>
  <c r="AW32" i="26464"/>
  <c r="EP176" i="26464"/>
  <c r="EN65" i="26464"/>
  <c r="EO65" i="26464"/>
  <c r="N10" i="26465"/>
  <c r="S10" i="26465" s="1"/>
  <c r="M10" i="26465"/>
  <c r="R10" i="26465" s="1"/>
  <c r="O10" i="26465"/>
  <c r="T10" i="26465" s="1"/>
  <c r="P10" i="26465"/>
  <c r="U10" i="26465" s="1"/>
  <c r="Q10" i="26465"/>
  <c r="BW253" i="26464"/>
  <c r="BX253" i="26464"/>
  <c r="BY253" i="26464"/>
  <c r="DU58" i="26464"/>
  <c r="DS58" i="26464"/>
  <c r="DT58" i="26464"/>
  <c r="AW30" i="26464"/>
  <c r="AX30" i="26464"/>
  <c r="AV30" i="26464"/>
  <c r="CF164" i="26464"/>
  <c r="CG164" i="26464"/>
  <c r="CH164" i="26464"/>
  <c r="BX121" i="26464"/>
  <c r="BW121" i="26464"/>
  <c r="BY121" i="26464"/>
  <c r="DS201" i="26464"/>
  <c r="DT201" i="26464"/>
  <c r="DU201" i="26464"/>
  <c r="AV216" i="26464"/>
  <c r="AW216" i="26464"/>
  <c r="AX216" i="26464"/>
  <c r="CF16" i="26464"/>
  <c r="CG16" i="26464"/>
  <c r="CH16" i="26464"/>
  <c r="BW245" i="26464"/>
  <c r="BX245" i="26464"/>
  <c r="BY245" i="26464"/>
  <c r="BW266" i="26464"/>
  <c r="BX266" i="26464"/>
  <c r="BY266" i="26464"/>
  <c r="CH274" i="26464"/>
  <c r="CF274" i="26464"/>
  <c r="CG274" i="26464"/>
  <c r="CH73" i="26464"/>
  <c r="CF73" i="26464"/>
  <c r="CG73" i="26464"/>
  <c r="BW163" i="26464"/>
  <c r="BX163" i="26464"/>
  <c r="BY163" i="26464"/>
  <c r="BW259" i="26464"/>
  <c r="BY259" i="26464"/>
  <c r="BX259" i="26464"/>
  <c r="BY91" i="26464"/>
  <c r="BX91" i="26464"/>
  <c r="BW91" i="26464"/>
  <c r="CG235" i="26464"/>
  <c r="CF235" i="26464"/>
  <c r="CH235" i="26464"/>
  <c r="BX271" i="26464"/>
  <c r="BY271" i="26464"/>
  <c r="BW271" i="26464"/>
  <c r="CF124" i="26464"/>
  <c r="CG124" i="26464"/>
  <c r="CH124" i="26464"/>
  <c r="AW124" i="26464"/>
  <c r="AV124" i="26464"/>
  <c r="AX124" i="26464"/>
  <c r="EO28" i="26464"/>
  <c r="EN28" i="26464"/>
  <c r="AW184" i="26464"/>
  <c r="AX184" i="26464"/>
  <c r="AV184" i="26464"/>
  <c r="BX197" i="26464"/>
  <c r="BW197" i="26464"/>
  <c r="BY197" i="26464"/>
  <c r="CF106" i="26464"/>
  <c r="CG106" i="26464"/>
  <c r="CH106" i="26464"/>
  <c r="AV106" i="26464"/>
  <c r="AW106" i="26464"/>
  <c r="AX106" i="26464"/>
  <c r="BX198" i="26464"/>
  <c r="BY198" i="26464"/>
  <c r="BW198" i="26464"/>
  <c r="M7" i="26465"/>
  <c r="R7" i="26465" s="1"/>
  <c r="N7" i="26465"/>
  <c r="S7" i="26465" s="1"/>
  <c r="O7" i="26465"/>
  <c r="T7" i="26465" s="1"/>
  <c r="P7" i="26465"/>
  <c r="U7" i="26465" s="1"/>
  <c r="Q7" i="26465"/>
  <c r="EO110" i="26464"/>
  <c r="EN110" i="26464"/>
  <c r="DT197" i="26464"/>
  <c r="DS197" i="26464"/>
  <c r="DU197" i="26464"/>
  <c r="DU211" i="26464"/>
  <c r="DS211" i="26464"/>
  <c r="DT211" i="26464"/>
  <c r="BW79" i="26464"/>
  <c r="BX79" i="26464"/>
  <c r="BY79" i="26464"/>
  <c r="DS132" i="26464"/>
  <c r="DT132" i="26464"/>
  <c r="DU132" i="26464"/>
  <c r="DT121" i="26464"/>
  <c r="DS121" i="26464"/>
  <c r="DU121" i="26464"/>
  <c r="AW207" i="26464"/>
  <c r="AX207" i="26464"/>
  <c r="AV207" i="26464"/>
  <c r="EP210" i="26464"/>
  <c r="DT222" i="26464"/>
  <c r="DS222" i="26464"/>
  <c r="DU222" i="26464"/>
  <c r="CH130" i="26464"/>
  <c r="CG130" i="26464"/>
  <c r="CF130" i="26464"/>
  <c r="DT243" i="26464"/>
  <c r="DS243" i="26464"/>
  <c r="DU243" i="26464"/>
  <c r="CG153" i="26464"/>
  <c r="CH153" i="26464"/>
  <c r="CF153" i="26464"/>
  <c r="CF264" i="26464"/>
  <c r="CG264" i="26464"/>
  <c r="CH264" i="26464"/>
  <c r="EN148" i="26464"/>
  <c r="EO148" i="26464"/>
  <c r="EO30" i="26464"/>
  <c r="EN30" i="26464"/>
  <c r="EP180" i="26464"/>
  <c r="CF178" i="26464"/>
  <c r="CG178" i="26464"/>
  <c r="CH178" i="26464"/>
  <c r="CH68" i="26464"/>
  <c r="CG68" i="26464"/>
  <c r="CF68" i="26464"/>
  <c r="AV149" i="26464"/>
  <c r="AX149" i="26464"/>
  <c r="AW149" i="26464"/>
  <c r="AX202" i="26464"/>
  <c r="AW202" i="26464"/>
  <c r="AV202" i="26464"/>
  <c r="CF111" i="26464"/>
  <c r="CG111" i="26464"/>
  <c r="CH111" i="26464"/>
  <c r="AX76" i="26464"/>
  <c r="AV76" i="26464"/>
  <c r="AW76" i="26464"/>
  <c r="BX238" i="26464"/>
  <c r="BY238" i="26464"/>
  <c r="BW238" i="26464"/>
  <c r="CF259" i="26464"/>
  <c r="CG259" i="26464"/>
  <c r="CH259" i="26464"/>
  <c r="DS33" i="26464"/>
  <c r="DU33" i="26464"/>
  <c r="DT33" i="26464"/>
  <c r="Q74" i="18" s="1"/>
  <c r="R74" i="18" s="1"/>
  <c r="S74" i="18" s="1"/>
  <c r="T74" i="18" s="1"/>
  <c r="DT56" i="26464"/>
  <c r="DU56" i="26464"/>
  <c r="DS56" i="26464"/>
  <c r="DU133" i="26464"/>
  <c r="DT133" i="26464"/>
  <c r="DS133" i="26464"/>
  <c r="AV160" i="26464"/>
  <c r="AW160" i="26464"/>
  <c r="AX160" i="26464"/>
  <c r="AV138" i="26464"/>
  <c r="AW138" i="26464"/>
  <c r="AX138" i="26464"/>
  <c r="EN179" i="26464"/>
  <c r="EO179" i="26464"/>
  <c r="EO52" i="26464"/>
  <c r="EN52" i="26464"/>
  <c r="CF232" i="26464"/>
  <c r="CH232" i="26464"/>
  <c r="CG232" i="26464"/>
  <c r="BW148" i="26464"/>
  <c r="BX148" i="26464"/>
  <c r="BY148" i="26464"/>
  <c r="EO219" i="26464"/>
  <c r="EN219" i="26464"/>
  <c r="DU276" i="26464"/>
  <c r="DT276" i="26464"/>
  <c r="DS276" i="26464"/>
  <c r="BW86" i="26464"/>
  <c r="BY86" i="26464"/>
  <c r="BX86" i="26464"/>
  <c r="EP189" i="26464"/>
  <c r="BY218" i="26464"/>
  <c r="BW218" i="26464"/>
  <c r="BX218" i="26464"/>
  <c r="BX82" i="26464"/>
  <c r="BY82" i="26464"/>
  <c r="BW82" i="26464"/>
  <c r="EP184" i="26464"/>
  <c r="EO103" i="26464"/>
  <c r="EN103" i="26464"/>
  <c r="EO82" i="26464"/>
  <c r="EN82" i="26464"/>
  <c r="AW101" i="26464"/>
  <c r="AV101" i="26464"/>
  <c r="AX101" i="26464"/>
  <c r="CF119" i="26464"/>
  <c r="CH119" i="26464"/>
  <c r="CG119" i="26464"/>
  <c r="DU159" i="26464"/>
  <c r="DT159" i="26464"/>
  <c r="DS159" i="26464"/>
  <c r="DU241" i="26464"/>
  <c r="DS241" i="26464"/>
  <c r="DT241" i="26464"/>
  <c r="DU106" i="26464"/>
  <c r="DT106" i="26464"/>
  <c r="DS106" i="26464"/>
  <c r="EO275" i="26464"/>
  <c r="EN275" i="26464"/>
  <c r="AV268" i="26464"/>
  <c r="AW268" i="26464"/>
  <c r="AX268" i="26464"/>
  <c r="DT195" i="26464"/>
  <c r="DU195" i="26464"/>
  <c r="DS195" i="26464"/>
  <c r="CH206" i="26464"/>
  <c r="CF206" i="26464"/>
  <c r="CG206" i="26464"/>
  <c r="DS278" i="26464"/>
  <c r="DT278" i="26464"/>
  <c r="DU278" i="26464"/>
  <c r="BW182" i="26464"/>
  <c r="BX182" i="26464"/>
  <c r="BY182" i="26464"/>
  <c r="EO38" i="26464"/>
  <c r="EN38" i="26464"/>
  <c r="BX100" i="26464"/>
  <c r="BW100" i="26464"/>
  <c r="BY100" i="26464"/>
  <c r="BX58" i="26464"/>
  <c r="BY58" i="26464"/>
  <c r="BW58" i="26464"/>
  <c r="AX45" i="26464"/>
  <c r="AW45" i="26464"/>
  <c r="AV45" i="26464"/>
  <c r="AX100" i="26464"/>
  <c r="AW100" i="26464"/>
  <c r="AV100" i="26464"/>
  <c r="BY226" i="26464"/>
  <c r="BW226" i="26464"/>
  <c r="BX226" i="26464"/>
  <c r="BY177" i="26464"/>
  <c r="BW177" i="26464"/>
  <c r="BX177" i="26464"/>
  <c r="EO48" i="26464"/>
  <c r="EN48" i="26464"/>
  <c r="BW55" i="26464"/>
  <c r="BX55" i="26464"/>
  <c r="BY55" i="26464"/>
  <c r="DS174" i="26464"/>
  <c r="DT174" i="26464"/>
  <c r="DU174" i="26464"/>
  <c r="DT214" i="26464"/>
  <c r="DU214" i="26464"/>
  <c r="DS214" i="26464"/>
  <c r="BY120" i="26464"/>
  <c r="BX120" i="26464"/>
  <c r="BW120" i="26464"/>
  <c r="CH17" i="26464"/>
  <c r="CG17" i="26464"/>
  <c r="CF17" i="26464"/>
  <c r="EN251" i="26464"/>
  <c r="EO251" i="26464"/>
  <c r="BY166" i="26464"/>
  <c r="BW166" i="26464"/>
  <c r="BX166" i="26464"/>
  <c r="EP281" i="26464"/>
  <c r="EO68" i="26464"/>
  <c r="EN68" i="26464"/>
  <c r="DS239" i="26464"/>
  <c r="DT239" i="26464"/>
  <c r="DU239" i="26464"/>
  <c r="EO97" i="26464"/>
  <c r="EN97" i="26464"/>
  <c r="CH148" i="26464"/>
  <c r="CF148" i="26464"/>
  <c r="CG148" i="26464"/>
  <c r="CG275" i="26464"/>
  <c r="CH275" i="26464"/>
  <c r="CF275" i="26464"/>
  <c r="AV275" i="26464"/>
  <c r="AW275" i="26464"/>
  <c r="AX275" i="26464"/>
  <c r="AX47" i="26464"/>
  <c r="AW47" i="26464"/>
  <c r="AV47" i="26464"/>
  <c r="EN90" i="26464"/>
  <c r="EO90" i="26464"/>
  <c r="AV77" i="26464"/>
  <c r="AW77" i="26464"/>
  <c r="AX77" i="26464"/>
  <c r="EP268" i="26464"/>
  <c r="CG28" i="26464"/>
  <c r="CH28" i="26464"/>
  <c r="CF28" i="26464"/>
  <c r="AW142" i="26464"/>
  <c r="AV142" i="26464"/>
  <c r="AX142" i="26464"/>
  <c r="EN206" i="26464"/>
  <c r="EO206" i="26464"/>
  <c r="CF121" i="26464"/>
  <c r="CG121" i="26464"/>
  <c r="CH121" i="26464"/>
  <c r="DS190" i="26464"/>
  <c r="DT190" i="26464"/>
  <c r="DU190" i="26464"/>
  <c r="DT129" i="26464"/>
  <c r="DS129" i="26464"/>
  <c r="DU129" i="26464"/>
  <c r="CF61" i="26464"/>
  <c r="CG61" i="26464"/>
  <c r="CH61" i="26464"/>
  <c r="EO123" i="26464"/>
  <c r="EN123" i="26464"/>
  <c r="CF208" i="26464"/>
  <c r="CG208" i="26464"/>
  <c r="CH208" i="26464"/>
  <c r="DU149" i="26464"/>
  <c r="DS149" i="26464"/>
  <c r="DT149" i="26464"/>
  <c r="DU240" i="26464"/>
  <c r="DT240" i="26464"/>
  <c r="DS240" i="26464"/>
  <c r="DS248" i="26464"/>
  <c r="DT248" i="26464"/>
  <c r="DU248" i="26464"/>
  <c r="EN229" i="26464"/>
  <c r="EO229" i="26464"/>
  <c r="AW233" i="26464"/>
  <c r="AV233" i="26464"/>
  <c r="AX233" i="26464"/>
  <c r="BW61" i="26464"/>
  <c r="BX61" i="26464"/>
  <c r="BY61" i="26464"/>
  <c r="DS114" i="26464"/>
  <c r="DT114" i="26464"/>
  <c r="DU114" i="26464"/>
  <c r="EN238" i="26464"/>
  <c r="EO238" i="26464"/>
  <c r="EN193" i="26464"/>
  <c r="EO193" i="26464"/>
  <c r="DS203" i="26464"/>
  <c r="DT203" i="26464"/>
  <c r="DU203" i="26464"/>
  <c r="CH151" i="26464"/>
  <c r="CG151" i="26464"/>
  <c r="CF151" i="26464"/>
  <c r="BW279" i="26464"/>
  <c r="BY279" i="26464"/>
  <c r="BX279" i="26464"/>
  <c r="EN270" i="26464"/>
  <c r="EO270" i="26464"/>
  <c r="DS57" i="26464"/>
  <c r="DT57" i="26464"/>
  <c r="DU57" i="26464"/>
  <c r="CH117" i="26464"/>
  <c r="CG117" i="26464"/>
  <c r="CF117" i="26464"/>
  <c r="EN154" i="26464"/>
  <c r="EO154" i="26464"/>
  <c r="CF155" i="26464"/>
  <c r="CG155" i="26464"/>
  <c r="CH155" i="26464"/>
  <c r="AW192" i="26464"/>
  <c r="AV192" i="26464"/>
  <c r="AX192" i="26464"/>
  <c r="DU112" i="26464"/>
  <c r="DT112" i="26464"/>
  <c r="DS112" i="26464"/>
  <c r="CG209" i="26464"/>
  <c r="CF209" i="26464"/>
  <c r="CH209" i="26464"/>
  <c r="DU232" i="26464"/>
  <c r="DT232" i="26464"/>
  <c r="DS232" i="26464"/>
  <c r="DT20" i="26464"/>
  <c r="Q61" i="18" s="1"/>
  <c r="R61" i="18" s="1"/>
  <c r="DS20" i="26464"/>
  <c r="DU20" i="26464"/>
  <c r="AX39" i="26464"/>
  <c r="AW39" i="26464"/>
  <c r="AV39" i="26464"/>
  <c r="DS55" i="26464"/>
  <c r="DT55" i="26464"/>
  <c r="DU55" i="26464"/>
  <c r="EO247" i="26464"/>
  <c r="EN247" i="26464"/>
  <c r="DU74" i="26464"/>
  <c r="DS74" i="26464"/>
  <c r="DT74" i="26464"/>
  <c r="EP243" i="26464"/>
  <c r="CF81" i="26464"/>
  <c r="CH81" i="26464"/>
  <c r="CG81" i="26464"/>
  <c r="EO83" i="26464"/>
  <c r="EN83" i="26464"/>
  <c r="CG37" i="26464"/>
  <c r="CH37" i="26464"/>
  <c r="CF37" i="26464"/>
  <c r="CF169" i="26464"/>
  <c r="CG169" i="26464"/>
  <c r="CH169" i="26464"/>
  <c r="EN244" i="26464"/>
  <c r="EO244" i="26464"/>
  <c r="DT52" i="26464"/>
  <c r="DS52" i="26464"/>
  <c r="DU52" i="26464"/>
  <c r="AV18" i="26464"/>
  <c r="AX18" i="26464"/>
  <c r="AW18" i="26464"/>
  <c r="AX243" i="26464"/>
  <c r="AV243" i="26464"/>
  <c r="AW243" i="26464"/>
  <c r="DS256" i="26464"/>
  <c r="DT256" i="26464"/>
  <c r="DU256" i="26464"/>
  <c r="CF219" i="26464"/>
  <c r="CG219" i="26464"/>
  <c r="CH219" i="26464"/>
  <c r="BW137" i="26464"/>
  <c r="BX137" i="26464"/>
  <c r="BY137" i="26464"/>
  <c r="BW261" i="26464"/>
  <c r="BX261" i="26464"/>
  <c r="BY261" i="26464"/>
  <c r="DS77" i="26464"/>
  <c r="DU77" i="26464"/>
  <c r="DT77" i="26464"/>
  <c r="CH72" i="26464"/>
  <c r="CG72" i="26464"/>
  <c r="CF72" i="26464"/>
  <c r="EP190" i="26464"/>
  <c r="AV208" i="26464"/>
  <c r="AW208" i="26464"/>
  <c r="AX208" i="26464"/>
  <c r="AV257" i="26464"/>
  <c r="AW257" i="26464"/>
  <c r="AX257" i="26464"/>
  <c r="CF74" i="26464"/>
  <c r="CG74" i="26464"/>
  <c r="CH74" i="26464"/>
  <c r="CH109" i="26464"/>
  <c r="CF109" i="26464"/>
  <c r="CG109" i="26464"/>
  <c r="CF210" i="26464"/>
  <c r="CG210" i="26464"/>
  <c r="CH210" i="26464"/>
  <c r="BW59" i="26464"/>
  <c r="BX59" i="26464"/>
  <c r="BY59" i="26464"/>
  <c r="BX255" i="26464"/>
  <c r="BY255" i="26464"/>
  <c r="BW255" i="26464"/>
  <c r="AW108" i="26464"/>
  <c r="AV108" i="26464"/>
  <c r="AX108" i="26464"/>
  <c r="BW239" i="26464"/>
  <c r="BX239" i="26464"/>
  <c r="BY239" i="26464"/>
  <c r="CH67" i="26464"/>
  <c r="CF67" i="26464"/>
  <c r="CG67" i="26464"/>
  <c r="BX107" i="26464"/>
  <c r="BY107" i="26464"/>
  <c r="BW107" i="26464"/>
  <c r="EP228" i="26464"/>
  <c r="BW15" i="26464"/>
  <c r="BX15" i="26464"/>
  <c r="BY15" i="26464"/>
  <c r="DS217" i="26464"/>
  <c r="DT217" i="26464"/>
  <c r="DU217" i="26464"/>
  <c r="AX48" i="26464"/>
  <c r="AW48" i="26464"/>
  <c r="AV48" i="26464"/>
  <c r="AV274" i="26464"/>
  <c r="AW274" i="26464"/>
  <c r="AX274" i="26464"/>
  <c r="EO143" i="26464"/>
  <c r="EN143" i="26464"/>
  <c r="EN122" i="26464"/>
  <c r="EO122" i="26464"/>
  <c r="EN196" i="26464"/>
  <c r="EO196" i="26464"/>
  <c r="DS188" i="26464"/>
  <c r="DT188" i="26464"/>
  <c r="DU188" i="26464"/>
  <c r="EP271" i="26464"/>
  <c r="EP197" i="26464"/>
  <c r="DU207" i="26464"/>
  <c r="DT207" i="26464"/>
  <c r="DS207" i="26464"/>
  <c r="EO74" i="26464"/>
  <c r="EN74" i="26464"/>
  <c r="EN172" i="26464"/>
  <c r="EO172" i="26464"/>
  <c r="CG97" i="26464"/>
  <c r="CF97" i="26464"/>
  <c r="CH97" i="26464"/>
  <c r="EN236" i="26464"/>
  <c r="EO236" i="26464"/>
  <c r="AX94" i="26464"/>
  <c r="AV94" i="26464"/>
  <c r="AW94" i="26464"/>
  <c r="DT98" i="26464"/>
  <c r="DS98" i="26464"/>
  <c r="DU98" i="26464"/>
  <c r="DT31" i="26464"/>
  <c r="DS31" i="26464"/>
  <c r="DU31" i="26464"/>
  <c r="CH122" i="26464"/>
  <c r="CF122" i="26464"/>
  <c r="CG122" i="26464"/>
  <c r="DT22" i="26464"/>
  <c r="Q63" i="18" s="1"/>
  <c r="R63" i="18" s="1"/>
  <c r="DS22" i="26464"/>
  <c r="DU22" i="26464"/>
  <c r="BW92" i="26464"/>
  <c r="BX92" i="26464"/>
  <c r="BY92" i="26464"/>
  <c r="CF131" i="26464"/>
  <c r="CG131" i="26464"/>
  <c r="CH131" i="26464"/>
  <c r="CF66" i="26464"/>
  <c r="CH66" i="26464"/>
  <c r="CG66" i="26464"/>
  <c r="EP194" i="26464"/>
  <c r="BY172" i="26464"/>
  <c r="BX172" i="26464"/>
  <c r="BW172" i="26464"/>
  <c r="BY273" i="26464"/>
  <c r="BX273" i="26464"/>
  <c r="BW273" i="26464"/>
  <c r="EN278" i="26464"/>
  <c r="EO278" i="26464"/>
  <c r="D21" i="26465"/>
  <c r="J21" i="26465" s="1"/>
  <c r="M21" i="26465" s="1"/>
  <c r="N21" i="26465" s="1"/>
  <c r="L22" i="26465" s="1"/>
  <c r="D36" i="26465"/>
  <c r="J36" i="26465" s="1"/>
  <c r="M36" i="26465" s="1"/>
  <c r="AX147" i="26464"/>
  <c r="AW147" i="26464"/>
  <c r="AV147" i="26464"/>
  <c r="CH195" i="26464"/>
  <c r="CG195" i="26464"/>
  <c r="CF195" i="26464"/>
  <c r="AV143" i="26464"/>
  <c r="AX143" i="26464"/>
  <c r="AW143" i="26464"/>
  <c r="AX159" i="26464"/>
  <c r="AW159" i="26464"/>
  <c r="AV159" i="26464"/>
  <c r="DS134" i="26464"/>
  <c r="DT134" i="26464"/>
  <c r="DU134" i="26464"/>
  <c r="EO102" i="26464"/>
  <c r="EN102" i="26464"/>
  <c r="EN147" i="26464"/>
  <c r="EO147" i="26464"/>
  <c r="BY268" i="26464"/>
  <c r="BX268" i="26464"/>
  <c r="BW268" i="26464"/>
  <c r="EO208" i="26464"/>
  <c r="EN208" i="26464"/>
  <c r="AW176" i="26464"/>
  <c r="AX176" i="26464"/>
  <c r="AV176" i="26464"/>
  <c r="CH132" i="26464"/>
  <c r="CF132" i="26464"/>
  <c r="CG132" i="26464"/>
  <c r="CF157" i="26464"/>
  <c r="CG157" i="26464"/>
  <c r="CH157" i="26464"/>
  <c r="BW54" i="26464"/>
  <c r="BX54" i="26464"/>
  <c r="BY54" i="26464"/>
  <c r="CH257" i="26464"/>
  <c r="CG257" i="26464"/>
  <c r="CF257" i="26464"/>
  <c r="EN64" i="26464"/>
  <c r="EO64" i="26464"/>
  <c r="EO104" i="26464"/>
  <c r="EN104" i="26464"/>
  <c r="DS257" i="26464"/>
  <c r="DT257" i="26464"/>
  <c r="DU257" i="26464"/>
  <c r="AW58" i="26464"/>
  <c r="AX58" i="26464"/>
  <c r="AV58" i="26464"/>
  <c r="EN242" i="26464"/>
  <c r="EO242" i="26464"/>
  <c r="AV161" i="26464"/>
  <c r="AW161" i="26464"/>
  <c r="AX161" i="26464"/>
  <c r="BW95" i="26464"/>
  <c r="BY95" i="26464"/>
  <c r="BX95" i="26464"/>
  <c r="CG19" i="26464"/>
  <c r="CF19" i="26464"/>
  <c r="CH19" i="26464"/>
  <c r="BX22" i="26464"/>
  <c r="BW22" i="26464"/>
  <c r="BY22" i="26464"/>
  <c r="DT139" i="26464"/>
  <c r="DU139" i="26464"/>
  <c r="DS139" i="26464"/>
  <c r="BW202" i="26464"/>
  <c r="BX202" i="26464"/>
  <c r="BY202" i="26464"/>
  <c r="DT228" i="26464"/>
  <c r="DU228" i="26464"/>
  <c r="DS228" i="26464"/>
  <c r="CF241" i="26464"/>
  <c r="CG241" i="26464"/>
  <c r="CH241" i="26464"/>
  <c r="AV91" i="26464"/>
  <c r="AW91" i="26464"/>
  <c r="AX91" i="26464"/>
  <c r="AX278" i="26464"/>
  <c r="AW278" i="26464"/>
  <c r="AV278" i="26464"/>
  <c r="DU196" i="26464"/>
  <c r="DT196" i="26464"/>
  <c r="DS196" i="26464"/>
  <c r="BW187" i="26464"/>
  <c r="BX187" i="26464"/>
  <c r="BY187" i="26464"/>
  <c r="CF189" i="26464"/>
  <c r="CG189" i="26464"/>
  <c r="CH189" i="26464"/>
  <c r="CF255" i="26464"/>
  <c r="CG255" i="26464"/>
  <c r="CH255" i="26464"/>
  <c r="EP226" i="26464"/>
  <c r="CF240" i="26464"/>
  <c r="CG240" i="26464"/>
  <c r="CH240" i="26464"/>
  <c r="CF115" i="26464"/>
  <c r="CG115" i="26464"/>
  <c r="CH115" i="26464"/>
  <c r="EP216" i="26464"/>
  <c r="DS130" i="26464"/>
  <c r="DT130" i="26464"/>
  <c r="DU130" i="26464"/>
  <c r="EP179" i="26464"/>
  <c r="BW277" i="26464"/>
  <c r="BX277" i="26464"/>
  <c r="BY277" i="26464"/>
  <c r="DU274" i="26464"/>
  <c r="DT274" i="26464"/>
  <c r="DS274" i="26464"/>
  <c r="DU202" i="26464"/>
  <c r="DT202" i="26464"/>
  <c r="DS202" i="26464"/>
  <c r="EN267" i="26464"/>
  <c r="EO267" i="26464"/>
  <c r="CH143" i="26464"/>
  <c r="CG143" i="26464"/>
  <c r="CF143" i="26464"/>
  <c r="BW124" i="26464"/>
  <c r="BX124" i="26464"/>
  <c r="BY124" i="26464"/>
  <c r="EP214" i="26464"/>
  <c r="BY146" i="26464"/>
  <c r="BX146" i="26464"/>
  <c r="BW146" i="26464"/>
  <c r="EN237" i="26464"/>
  <c r="EO237" i="26464"/>
  <c r="CF245" i="26464"/>
  <c r="CG245" i="26464"/>
  <c r="CH245" i="26464"/>
  <c r="DU281" i="26464"/>
  <c r="DS281" i="26464"/>
  <c r="DT281" i="26464"/>
  <c r="BX87" i="26464"/>
  <c r="BY87" i="26464"/>
  <c r="BW87" i="26464"/>
  <c r="AV123" i="26464"/>
  <c r="AW123" i="26464"/>
  <c r="AX123" i="26464"/>
  <c r="EO126" i="26464"/>
  <c r="EN126" i="26464"/>
  <c r="DS259" i="26464"/>
  <c r="DT259" i="26464"/>
  <c r="DU259" i="26464"/>
  <c r="BW84" i="26464"/>
  <c r="BY84" i="26464"/>
  <c r="BX84" i="26464"/>
  <c r="S51" i="18"/>
  <c r="C48" i="15"/>
  <c r="AV218" i="26464"/>
  <c r="AW218" i="26464"/>
  <c r="AX218" i="26464"/>
  <c r="AX42" i="26464"/>
  <c r="AW42" i="26464"/>
  <c r="AV42" i="26464"/>
  <c r="DU242" i="26464"/>
  <c r="DT242" i="26464"/>
  <c r="DS242" i="26464"/>
  <c r="DT156" i="26464"/>
  <c r="DU156" i="26464"/>
  <c r="DS156" i="26464"/>
  <c r="BY63" i="26464"/>
  <c r="BX63" i="26464"/>
  <c r="BW63" i="26464"/>
  <c r="CG161" i="26464"/>
  <c r="CH161" i="26464"/>
  <c r="CF161" i="26464"/>
  <c r="EP193" i="26464"/>
  <c r="CH82" i="26464"/>
  <c r="CF82" i="26464"/>
  <c r="CG82" i="26464"/>
  <c r="AX35" i="26464"/>
  <c r="AV35" i="26464"/>
  <c r="AW35" i="26464"/>
  <c r="EN113" i="26464"/>
  <c r="EO113" i="26464"/>
  <c r="BX216" i="26464"/>
  <c r="BY216" i="26464"/>
  <c r="BW216" i="26464"/>
  <c r="EP263" i="26464"/>
  <c r="DU37" i="26464"/>
  <c r="DT37" i="26464"/>
  <c r="Q78" i="18" s="1"/>
  <c r="R78" i="18" s="1"/>
  <c r="S78" i="18" s="1"/>
  <c r="T78" i="18" s="1"/>
  <c r="DS37" i="26464"/>
  <c r="EP203" i="26464"/>
  <c r="BY257" i="26464"/>
  <c r="BX257" i="26464"/>
  <c r="BW257" i="26464"/>
  <c r="EN230" i="26464"/>
  <c r="EO230" i="26464"/>
  <c r="DT261" i="26464"/>
  <c r="DU261" i="26464"/>
  <c r="DS261" i="26464"/>
  <c r="DS164" i="26464"/>
  <c r="DT164" i="26464"/>
  <c r="DU164" i="26464"/>
  <c r="BX254" i="26464"/>
  <c r="BW254" i="26464"/>
  <c r="BY254" i="26464"/>
  <c r="DT64" i="26464"/>
  <c r="DS64" i="26464"/>
  <c r="DU64" i="26464"/>
  <c r="AV74" i="26464"/>
  <c r="AW74" i="26464"/>
  <c r="AX74" i="26464"/>
  <c r="EN248" i="26464"/>
  <c r="EO248" i="26464"/>
  <c r="BW145" i="26464"/>
  <c r="BX145" i="26464"/>
  <c r="BY145" i="26464"/>
  <c r="DU227" i="26464"/>
  <c r="DT227" i="26464"/>
  <c r="DS227" i="26464"/>
  <c r="CH65" i="26464"/>
  <c r="CG65" i="26464"/>
  <c r="CF65" i="26464"/>
  <c r="CG99" i="26464"/>
  <c r="CF99" i="26464"/>
  <c r="CH99" i="26464"/>
  <c r="BX34" i="26464"/>
  <c r="BW34" i="26464"/>
  <c r="BY34" i="26464"/>
  <c r="EO144" i="26464"/>
  <c r="EN144" i="26464"/>
  <c r="DU126" i="26464"/>
  <c r="DT126" i="26464"/>
  <c r="DS126" i="26464"/>
  <c r="DS192" i="26464"/>
  <c r="DU192" i="26464"/>
  <c r="DT192" i="26464"/>
  <c r="CF154" i="26464"/>
  <c r="CH154" i="26464"/>
  <c r="CG154" i="26464"/>
  <c r="BX29" i="26464"/>
  <c r="BY29" i="26464"/>
  <c r="BW29" i="26464"/>
  <c r="BX164" i="26464"/>
  <c r="BY164" i="26464"/>
  <c r="BW164" i="26464"/>
  <c r="BX240" i="26464"/>
  <c r="BW240" i="26464"/>
  <c r="BY240" i="26464"/>
  <c r="EN257" i="26464"/>
  <c r="EO257" i="26464"/>
  <c r="CF181" i="26464"/>
  <c r="CG181" i="26464"/>
  <c r="CH181" i="26464"/>
  <c r="CH33" i="26464"/>
  <c r="CG33" i="26464"/>
  <c r="CF33" i="26464"/>
  <c r="CH233" i="26464"/>
  <c r="CF233" i="26464"/>
  <c r="CG233" i="26464"/>
  <c r="EN182" i="26464"/>
  <c r="EO182" i="26464"/>
  <c r="BW93" i="26464"/>
  <c r="BX93" i="26464"/>
  <c r="BY93" i="26464"/>
  <c r="CH218" i="26464"/>
  <c r="CG218" i="26464"/>
  <c r="CF218" i="26464"/>
  <c r="CF145" i="26464"/>
  <c r="CH145" i="26464"/>
  <c r="CG145" i="26464"/>
  <c r="DU105" i="26464"/>
  <c r="DT105" i="26464"/>
  <c r="DS105" i="26464"/>
  <c r="EN99" i="26464"/>
  <c r="EO99" i="26464"/>
  <c r="EN114" i="26464"/>
  <c r="EO114" i="26464"/>
  <c r="CF55" i="26464"/>
  <c r="CG55" i="26464"/>
  <c r="CH55" i="26464"/>
  <c r="EP238" i="26464"/>
  <c r="DT238" i="26464"/>
  <c r="DS238" i="26464"/>
  <c r="DU238" i="26464"/>
  <c r="EO85" i="26464"/>
  <c r="EN85" i="26464"/>
  <c r="AW190" i="26464"/>
  <c r="AX190" i="26464"/>
  <c r="AV190" i="26464"/>
  <c r="AW82" i="26464"/>
  <c r="AX82" i="26464"/>
  <c r="AV82" i="26464"/>
  <c r="DT273" i="26464"/>
  <c r="DU273" i="26464"/>
  <c r="DS273" i="26464"/>
  <c r="AV237" i="26464"/>
  <c r="AW237" i="26464"/>
  <c r="AX237" i="26464"/>
  <c r="AX19" i="26464"/>
  <c r="AW19" i="26464"/>
  <c r="AV19" i="26464"/>
  <c r="EO37" i="26464"/>
  <c r="EN37" i="26464"/>
  <c r="AX50" i="26464"/>
  <c r="AV50" i="26464"/>
  <c r="AW50" i="26464"/>
  <c r="DU16" i="26464"/>
  <c r="DT16" i="26464"/>
  <c r="Q57" i="18" s="1"/>
  <c r="R57" i="18" s="1"/>
  <c r="DS16" i="26464"/>
  <c r="EN107" i="26464"/>
  <c r="EO107" i="26464"/>
  <c r="DU107" i="26464"/>
  <c r="DT107" i="26464"/>
  <c r="DS107" i="26464"/>
  <c r="EO41" i="26464"/>
  <c r="EN41" i="26464"/>
  <c r="BW21" i="26464"/>
  <c r="BY21" i="26464"/>
  <c r="BX21" i="26464"/>
  <c r="DS138" i="26464"/>
  <c r="DT138" i="26464"/>
  <c r="DU138" i="26464"/>
  <c r="EO128" i="26464"/>
  <c r="EN128" i="26464"/>
  <c r="CH114" i="26464"/>
  <c r="CG114" i="26464"/>
  <c r="CF114" i="26464"/>
  <c r="EO280" i="26464"/>
  <c r="EN280" i="26464"/>
  <c r="EN228" i="26464"/>
  <c r="EO228" i="26464"/>
  <c r="EP199" i="26464"/>
  <c r="EN57" i="26464"/>
  <c r="EO57" i="26464"/>
  <c r="BY215" i="26464"/>
  <c r="BX215" i="26464"/>
  <c r="BW215" i="26464"/>
  <c r="AW103" i="26464"/>
  <c r="AV103" i="26464"/>
  <c r="AX103" i="26464"/>
  <c r="DS176" i="26464"/>
  <c r="DT176" i="26464"/>
  <c r="DU176" i="26464"/>
  <c r="AW166" i="26464"/>
  <c r="AX166" i="26464"/>
  <c r="AV166" i="26464"/>
  <c r="BY185" i="26464"/>
  <c r="BW185" i="26464"/>
  <c r="BX185" i="26464"/>
  <c r="DS277" i="26464"/>
  <c r="DU277" i="26464"/>
  <c r="DT277" i="26464"/>
  <c r="EN277" i="26464"/>
  <c r="EO277" i="26464"/>
  <c r="DS65" i="26464"/>
  <c r="DU65" i="26464"/>
  <c r="DT65" i="26464"/>
  <c r="BY143" i="26464"/>
  <c r="BW143" i="26464"/>
  <c r="BX143" i="26464"/>
  <c r="CF225" i="26464"/>
  <c r="CG225" i="26464"/>
  <c r="CH225" i="26464"/>
  <c r="AV60" i="26464"/>
  <c r="AW60" i="26464"/>
  <c r="AX60" i="26464"/>
  <c r="M217" i="16"/>
  <c r="CH44" i="26464"/>
  <c r="CG44" i="26464"/>
  <c r="CF44" i="26464"/>
  <c r="AX201" i="26464"/>
  <c r="AW201" i="26464"/>
  <c r="AV201" i="26464"/>
  <c r="CF133" i="26464"/>
  <c r="CG133" i="26464"/>
  <c r="CH133" i="26464"/>
  <c r="BY119" i="26464"/>
  <c r="BX119" i="26464"/>
  <c r="BW119" i="26464"/>
  <c r="CF212" i="26464"/>
  <c r="CG212" i="26464"/>
  <c r="CH212" i="26464"/>
  <c r="BY135" i="26464"/>
  <c r="BW135" i="26464"/>
  <c r="BX135" i="26464"/>
  <c r="AX227" i="26464"/>
  <c r="AV227" i="26464"/>
  <c r="AW227" i="26464"/>
  <c r="CG113" i="26464"/>
  <c r="CH113" i="26464"/>
  <c r="CF113" i="26464"/>
  <c r="CF261" i="26464"/>
  <c r="CG261" i="26464"/>
  <c r="CH261" i="26464"/>
  <c r="BW217" i="26464"/>
  <c r="BX217" i="26464"/>
  <c r="BY217" i="26464"/>
  <c r="CH40" i="26464"/>
  <c r="CG40" i="26464"/>
  <c r="CF40" i="26464"/>
  <c r="EO167" i="26464"/>
  <c r="EN167" i="26464"/>
  <c r="DU28" i="26464"/>
  <c r="DS28" i="26464"/>
  <c r="DT28" i="26464"/>
  <c r="Q69" i="18" s="1"/>
  <c r="R69" i="18" s="1"/>
  <c r="S69" i="18" s="1"/>
  <c r="T69" i="18" s="1"/>
  <c r="DU35" i="26464"/>
  <c r="DT35" i="26464"/>
  <c r="DS35" i="26464"/>
  <c r="EN188" i="26464"/>
  <c r="EO188" i="26464"/>
  <c r="EN215" i="26464"/>
  <c r="EO215" i="26464"/>
  <c r="CF228" i="26464"/>
  <c r="CG228" i="26464"/>
  <c r="CH228" i="26464"/>
  <c r="DS53" i="26464"/>
  <c r="DT53" i="26464"/>
  <c r="DU53" i="26464"/>
  <c r="EN271" i="26464"/>
  <c r="EO271" i="26464"/>
  <c r="DT271" i="26464"/>
  <c r="DU271" i="26464"/>
  <c r="DS271" i="26464"/>
  <c r="DU110" i="26464"/>
  <c r="DS110" i="26464"/>
  <c r="DT110" i="26464"/>
  <c r="CG51" i="26464"/>
  <c r="CF51" i="26464"/>
  <c r="CH51" i="26464"/>
  <c r="EP231" i="26464"/>
  <c r="EP211" i="26464"/>
  <c r="EN165" i="26464"/>
  <c r="EO165" i="26464"/>
  <c r="EO150" i="26464"/>
  <c r="EN150" i="26464"/>
  <c r="BW235" i="26464"/>
  <c r="BY235" i="26464"/>
  <c r="BX235" i="26464"/>
  <c r="AV102" i="26464"/>
  <c r="AW102" i="26464"/>
  <c r="AX102" i="26464"/>
  <c r="EN210" i="26464"/>
  <c r="EO210" i="26464"/>
  <c r="EO95" i="26464"/>
  <c r="EN95" i="26464"/>
  <c r="EN155" i="26464"/>
  <c r="EO155" i="26464"/>
  <c r="CF224" i="26464"/>
  <c r="CH224" i="26464"/>
  <c r="CG224" i="26464"/>
  <c r="BW110" i="26464"/>
  <c r="BX110" i="26464"/>
  <c r="BY110" i="26464"/>
  <c r="BX199" i="26464"/>
  <c r="BW199" i="26464"/>
  <c r="BY199" i="26464"/>
  <c r="DS226" i="26464"/>
  <c r="DT226" i="26464"/>
  <c r="DU226" i="26464"/>
  <c r="DT236" i="26464"/>
  <c r="DS236" i="26464"/>
  <c r="DU236" i="26464"/>
  <c r="DS225" i="26464"/>
  <c r="DU225" i="26464"/>
  <c r="DT225" i="26464"/>
  <c r="BY272" i="26464"/>
  <c r="BX272" i="26464"/>
  <c r="BW272" i="26464"/>
  <c r="DS148" i="26464"/>
  <c r="DT148" i="26464"/>
  <c r="DU148" i="26464"/>
  <c r="EN180" i="26464"/>
  <c r="EO180" i="26464"/>
  <c r="DS43" i="26464"/>
  <c r="DT43" i="26464"/>
  <c r="DU43" i="26464"/>
  <c r="BY14" i="26464"/>
  <c r="BX14" i="26464"/>
  <c r="BW14" i="26464"/>
  <c r="CG86" i="26464"/>
  <c r="CF86" i="26464"/>
  <c r="CH86" i="26464"/>
  <c r="AX81" i="26464"/>
  <c r="AW81" i="26464"/>
  <c r="AV81" i="26464"/>
  <c r="EP181" i="26464"/>
  <c r="AW95" i="26464"/>
  <c r="AV95" i="26464"/>
  <c r="AX95" i="26464"/>
  <c r="EO216" i="26464"/>
  <c r="EN216" i="26464"/>
  <c r="AV111" i="26464"/>
  <c r="AX111" i="26464"/>
  <c r="AW111" i="26464"/>
  <c r="DU39" i="26464"/>
  <c r="DT39" i="26464"/>
  <c r="DS39" i="26464"/>
  <c r="BX191" i="26464"/>
  <c r="BW191" i="26464"/>
  <c r="BY191" i="26464"/>
  <c r="EO178" i="26464"/>
  <c r="EN178" i="26464"/>
  <c r="CH53" i="26464"/>
  <c r="CF53" i="26464"/>
  <c r="CG53" i="26464"/>
  <c r="BX141" i="26464"/>
  <c r="BW141" i="26464"/>
  <c r="BY141" i="26464"/>
  <c r="DS146" i="26464"/>
  <c r="DT146" i="26464"/>
  <c r="DU146" i="26464"/>
  <c r="CF31" i="26464"/>
  <c r="CG31" i="26464"/>
  <c r="CH31" i="26464"/>
  <c r="EO33" i="26464"/>
  <c r="EN33" i="26464"/>
  <c r="EP244" i="26464"/>
  <c r="BW236" i="26464"/>
  <c r="BX236" i="26464"/>
  <c r="BY236" i="26464"/>
  <c r="EN56" i="26464"/>
  <c r="EO56" i="26464"/>
  <c r="CG138" i="26464"/>
  <c r="CH138" i="26464"/>
  <c r="CF138" i="26464"/>
  <c r="BY112" i="26464"/>
  <c r="BX112" i="26464"/>
  <c r="BW112" i="26464"/>
  <c r="CG146" i="26464"/>
  <c r="CF146" i="26464"/>
  <c r="CH146" i="26464"/>
  <c r="DU260" i="26464"/>
  <c r="DS260" i="26464"/>
  <c r="DT260" i="26464"/>
  <c r="AV62" i="26464"/>
  <c r="AX62" i="26464"/>
  <c r="AW62" i="26464"/>
  <c r="CF83" i="26464"/>
  <c r="CH83" i="26464"/>
  <c r="CG83" i="26464"/>
  <c r="CF217" i="26464"/>
  <c r="CG217" i="26464"/>
  <c r="CH217" i="26464"/>
  <c r="AV125" i="26464"/>
  <c r="AW125" i="26464"/>
  <c r="AX125" i="26464"/>
  <c r="AX270" i="26464"/>
  <c r="AW270" i="26464"/>
  <c r="AV270" i="26464"/>
  <c r="DT24" i="26464"/>
  <c r="Q65" i="18" s="1"/>
  <c r="R65" i="18" s="1"/>
  <c r="S65" i="18" s="1"/>
  <c r="T65" i="18" s="1"/>
  <c r="DU24" i="26464"/>
  <c r="DS24" i="26464"/>
  <c r="EN276" i="26464"/>
  <c r="EO276" i="26464"/>
  <c r="EP191" i="26464"/>
  <c r="DU27" i="26464"/>
  <c r="DT27" i="26464"/>
  <c r="Q68" i="18" s="1"/>
  <c r="R68" i="18" s="1"/>
  <c r="S68" i="18" s="1"/>
  <c r="T68" i="18" s="1"/>
  <c r="DS27" i="26464"/>
  <c r="BY161" i="26464"/>
  <c r="BW161" i="26464"/>
  <c r="BX161" i="26464"/>
  <c r="DS82" i="26464"/>
  <c r="DT82" i="26464"/>
  <c r="DU82" i="26464"/>
  <c r="AX144" i="26464"/>
  <c r="AV144" i="26464"/>
  <c r="AW144" i="26464"/>
  <c r="BY196" i="26464"/>
  <c r="BX196" i="26464"/>
  <c r="BW196" i="26464"/>
  <c r="EO32" i="26464"/>
  <c r="EN32" i="26464"/>
  <c r="DS272" i="26464"/>
  <c r="DT272" i="26464"/>
  <c r="DU272" i="26464"/>
  <c r="EN88" i="26464"/>
  <c r="EO88" i="26464"/>
  <c r="DU69" i="26464"/>
  <c r="DT69" i="26464"/>
  <c r="DS69" i="26464"/>
  <c r="EP241" i="26464"/>
  <c r="EN241" i="26464"/>
  <c r="EO241" i="26464"/>
  <c r="CF89" i="26464"/>
  <c r="CG89" i="26464"/>
  <c r="CH89" i="26464"/>
  <c r="EO36" i="26464"/>
  <c r="EN36" i="26464"/>
  <c r="AV93" i="26464"/>
  <c r="AW93" i="26464"/>
  <c r="AX93" i="26464"/>
  <c r="CG268" i="26464"/>
  <c r="CH268" i="26464"/>
  <c r="CF268" i="26464"/>
  <c r="BX175" i="26464"/>
  <c r="BY175" i="26464"/>
  <c r="BW175" i="26464"/>
  <c r="AX206" i="26464"/>
  <c r="AW206" i="26464"/>
  <c r="AV206" i="26464"/>
  <c r="EN81" i="26464"/>
  <c r="EO81" i="26464"/>
  <c r="EN87" i="26464"/>
  <c r="EO87" i="26464"/>
  <c r="EN46" i="26464"/>
  <c r="EO46" i="26464"/>
  <c r="DS252" i="26464"/>
  <c r="DT252" i="26464"/>
  <c r="DU252" i="26464"/>
  <c r="EP177" i="26464"/>
  <c r="CF213" i="26464"/>
  <c r="CG213" i="26464"/>
  <c r="CH213" i="26464"/>
  <c r="CH152" i="26464"/>
  <c r="CF152" i="26464"/>
  <c r="CG152" i="26464"/>
  <c r="EN119" i="26464"/>
  <c r="EO119" i="26464"/>
  <c r="AX219" i="26464"/>
  <c r="AV219" i="26464"/>
  <c r="AW219" i="26464"/>
  <c r="EO183" i="26464"/>
  <c r="EN183" i="26464"/>
  <c r="DU115" i="26464"/>
  <c r="DS115" i="26464"/>
  <c r="DT115" i="26464"/>
  <c r="EO186" i="26464"/>
  <c r="EN186" i="26464"/>
  <c r="DS48" i="26464"/>
  <c r="DU48" i="26464"/>
  <c r="DT48" i="26464"/>
  <c r="CG105" i="26464"/>
  <c r="CF105" i="26464"/>
  <c r="CH105" i="26464"/>
  <c r="CG25" i="26464"/>
  <c r="CF25" i="26464"/>
  <c r="CH25" i="26464"/>
  <c r="BW109" i="26464"/>
  <c r="BX109" i="26464"/>
  <c r="BY109" i="26464"/>
  <c r="EN209" i="26464"/>
  <c r="EO209" i="26464"/>
  <c r="DU125" i="26464"/>
  <c r="DT125" i="26464"/>
  <c r="DS125" i="26464"/>
  <c r="AV187" i="26464"/>
  <c r="AW187" i="26464"/>
  <c r="AX187" i="26464"/>
  <c r="EO135" i="26464"/>
  <c r="EN135" i="26464"/>
  <c r="CF116" i="26464"/>
  <c r="CG116" i="26464"/>
  <c r="CH116" i="26464"/>
  <c r="BX66" i="26464"/>
  <c r="BW66" i="26464"/>
  <c r="BY66" i="26464"/>
  <c r="EO281" i="26464"/>
  <c r="AV88" i="26464"/>
  <c r="AW88" i="26464"/>
  <c r="AX88" i="26464"/>
  <c r="BY46" i="26464"/>
  <c r="BW46" i="26464"/>
  <c r="BX46" i="26464"/>
  <c r="EN76" i="26464"/>
  <c r="EO76" i="26464"/>
  <c r="AV272" i="26464"/>
  <c r="AW272" i="26464"/>
  <c r="AX272" i="26464"/>
  <c r="CH49" i="26464"/>
  <c r="CG49" i="26464"/>
  <c r="CF49" i="26464"/>
  <c r="AV49" i="26464"/>
  <c r="AX49" i="26464"/>
  <c r="AW49" i="26464"/>
  <c r="BW74" i="26464"/>
  <c r="BX74" i="26464"/>
  <c r="BY74" i="26464"/>
  <c r="CH77" i="26464"/>
  <c r="CG77" i="26464"/>
  <c r="CF77" i="26464"/>
  <c r="EO170" i="26464"/>
  <c r="EN170" i="26464"/>
  <c r="CF123" i="26464"/>
  <c r="CH123" i="26464"/>
  <c r="CG123" i="26464"/>
  <c r="EN268" i="26464"/>
  <c r="EO268" i="26464"/>
  <c r="CF205" i="26464"/>
  <c r="CG205" i="26464"/>
  <c r="CH205" i="26464"/>
  <c r="DS265" i="26464"/>
  <c r="DU265" i="26464"/>
  <c r="DT265" i="26464"/>
  <c r="DS208" i="26464"/>
  <c r="DT208" i="26464"/>
  <c r="DU208" i="26464"/>
  <c r="CF176" i="26464"/>
  <c r="CG176" i="26464"/>
  <c r="CH176" i="26464"/>
  <c r="CF250" i="26464"/>
  <c r="CG250" i="26464"/>
  <c r="CH250" i="26464"/>
  <c r="DU131" i="26464"/>
  <c r="DS131" i="26464"/>
  <c r="DT131" i="26464"/>
  <c r="DT100" i="26464"/>
  <c r="DS100" i="26464"/>
  <c r="DU100" i="26464"/>
  <c r="EN245" i="26464"/>
  <c r="EO245" i="26464"/>
  <c r="BW39" i="26464"/>
  <c r="BY39" i="26464"/>
  <c r="BX39" i="26464"/>
  <c r="DS109" i="26464"/>
  <c r="DT109" i="26464"/>
  <c r="DU109" i="26464"/>
  <c r="CF84" i="26464"/>
  <c r="CG84" i="26464"/>
  <c r="CH84" i="26464"/>
  <c r="AX222" i="26464"/>
  <c r="AW222" i="26464"/>
  <c r="AV222" i="26464"/>
  <c r="CF87" i="26464"/>
  <c r="CG87" i="26464"/>
  <c r="CH87" i="26464"/>
  <c r="AV87" i="26464"/>
  <c r="AX87" i="26464"/>
  <c r="AW87" i="26464"/>
  <c r="DS124" i="26464"/>
  <c r="DU124" i="26464"/>
  <c r="DT124" i="26464"/>
  <c r="AW65" i="26464"/>
  <c r="AV65" i="26464"/>
  <c r="AX65" i="26464"/>
  <c r="EO192" i="26464"/>
  <c r="EN192" i="26464"/>
  <c r="CH174" i="26464"/>
  <c r="CG174" i="26464"/>
  <c r="CF174" i="26464"/>
  <c r="DS182" i="26464"/>
  <c r="DT182" i="26464"/>
  <c r="DU182" i="26464"/>
  <c r="AX55" i="26464"/>
  <c r="AW55" i="26464"/>
  <c r="AV55" i="26464"/>
  <c r="DS215" i="26464"/>
  <c r="DT215" i="26464"/>
  <c r="DU215" i="26464"/>
  <c r="AV172" i="26464"/>
  <c r="AW172" i="26464"/>
  <c r="AX172" i="26464"/>
  <c r="CF214" i="26464"/>
  <c r="CG214" i="26464"/>
  <c r="CH214" i="26464"/>
  <c r="CH254" i="26464"/>
  <c r="CF254" i="26464"/>
  <c r="CG254" i="26464"/>
  <c r="CG252" i="26464"/>
  <c r="CH252" i="26464"/>
  <c r="CF252" i="26464"/>
  <c r="AV63" i="26464"/>
  <c r="AW63" i="26464"/>
  <c r="AX63" i="26464"/>
  <c r="DT50" i="26464"/>
  <c r="DU50" i="26464"/>
  <c r="DS50" i="26464"/>
  <c r="AW46" i="26464"/>
  <c r="AX46" i="26464"/>
  <c r="AV46" i="26464"/>
  <c r="AX277" i="26464"/>
  <c r="AW277" i="26464"/>
  <c r="AV277" i="26464"/>
  <c r="DS93" i="26464"/>
  <c r="DT93" i="26464"/>
  <c r="DU93" i="26464"/>
  <c r="CH231" i="26464"/>
  <c r="CG231" i="26464"/>
  <c r="CF231" i="26464"/>
  <c r="EP182" i="26464"/>
  <c r="CH129" i="26464"/>
  <c r="CG129" i="26464"/>
  <c r="CF129" i="26464"/>
  <c r="DU47" i="26464"/>
  <c r="DT47" i="26464"/>
  <c r="DS47" i="26464"/>
  <c r="BY76" i="26464"/>
  <c r="BW76" i="26464"/>
  <c r="BX76" i="26464"/>
  <c r="AW165" i="26464"/>
  <c r="AV165" i="26464"/>
  <c r="AX165" i="26464"/>
  <c r="CH198" i="26464"/>
  <c r="CF198" i="26464"/>
  <c r="CG198" i="26464"/>
  <c r="EN140" i="26464"/>
  <c r="EO140" i="26464"/>
  <c r="AX183" i="26464"/>
  <c r="AV183" i="26464"/>
  <c r="AW183" i="26464"/>
  <c r="AX214" i="26464"/>
  <c r="AW214" i="26464"/>
  <c r="AV214" i="26464"/>
  <c r="BW207" i="26464"/>
  <c r="BY207" i="26464"/>
  <c r="BX207" i="26464"/>
  <c r="AX189" i="26464"/>
  <c r="AW189" i="26464"/>
  <c r="AV189" i="26464"/>
  <c r="EN173" i="26464"/>
  <c r="EO173" i="26464"/>
  <c r="EN222" i="26464"/>
  <c r="EO222" i="26464"/>
  <c r="CF197" i="26464"/>
  <c r="CH197" i="26464"/>
  <c r="CG197" i="26464"/>
  <c r="DS72" i="26464"/>
  <c r="DU72" i="26464"/>
  <c r="DT72" i="26464"/>
  <c r="BX230" i="26464"/>
  <c r="BW230" i="26464"/>
  <c r="BY230" i="26464"/>
  <c r="AW53" i="26464"/>
  <c r="AV53" i="26464"/>
  <c r="AX53" i="26464"/>
  <c r="AV265" i="26464"/>
  <c r="AW265" i="26464"/>
  <c r="AX265" i="26464"/>
  <c r="EP249" i="26464"/>
  <c r="DT163" i="26464"/>
  <c r="DU163" i="26464"/>
  <c r="DS163" i="26464"/>
  <c r="DS160" i="26464"/>
  <c r="DU160" i="26464"/>
  <c r="DT160" i="26464"/>
  <c r="DS209" i="26464"/>
  <c r="DT209" i="26464"/>
  <c r="DU209" i="26464"/>
  <c r="BW274" i="26464"/>
  <c r="BX274" i="26464"/>
  <c r="BY274" i="26464"/>
  <c r="BW73" i="26464"/>
  <c r="BX73" i="26464"/>
  <c r="BY73" i="26464"/>
  <c r="AV145" i="26464"/>
  <c r="AX145" i="26464"/>
  <c r="AW145" i="26464"/>
  <c r="CH54" i="26464"/>
  <c r="CF54" i="26464"/>
  <c r="CG54" i="26464"/>
  <c r="AW196" i="26464"/>
  <c r="AX196" i="26464"/>
  <c r="AV196" i="26464"/>
  <c r="AV16" i="26464"/>
  <c r="AW16" i="26464"/>
  <c r="AX16" i="26464"/>
  <c r="BW179" i="26464"/>
  <c r="BX179" i="26464"/>
  <c r="BY179" i="26464"/>
  <c r="AW198" i="26464"/>
  <c r="AX198" i="26464"/>
  <c r="AV198" i="26464"/>
  <c r="EN171" i="26464"/>
  <c r="EO171" i="26464"/>
  <c r="BW32" i="26464"/>
  <c r="BY32" i="26464"/>
  <c r="BX32" i="26464"/>
  <c r="AV68" i="26464"/>
  <c r="AX68" i="26464"/>
  <c r="AW68" i="26464"/>
  <c r="BY60" i="26464"/>
  <c r="BW60" i="26464"/>
  <c r="BX60" i="26464"/>
  <c r="BY104" i="26464"/>
  <c r="BW104" i="26464"/>
  <c r="BX104" i="26464"/>
  <c r="AV158" i="26464"/>
  <c r="AW158" i="26464"/>
  <c r="AX158" i="26464"/>
  <c r="EN264" i="26464"/>
  <c r="EO264" i="26464"/>
  <c r="BW264" i="26464"/>
  <c r="BX264" i="26464"/>
  <c r="BY264" i="26464"/>
  <c r="DU258" i="26464"/>
  <c r="DT258" i="26464"/>
  <c r="DS258" i="26464"/>
  <c r="DT63" i="26464"/>
  <c r="DU63" i="26464"/>
  <c r="DS63" i="26464"/>
  <c r="DU183" i="26464"/>
  <c r="DS183" i="26464"/>
  <c r="DT183" i="26464"/>
  <c r="CF59" i="26464"/>
  <c r="CG59" i="26464"/>
  <c r="CH59" i="26464"/>
  <c r="EP239" i="26464"/>
  <c r="BW270" i="26464"/>
  <c r="BX270" i="26464"/>
  <c r="BY270" i="26464"/>
  <c r="AW72" i="26464"/>
  <c r="AX72" i="26464"/>
  <c r="AV72" i="26464"/>
  <c r="DT26" i="26464"/>
  <c r="DU26" i="26464"/>
  <c r="DS26" i="26464"/>
  <c r="BW130" i="26464"/>
  <c r="BX130" i="26464"/>
  <c r="BY130" i="26464"/>
  <c r="EP265" i="26464"/>
  <c r="BW26" i="26464"/>
  <c r="BX26" i="26464"/>
  <c r="BY26" i="26464"/>
  <c r="AW15" i="26464"/>
  <c r="AV15" i="26464"/>
  <c r="AX15" i="26464"/>
  <c r="BX127" i="26464"/>
  <c r="BY127" i="26464"/>
  <c r="BW127" i="26464"/>
  <c r="AV120" i="26464"/>
  <c r="AW120" i="26464"/>
  <c r="AX120" i="26464"/>
  <c r="EO227" i="26464"/>
  <c r="EN227" i="26464"/>
  <c r="BW140" i="26464"/>
  <c r="BX140" i="26464"/>
  <c r="BY140" i="26464"/>
  <c r="CF107" i="26464"/>
  <c r="CH107" i="26464"/>
  <c r="CG107" i="26464"/>
  <c r="AW27" i="26464"/>
  <c r="AV27" i="26464"/>
  <c r="AX27" i="26464"/>
  <c r="EO164" i="26464"/>
  <c r="EN164" i="26464"/>
  <c r="EO84" i="26464"/>
  <c r="EN84" i="26464"/>
  <c r="BW150" i="26464"/>
  <c r="BX150" i="26464"/>
  <c r="BY150" i="26464"/>
  <c r="EP277" i="26464"/>
  <c r="EN253" i="26464"/>
  <c r="EO253" i="26464"/>
  <c r="EO58" i="26464"/>
  <c r="EN58" i="26464"/>
  <c r="BY209" i="26464"/>
  <c r="BW209" i="26464"/>
  <c r="BX209" i="26464"/>
  <c r="EP220" i="26464"/>
  <c r="EP217" i="26464"/>
  <c r="CH60" i="26464"/>
  <c r="CG60" i="26464"/>
  <c r="CF60" i="26464"/>
  <c r="BX149" i="26464"/>
  <c r="BW149" i="26464"/>
  <c r="BY149" i="26464"/>
  <c r="DU168" i="26464"/>
  <c r="DS168" i="26464"/>
  <c r="DT168" i="26464"/>
  <c r="EN201" i="26464"/>
  <c r="EO201" i="26464"/>
  <c r="CF216" i="26464"/>
  <c r="CG216" i="26464"/>
  <c r="CH216" i="26464"/>
  <c r="CH201" i="26464"/>
  <c r="CG201" i="26464"/>
  <c r="CF201" i="26464"/>
  <c r="EN34" i="26464"/>
  <c r="EO34" i="26464"/>
  <c r="AV212" i="26464"/>
  <c r="AW212" i="26464"/>
  <c r="AX212" i="26464"/>
  <c r="BX51" i="26464"/>
  <c r="BW51" i="26464"/>
  <c r="BY51" i="26464"/>
  <c r="BW213" i="26464"/>
  <c r="BX213" i="26464"/>
  <c r="BY213" i="26464"/>
  <c r="AX113" i="26464"/>
  <c r="AV113" i="26464"/>
  <c r="AW113" i="26464"/>
  <c r="BX47" i="26464"/>
  <c r="BW47" i="26464"/>
  <c r="BY47" i="26464"/>
  <c r="AX261" i="26464"/>
  <c r="AW261" i="26464"/>
  <c r="AV261" i="26464"/>
  <c r="AX36" i="26464"/>
  <c r="AV36" i="26464"/>
  <c r="AW36" i="26464"/>
  <c r="AX235" i="26464"/>
  <c r="AV235" i="26464"/>
  <c r="AW235" i="26464"/>
  <c r="EP196" i="26464"/>
  <c r="DS15" i="26464"/>
  <c r="DU15" i="26464"/>
  <c r="DT15" i="26464"/>
  <c r="Q56" i="18" s="1"/>
  <c r="R56" i="18" s="1"/>
  <c r="DU151" i="26464"/>
  <c r="DT151" i="26464"/>
  <c r="DS151" i="26464"/>
  <c r="EN42" i="26464"/>
  <c r="EO42" i="26464"/>
  <c r="DS140" i="26464"/>
  <c r="DT140" i="26464"/>
  <c r="DU140" i="26464"/>
  <c r="AX118" i="26464"/>
  <c r="AV118" i="26464"/>
  <c r="AW118" i="26464"/>
  <c r="DS269" i="26464"/>
  <c r="DT269" i="26464"/>
  <c r="DU269" i="26464"/>
  <c r="BY96" i="26464"/>
  <c r="BX96" i="26464"/>
  <c r="BW96" i="26464"/>
  <c r="AV135" i="26464"/>
  <c r="AW135" i="26464"/>
  <c r="AX135" i="26464"/>
  <c r="DT173" i="26464"/>
  <c r="DU173" i="26464"/>
  <c r="DS173" i="26464"/>
  <c r="EP173" i="26464"/>
  <c r="EO67" i="26464"/>
  <c r="EN67" i="26464"/>
  <c r="AX197" i="26464"/>
  <c r="AW197" i="26464"/>
  <c r="AV197" i="26464"/>
  <c r="EN80" i="26464"/>
  <c r="EO80" i="26464"/>
  <c r="AV188" i="26464"/>
  <c r="AW188" i="26464"/>
  <c r="AX188" i="26464"/>
  <c r="EO225" i="26464"/>
  <c r="EN225" i="26464"/>
  <c r="EN43" i="26464"/>
  <c r="EO43" i="26464"/>
  <c r="AX178" i="26464"/>
  <c r="AV178" i="26464"/>
  <c r="AW178" i="26464"/>
  <c r="EO31" i="26464"/>
  <c r="EN31" i="26464"/>
  <c r="AX115" i="26464"/>
  <c r="AW115" i="26464"/>
  <c r="AV115" i="26464"/>
  <c r="AV279" i="26464"/>
  <c r="AW279" i="26464"/>
  <c r="AX279" i="26464"/>
  <c r="CF149" i="26464"/>
  <c r="CH149" i="26464"/>
  <c r="CG149" i="26464"/>
  <c r="AX20" i="26464"/>
  <c r="AW20" i="26464"/>
  <c r="AV20" i="26464"/>
  <c r="BY27" i="26464"/>
  <c r="BX27" i="26464"/>
  <c r="BW27" i="26464"/>
  <c r="EO130" i="26464"/>
  <c r="EN130" i="26464"/>
  <c r="AV259" i="26464"/>
  <c r="AW259" i="26464"/>
  <c r="AX259" i="26464"/>
  <c r="EN146" i="26464"/>
  <c r="EO146" i="26464"/>
  <c r="BW241" i="26464"/>
  <c r="BX241" i="26464"/>
  <c r="BY241" i="26464"/>
  <c r="CF141" i="26464"/>
  <c r="CH141" i="26464"/>
  <c r="CG141" i="26464"/>
  <c r="DS264" i="26464"/>
  <c r="DT264" i="26464"/>
  <c r="DU264" i="26464"/>
  <c r="EO133" i="26464"/>
  <c r="EN133" i="26464"/>
  <c r="CH29" i="26464"/>
  <c r="CF29" i="26464"/>
  <c r="CG29" i="26464"/>
  <c r="BW159" i="26464"/>
  <c r="BX159" i="26464"/>
  <c r="BY159" i="26464"/>
  <c r="DS179" i="26464"/>
  <c r="DT179" i="26464"/>
  <c r="DU179" i="26464"/>
  <c r="DU141" i="26464"/>
  <c r="DS141" i="26464"/>
  <c r="DT141" i="26464"/>
  <c r="EP260" i="26464"/>
  <c r="CG80" i="26464"/>
  <c r="CF80" i="26464"/>
  <c r="CH80" i="26464"/>
  <c r="BW126" i="26464"/>
  <c r="BY126" i="26464"/>
  <c r="BX126" i="26464"/>
  <c r="CH125" i="26464"/>
  <c r="CG125" i="26464"/>
  <c r="CF125" i="26464"/>
  <c r="AX230" i="26464"/>
  <c r="AW230" i="26464"/>
  <c r="AV230" i="26464"/>
  <c r="BX36" i="26464"/>
  <c r="BW36" i="26464"/>
  <c r="BY36" i="26464"/>
  <c r="EP276" i="26464"/>
  <c r="AW167" i="26464"/>
  <c r="AX167" i="26464"/>
  <c r="AV167" i="26464"/>
  <c r="EP246" i="26464"/>
  <c r="EN246" i="26464"/>
  <c r="EO246" i="26464"/>
  <c r="BY211" i="26464"/>
  <c r="BW211" i="26464"/>
  <c r="BX211" i="26464"/>
  <c r="EP256" i="26464"/>
  <c r="EN59" i="26464"/>
  <c r="EO59" i="26464"/>
  <c r="DS103" i="26464"/>
  <c r="DU103" i="26464"/>
  <c r="DT103" i="26464"/>
  <c r="BX222" i="26464"/>
  <c r="BW222" i="26464"/>
  <c r="BY222" i="26464"/>
  <c r="DT12" i="26464"/>
  <c r="Q53" i="18" s="1"/>
  <c r="R53" i="18" s="1"/>
  <c r="DS12" i="26464"/>
  <c r="DU12" i="26464"/>
  <c r="CH90" i="26464"/>
  <c r="CG90" i="26464"/>
  <c r="CF90" i="26464"/>
  <c r="AV90" i="26464"/>
  <c r="AW90" i="26464"/>
  <c r="AX90" i="26464"/>
  <c r="DU32" i="26464"/>
  <c r="DS32" i="26464"/>
  <c r="DT32" i="26464"/>
  <c r="BY128" i="26464"/>
  <c r="BX128" i="26464"/>
  <c r="BW128" i="26464"/>
  <c r="BX133" i="26464"/>
  <c r="BY133" i="26464"/>
  <c r="BW133" i="26464"/>
  <c r="DT88" i="26464"/>
  <c r="DU88" i="26464"/>
  <c r="DS88" i="26464"/>
  <c r="DT14" i="26464"/>
  <c r="Q55" i="18" s="1"/>
  <c r="R55" i="18" s="1"/>
  <c r="DS14" i="26464"/>
  <c r="DU14" i="26464"/>
  <c r="BX115" i="26464"/>
  <c r="BY115" i="26464"/>
  <c r="BW115" i="26464"/>
  <c r="CF34" i="26464"/>
  <c r="CG34" i="26464"/>
  <c r="CH34" i="26464"/>
  <c r="BX246" i="26464"/>
  <c r="BY246" i="26464"/>
  <c r="BW246" i="26464"/>
  <c r="DT51" i="26464"/>
  <c r="DU51" i="26464"/>
  <c r="DS51" i="26464"/>
  <c r="BW244" i="26464"/>
  <c r="BX244" i="26464"/>
  <c r="BY244" i="26464"/>
  <c r="DU275" i="26464"/>
  <c r="DS275" i="26464"/>
  <c r="DT275" i="26464"/>
  <c r="EP195" i="26464"/>
  <c r="BW170" i="26464"/>
  <c r="BX170" i="26464"/>
  <c r="BY170" i="26464"/>
  <c r="CG63" i="26464"/>
  <c r="CF63" i="26464"/>
  <c r="CH63" i="26464"/>
  <c r="EP252" i="26464"/>
  <c r="DT38" i="26464"/>
  <c r="Q79" i="18" s="1"/>
  <c r="R79" i="18" s="1"/>
  <c r="S79" i="18" s="1"/>
  <c r="T79" i="18" s="1"/>
  <c r="DU38" i="26464"/>
  <c r="DS38" i="26464"/>
  <c r="CH251" i="26464"/>
  <c r="CF251" i="26464"/>
  <c r="CG251" i="26464"/>
  <c r="AV251" i="26464"/>
  <c r="AW251" i="26464"/>
  <c r="AX251" i="26464"/>
  <c r="DU224" i="26464"/>
  <c r="DS224" i="26464"/>
  <c r="DT224" i="26464"/>
  <c r="EO89" i="26464"/>
  <c r="EN89" i="26464"/>
  <c r="DT119" i="26464"/>
  <c r="DS119" i="26464"/>
  <c r="DU119" i="26464"/>
  <c r="CF45" i="26464"/>
  <c r="CG45" i="26464"/>
  <c r="CH45" i="26464"/>
  <c r="BW233" i="26464"/>
  <c r="BX233" i="26464"/>
  <c r="BY233" i="26464"/>
  <c r="AW59" i="26464"/>
  <c r="AX59" i="26464"/>
  <c r="AV59" i="26464"/>
  <c r="BX232" i="26464"/>
  <c r="BW232" i="26464"/>
  <c r="BY232" i="26464"/>
  <c r="EN125" i="26464"/>
  <c r="EO125" i="26464"/>
  <c r="EP237" i="26464"/>
  <c r="CG221" i="26464"/>
  <c r="CF221" i="26464"/>
  <c r="CH221" i="26464"/>
  <c r="EO161" i="26464"/>
  <c r="EN161" i="26464"/>
  <c r="CF187" i="26464"/>
  <c r="CG187" i="26464"/>
  <c r="CH187" i="26464"/>
  <c r="EP221" i="26464"/>
  <c r="EP251" i="26464"/>
  <c r="DS251" i="26464"/>
  <c r="DT251" i="26464"/>
  <c r="DU251" i="26464"/>
  <c r="DS117" i="26464"/>
  <c r="DT117" i="26464"/>
  <c r="DU117" i="26464"/>
  <c r="BX183" i="26464"/>
  <c r="BY183" i="26464"/>
  <c r="BW183" i="26464"/>
  <c r="CG88" i="26464"/>
  <c r="CF88" i="26464"/>
  <c r="CH88" i="26464"/>
  <c r="S52" i="18"/>
  <c r="C49" i="15"/>
  <c r="AV244" i="26464"/>
  <c r="AW244" i="26464"/>
  <c r="AX244" i="26464"/>
  <c r="DU97" i="26464"/>
  <c r="DT97" i="26464"/>
  <c r="DS97" i="26464"/>
  <c r="CG272" i="26464"/>
  <c r="CF272" i="26464"/>
  <c r="CH272" i="26464"/>
  <c r="BW176" i="26464"/>
  <c r="BX176" i="26464"/>
  <c r="BY176" i="26464"/>
  <c r="DT18" i="26464"/>
  <c r="Q59" i="18" s="1"/>
  <c r="R59" i="18" s="1"/>
  <c r="DS18" i="26464"/>
  <c r="DU18" i="26464"/>
  <c r="EN111" i="26464"/>
  <c r="EO111" i="26464"/>
  <c r="CF134" i="26464"/>
  <c r="CG134" i="26464"/>
  <c r="CH134" i="26464"/>
  <c r="CF163" i="26464"/>
  <c r="CG163" i="26464"/>
  <c r="CH163" i="26464"/>
  <c r="AX205" i="26464"/>
  <c r="AW205" i="26464"/>
  <c r="AV205" i="26464"/>
  <c r="AX170" i="26464"/>
  <c r="AW170" i="26464"/>
  <c r="AV170" i="26464"/>
  <c r="DU206" i="26464"/>
  <c r="DS206" i="26464"/>
  <c r="DT206" i="26464"/>
  <c r="AX121" i="26464"/>
  <c r="AW121" i="26464"/>
  <c r="AV121" i="26464"/>
  <c r="DU250" i="26464"/>
  <c r="DT250" i="26464"/>
  <c r="DS250" i="26464"/>
  <c r="EP250" i="26464"/>
  <c r="BW258" i="26464"/>
  <c r="BX258" i="26464"/>
  <c r="BY258" i="26464"/>
  <c r="EN75" i="26464"/>
  <c r="EO75" i="26464"/>
  <c r="BX223" i="26464"/>
  <c r="BY223" i="26464"/>
  <c r="BW223" i="26464"/>
  <c r="EN93" i="26464"/>
  <c r="EO93" i="26464"/>
  <c r="EP240" i="26464"/>
  <c r="EN109" i="26464"/>
  <c r="EO109" i="26464"/>
  <c r="AV127" i="26464"/>
  <c r="AX127" i="26464"/>
  <c r="AW127" i="26464"/>
  <c r="AX210" i="26464"/>
  <c r="AW210" i="26464"/>
  <c r="AV210" i="26464"/>
  <c r="DS234" i="26464"/>
  <c r="DU234" i="26464"/>
  <c r="DT234" i="26464"/>
  <c r="AV203" i="26464"/>
  <c r="AX203" i="26464"/>
  <c r="AW203" i="26464"/>
  <c r="DT45" i="26464"/>
  <c r="DU45" i="26464"/>
  <c r="DS45" i="26464"/>
  <c r="DS85" i="26464"/>
  <c r="DT85" i="26464"/>
  <c r="DU85" i="26464"/>
  <c r="EN218" i="26464"/>
  <c r="EO218" i="26464"/>
  <c r="AV22" i="26464"/>
  <c r="AW22" i="26464"/>
  <c r="AX22" i="26464"/>
  <c r="EN203" i="26464"/>
  <c r="EO203" i="26464"/>
  <c r="AX194" i="26464"/>
  <c r="AV194" i="26464"/>
  <c r="AW194" i="26464"/>
  <c r="EN220" i="26464"/>
  <c r="EO220" i="26464"/>
  <c r="EO29" i="26464"/>
  <c r="EN29" i="26464"/>
  <c r="AW52" i="26464"/>
  <c r="AX52" i="26464"/>
  <c r="AV52" i="26464"/>
  <c r="DT34" i="26464"/>
  <c r="Q75" i="18" s="1"/>
  <c r="R75" i="18" s="1"/>
  <c r="S75" i="18" s="1"/>
  <c r="T75" i="18" s="1"/>
  <c r="DS34" i="26464"/>
  <c r="DU34" i="26464"/>
  <c r="CH273" i="26464"/>
  <c r="CG273" i="26464"/>
  <c r="CF273" i="26464"/>
  <c r="EO35" i="26464"/>
  <c r="EN35" i="26464"/>
  <c r="EO53" i="26464"/>
  <c r="EN53" i="26464"/>
  <c r="N9" i="26465"/>
  <c r="S9" i="26465" s="1"/>
  <c r="O9" i="26465"/>
  <c r="T9" i="26465" s="1"/>
  <c r="P9" i="26465"/>
  <c r="U9" i="26465" s="1"/>
  <c r="M9" i="26465"/>
  <c r="R9" i="26465" s="1"/>
  <c r="Q9" i="26465"/>
  <c r="CG78" i="26464"/>
  <c r="CH78" i="26464"/>
  <c r="CF78" i="26464"/>
  <c r="AV180" i="26464"/>
  <c r="AX180" i="26464"/>
  <c r="AW180" i="26464"/>
  <c r="AV255" i="26464"/>
  <c r="AW255" i="26464"/>
  <c r="AX255" i="26464"/>
  <c r="BY260" i="26464"/>
  <c r="BX260" i="26464"/>
  <c r="BW260" i="26464"/>
  <c r="DT162" i="26464"/>
  <c r="DU162" i="26464"/>
  <c r="DS162" i="26464"/>
  <c r="EN92" i="26464"/>
  <c r="EO92" i="26464"/>
  <c r="EO86" i="26464"/>
  <c r="EN86" i="26464"/>
  <c r="O14" i="26465"/>
  <c r="T14" i="26465" s="1"/>
  <c r="P14" i="26465"/>
  <c r="U14" i="26465" s="1"/>
  <c r="N14" i="26465"/>
  <c r="S14" i="26465" s="1"/>
  <c r="M14" i="26465"/>
  <c r="R14" i="26465" s="1"/>
  <c r="Q14" i="26465"/>
  <c r="DS185" i="26464"/>
  <c r="DT185" i="26464"/>
  <c r="DU185" i="26464"/>
  <c r="CF160" i="26464"/>
  <c r="CG160" i="26464"/>
  <c r="CH160" i="26464"/>
  <c r="AV232" i="26464"/>
  <c r="AW232" i="26464"/>
  <c r="AX232" i="26464"/>
  <c r="EO258" i="26464"/>
  <c r="EN258" i="26464"/>
  <c r="BW97" i="26464"/>
  <c r="BY97" i="26464"/>
  <c r="BX97" i="26464"/>
  <c r="AV131" i="26464"/>
  <c r="AW131" i="26464"/>
  <c r="AX131" i="26464"/>
  <c r="AV168" i="26464"/>
  <c r="AW168" i="26464"/>
  <c r="AX168" i="26464"/>
  <c r="CG144" i="26464"/>
  <c r="CF144" i="26464"/>
  <c r="CH144" i="26464"/>
  <c r="DS249" i="26464"/>
  <c r="DU249" i="26464"/>
  <c r="DT249" i="26464"/>
  <c r="EO159" i="26464"/>
  <c r="EN159" i="26464"/>
  <c r="EN163" i="26464"/>
  <c r="EO163" i="26464"/>
  <c r="DS116" i="26464"/>
  <c r="DT116" i="26464"/>
  <c r="DU116" i="26464"/>
  <c r="BY117" i="26464"/>
  <c r="BW117" i="26464"/>
  <c r="BX117" i="26464"/>
  <c r="BW219" i="26464"/>
  <c r="BX219" i="26464"/>
  <c r="BY219" i="26464"/>
  <c r="CF26" i="26464"/>
  <c r="CH26" i="26464"/>
  <c r="CG26" i="26464"/>
  <c r="DT91" i="26464"/>
  <c r="DU91" i="26464"/>
  <c r="DS91" i="26464"/>
  <c r="CF244" i="26464"/>
  <c r="CG244" i="26464"/>
  <c r="CH244" i="26464"/>
  <c r="BW160" i="26464"/>
  <c r="BY160" i="26464"/>
  <c r="BX160" i="26464"/>
  <c r="AW134" i="26464"/>
  <c r="AX134" i="26464"/>
  <c r="AV134" i="26464"/>
  <c r="DS19" i="26464"/>
  <c r="DU19" i="26464"/>
  <c r="DT19" i="26464"/>
  <c r="Q60" i="18" s="1"/>
  <c r="R60" i="18" s="1"/>
  <c r="BW214" i="26464"/>
  <c r="BX214" i="26464"/>
  <c r="BY214" i="26464"/>
  <c r="EN129" i="26464"/>
  <c r="EO129" i="26464"/>
  <c r="AX199" i="26464"/>
  <c r="AW199" i="26464"/>
  <c r="AV199" i="26464"/>
  <c r="DU123" i="26464"/>
  <c r="DS123" i="26464"/>
  <c r="DT123" i="26464"/>
  <c r="BY151" i="26464"/>
  <c r="BW151" i="26464"/>
  <c r="BX151" i="26464"/>
  <c r="DT70" i="26464"/>
  <c r="DS70" i="26464"/>
  <c r="DU70" i="26464"/>
  <c r="EP192" i="26464"/>
  <c r="CF150" i="26464"/>
  <c r="CG150" i="26464"/>
  <c r="CH150" i="26464"/>
  <c r="CF280" i="26464"/>
  <c r="CH280" i="26464"/>
  <c r="CG280" i="26464"/>
  <c r="AV239" i="26464"/>
  <c r="AW239" i="26464"/>
  <c r="AX239" i="26464"/>
  <c r="DS213" i="26464"/>
  <c r="DT213" i="26464"/>
  <c r="DU213" i="26464"/>
  <c r="BY80" i="26464"/>
  <c r="BX80" i="26464"/>
  <c r="BW80" i="26464"/>
  <c r="DT253" i="26464"/>
  <c r="DU253" i="26464"/>
  <c r="DS253" i="26464"/>
  <c r="F218" i="16"/>
  <c r="E218" i="16"/>
  <c r="O218" i="16"/>
  <c r="P218" i="16" s="1"/>
  <c r="H218" i="16"/>
  <c r="Q218" i="16"/>
  <c r="R218" i="16" s="1"/>
  <c r="I218" i="16"/>
  <c r="D218" i="16"/>
  <c r="B218" i="16"/>
  <c r="C218" i="16"/>
  <c r="A219" i="16"/>
  <c r="G218" i="16"/>
  <c r="J218" i="16"/>
  <c r="S218" i="16"/>
  <c r="T218" i="16" s="1"/>
  <c r="BW225" i="26464"/>
  <c r="BY225" i="26464"/>
  <c r="BX225" i="26464"/>
  <c r="AV73" i="26464"/>
  <c r="AW73" i="26464"/>
  <c r="AX73" i="26464"/>
  <c r="CG39" i="26464"/>
  <c r="CF39" i="26464"/>
  <c r="CH39" i="26464"/>
  <c r="DS169" i="26464"/>
  <c r="DT169" i="26464"/>
  <c r="DU169" i="26464"/>
  <c r="BX247" i="26464"/>
  <c r="BY247" i="26464"/>
  <c r="BW247" i="26464"/>
  <c r="DU42" i="26464"/>
  <c r="DT42" i="26464"/>
  <c r="Q83" i="18" s="1"/>
  <c r="R83" i="18" s="1"/>
  <c r="S83" i="18" s="1"/>
  <c r="T83" i="18" s="1"/>
  <c r="DS42" i="26464"/>
  <c r="CH234" i="26464"/>
  <c r="CG234" i="26464"/>
  <c r="CF234" i="26464"/>
  <c r="AX242" i="26464"/>
  <c r="AW242" i="26464"/>
  <c r="AV242" i="26464"/>
  <c r="EN197" i="26464"/>
  <c r="EO197" i="26464"/>
  <c r="CG172" i="26464"/>
  <c r="CH172" i="26464"/>
  <c r="CF172" i="26464"/>
  <c r="CG180" i="26464"/>
  <c r="CH180" i="26464"/>
  <c r="CF180" i="26464"/>
  <c r="BW205" i="26464"/>
  <c r="BX205" i="26464"/>
  <c r="BY205" i="26464"/>
  <c r="EP222" i="26464"/>
  <c r="CF43" i="26464"/>
  <c r="CH43" i="26464"/>
  <c r="CG43" i="26464"/>
  <c r="BY201" i="26464"/>
  <c r="BW201" i="26464"/>
  <c r="BX201" i="26464"/>
  <c r="BX43" i="26464"/>
  <c r="BY43" i="26464"/>
  <c r="BW43" i="26464"/>
  <c r="EN181" i="26464"/>
  <c r="EO181" i="26464"/>
  <c r="DS244" i="26464"/>
  <c r="DT244" i="26464"/>
  <c r="DU244" i="26464"/>
  <c r="AX186" i="26464"/>
  <c r="AV186" i="26464"/>
  <c r="AW186" i="26464"/>
  <c r="AX238" i="26464"/>
  <c r="AW238" i="26464"/>
  <c r="AV238" i="26464"/>
  <c r="CF230" i="26464"/>
  <c r="CG230" i="26464"/>
  <c r="CH230" i="26464"/>
  <c r="DU191" i="26464"/>
  <c r="DS191" i="26464"/>
  <c r="DT191" i="26464"/>
  <c r="DT189" i="26464"/>
  <c r="DS189" i="26464"/>
  <c r="DU189" i="26464"/>
  <c r="CF191" i="26464"/>
  <c r="CH191" i="26464"/>
  <c r="CG191" i="26464"/>
  <c r="BX28" i="26464"/>
  <c r="BW28" i="26464"/>
  <c r="BY28" i="26464"/>
  <c r="DU49" i="26464"/>
  <c r="DT49" i="26464"/>
  <c r="DS49" i="26464"/>
  <c r="EO274" i="26464"/>
  <c r="EN274" i="26464"/>
  <c r="DS200" i="26464"/>
  <c r="DT200" i="26464"/>
  <c r="DU200" i="26464"/>
  <c r="AV34" i="26464"/>
  <c r="AX34" i="26464"/>
  <c r="AW34" i="26464"/>
  <c r="AX92" i="26464"/>
  <c r="AW92" i="26464"/>
  <c r="AV92" i="26464"/>
  <c r="EN221" i="26464"/>
  <c r="EO221" i="26464"/>
  <c r="M11" i="26465"/>
  <c r="R11" i="26465" s="1"/>
  <c r="N11" i="26465"/>
  <c r="S11" i="26465" s="1"/>
  <c r="O11" i="26465"/>
  <c r="T11" i="26465" s="1"/>
  <c r="P11" i="26465"/>
  <c r="U11" i="26465" s="1"/>
  <c r="Q11" i="26465"/>
  <c r="AW116" i="26464"/>
  <c r="AX116" i="26464"/>
  <c r="AV116" i="26464"/>
  <c r="EN120" i="26464"/>
  <c r="EO120" i="26464"/>
  <c r="AW148" i="26464"/>
  <c r="AV148" i="26464"/>
  <c r="AX148" i="26464"/>
  <c r="DU170" i="26464"/>
  <c r="DT170" i="26464"/>
  <c r="DS170" i="26464"/>
  <c r="EP208" i="26464"/>
  <c r="AX128" i="26464"/>
  <c r="AW128" i="26464"/>
  <c r="AV128" i="26464"/>
  <c r="EN262" i="26464"/>
  <c r="EO262" i="26464"/>
  <c r="BW131" i="26464"/>
  <c r="BX131" i="26464"/>
  <c r="BY131" i="26464"/>
  <c r="AV99" i="26464"/>
  <c r="AW99" i="26464"/>
  <c r="AX99" i="26464"/>
  <c r="BY33" i="26464"/>
  <c r="BX33" i="26464"/>
  <c r="BW33" i="26464"/>
  <c r="EP233" i="26464"/>
  <c r="BW169" i="26464"/>
  <c r="BX169" i="26464"/>
  <c r="BY169" i="26464"/>
  <c r="CF70" i="26464"/>
  <c r="CG70" i="26464"/>
  <c r="CH70" i="26464"/>
  <c r="EP273" i="26464"/>
  <c r="EO118" i="26464"/>
  <c r="EN118" i="26464"/>
  <c r="CH22" i="26464"/>
  <c r="CG22" i="26464"/>
  <c r="CF22" i="26464"/>
  <c r="BY125" i="26464"/>
  <c r="BW125" i="26464"/>
  <c r="BX125" i="26464"/>
  <c r="CF248" i="26464"/>
  <c r="CG248" i="26464"/>
  <c r="CH248" i="26464"/>
  <c r="BW37" i="26464"/>
  <c r="BY37" i="26464"/>
  <c r="BX37" i="26464"/>
  <c r="EP223" i="26464"/>
  <c r="EN205" i="26464"/>
  <c r="EO205" i="26464"/>
  <c r="CF256" i="26464"/>
  <c r="CG256" i="26464"/>
  <c r="CH256" i="26464"/>
  <c r="AW155" i="26464"/>
  <c r="AV155" i="26464"/>
  <c r="AX155" i="26464"/>
  <c r="BY190" i="26464"/>
  <c r="BW190" i="26464"/>
  <c r="BX190" i="26464"/>
  <c r="CH30" i="26464"/>
  <c r="CG30" i="26464"/>
  <c r="CF30" i="26464"/>
  <c r="CH79" i="26464"/>
  <c r="CG79" i="26464"/>
  <c r="CF79" i="26464"/>
  <c r="AV133" i="26464"/>
  <c r="AW133" i="26464"/>
  <c r="AX133" i="26464"/>
  <c r="DS122" i="26464"/>
  <c r="DT122" i="26464"/>
  <c r="DU122" i="26464"/>
  <c r="EP188" i="26464"/>
  <c r="CF276" i="26464"/>
  <c r="CH276" i="26464"/>
  <c r="CG276" i="26464"/>
  <c r="CF247" i="26464"/>
  <c r="CG247" i="26464"/>
  <c r="CH247" i="26464"/>
  <c r="EO175" i="26464"/>
  <c r="EN175" i="26464"/>
  <c r="DS165" i="26464"/>
  <c r="DU165" i="26464"/>
  <c r="DT165" i="26464"/>
  <c r="EO207" i="26464"/>
  <c r="EN207" i="26464"/>
  <c r="BW122" i="26464"/>
  <c r="BX122" i="26464"/>
  <c r="BY122" i="26464"/>
  <c r="BW78" i="26464"/>
  <c r="BX78" i="26464"/>
  <c r="BY78" i="26464"/>
  <c r="AV153" i="26464"/>
  <c r="AX153" i="26464"/>
  <c r="AW153" i="26464"/>
  <c r="DS13" i="26464"/>
  <c r="DU13" i="26464"/>
  <c r="DT13" i="26464"/>
  <c r="Q54" i="18" s="1"/>
  <c r="R54" i="18" s="1"/>
  <c r="AX258" i="26464"/>
  <c r="AW258" i="26464"/>
  <c r="AV258" i="26464"/>
  <c r="DU216" i="26464"/>
  <c r="DS216" i="26464"/>
  <c r="DT216" i="26464"/>
  <c r="DS17" i="26464"/>
  <c r="DU17" i="26464"/>
  <c r="DT17" i="26464"/>
  <c r="Q58" i="18" s="1"/>
  <c r="R58" i="18" s="1"/>
  <c r="CG76" i="26464"/>
  <c r="CH76" i="26464"/>
  <c r="CF76" i="26464"/>
  <c r="AV169" i="26464"/>
  <c r="AW169" i="26464"/>
  <c r="AX169" i="26464"/>
  <c r="EP178" i="26464"/>
  <c r="CG158" i="26464"/>
  <c r="CF158" i="26464"/>
  <c r="CH158" i="26464"/>
  <c r="CF110" i="26464"/>
  <c r="CG110" i="26464"/>
  <c r="CH110" i="26464"/>
  <c r="CF62" i="26464"/>
  <c r="CG62" i="26464"/>
  <c r="CH62" i="26464"/>
  <c r="BX158" i="26464"/>
  <c r="BW158" i="26464"/>
  <c r="BY158" i="26464"/>
  <c r="EP202" i="26464"/>
  <c r="CF271" i="26464"/>
  <c r="CH271" i="26464"/>
  <c r="CG271" i="26464"/>
  <c r="EO51" i="26464"/>
  <c r="EN51" i="26464"/>
  <c r="EN195" i="26464"/>
  <c r="EO195" i="26464"/>
  <c r="EN62" i="26464"/>
  <c r="EO62" i="26464"/>
  <c r="BW155" i="26464"/>
  <c r="BY155" i="26464"/>
  <c r="BX155" i="26464"/>
  <c r="DU89" i="26464"/>
  <c r="DT89" i="26464"/>
  <c r="DS89" i="26464"/>
  <c r="EN134" i="26464"/>
  <c r="EO134" i="26464"/>
  <c r="DS237" i="26464"/>
  <c r="DT237" i="26464"/>
  <c r="DU237" i="26464"/>
  <c r="EN77" i="26464"/>
  <c r="EO77" i="26464"/>
  <c r="DU221" i="26464"/>
  <c r="DS221" i="26464"/>
  <c r="DT221" i="26464"/>
  <c r="AW26" i="26464"/>
  <c r="AV26" i="26464"/>
  <c r="AX26" i="26464"/>
  <c r="EN91" i="26464"/>
  <c r="EO91" i="26464"/>
  <c r="DS120" i="26464"/>
  <c r="DT120" i="26464"/>
  <c r="DU120" i="26464"/>
  <c r="DS268" i="26464"/>
  <c r="DT268" i="26464"/>
  <c r="DU268" i="26464"/>
  <c r="DS104" i="26464"/>
  <c r="DU104" i="26464"/>
  <c r="DT104" i="26464"/>
  <c r="DU44" i="26464"/>
  <c r="DS44" i="26464"/>
  <c r="DT44" i="26464"/>
  <c r="DT229" i="26464"/>
  <c r="DU229" i="26464"/>
  <c r="DS229" i="26464"/>
  <c r="BW116" i="26464"/>
  <c r="BX116" i="26464"/>
  <c r="BY116" i="26464"/>
  <c r="EO152" i="26464"/>
  <c r="EN152" i="26464"/>
  <c r="AV104" i="26464"/>
  <c r="AX104" i="26464"/>
  <c r="AW104" i="26464"/>
  <c r="EN204" i="26464"/>
  <c r="EO204" i="26464"/>
  <c r="AX280" i="26464"/>
  <c r="AW280" i="26464"/>
  <c r="AV280" i="26464"/>
  <c r="EO233" i="26464"/>
  <c r="EN233" i="26464"/>
  <c r="AX129" i="26464"/>
  <c r="AW129" i="26464"/>
  <c r="AV129" i="26464"/>
  <c r="DU40" i="26464"/>
  <c r="DS40" i="26464"/>
  <c r="DT40" i="26464"/>
  <c r="Q81" i="18" s="1"/>
  <c r="R81" i="18" s="1"/>
  <c r="S81" i="18" s="1"/>
  <c r="T81" i="18" s="1"/>
  <c r="BX20" i="26464"/>
  <c r="BY20" i="26464"/>
  <c r="BW20" i="26464"/>
  <c r="CH23" i="26464"/>
  <c r="CF23" i="26464"/>
  <c r="CG23" i="26464"/>
  <c r="EO263" i="26464"/>
  <c r="EN263" i="26464"/>
  <c r="EP213" i="26464"/>
  <c r="AW67" i="26464"/>
  <c r="AV67" i="26464"/>
  <c r="AX67" i="26464"/>
  <c r="AW204" i="26464"/>
  <c r="AX204" i="26464"/>
  <c r="AV204" i="26464"/>
  <c r="EP212" i="26464"/>
  <c r="CG69" i="26464"/>
  <c r="CF69" i="26464"/>
  <c r="CH69" i="26464"/>
  <c r="CF200" i="26464"/>
  <c r="CG200" i="26464"/>
  <c r="CH200" i="26464"/>
  <c r="DU199" i="26464"/>
  <c r="DS199" i="26464"/>
  <c r="DT199" i="26464"/>
  <c r="DT127" i="26464"/>
  <c r="DS127" i="26464"/>
  <c r="DU127" i="26464"/>
  <c r="BW276" i="26464"/>
  <c r="BX276" i="26464"/>
  <c r="BY276" i="26464"/>
  <c r="DT205" i="26464"/>
  <c r="DS205" i="26464"/>
  <c r="DU205" i="26464"/>
  <c r="CG196" i="26464"/>
  <c r="CF196" i="26464"/>
  <c r="CH196" i="26464"/>
  <c r="EO124" i="26464"/>
  <c r="EN124" i="26464"/>
  <c r="CH104" i="26464"/>
  <c r="CG104" i="26464"/>
  <c r="CF104" i="26464"/>
  <c r="EN70" i="26464"/>
  <c r="EO70" i="26464"/>
  <c r="EP234" i="26464"/>
  <c r="BX113" i="26464"/>
  <c r="BY113" i="26464"/>
  <c r="BW113" i="26464"/>
  <c r="EP229" i="26464"/>
  <c r="BW231" i="26464"/>
  <c r="BX231" i="26464"/>
  <c r="BY231" i="26464"/>
  <c r="BY234" i="26464"/>
  <c r="BX234" i="26464"/>
  <c r="BW234" i="26464"/>
  <c r="P8" i="26465"/>
  <c r="U8" i="26465" s="1"/>
  <c r="O8" i="26465"/>
  <c r="T8" i="26465" s="1"/>
  <c r="M8" i="26465"/>
  <c r="R8" i="26465" s="1"/>
  <c r="N8" i="26465"/>
  <c r="S8" i="26465" s="1"/>
  <c r="Q8" i="26465"/>
  <c r="DS137" i="26464"/>
  <c r="DT137" i="26464"/>
  <c r="DU137" i="26464"/>
  <c r="AX107" i="26464"/>
  <c r="AW107" i="26464"/>
  <c r="AV107" i="26464"/>
  <c r="DT193" i="26464"/>
  <c r="DU193" i="26464"/>
  <c r="DS193" i="26464"/>
  <c r="DS218" i="26464"/>
  <c r="DU218" i="26464"/>
  <c r="DT218" i="26464"/>
  <c r="CH239" i="26464"/>
  <c r="CG239" i="26464"/>
  <c r="CF239" i="26464"/>
  <c r="DU118" i="26464"/>
  <c r="DT118" i="26464"/>
  <c r="DS118" i="26464"/>
  <c r="EN47" i="26464"/>
  <c r="EO47" i="26464"/>
  <c r="AW248" i="26464"/>
  <c r="AX248" i="26464"/>
  <c r="AV248" i="26464"/>
  <c r="EP230" i="26464"/>
  <c r="CF27" i="26464"/>
  <c r="CG27" i="26464"/>
  <c r="CH27" i="26464"/>
  <c r="DU54" i="26464"/>
  <c r="DT54" i="26464"/>
  <c r="DS54" i="26464"/>
  <c r="BW103" i="26464"/>
  <c r="BX103" i="26464"/>
  <c r="BY103" i="26464"/>
  <c r="EO212" i="26464"/>
  <c r="EN212" i="26464"/>
  <c r="AV177" i="26464"/>
  <c r="AW177" i="26464"/>
  <c r="AX177" i="26464"/>
  <c r="EN138" i="26464"/>
  <c r="EO138" i="26464"/>
  <c r="EP280" i="26464"/>
  <c r="DS223" i="26464"/>
  <c r="DT223" i="26464"/>
  <c r="DU223" i="26464"/>
  <c r="EP266" i="26464"/>
  <c r="BY50" i="26464"/>
  <c r="BX50" i="26464"/>
  <c r="BW50" i="26464"/>
  <c r="CG91" i="26464"/>
  <c r="CH91" i="26464"/>
  <c r="CF91" i="26464"/>
  <c r="AX56" i="26464"/>
  <c r="AW56" i="26464"/>
  <c r="AV56" i="26464"/>
  <c r="EN145" i="26464"/>
  <c r="EO145" i="26464"/>
  <c r="AW256" i="26464"/>
  <c r="AX256" i="26464"/>
  <c r="AV256" i="26464"/>
  <c r="DS154" i="26464"/>
  <c r="DT154" i="26464"/>
  <c r="DU154" i="26464"/>
  <c r="BW203" i="26464"/>
  <c r="BX203" i="26464"/>
  <c r="BY203" i="26464"/>
  <c r="EN176" i="26464"/>
  <c r="EO176" i="26464"/>
  <c r="AV260" i="26464"/>
  <c r="AW260" i="26464"/>
  <c r="AX260" i="26464"/>
  <c r="AV54" i="26464"/>
  <c r="AW54" i="26464"/>
  <c r="AX54" i="26464"/>
  <c r="CF192" i="26464"/>
  <c r="CG192" i="26464"/>
  <c r="CH192" i="26464"/>
  <c r="AV164" i="26464"/>
  <c r="AW164" i="26464"/>
  <c r="AX164" i="26464"/>
  <c r="EP201" i="26464"/>
  <c r="BX129" i="26464"/>
  <c r="BY129" i="26464"/>
  <c r="BW129" i="26464"/>
  <c r="BY18" i="26464"/>
  <c r="BW18" i="26464"/>
  <c r="BX18" i="26464"/>
  <c r="BX262" i="26464"/>
  <c r="BY262" i="26464"/>
  <c r="BW262" i="26464"/>
  <c r="EO232" i="26464"/>
  <c r="EN232" i="26464"/>
  <c r="CG227" i="26464"/>
  <c r="CF227" i="26464"/>
  <c r="CH227" i="26464"/>
  <c r="CH179" i="26464"/>
  <c r="CG179" i="26464"/>
  <c r="CF179" i="26464"/>
  <c r="AV179" i="26464"/>
  <c r="AW179" i="26464"/>
  <c r="AX179" i="26464"/>
  <c r="CF165" i="26464"/>
  <c r="CG165" i="26464"/>
  <c r="CH165" i="26464"/>
  <c r="CF269" i="26464"/>
  <c r="CG269" i="26464"/>
  <c r="CH269" i="26464"/>
  <c r="BW69" i="26464"/>
  <c r="BY69" i="26464"/>
  <c r="BX69" i="26464"/>
  <c r="AV40" i="26464"/>
  <c r="AX40" i="26464"/>
  <c r="AW40" i="26464"/>
  <c r="DU157" i="26464"/>
  <c r="DS157" i="26464"/>
  <c r="DT157" i="26464"/>
  <c r="EN279" i="26464"/>
  <c r="EO279" i="26464"/>
  <c r="DS279" i="26464"/>
  <c r="DT279" i="26464"/>
  <c r="DU279" i="26464"/>
  <c r="CF184" i="26464"/>
  <c r="CH184" i="26464"/>
  <c r="CG184" i="26464"/>
  <c r="AV228" i="26464"/>
  <c r="AX228" i="26464"/>
  <c r="AW228" i="26464"/>
  <c r="EN151" i="26464"/>
  <c r="EO151" i="26464"/>
  <c r="EN211" i="26464"/>
  <c r="EO211" i="26464"/>
  <c r="AV96" i="26464"/>
  <c r="AW96" i="26464"/>
  <c r="AX96" i="26464"/>
  <c r="DS150" i="26464"/>
  <c r="DU150" i="26464"/>
  <c r="DT150" i="26464"/>
  <c r="AX78" i="26464"/>
  <c r="AW78" i="26464"/>
  <c r="AV78" i="26464"/>
  <c r="CF102" i="26464"/>
  <c r="CH102" i="26464"/>
  <c r="CG102" i="26464"/>
  <c r="CH135" i="26464"/>
  <c r="CG135" i="26464"/>
  <c r="CF135" i="26464"/>
  <c r="DT210" i="26464"/>
  <c r="DS210" i="26464"/>
  <c r="DU210" i="26464"/>
  <c r="BW136" i="26464"/>
  <c r="BX136" i="26464"/>
  <c r="BY136" i="26464"/>
  <c r="DU247" i="26464"/>
  <c r="DS247" i="26464"/>
  <c r="DT247" i="26464"/>
  <c r="EP247" i="26464"/>
  <c r="DS95" i="26464"/>
  <c r="DU95" i="26464"/>
  <c r="DT95" i="26464"/>
  <c r="BY242" i="26464"/>
  <c r="BX242" i="26464"/>
  <c r="BW242" i="26464"/>
  <c r="DS155" i="26464"/>
  <c r="DT155" i="26464"/>
  <c r="DU155" i="26464"/>
  <c r="DU80" i="26464"/>
  <c r="DT80" i="26464"/>
  <c r="DS80" i="26464"/>
  <c r="AV130" i="26464"/>
  <c r="AW130" i="26464"/>
  <c r="AX130" i="26464"/>
  <c r="CH223" i="26464"/>
  <c r="CF223" i="26464"/>
  <c r="CG223" i="26464"/>
  <c r="BX64" i="26464"/>
  <c r="BW64" i="26464"/>
  <c r="BY64" i="26464"/>
  <c r="AX97" i="26464"/>
  <c r="AV97" i="26464"/>
  <c r="AW97" i="26464"/>
  <c r="CG188" i="26464"/>
  <c r="CH188" i="26464"/>
  <c r="CF188" i="26464"/>
  <c r="EP225" i="26464"/>
  <c r="EN79" i="26464"/>
  <c r="EO79" i="26464"/>
  <c r="AX175" i="26464"/>
  <c r="AW175" i="26464"/>
  <c r="AV175" i="26464"/>
  <c r="AX240" i="26464"/>
  <c r="AV240" i="26464"/>
  <c r="AW240" i="26464"/>
  <c r="BW144" i="26464"/>
  <c r="BY144" i="26464"/>
  <c r="BX144" i="26464"/>
  <c r="AX136" i="26464"/>
  <c r="AV136" i="26464"/>
  <c r="AW136" i="26464"/>
  <c r="CF202" i="26464"/>
  <c r="CG202" i="26464"/>
  <c r="CH202" i="26464"/>
  <c r="DU83" i="26464"/>
  <c r="DS83" i="26464"/>
  <c r="DT83" i="26464"/>
  <c r="CH20" i="26464"/>
  <c r="CG20" i="26464"/>
  <c r="CF20" i="26464"/>
  <c r="BX189" i="26464"/>
  <c r="BY189" i="26464"/>
  <c r="BW189" i="26464"/>
  <c r="EO235" i="26464"/>
  <c r="EN235" i="26464"/>
  <c r="EO39" i="26464"/>
  <c r="EN39" i="26464"/>
  <c r="AV31" i="26464"/>
  <c r="AX31" i="26464"/>
  <c r="AW31" i="26464"/>
  <c r="AX29" i="26464"/>
  <c r="AV29" i="26464"/>
  <c r="AW29" i="26464"/>
  <c r="BW134" i="26464"/>
  <c r="BX134" i="26464"/>
  <c r="BY134" i="26464"/>
  <c r="AX263" i="26464"/>
  <c r="AV263" i="26464"/>
  <c r="AW263" i="26464"/>
  <c r="BW200" i="26464"/>
  <c r="BX200" i="26464"/>
  <c r="BY200" i="26464"/>
  <c r="BW53" i="26464"/>
  <c r="BY53" i="26464"/>
  <c r="BX53" i="26464"/>
  <c r="AV229" i="26464"/>
  <c r="AW229" i="26464"/>
  <c r="AX229" i="26464"/>
  <c r="AV220" i="26464"/>
  <c r="AW220" i="26464"/>
  <c r="AX220" i="26464"/>
  <c r="EN260" i="26464"/>
  <c r="EO260" i="26464"/>
  <c r="BW101" i="26464"/>
  <c r="BX101" i="26464"/>
  <c r="BY101" i="26464"/>
  <c r="EP258" i="26464"/>
  <c r="BW139" i="26464"/>
  <c r="BX139" i="26464"/>
  <c r="BY139" i="26464"/>
  <c r="AX83" i="26464"/>
  <c r="AW83" i="26464"/>
  <c r="AV83" i="26464"/>
  <c r="BY31" i="26464"/>
  <c r="BX31" i="26464"/>
  <c r="BW31" i="26464"/>
  <c r="DU219" i="26464"/>
  <c r="DT219" i="26464"/>
  <c r="DS219" i="26464"/>
  <c r="CF71" i="26464"/>
  <c r="CH71" i="26464"/>
  <c r="CG71" i="26464"/>
  <c r="BY85" i="26464"/>
  <c r="BW85" i="26464"/>
  <c r="BX85" i="26464"/>
  <c r="BW35" i="26464"/>
  <c r="BX35" i="26464"/>
  <c r="BY35" i="26464"/>
  <c r="AV66" i="26464"/>
  <c r="AW66" i="26464"/>
  <c r="AX66" i="26464"/>
  <c r="BY68" i="26464"/>
  <c r="BX68" i="26464"/>
  <c r="BW68" i="26464"/>
  <c r="DS184" i="26464"/>
  <c r="DT184" i="26464"/>
  <c r="DU184" i="26464"/>
  <c r="AV191" i="26464"/>
  <c r="AW191" i="26464"/>
  <c r="AX191" i="26464"/>
  <c r="EP274" i="26464"/>
  <c r="EO108" i="26464"/>
  <c r="EN108" i="26464"/>
  <c r="DS108" i="26464"/>
  <c r="DT108" i="26464"/>
  <c r="DU108" i="26464"/>
  <c r="CH101" i="26464"/>
  <c r="CF101" i="26464"/>
  <c r="CG101" i="26464"/>
  <c r="EO194" i="26464"/>
  <c r="EN194" i="26464"/>
  <c r="EN200" i="26464"/>
  <c r="EO200" i="26464"/>
  <c r="EO94" i="26464"/>
  <c r="EN94" i="26464"/>
  <c r="EO142" i="26464"/>
  <c r="EN142" i="26464"/>
  <c r="DS267" i="26464"/>
  <c r="DT267" i="26464"/>
  <c r="DU267" i="26464"/>
  <c r="EN106" i="26464"/>
  <c r="EO106" i="26464"/>
  <c r="DS282" i="26464"/>
  <c r="DT282" i="26464"/>
  <c r="DU282" i="26464"/>
  <c r="BW89" i="26464"/>
  <c r="BX89" i="26464"/>
  <c r="BY89" i="26464"/>
  <c r="EP278" i="26464"/>
  <c r="AV226" i="26464"/>
  <c r="AW226" i="26464"/>
  <c r="AX226" i="26464"/>
  <c r="DT81" i="26464"/>
  <c r="DS81" i="26464"/>
  <c r="DU81" i="26464"/>
  <c r="DU87" i="26464"/>
  <c r="DS87" i="26464"/>
  <c r="DT87" i="26464"/>
  <c r="EO252" i="26464"/>
  <c r="EN252" i="26464"/>
  <c r="CH215" i="26464"/>
  <c r="CF215" i="26464"/>
  <c r="CG215" i="26464"/>
  <c r="AV215" i="26464"/>
  <c r="AW215" i="26464"/>
  <c r="AX215" i="26464"/>
  <c r="BW105" i="26464"/>
  <c r="BY105" i="26464"/>
  <c r="BX105" i="26464"/>
  <c r="DU136" i="26464"/>
  <c r="DT136" i="26464"/>
  <c r="DS136" i="26464"/>
  <c r="EO224" i="26464"/>
  <c r="EN224" i="26464"/>
  <c r="EO50" i="26464"/>
  <c r="EN50" i="26464"/>
  <c r="EO66" i="26464"/>
  <c r="EN66" i="26464"/>
  <c r="BW192" i="26464"/>
  <c r="BX192" i="26464"/>
  <c r="BY192" i="26464"/>
  <c r="AX126" i="26464"/>
  <c r="AV126" i="26464"/>
  <c r="AW126" i="26464"/>
  <c r="CF159" i="26464"/>
  <c r="CH159" i="26464"/>
  <c r="CG159" i="26464"/>
  <c r="CG112" i="26464"/>
  <c r="CH112" i="26464"/>
  <c r="CF112" i="26464"/>
  <c r="EO115" i="26464"/>
  <c r="EN115" i="26464"/>
  <c r="AX25" i="26464"/>
  <c r="AV25" i="26464"/>
  <c r="AW25" i="26464"/>
  <c r="CG46" i="26464"/>
  <c r="CF46" i="26464"/>
  <c r="CH46" i="26464"/>
  <c r="EP174" i="26464"/>
  <c r="EP209" i="26464"/>
  <c r="EO73" i="26464"/>
  <c r="EN73" i="26464"/>
  <c r="AV24" i="26464"/>
  <c r="AX24" i="26464"/>
  <c r="AW24" i="26464"/>
  <c r="AX245" i="26464"/>
  <c r="AW245" i="26464"/>
  <c r="AV245" i="26464"/>
  <c r="EO239" i="26464"/>
  <c r="EN239" i="26464"/>
  <c r="CH140" i="26464"/>
  <c r="CF140" i="26464"/>
  <c r="CG140" i="26464"/>
  <c r="AV140" i="26464"/>
  <c r="AW140" i="26464"/>
  <c r="AX140" i="26464"/>
  <c r="BW210" i="26464"/>
  <c r="BY210" i="26464"/>
  <c r="BX210" i="26464"/>
  <c r="AW156" i="26464"/>
  <c r="AX156" i="26464"/>
  <c r="AV156" i="26464"/>
  <c r="EN26" i="26464"/>
  <c r="EO26" i="26464"/>
  <c r="EN265" i="26464"/>
  <c r="EO265" i="26464"/>
  <c r="CF98" i="26464"/>
  <c r="CG98" i="26464"/>
  <c r="CH98" i="26464"/>
  <c r="CH262" i="26464"/>
  <c r="CG262" i="26464"/>
  <c r="CF262" i="26464"/>
  <c r="AV262" i="26464"/>
  <c r="AW262" i="26464"/>
  <c r="AX262" i="26464"/>
  <c r="CH142" i="26464"/>
  <c r="CF142" i="26464"/>
  <c r="CG142" i="26464"/>
  <c r="AV267" i="26464"/>
  <c r="AW267" i="26464"/>
  <c r="AX267" i="26464"/>
  <c r="CG128" i="26464"/>
  <c r="CF128" i="26464"/>
  <c r="CH128" i="26464"/>
  <c r="CF199" i="26464"/>
  <c r="CH199" i="26464"/>
  <c r="CG199" i="26464"/>
  <c r="DT245" i="26464"/>
  <c r="DU245" i="26464"/>
  <c r="DS245" i="26464"/>
  <c r="EO149" i="26464"/>
  <c r="EN149" i="26464"/>
  <c r="EO240" i="26464"/>
  <c r="EN240" i="26464"/>
  <c r="CG120" i="26464"/>
  <c r="CF120" i="26464"/>
  <c r="CH120" i="26464"/>
  <c r="CH127" i="26464"/>
  <c r="CF127" i="26464"/>
  <c r="CG127" i="26464"/>
  <c r="BY16" i="26464"/>
  <c r="BX16" i="26464"/>
  <c r="BW16" i="26464"/>
  <c r="Q85" i="18" l="1"/>
  <c r="R85" i="18" s="1"/>
  <c r="S85" i="18" s="1"/>
  <c r="T85" i="18" s="1"/>
  <c r="B219" i="16"/>
  <c r="M219" i="16" s="1"/>
  <c r="J219" i="16"/>
  <c r="D219" i="16"/>
  <c r="F219" i="16"/>
  <c r="O219" i="16"/>
  <c r="P219" i="16" s="1"/>
  <c r="G219" i="16"/>
  <c r="C219" i="16"/>
  <c r="A220" i="16"/>
  <c r="S219" i="16"/>
  <c r="T219" i="16" s="1"/>
  <c r="E219" i="16"/>
  <c r="H219" i="16"/>
  <c r="Q219" i="16"/>
  <c r="R219" i="16" s="1"/>
  <c r="I219" i="16"/>
  <c r="S59" i="18"/>
  <c r="C56" i="15"/>
  <c r="N36" i="26465"/>
  <c r="L37" i="26465" s="1"/>
  <c r="D27" i="26465"/>
  <c r="J27" i="26465" s="1"/>
  <c r="M27" i="26465" s="1"/>
  <c r="D42" i="26465"/>
  <c r="J42" i="26465" s="1"/>
  <c r="M42" i="26465" s="1"/>
  <c r="K218" i="16"/>
  <c r="L218" i="16"/>
  <c r="S56" i="18"/>
  <c r="C53" i="15"/>
  <c r="Q73" i="18"/>
  <c r="R73" i="18" s="1"/>
  <c r="S73" i="18" s="1"/>
  <c r="T73" i="18" s="1"/>
  <c r="Q84" i="18"/>
  <c r="R84" i="18" s="1"/>
  <c r="S84" i="18" s="1"/>
  <c r="T84" i="18" s="1"/>
  <c r="T51" i="18"/>
  <c r="E48" i="15"/>
  <c r="F48" i="15" s="1"/>
  <c r="M218" i="16"/>
  <c r="S57" i="18"/>
  <c r="C54" i="15"/>
  <c r="Q86" i="18"/>
  <c r="R86" i="18" s="1"/>
  <c r="S86" i="18" s="1"/>
  <c r="T86" i="18" s="1"/>
  <c r="Q72" i="18"/>
  <c r="R72" i="18" s="1"/>
  <c r="S72" i="18" s="1"/>
  <c r="T72" i="18" s="1"/>
  <c r="D25" i="26465"/>
  <c r="J25" i="26465" s="1"/>
  <c r="M25" i="26465" s="1"/>
  <c r="D40" i="26465"/>
  <c r="J40" i="26465" s="1"/>
  <c r="M40" i="26465" s="1"/>
  <c r="Q87" i="18"/>
  <c r="R87" i="18" s="1"/>
  <c r="S87" i="18" s="1"/>
  <c r="D43" i="26465"/>
  <c r="J43" i="26465" s="1"/>
  <c r="M43" i="26465" s="1"/>
  <c r="D28" i="26465"/>
  <c r="J28" i="26465" s="1"/>
  <c r="M28" i="26465" s="1"/>
  <c r="D38" i="26465"/>
  <c r="J38" i="26465" s="1"/>
  <c r="M38" i="26465" s="1"/>
  <c r="N38" i="26465" s="1"/>
  <c r="L39" i="26465" s="1"/>
  <c r="D23" i="26465"/>
  <c r="J23" i="26465" s="1"/>
  <c r="M23" i="26465" s="1"/>
  <c r="N23" i="26465" s="1"/>
  <c r="L24" i="26465" s="1"/>
  <c r="D22" i="26465"/>
  <c r="J22" i="26465" s="1"/>
  <c r="M22" i="26465" s="1"/>
  <c r="N22" i="26465" s="1"/>
  <c r="L23" i="26465" s="1"/>
  <c r="D37" i="26465"/>
  <c r="J37" i="26465" s="1"/>
  <c r="M37" i="26465" s="1"/>
  <c r="N37" i="26465" s="1"/>
  <c r="L38" i="26465" s="1"/>
  <c r="Q70" i="18"/>
  <c r="R70" i="18" s="1"/>
  <c r="S70" i="18" s="1"/>
  <c r="T70" i="18" s="1"/>
  <c r="Q71" i="18"/>
  <c r="R71" i="18" s="1"/>
  <c r="S71" i="18" s="1"/>
  <c r="T71" i="18" s="1"/>
  <c r="D41" i="26465"/>
  <c r="J41" i="26465" s="1"/>
  <c r="M41" i="26465" s="1"/>
  <c r="D26" i="26465"/>
  <c r="J26" i="26465" s="1"/>
  <c r="M26" i="26465" s="1"/>
  <c r="S55" i="18"/>
  <c r="C52" i="15"/>
  <c r="S58" i="18"/>
  <c r="C55" i="15"/>
  <c r="S60" i="18"/>
  <c r="C57" i="15"/>
  <c r="T52" i="18"/>
  <c r="E49" i="15"/>
  <c r="F49" i="15" s="1"/>
  <c r="S53" i="18"/>
  <c r="C50" i="15"/>
  <c r="Q80" i="18"/>
  <c r="R80" i="18" s="1"/>
  <c r="S80" i="18" s="1"/>
  <c r="T80" i="18" s="1"/>
  <c r="S63" i="18"/>
  <c r="C60" i="15"/>
  <c r="Q82" i="18"/>
  <c r="R82" i="18" s="1"/>
  <c r="S82" i="18" s="1"/>
  <c r="T82" i="18" s="1"/>
  <c r="S62" i="18"/>
  <c r="C59" i="15"/>
  <c r="S54" i="18"/>
  <c r="C51" i="15"/>
  <c r="D29" i="26465"/>
  <c r="J29" i="26465" s="1"/>
  <c r="M29" i="26465" s="1"/>
  <c r="D44" i="26465"/>
  <c r="J44" i="26465" s="1"/>
  <c r="M44" i="26465" s="1"/>
  <c r="D24" i="26465"/>
  <c r="J24" i="26465" s="1"/>
  <c r="M24" i="26465" s="1"/>
  <c r="D39" i="26465"/>
  <c r="J39" i="26465" s="1"/>
  <c r="M39" i="26465" s="1"/>
  <c r="Q67" i="18"/>
  <c r="R67" i="18" s="1"/>
  <c r="S67" i="18" s="1"/>
  <c r="T67" i="18" s="1"/>
  <c r="Q76" i="18"/>
  <c r="R76" i="18" s="1"/>
  <c r="S76" i="18" s="1"/>
  <c r="T76" i="18" s="1"/>
  <c r="S61" i="18"/>
  <c r="C58" i="15"/>
  <c r="T61" i="18" l="1"/>
  <c r="E58" i="15"/>
  <c r="T53" i="18"/>
  <c r="E50" i="15"/>
  <c r="F50" i="15" s="1"/>
  <c r="T56" i="18"/>
  <c r="E53" i="15"/>
  <c r="N24" i="26465"/>
  <c r="L25" i="26465" s="1"/>
  <c r="N25" i="26465" s="1"/>
  <c r="L26" i="26465" s="1"/>
  <c r="N26" i="26465" s="1"/>
  <c r="L27" i="26465" s="1"/>
  <c r="N27" i="26465" s="1"/>
  <c r="L28" i="26465" s="1"/>
  <c r="N28" i="26465" s="1"/>
  <c r="L29" i="26465" s="1"/>
  <c r="N29" i="26465" s="1"/>
  <c r="T60" i="18"/>
  <c r="E57" i="15"/>
  <c r="T58" i="18"/>
  <c r="E55" i="15"/>
  <c r="L219" i="16"/>
  <c r="K219" i="16"/>
  <c r="T59" i="18"/>
  <c r="E56" i="15"/>
  <c r="T54" i="18"/>
  <c r="E51" i="15"/>
  <c r="T55" i="18"/>
  <c r="E52" i="15"/>
  <c r="T57" i="18"/>
  <c r="E54" i="15"/>
  <c r="N39" i="26465"/>
  <c r="L40" i="26465" s="1"/>
  <c r="N40" i="26465" s="1"/>
  <c r="L41" i="26465" s="1"/>
  <c r="N41" i="26465" s="1"/>
  <c r="L42" i="26465" s="1"/>
  <c r="N42" i="26465" s="1"/>
  <c r="L43" i="26465" s="1"/>
  <c r="N43" i="26465" s="1"/>
  <c r="L44" i="26465" s="1"/>
  <c r="N44" i="26465" s="1"/>
  <c r="T62" i="18"/>
  <c r="E59" i="15"/>
  <c r="T87" i="18"/>
  <c r="E10" i="15"/>
  <c r="D7" i="15"/>
  <c r="C5" i="15"/>
  <c r="E6" i="15"/>
  <c r="D8" i="15"/>
  <c r="C7" i="15"/>
  <c r="C6" i="15"/>
  <c r="C4" i="15"/>
  <c r="D5" i="15"/>
  <c r="D4" i="15"/>
  <c r="E4" i="15"/>
  <c r="E5" i="15"/>
  <c r="C8" i="15"/>
  <c r="D6" i="15"/>
  <c r="D3" i="15"/>
  <c r="C3" i="15"/>
  <c r="E3" i="15"/>
  <c r="T63" i="18"/>
  <c r="E60" i="15"/>
  <c r="F220" i="16"/>
  <c r="B220" i="16"/>
  <c r="D220" i="16"/>
  <c r="E220" i="16"/>
  <c r="O220" i="16"/>
  <c r="P220" i="16" s="1"/>
  <c r="J220" i="16"/>
  <c r="S220" i="16"/>
  <c r="T220" i="16" s="1"/>
  <c r="Q220" i="16"/>
  <c r="R220" i="16" s="1"/>
  <c r="C220" i="16"/>
  <c r="A221" i="16"/>
  <c r="G220" i="16"/>
  <c r="H220" i="16"/>
  <c r="I220" i="16"/>
  <c r="F51" i="15" l="1"/>
  <c r="F52" i="15" s="1"/>
  <c r="F53" i="15" s="1"/>
  <c r="F54" i="15" s="1"/>
  <c r="F55" i="15" s="1"/>
  <c r="F56" i="15" s="1"/>
  <c r="F57" i="15" s="1"/>
  <c r="F58" i="15" s="1"/>
  <c r="F59" i="15" s="1"/>
  <c r="F60" i="15" s="1"/>
  <c r="K220" i="16"/>
  <c r="L220" i="16"/>
  <c r="B221" i="16"/>
  <c r="J221" i="16"/>
  <c r="I221" i="16"/>
  <c r="S221" i="16"/>
  <c r="T221" i="16" s="1"/>
  <c r="C221" i="16"/>
  <c r="A222" i="16"/>
  <c r="D221" i="16"/>
  <c r="H221" i="16"/>
  <c r="Q221" i="16"/>
  <c r="R221" i="16" s="1"/>
  <c r="O221" i="16"/>
  <c r="P221" i="16" s="1"/>
  <c r="E221" i="16"/>
  <c r="G221" i="16"/>
  <c r="F221" i="16"/>
  <c r="M220" i="16"/>
  <c r="F222" i="16" l="1"/>
  <c r="H222" i="16"/>
  <c r="Q222" i="16"/>
  <c r="R222" i="16" s="1"/>
  <c r="J222" i="16"/>
  <c r="S222" i="16"/>
  <c r="T222" i="16" s="1"/>
  <c r="B222" i="16"/>
  <c r="M222" i="16" s="1"/>
  <c r="G222" i="16"/>
  <c r="O222" i="16"/>
  <c r="P222" i="16" s="1"/>
  <c r="C222" i="16"/>
  <c r="D222" i="16"/>
  <c r="E222" i="16"/>
  <c r="I222" i="16"/>
  <c r="A223" i="16"/>
  <c r="L221" i="16"/>
  <c r="K221" i="16"/>
  <c r="M221" i="16"/>
  <c r="L222" i="16" l="1"/>
  <c r="K222" i="16"/>
  <c r="B223" i="16"/>
  <c r="J223" i="16"/>
  <c r="F223" i="16"/>
  <c r="O223" i="16"/>
  <c r="P223" i="16" s="1"/>
  <c r="H223" i="16"/>
  <c r="Q223" i="16"/>
  <c r="R223" i="16" s="1"/>
  <c r="E223" i="16"/>
  <c r="G223" i="16"/>
  <c r="A224" i="16"/>
  <c r="I223" i="16"/>
  <c r="D223" i="16"/>
  <c r="S223" i="16"/>
  <c r="T223" i="16" s="1"/>
  <c r="C223" i="16"/>
  <c r="F224" i="16" l="1"/>
  <c r="D224" i="16"/>
  <c r="G224" i="16"/>
  <c r="C224" i="16"/>
  <c r="A225" i="16"/>
  <c r="Q224" i="16"/>
  <c r="R224" i="16" s="1"/>
  <c r="B224" i="16"/>
  <c r="M224" i="16" s="1"/>
  <c r="E224" i="16"/>
  <c r="S224" i="16"/>
  <c r="T224" i="16" s="1"/>
  <c r="H224" i="16"/>
  <c r="O224" i="16"/>
  <c r="P224" i="16" s="1"/>
  <c r="I224" i="16"/>
  <c r="J224" i="16"/>
  <c r="K223" i="16"/>
  <c r="L223" i="16"/>
  <c r="M223" i="16"/>
  <c r="B225" i="16" l="1"/>
  <c r="J225" i="16"/>
  <c r="C225" i="16"/>
  <c r="A226" i="16"/>
  <c r="E225" i="16"/>
  <c r="I225" i="16"/>
  <c r="O225" i="16"/>
  <c r="P225" i="16" s="1"/>
  <c r="H225" i="16"/>
  <c r="Q225" i="16"/>
  <c r="R225" i="16" s="1"/>
  <c r="S225" i="16"/>
  <c r="T225" i="16" s="1"/>
  <c r="G225" i="16"/>
  <c r="D225" i="16"/>
  <c r="F225" i="16"/>
  <c r="L224" i="16"/>
  <c r="K224" i="16"/>
  <c r="F226" i="16" l="1"/>
  <c r="J226" i="16"/>
  <c r="S226" i="16"/>
  <c r="T226" i="16" s="1"/>
  <c r="C226" i="16"/>
  <c r="A227" i="16"/>
  <c r="I226" i="16"/>
  <c r="E226" i="16"/>
  <c r="G226" i="16"/>
  <c r="H226" i="16"/>
  <c r="D226" i="16"/>
  <c r="Q226" i="16"/>
  <c r="R226" i="16" s="1"/>
  <c r="B226" i="16"/>
  <c r="M226" i="16" s="1"/>
  <c r="O226" i="16"/>
  <c r="P226" i="16" s="1"/>
  <c r="L225" i="16"/>
  <c r="K225" i="16"/>
  <c r="M225" i="16"/>
  <c r="B227" i="16" l="1"/>
  <c r="J227" i="16"/>
  <c r="H227" i="16"/>
  <c r="Q227" i="16"/>
  <c r="R227" i="16" s="1"/>
  <c r="G227" i="16"/>
  <c r="C227" i="16"/>
  <c r="O227" i="16"/>
  <c r="P227" i="16" s="1"/>
  <c r="D227" i="16"/>
  <c r="S227" i="16"/>
  <c r="T227" i="16" s="1"/>
  <c r="E227" i="16"/>
  <c r="A228" i="16"/>
  <c r="I227" i="16"/>
  <c r="F227" i="16"/>
  <c r="L226" i="16"/>
  <c r="K226" i="16"/>
  <c r="F228" i="16" l="1"/>
  <c r="G228" i="16"/>
  <c r="I228" i="16"/>
  <c r="E228" i="16"/>
  <c r="O228" i="16"/>
  <c r="P228" i="16" s="1"/>
  <c r="J228" i="16"/>
  <c r="H228" i="16"/>
  <c r="A229" i="16"/>
  <c r="B228" i="16"/>
  <c r="C228" i="16"/>
  <c r="D228" i="16"/>
  <c r="S228" i="16"/>
  <c r="T228" i="16" s="1"/>
  <c r="Q228" i="16"/>
  <c r="R228" i="16" s="1"/>
  <c r="K227" i="16"/>
  <c r="L227" i="16"/>
  <c r="M227" i="16"/>
  <c r="M228" i="16" l="1"/>
  <c r="K228" i="16"/>
  <c r="L228" i="16"/>
  <c r="B229" i="16"/>
  <c r="M229" i="16" s="1"/>
  <c r="J229" i="16"/>
  <c r="E229" i="16"/>
  <c r="G229" i="16"/>
  <c r="D229" i="16"/>
  <c r="C229" i="16"/>
  <c r="S229" i="16"/>
  <c r="T229" i="16" s="1"/>
  <c r="F229" i="16"/>
  <c r="H229" i="16"/>
  <c r="A230" i="16"/>
  <c r="I229" i="16"/>
  <c r="Q229" i="16"/>
  <c r="R229" i="16" s="1"/>
  <c r="O229" i="16"/>
  <c r="P229" i="16" s="1"/>
  <c r="F230" i="16" l="1"/>
  <c r="C230" i="16"/>
  <c r="A231" i="16"/>
  <c r="E230" i="16"/>
  <c r="O230" i="16"/>
  <c r="P230" i="16" s="1"/>
  <c r="B230" i="16"/>
  <c r="M230" i="16" s="1"/>
  <c r="Q230" i="16"/>
  <c r="R230" i="16" s="1"/>
  <c r="D230" i="16"/>
  <c r="J230" i="16"/>
  <c r="G230" i="16"/>
  <c r="H230" i="16"/>
  <c r="I230" i="16"/>
  <c r="S230" i="16"/>
  <c r="T230" i="16" s="1"/>
  <c r="L229" i="16"/>
  <c r="K229" i="16"/>
  <c r="B231" i="16" l="1"/>
  <c r="J231" i="16"/>
  <c r="D231" i="16"/>
  <c r="I231" i="16"/>
  <c r="S231" i="16"/>
  <c r="T231" i="16" s="1"/>
  <c r="G231" i="16"/>
  <c r="H231" i="16"/>
  <c r="F231" i="16"/>
  <c r="A232" i="16"/>
  <c r="O231" i="16"/>
  <c r="P231" i="16" s="1"/>
  <c r="Q231" i="16"/>
  <c r="R231" i="16" s="1"/>
  <c r="E231" i="16"/>
  <c r="C231" i="16"/>
  <c r="L230" i="16"/>
  <c r="K230" i="16"/>
  <c r="F232" i="16" l="1"/>
  <c r="I232" i="16"/>
  <c r="B232" i="16"/>
  <c r="H232" i="16"/>
  <c r="Q232" i="16"/>
  <c r="R232" i="16" s="1"/>
  <c r="C232" i="16"/>
  <c r="D232" i="16"/>
  <c r="S232" i="16"/>
  <c r="T232" i="16" s="1"/>
  <c r="E232" i="16"/>
  <c r="A233" i="16"/>
  <c r="G232" i="16"/>
  <c r="O232" i="16"/>
  <c r="P232" i="16" s="1"/>
  <c r="J232" i="16"/>
  <c r="K231" i="16"/>
  <c r="L231" i="16"/>
  <c r="M231" i="16"/>
  <c r="K232" i="16" l="1"/>
  <c r="L232" i="16"/>
  <c r="M232" i="16"/>
  <c r="B233" i="16"/>
  <c r="J233" i="16"/>
  <c r="G233" i="16"/>
  <c r="I233" i="16"/>
  <c r="S233" i="16"/>
  <c r="T233" i="16" s="1"/>
  <c r="F233" i="16"/>
  <c r="O233" i="16"/>
  <c r="P233" i="16" s="1"/>
  <c r="C233" i="16"/>
  <c r="Q233" i="16"/>
  <c r="R233" i="16" s="1"/>
  <c r="H233" i="16"/>
  <c r="A234" i="16"/>
  <c r="E233" i="16"/>
  <c r="D233" i="16"/>
  <c r="M233" i="16" l="1"/>
  <c r="L233" i="16"/>
  <c r="K233" i="16"/>
  <c r="F234" i="16"/>
  <c r="E234" i="16"/>
  <c r="O234" i="16"/>
  <c r="P234" i="16" s="1"/>
  <c r="H234" i="16"/>
  <c r="D234" i="16"/>
  <c r="G234" i="16"/>
  <c r="S234" i="16"/>
  <c r="T234" i="16" s="1"/>
  <c r="I234" i="16"/>
  <c r="J234" i="16"/>
  <c r="A235" i="16"/>
  <c r="C234" i="16"/>
  <c r="B234" i="16"/>
  <c r="Q234" i="16"/>
  <c r="R234" i="16" s="1"/>
  <c r="M234" i="16" l="1"/>
  <c r="B235" i="16"/>
  <c r="J235" i="16"/>
  <c r="D235" i="16"/>
  <c r="C235" i="16"/>
  <c r="A236" i="16"/>
  <c r="E235" i="16"/>
  <c r="O235" i="16"/>
  <c r="P235" i="16" s="1"/>
  <c r="I235" i="16"/>
  <c r="G235" i="16"/>
  <c r="H235" i="16"/>
  <c r="Q235" i="16"/>
  <c r="R235" i="16" s="1"/>
  <c r="F235" i="16"/>
  <c r="S235" i="16"/>
  <c r="T235" i="16" s="1"/>
  <c r="K234" i="16"/>
  <c r="L234" i="16"/>
  <c r="F236" i="16" l="1"/>
  <c r="J236" i="16"/>
  <c r="S236" i="16"/>
  <c r="T236" i="16" s="1"/>
  <c r="B236" i="16"/>
  <c r="C236" i="16"/>
  <c r="D236" i="16"/>
  <c r="O236" i="16"/>
  <c r="P236" i="16" s="1"/>
  <c r="E236" i="16"/>
  <c r="A237" i="16"/>
  <c r="Q236" i="16"/>
  <c r="R236" i="16" s="1"/>
  <c r="I236" i="16"/>
  <c r="G236" i="16"/>
  <c r="H236" i="16"/>
  <c r="L235" i="16"/>
  <c r="K235" i="16"/>
  <c r="M235" i="16"/>
  <c r="B237" i="16" l="1"/>
  <c r="H237" i="16"/>
  <c r="C237" i="16"/>
  <c r="A238" i="16"/>
  <c r="D237" i="16"/>
  <c r="E237" i="16"/>
  <c r="F237" i="16"/>
  <c r="O237" i="16"/>
  <c r="P237" i="16" s="1"/>
  <c r="S237" i="16"/>
  <c r="T237" i="16" s="1"/>
  <c r="G237" i="16"/>
  <c r="Q237" i="16"/>
  <c r="R237" i="16" s="1"/>
  <c r="J237" i="16"/>
  <c r="I237" i="16"/>
  <c r="L236" i="16"/>
  <c r="K236" i="16"/>
  <c r="M236" i="16"/>
  <c r="D238" i="16" l="1"/>
  <c r="J238" i="16"/>
  <c r="S238" i="16"/>
  <c r="T238" i="16" s="1"/>
  <c r="B238" i="16"/>
  <c r="A239" i="16"/>
  <c r="C238" i="16"/>
  <c r="E238" i="16"/>
  <c r="I238" i="16"/>
  <c r="F238" i="16"/>
  <c r="G238" i="16"/>
  <c r="H238" i="16"/>
  <c r="O238" i="16"/>
  <c r="P238" i="16" s="1"/>
  <c r="Q238" i="16"/>
  <c r="R238" i="16" s="1"/>
  <c r="L237" i="16"/>
  <c r="K237" i="16"/>
  <c r="M237" i="16"/>
  <c r="H239" i="16" l="1"/>
  <c r="I239" i="16"/>
  <c r="J239" i="16"/>
  <c r="S239" i="16"/>
  <c r="T239" i="16" s="1"/>
  <c r="B239" i="16"/>
  <c r="C239" i="16"/>
  <c r="A240" i="16"/>
  <c r="G239" i="16"/>
  <c r="Q239" i="16"/>
  <c r="R239" i="16" s="1"/>
  <c r="E239" i="16"/>
  <c r="F239" i="16"/>
  <c r="D239" i="16"/>
  <c r="O239" i="16"/>
  <c r="P239" i="16" s="1"/>
  <c r="M238" i="16"/>
  <c r="L238" i="16"/>
  <c r="K238" i="16"/>
  <c r="D240" i="16" l="1"/>
  <c r="G240" i="16"/>
  <c r="H240" i="16"/>
  <c r="Q240" i="16"/>
  <c r="R240" i="16" s="1"/>
  <c r="I240" i="16"/>
  <c r="J240" i="16"/>
  <c r="S240" i="16"/>
  <c r="T240" i="16" s="1"/>
  <c r="F240" i="16"/>
  <c r="O240" i="16"/>
  <c r="P240" i="16" s="1"/>
  <c r="A241" i="16"/>
  <c r="E240" i="16"/>
  <c r="B240" i="16"/>
  <c r="C240" i="16"/>
  <c r="M239" i="16"/>
  <c r="K239" i="16"/>
  <c r="L239" i="16"/>
  <c r="M240" i="16" l="1"/>
  <c r="L240" i="16"/>
  <c r="K240" i="16"/>
  <c r="H241" i="16"/>
  <c r="E241" i="16"/>
  <c r="F241" i="16"/>
  <c r="O241" i="16"/>
  <c r="P241" i="16" s="1"/>
  <c r="G241" i="16"/>
  <c r="Q241" i="16"/>
  <c r="R241" i="16" s="1"/>
  <c r="I241" i="16"/>
  <c r="D241" i="16"/>
  <c r="S241" i="16"/>
  <c r="T241" i="16" s="1"/>
  <c r="A242" i="16"/>
  <c r="C241" i="16"/>
  <c r="J241" i="16"/>
  <c r="B241" i="16"/>
  <c r="M241" i="16" l="1"/>
  <c r="L241" i="16"/>
  <c r="K241" i="16"/>
  <c r="D242" i="16"/>
  <c r="C242" i="16"/>
  <c r="E242" i="16"/>
  <c r="F242" i="16"/>
  <c r="O242" i="16"/>
  <c r="P242" i="16" s="1"/>
  <c r="G242" i="16"/>
  <c r="B242" i="16"/>
  <c r="A243" i="16"/>
  <c r="S242" i="16"/>
  <c r="T242" i="16" s="1"/>
  <c r="Q242" i="16"/>
  <c r="R242" i="16" s="1"/>
  <c r="H242" i="16"/>
  <c r="I242" i="16"/>
  <c r="J242" i="16"/>
  <c r="M242" i="16" l="1"/>
  <c r="L242" i="16"/>
  <c r="K242" i="16"/>
  <c r="H243" i="16"/>
  <c r="B243" i="16"/>
  <c r="C243" i="16"/>
  <c r="A244" i="16"/>
  <c r="D243" i="16"/>
  <c r="E243" i="16"/>
  <c r="J243" i="16"/>
  <c r="S243" i="16"/>
  <c r="T243" i="16" s="1"/>
  <c r="F243" i="16"/>
  <c r="G243" i="16"/>
  <c r="Q243" i="16"/>
  <c r="R243" i="16" s="1"/>
  <c r="I243" i="16"/>
  <c r="O243" i="16"/>
  <c r="P243" i="16" s="1"/>
  <c r="K243" i="16" l="1"/>
  <c r="L243" i="16"/>
  <c r="D244" i="16"/>
  <c r="I244" i="16"/>
  <c r="J244" i="16"/>
  <c r="S244" i="16"/>
  <c r="T244" i="16" s="1"/>
  <c r="B244" i="16"/>
  <c r="M244" i="16" s="1"/>
  <c r="A245" i="16"/>
  <c r="C244" i="16"/>
  <c r="H244" i="16"/>
  <c r="Q244" i="16"/>
  <c r="R244" i="16" s="1"/>
  <c r="E244" i="16"/>
  <c r="F244" i="16"/>
  <c r="G244" i="16"/>
  <c r="O244" i="16"/>
  <c r="P244" i="16" s="1"/>
  <c r="M243" i="16"/>
  <c r="H245" i="16" l="1"/>
  <c r="G245" i="16"/>
  <c r="Q245" i="16"/>
  <c r="R245" i="16" s="1"/>
  <c r="I245" i="16"/>
  <c r="J245" i="16"/>
  <c r="S245" i="16"/>
  <c r="T245" i="16" s="1"/>
  <c r="B245" i="16"/>
  <c r="F245" i="16"/>
  <c r="O245" i="16"/>
  <c r="P245" i="16" s="1"/>
  <c r="E245" i="16"/>
  <c r="D245" i="16"/>
  <c r="C245" i="16"/>
  <c r="A246" i="16"/>
  <c r="L244" i="16"/>
  <c r="K244" i="16"/>
  <c r="M245" i="16" l="1"/>
  <c r="D246" i="16"/>
  <c r="F246" i="16"/>
  <c r="O246" i="16"/>
  <c r="P246" i="16" s="1"/>
  <c r="G246" i="16"/>
  <c r="H246" i="16"/>
  <c r="Q246" i="16"/>
  <c r="R246" i="16" s="1"/>
  <c r="I246" i="16"/>
  <c r="E246" i="16"/>
  <c r="S246" i="16"/>
  <c r="T246" i="16" s="1"/>
  <c r="A247" i="16"/>
  <c r="J246" i="16"/>
  <c r="C246" i="16"/>
  <c r="B246" i="16"/>
  <c r="M246" i="16" s="1"/>
  <c r="K245" i="16"/>
  <c r="L245" i="16"/>
  <c r="H247" i="16" l="1"/>
  <c r="D247" i="16"/>
  <c r="E247" i="16"/>
  <c r="F247" i="16"/>
  <c r="O247" i="16"/>
  <c r="P247" i="16" s="1"/>
  <c r="G247" i="16"/>
  <c r="Q247" i="16"/>
  <c r="R247" i="16" s="1"/>
  <c r="C247" i="16"/>
  <c r="A248" i="16"/>
  <c r="S247" i="16"/>
  <c r="T247" i="16" s="1"/>
  <c r="J247" i="16"/>
  <c r="I247" i="16"/>
  <c r="B247" i="16"/>
  <c r="M247" i="16" s="1"/>
  <c r="L246" i="16"/>
  <c r="K246" i="16"/>
  <c r="D248" i="16" l="1"/>
  <c r="B248" i="16"/>
  <c r="A249" i="16"/>
  <c r="C248" i="16"/>
  <c r="E248" i="16"/>
  <c r="F248" i="16"/>
  <c r="O248" i="16"/>
  <c r="P248" i="16" s="1"/>
  <c r="J248" i="16"/>
  <c r="S248" i="16"/>
  <c r="T248" i="16" s="1"/>
  <c r="G248" i="16"/>
  <c r="Q248" i="16"/>
  <c r="R248" i="16" s="1"/>
  <c r="H248" i="16"/>
  <c r="I248" i="16"/>
  <c r="L247" i="16"/>
  <c r="K247" i="16"/>
  <c r="M248" i="16" l="1"/>
  <c r="L248" i="16"/>
  <c r="K248" i="16"/>
  <c r="H249" i="16"/>
  <c r="J249" i="16"/>
  <c r="S249" i="16"/>
  <c r="T249" i="16" s="1"/>
  <c r="B249" i="16"/>
  <c r="C249" i="16"/>
  <c r="A250" i="16"/>
  <c r="D249" i="16"/>
  <c r="I249" i="16"/>
  <c r="E249" i="16"/>
  <c r="F249" i="16"/>
  <c r="G249" i="16"/>
  <c r="Q249" i="16"/>
  <c r="R249" i="16" s="1"/>
  <c r="O249" i="16"/>
  <c r="P249" i="16" s="1"/>
  <c r="D250" i="16" l="1"/>
  <c r="H250" i="16"/>
  <c r="Q250" i="16"/>
  <c r="R250" i="16" s="1"/>
  <c r="I250" i="16"/>
  <c r="J250" i="16"/>
  <c r="S250" i="16"/>
  <c r="T250" i="16" s="1"/>
  <c r="B250" i="16"/>
  <c r="M250" i="16" s="1"/>
  <c r="A251" i="16"/>
  <c r="G250" i="16"/>
  <c r="E250" i="16"/>
  <c r="F250" i="16"/>
  <c r="C250" i="16"/>
  <c r="O250" i="16"/>
  <c r="P250" i="16" s="1"/>
  <c r="K249" i="16"/>
  <c r="L249" i="16"/>
  <c r="M249" i="16"/>
  <c r="L250" i="16" l="1"/>
  <c r="K250" i="16"/>
  <c r="H251" i="16"/>
  <c r="F251" i="16"/>
  <c r="O251" i="16"/>
  <c r="P251" i="16" s="1"/>
  <c r="G251" i="16"/>
  <c r="Q251" i="16"/>
  <c r="R251" i="16" s="1"/>
  <c r="I251" i="16"/>
  <c r="J251" i="16"/>
  <c r="S251" i="16"/>
  <c r="T251" i="16" s="1"/>
  <c r="E251" i="16"/>
  <c r="D251" i="16"/>
  <c r="B251" i="16"/>
  <c r="C251" i="16"/>
  <c r="A252" i="16"/>
  <c r="D252" i="16" l="1"/>
  <c r="E252" i="16"/>
  <c r="F252" i="16"/>
  <c r="O252" i="16"/>
  <c r="P252" i="16" s="1"/>
  <c r="G252" i="16"/>
  <c r="H252" i="16"/>
  <c r="Q252" i="16"/>
  <c r="R252" i="16" s="1"/>
  <c r="C252" i="16"/>
  <c r="S252" i="16"/>
  <c r="T252" i="16" s="1"/>
  <c r="A253" i="16"/>
  <c r="J252" i="16"/>
  <c r="B252" i="16"/>
  <c r="M252" i="16" s="1"/>
  <c r="I252" i="16"/>
  <c r="K251" i="16"/>
  <c r="L251" i="16"/>
  <c r="M251" i="16"/>
  <c r="L252" i="16" l="1"/>
  <c r="K252" i="16"/>
  <c r="H253" i="16"/>
  <c r="C253" i="16"/>
  <c r="A254" i="16"/>
  <c r="D253" i="16"/>
  <c r="E253" i="16"/>
  <c r="F253" i="16"/>
  <c r="O253" i="16"/>
  <c r="P253" i="16" s="1"/>
  <c r="B253" i="16"/>
  <c r="S253" i="16"/>
  <c r="T253" i="16" s="1"/>
  <c r="Q253" i="16"/>
  <c r="R253" i="16" s="1"/>
  <c r="J253" i="16"/>
  <c r="G253" i="16"/>
  <c r="I253" i="16"/>
  <c r="M253" i="16" l="1"/>
  <c r="D254" i="16"/>
  <c r="J254" i="16"/>
  <c r="S254" i="16"/>
  <c r="T254" i="16" s="1"/>
  <c r="B254" i="16"/>
  <c r="A255" i="16"/>
  <c r="C254" i="16"/>
  <c r="E254" i="16"/>
  <c r="I254" i="16"/>
  <c r="F254" i="16"/>
  <c r="G254" i="16"/>
  <c r="Q254" i="16"/>
  <c r="R254" i="16" s="1"/>
  <c r="H254" i="16"/>
  <c r="O254" i="16"/>
  <c r="P254" i="16" s="1"/>
  <c r="L253" i="16"/>
  <c r="K253" i="16"/>
  <c r="H255" i="16" l="1"/>
  <c r="I255" i="16"/>
  <c r="J255" i="16"/>
  <c r="S255" i="16"/>
  <c r="T255" i="16" s="1"/>
  <c r="B255" i="16"/>
  <c r="C255" i="16"/>
  <c r="A256" i="16"/>
  <c r="G255" i="16"/>
  <c r="Q255" i="16"/>
  <c r="R255" i="16" s="1"/>
  <c r="D255" i="16"/>
  <c r="E255" i="16"/>
  <c r="F255" i="16"/>
  <c r="O255" i="16"/>
  <c r="P255" i="16" s="1"/>
  <c r="L254" i="16"/>
  <c r="K254" i="16"/>
  <c r="M254" i="16"/>
  <c r="M255" i="16" l="1"/>
  <c r="D256" i="16"/>
  <c r="G256" i="16"/>
  <c r="H256" i="16"/>
  <c r="Q256" i="16"/>
  <c r="R256" i="16" s="1"/>
  <c r="I256" i="16"/>
  <c r="J256" i="16"/>
  <c r="S256" i="16"/>
  <c r="T256" i="16" s="1"/>
  <c r="F256" i="16"/>
  <c r="O256" i="16"/>
  <c r="P256" i="16" s="1"/>
  <c r="E256" i="16"/>
  <c r="C256" i="16"/>
  <c r="A257" i="16"/>
  <c r="B256" i="16"/>
  <c r="M256" i="16" s="1"/>
  <c r="K255" i="16"/>
  <c r="L255" i="16"/>
  <c r="L256" i="16" l="1"/>
  <c r="K256" i="16"/>
  <c r="H257" i="16"/>
  <c r="E257" i="16"/>
  <c r="F257" i="16"/>
  <c r="O257" i="16"/>
  <c r="P257" i="16" s="1"/>
  <c r="G257" i="16"/>
  <c r="Q257" i="16"/>
  <c r="R257" i="16" s="1"/>
  <c r="I257" i="16"/>
  <c r="D257" i="16"/>
  <c r="S257" i="16"/>
  <c r="T257" i="16" s="1"/>
  <c r="J257" i="16"/>
  <c r="C257" i="16"/>
  <c r="A258" i="16"/>
  <c r="B257" i="16"/>
  <c r="M257" i="16" l="1"/>
  <c r="D258" i="16"/>
  <c r="C258" i="16"/>
  <c r="E258" i="16"/>
  <c r="F258" i="16"/>
  <c r="O258" i="16"/>
  <c r="P258" i="16" s="1"/>
  <c r="G258" i="16"/>
  <c r="B258" i="16"/>
  <c r="A259" i="16"/>
  <c r="Q258" i="16"/>
  <c r="R258" i="16" s="1"/>
  <c r="S258" i="16"/>
  <c r="T258" i="16" s="1"/>
  <c r="J258" i="16"/>
  <c r="H258" i="16"/>
  <c r="I258" i="16"/>
  <c r="K257" i="16"/>
  <c r="L257" i="16"/>
  <c r="M258" i="16" l="1"/>
  <c r="H259" i="16"/>
  <c r="B259" i="16"/>
  <c r="M259" i="16" s="1"/>
  <c r="C259" i="16"/>
  <c r="A260" i="16"/>
  <c r="D259" i="16"/>
  <c r="E259" i="16"/>
  <c r="J259" i="16"/>
  <c r="S259" i="16"/>
  <c r="T259" i="16" s="1"/>
  <c r="F259" i="16"/>
  <c r="Q259" i="16"/>
  <c r="R259" i="16" s="1"/>
  <c r="I259" i="16"/>
  <c r="O259" i="16"/>
  <c r="P259" i="16" s="1"/>
  <c r="G259" i="16"/>
  <c r="L258" i="16"/>
  <c r="K258" i="16"/>
  <c r="D260" i="16" l="1"/>
  <c r="I260" i="16"/>
  <c r="J260" i="16"/>
  <c r="S260" i="16"/>
  <c r="T260" i="16" s="1"/>
  <c r="B260" i="16"/>
  <c r="A261" i="16"/>
  <c r="C260" i="16"/>
  <c r="H260" i="16"/>
  <c r="Q260" i="16"/>
  <c r="R260" i="16" s="1"/>
  <c r="E260" i="16"/>
  <c r="F260" i="16"/>
  <c r="G260" i="16"/>
  <c r="O260" i="16"/>
  <c r="P260" i="16" s="1"/>
  <c r="K259" i="16"/>
  <c r="L259" i="16"/>
  <c r="L260" i="16" l="1"/>
  <c r="K260" i="16"/>
  <c r="M260" i="16"/>
  <c r="H261" i="16"/>
  <c r="G261" i="16"/>
  <c r="Q261" i="16"/>
  <c r="R261" i="16" s="1"/>
  <c r="I261" i="16"/>
  <c r="J261" i="16"/>
  <c r="S261" i="16"/>
  <c r="T261" i="16" s="1"/>
  <c r="B261" i="16"/>
  <c r="F261" i="16"/>
  <c r="O261" i="16"/>
  <c r="P261" i="16" s="1"/>
  <c r="D261" i="16"/>
  <c r="E261" i="16"/>
  <c r="C261" i="16"/>
  <c r="A262" i="16"/>
  <c r="D262" i="16" l="1"/>
  <c r="F262" i="16"/>
  <c r="O262" i="16"/>
  <c r="P262" i="16" s="1"/>
  <c r="G262" i="16"/>
  <c r="H262" i="16"/>
  <c r="Q262" i="16"/>
  <c r="R262" i="16" s="1"/>
  <c r="I262" i="16"/>
  <c r="E262" i="16"/>
  <c r="J262" i="16"/>
  <c r="S262" i="16"/>
  <c r="T262" i="16" s="1"/>
  <c r="C262" i="16"/>
  <c r="A263" i="16"/>
  <c r="B262" i="16"/>
  <c r="K261" i="16"/>
  <c r="L261" i="16"/>
  <c r="M261" i="16"/>
  <c r="M262" i="16" l="1"/>
  <c r="L262" i="16"/>
  <c r="K262" i="16"/>
  <c r="H263" i="16"/>
  <c r="D263" i="16"/>
  <c r="E263" i="16"/>
  <c r="F263" i="16"/>
  <c r="O263" i="16"/>
  <c r="P263" i="16" s="1"/>
  <c r="G263" i="16"/>
  <c r="Q263" i="16"/>
  <c r="R263" i="16" s="1"/>
  <c r="C263" i="16"/>
  <c r="A264" i="16"/>
  <c r="S263" i="16"/>
  <c r="T263" i="16" s="1"/>
  <c r="J263" i="16"/>
  <c r="I263" i="16"/>
  <c r="B263" i="16"/>
  <c r="M263" i="16" s="1"/>
  <c r="D264" i="16" l="1"/>
  <c r="B264" i="16"/>
  <c r="A265" i="16"/>
  <c r="C264" i="16"/>
  <c r="E264" i="16"/>
  <c r="F264" i="16"/>
  <c r="O264" i="16"/>
  <c r="P264" i="16" s="1"/>
  <c r="J264" i="16"/>
  <c r="S264" i="16"/>
  <c r="T264" i="16" s="1"/>
  <c r="Q264" i="16"/>
  <c r="R264" i="16" s="1"/>
  <c r="G264" i="16"/>
  <c r="H264" i="16"/>
  <c r="I264" i="16"/>
  <c r="L263" i="16"/>
  <c r="K263" i="16"/>
  <c r="M264" i="16" l="1"/>
  <c r="L264" i="16"/>
  <c r="K264" i="16"/>
  <c r="H265" i="16"/>
  <c r="J265" i="16"/>
  <c r="S265" i="16"/>
  <c r="T265" i="16" s="1"/>
  <c r="B265" i="16"/>
  <c r="C265" i="16"/>
  <c r="A266" i="16"/>
  <c r="D265" i="16"/>
  <c r="I265" i="16"/>
  <c r="E265" i="16"/>
  <c r="F265" i="16"/>
  <c r="Q265" i="16"/>
  <c r="R265" i="16" s="1"/>
  <c r="G265" i="16"/>
  <c r="O265" i="16"/>
  <c r="P265" i="16" s="1"/>
  <c r="M265" i="16" l="1"/>
  <c r="D266" i="16"/>
  <c r="H266" i="16"/>
  <c r="Q266" i="16"/>
  <c r="R266" i="16" s="1"/>
  <c r="I266" i="16"/>
  <c r="J266" i="16"/>
  <c r="S266" i="16"/>
  <c r="T266" i="16" s="1"/>
  <c r="B266" i="16"/>
  <c r="A267" i="16"/>
  <c r="G266" i="16"/>
  <c r="C266" i="16"/>
  <c r="E266" i="16"/>
  <c r="F266" i="16"/>
  <c r="O266" i="16"/>
  <c r="P266" i="16" s="1"/>
  <c r="K265" i="16"/>
  <c r="L265" i="16"/>
  <c r="L266" i="16" l="1"/>
  <c r="K266" i="16"/>
  <c r="M266" i="16"/>
  <c r="H267" i="16"/>
  <c r="F267" i="16"/>
  <c r="O267" i="16"/>
  <c r="P267" i="16" s="1"/>
  <c r="G267" i="16"/>
  <c r="Q267" i="16"/>
  <c r="R267" i="16" s="1"/>
  <c r="I267" i="16"/>
  <c r="J267" i="16"/>
  <c r="S267" i="16"/>
  <c r="T267" i="16" s="1"/>
  <c r="E267" i="16"/>
  <c r="D267" i="16"/>
  <c r="C267" i="16"/>
  <c r="B267" i="16"/>
  <c r="A268" i="16"/>
  <c r="D268" i="16" l="1"/>
  <c r="E268" i="16"/>
  <c r="F268" i="16"/>
  <c r="O268" i="16"/>
  <c r="P268" i="16" s="1"/>
  <c r="G268" i="16"/>
  <c r="H268" i="16"/>
  <c r="Q268" i="16"/>
  <c r="R268" i="16" s="1"/>
  <c r="C268" i="16"/>
  <c r="J268" i="16"/>
  <c r="S268" i="16"/>
  <c r="T268" i="16" s="1"/>
  <c r="I268" i="16"/>
  <c r="B268" i="16"/>
  <c r="M268" i="16" s="1"/>
  <c r="A269" i="16"/>
  <c r="K267" i="16"/>
  <c r="L267" i="16"/>
  <c r="M267" i="16"/>
  <c r="L268" i="16" l="1"/>
  <c r="K268" i="16"/>
  <c r="H269" i="16"/>
  <c r="C269" i="16"/>
  <c r="A270" i="16"/>
  <c r="D269" i="16"/>
  <c r="E269" i="16"/>
  <c r="F269" i="16"/>
  <c r="O269" i="16"/>
  <c r="P269" i="16" s="1"/>
  <c r="B269" i="16"/>
  <c r="Q269" i="16"/>
  <c r="R269" i="16" s="1"/>
  <c r="S269" i="16"/>
  <c r="T269" i="16" s="1"/>
  <c r="J269" i="16"/>
  <c r="G269" i="16"/>
  <c r="I269" i="16"/>
  <c r="M269" i="16" l="1"/>
  <c r="D270" i="16"/>
  <c r="J270" i="16"/>
  <c r="S270" i="16"/>
  <c r="T270" i="16" s="1"/>
  <c r="B270" i="16"/>
  <c r="C270" i="16"/>
  <c r="E270" i="16"/>
  <c r="I270" i="16"/>
  <c r="Q270" i="16"/>
  <c r="R270" i="16" s="1"/>
  <c r="F270" i="16"/>
  <c r="H270" i="16"/>
  <c r="O270" i="16"/>
  <c r="P270" i="16" s="1"/>
  <c r="G270" i="16"/>
  <c r="L269" i="16"/>
  <c r="K269" i="16"/>
  <c r="L270" i="16" l="1"/>
  <c r="K270" i="16"/>
  <c r="M270" i="1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<sst xmlns="http://schemas.openxmlformats.org/spreadsheetml/2006/main" count="934" uniqueCount="338">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</sst>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4.806</c:v>
                </c:pt>
                <c:pt idx="1">
                  <c:v>4.7709999999999999</c:v>
                </c:pt>
                <c:pt idx="2">
                  <c:v>4.8959999999999999</c:v>
                </c:pt>
                <c:pt idx="3">
                  <c:v>5.05</c:v>
                </c:pt>
                <c:pt idx="4">
                  <c:v>4.9539999999999997</c:v>
                </c:pt>
                <c:pt idx="5">
                  <c:v>4.8040000000000003</c:v>
                </c:pt>
                <c:pt idx="6">
                  <c:v>4.7960000000000003</c:v>
                </c:pt>
                <c:pt idx="7">
                  <c:v>4.7709999999999999</c:v>
                </c:pt>
                <c:pt idx="8">
                  <c:v>4.8</c:v>
                </c:pt>
                <c:pt idx="9">
                  <c:v>4.83</c:v>
                </c:pt>
                <c:pt idx="10">
                  <c:v>4.8499999999999996</c:v>
                </c:pt>
                <c:pt idx="11">
                  <c:v>4.8709999999999996</c:v>
                </c:pt>
                <c:pt idx="12">
                  <c:v>4.9009999999999998</c:v>
                </c:pt>
                <c:pt idx="13">
                  <c:v>4.8660000000000005</c:v>
                </c:pt>
                <c:pt idx="14">
                  <c:v>4.9910000000000005</c:v>
                </c:pt>
                <c:pt idx="15">
                  <c:v>5.15</c:v>
                </c:pt>
                <c:pt idx="16">
                  <c:v>5.0540000000000003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24448"/>
        <c:axId val="145425568"/>
      </c:lineChart>
      <c:dateAx>
        <c:axId val="14542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25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25568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24448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st_desk\GasReports\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st_desk\GasReports\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st_desk\GasReports\RegionalForecasts\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st_desk\GasReports\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est_desk\GasReports\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538000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1193000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424181.81818181818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276727.27272727271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747545.45454545459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295454.54545454547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-137454.54545454544</v>
          </cell>
          <cell r="U48">
            <v>-1512000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3616181.8181818184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9.1280000000000001</v>
          </cell>
          <cell r="F8">
            <v>-0.625</v>
          </cell>
          <cell r="G8">
            <v>-0.26</v>
          </cell>
          <cell r="H8">
            <v>-0.7</v>
          </cell>
          <cell r="I8">
            <v>-0.27290024871837998</v>
          </cell>
          <cell r="J8">
            <v>0.57999999999999996</v>
          </cell>
          <cell r="K8">
            <v>0.38</v>
          </cell>
          <cell r="L8">
            <v>0.78</v>
          </cell>
          <cell r="M8">
            <v>0</v>
          </cell>
          <cell r="N8">
            <v>6.1210621866435E-2</v>
          </cell>
          <cell r="O8">
            <v>2.5000000000000001E-2</v>
          </cell>
          <cell r="P8">
            <v>-0.12</v>
          </cell>
          <cell r="R8">
            <v>-0.21</v>
          </cell>
          <cell r="S8">
            <v>162</v>
          </cell>
        </row>
        <row r="9">
          <cell r="D9">
            <v>36951</v>
          </cell>
          <cell r="E9">
            <v>8.6050000000000004</v>
          </cell>
          <cell r="F9">
            <v>-0.64</v>
          </cell>
          <cell r="G9">
            <v>-0.26</v>
          </cell>
          <cell r="H9">
            <v>-0.65</v>
          </cell>
          <cell r="I9">
            <v>-0.24691303969847</v>
          </cell>
          <cell r="J9">
            <v>0.22</v>
          </cell>
          <cell r="K9">
            <v>7.0000000000000007E-2</v>
          </cell>
          <cell r="L9">
            <v>0.42</v>
          </cell>
          <cell r="M9">
            <v>0</v>
          </cell>
          <cell r="N9">
            <v>5.9682982997528999E-2</v>
          </cell>
          <cell r="O9">
            <v>0</v>
          </cell>
          <cell r="P9">
            <v>-0.12</v>
          </cell>
          <cell r="R9">
            <v>-0.2</v>
          </cell>
          <cell r="S9">
            <v>150</v>
          </cell>
        </row>
        <row r="10">
          <cell r="D10">
            <v>36982</v>
          </cell>
          <cell r="E10">
            <v>6.65</v>
          </cell>
          <cell r="F10">
            <v>-0.45</v>
          </cell>
          <cell r="G10">
            <v>-0.155</v>
          </cell>
          <cell r="H10">
            <v>-0.6</v>
          </cell>
          <cell r="I10">
            <v>-0.25</v>
          </cell>
          <cell r="J10">
            <v>0.34499999999999997</v>
          </cell>
          <cell r="K10">
            <v>-5.0000000000000001E-3</v>
          </cell>
          <cell r="L10">
            <v>0.44500000000000001</v>
          </cell>
          <cell r="M10">
            <v>2.5000000000000001E-3</v>
          </cell>
          <cell r="N10">
            <v>5.8415947446133001E-2</v>
          </cell>
          <cell r="O10">
            <v>-0.105</v>
          </cell>
          <cell r="P10">
            <v>-0.13</v>
          </cell>
          <cell r="R10">
            <v>-0.08</v>
          </cell>
          <cell r="S10">
            <v>150</v>
          </cell>
        </row>
        <row r="11">
          <cell r="D11">
            <v>37012</v>
          </cell>
          <cell r="E11">
            <v>6.0650000000000004</v>
          </cell>
          <cell r="F11">
            <v>-0.45</v>
          </cell>
          <cell r="G11">
            <v>-0.13500000000000001</v>
          </cell>
          <cell r="H11">
            <v>-0.6</v>
          </cell>
          <cell r="I11">
            <v>-0.25</v>
          </cell>
          <cell r="J11">
            <v>0.82499999999999996</v>
          </cell>
          <cell r="K11">
            <v>0.47499999999999998</v>
          </cell>
          <cell r="L11">
            <v>0.92500000000000004</v>
          </cell>
          <cell r="M11">
            <v>2.5000000000000001E-3</v>
          </cell>
          <cell r="N11">
            <v>5.7620465192262001E-2</v>
          </cell>
          <cell r="O11">
            <v>-0.105</v>
          </cell>
          <cell r="P11">
            <v>-0.115</v>
          </cell>
          <cell r="R11">
            <v>-7.0000000000000007E-2</v>
          </cell>
          <cell r="S11">
            <v>155</v>
          </cell>
        </row>
        <row r="12">
          <cell r="D12">
            <v>37043</v>
          </cell>
          <cell r="E12">
            <v>6.0149999999999997</v>
          </cell>
          <cell r="F12">
            <v>-0.45</v>
          </cell>
          <cell r="G12">
            <v>-0.155</v>
          </cell>
          <cell r="H12">
            <v>-0.6</v>
          </cell>
          <cell r="I12">
            <v>-0.25</v>
          </cell>
          <cell r="J12">
            <v>1.2250000000000001</v>
          </cell>
          <cell r="K12">
            <v>0.875</v>
          </cell>
          <cell r="L12">
            <v>1.325</v>
          </cell>
          <cell r="M12">
            <v>2.5000000000000001E-3</v>
          </cell>
          <cell r="N12">
            <v>5.6951683570871998E-2</v>
          </cell>
          <cell r="O12">
            <v>-0.105</v>
          </cell>
          <cell r="P12">
            <v>-0.11</v>
          </cell>
          <cell r="R12">
            <v>-7.0000000000000007E-2</v>
          </cell>
          <cell r="S12">
            <v>230</v>
          </cell>
        </row>
        <row r="13">
          <cell r="D13">
            <v>37073</v>
          </cell>
          <cell r="E13">
            <v>6</v>
          </cell>
          <cell r="F13">
            <v>-0.44500000000000001</v>
          </cell>
          <cell r="G13">
            <v>-0.06</v>
          </cell>
          <cell r="H13">
            <v>-0.81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5.6350655408427999E-2</v>
          </cell>
          <cell r="O13">
            <v>-0.105</v>
          </cell>
          <cell r="P13">
            <v>-0.11</v>
          </cell>
          <cell r="R13">
            <v>-0.04</v>
          </cell>
          <cell r="S13">
            <v>310</v>
          </cell>
        </row>
        <row r="14">
          <cell r="D14">
            <v>37104</v>
          </cell>
          <cell r="E14">
            <v>5.99</v>
          </cell>
          <cell r="F14">
            <v>-0.44500000000000001</v>
          </cell>
          <cell r="G14">
            <v>-0.02</v>
          </cell>
          <cell r="H14">
            <v>-0.81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5.5818790797591E-2</v>
          </cell>
          <cell r="O14">
            <v>-0.105</v>
          </cell>
          <cell r="P14">
            <v>-0.11</v>
          </cell>
          <cell r="R14">
            <v>-0.01</v>
          </cell>
          <cell r="S14">
            <v>320</v>
          </cell>
        </row>
        <row r="15">
          <cell r="D15">
            <v>37135</v>
          </cell>
          <cell r="E15">
            <v>5.9569999999999999</v>
          </cell>
          <cell r="F15">
            <v>-0.44500000000000001</v>
          </cell>
          <cell r="G15">
            <v>-0.02</v>
          </cell>
          <cell r="H15">
            <v>-0.81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5.5286926280937003E-2</v>
          </cell>
          <cell r="O15">
            <v>-0.105</v>
          </cell>
          <cell r="P15">
            <v>-0.105</v>
          </cell>
          <cell r="R15">
            <v>-0.01</v>
          </cell>
          <cell r="S15">
            <v>300</v>
          </cell>
        </row>
        <row r="16">
          <cell r="D16">
            <v>37165</v>
          </cell>
          <cell r="E16">
            <v>5.9619999999999997</v>
          </cell>
          <cell r="F16">
            <v>-0.495</v>
          </cell>
          <cell r="G16">
            <v>-0.04</v>
          </cell>
          <cell r="H16">
            <v>-0.75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5.4847843829286001E-2</v>
          </cell>
          <cell r="O16">
            <v>-0.105</v>
          </cell>
          <cell r="P16">
            <v>-0.1</v>
          </cell>
          <cell r="R16">
            <v>-1.4999999999999999E-2</v>
          </cell>
          <cell r="S16">
            <v>142</v>
          </cell>
        </row>
        <row r="17">
          <cell r="D17">
            <v>37196</v>
          </cell>
          <cell r="E17">
            <v>6.06</v>
          </cell>
          <cell r="F17">
            <v>-0.3</v>
          </cell>
          <cell r="G17">
            <v>-0.03</v>
          </cell>
          <cell r="H17">
            <v>-0.38</v>
          </cell>
          <cell r="I17">
            <v>-0.17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5.4516709290840001E-2</v>
          </cell>
          <cell r="O17">
            <v>0.81299999999999994</v>
          </cell>
          <cell r="P17">
            <v>-0.12</v>
          </cell>
          <cell r="R17">
            <v>-0.03</v>
          </cell>
          <cell r="S17">
            <v>112</v>
          </cell>
        </row>
        <row r="18">
          <cell r="D18">
            <v>37226</v>
          </cell>
          <cell r="E18">
            <v>6.19</v>
          </cell>
          <cell r="F18">
            <v>-0.3</v>
          </cell>
          <cell r="G18">
            <v>-0.03</v>
          </cell>
          <cell r="H18">
            <v>-0.38</v>
          </cell>
          <cell r="I18">
            <v>-0.17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5.4196256546479998E-2</v>
          </cell>
          <cell r="O18">
            <v>0.91800000000000004</v>
          </cell>
          <cell r="P18">
            <v>-0.1225</v>
          </cell>
          <cell r="R18">
            <v>-0.03</v>
          </cell>
          <cell r="S18">
            <v>97</v>
          </cell>
        </row>
        <row r="19">
          <cell r="D19">
            <v>37257</v>
          </cell>
          <cell r="E19">
            <v>6.1950000000000003</v>
          </cell>
          <cell r="F19">
            <v>-0.3</v>
          </cell>
          <cell r="G19">
            <v>-0.03</v>
          </cell>
          <cell r="H19">
            <v>-0.38</v>
          </cell>
          <cell r="I19">
            <v>-0.17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5.3977796992254003E-2</v>
          </cell>
          <cell r="O19">
            <v>0.93799999999999994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5.94</v>
          </cell>
          <cell r="F20">
            <v>-0.3</v>
          </cell>
          <cell r="G20">
            <v>-0.03</v>
          </cell>
          <cell r="H20">
            <v>-0.38</v>
          </cell>
          <cell r="I20">
            <v>-0.17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5.3915348866635002E-2</v>
          </cell>
          <cell r="O20">
            <v>0.83299999999999996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5.3858944109129003E-2</v>
          </cell>
          <cell r="O21">
            <v>0.623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4.72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5.3811179361892003E-2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4.5129999999999999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5.3783211531938997E-2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4.4729999999999999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5.3754311441260999E-2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4.4779999999999998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5.3753867875071998E-2</v>
          </cell>
          <cell r="O25">
            <v>-0.1</v>
          </cell>
          <cell r="P25">
            <v>-0.12</v>
          </cell>
          <cell r="R25">
            <v>-0.03</v>
          </cell>
          <cell r="S25">
            <v>167</v>
          </cell>
        </row>
        <row r="26">
          <cell r="D26">
            <v>37469</v>
          </cell>
          <cell r="E26">
            <v>4.4729999999999999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5.3798596544218001E-2</v>
          </cell>
          <cell r="O26">
            <v>-0.1</v>
          </cell>
          <cell r="P26">
            <v>-0.12</v>
          </cell>
          <cell r="R26">
            <v>-0.03</v>
          </cell>
          <cell r="S26">
            <v>177</v>
          </cell>
        </row>
        <row r="27">
          <cell r="D27">
            <v>37500</v>
          </cell>
          <cell r="E27">
            <v>4.46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5.3843325214031998E-2</v>
          </cell>
          <cell r="O27">
            <v>-0.1</v>
          </cell>
          <cell r="P27">
            <v>-0.12</v>
          </cell>
          <cell r="R27">
            <v>-0.03</v>
          </cell>
          <cell r="S27">
            <v>157</v>
          </cell>
        </row>
        <row r="28">
          <cell r="D28">
            <v>37530</v>
          </cell>
          <cell r="E28">
            <v>4.49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5.3898883775664999E-2</v>
          </cell>
          <cell r="O28">
            <v>-0.1</v>
          </cell>
          <cell r="P28">
            <v>-0.12</v>
          </cell>
          <cell r="R28">
            <v>-0.03</v>
          </cell>
          <cell r="S28">
            <v>102</v>
          </cell>
        </row>
        <row r="29">
          <cell r="D29">
            <v>37561</v>
          </cell>
          <cell r="E29">
            <v>4.5949999999999998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5.3973871330398999E-2</v>
          </cell>
          <cell r="O29">
            <v>0.254</v>
          </cell>
          <cell r="P29">
            <v>-0.13</v>
          </cell>
          <cell r="R29">
            <v>-0.03</v>
          </cell>
          <cell r="S29">
            <v>72</v>
          </cell>
        </row>
        <row r="30">
          <cell r="D30">
            <v>37591</v>
          </cell>
          <cell r="E30">
            <v>4.6950000000000003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5.4046439933536999E-2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57</v>
          </cell>
        </row>
        <row r="31">
          <cell r="D31">
            <v>37622</v>
          </cell>
          <cell r="E31">
            <v>4.7240000000000002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5.4138502291509003E-2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69.445899999999995</v>
          </cell>
        </row>
        <row r="32">
          <cell r="D32">
            <v>37653</v>
          </cell>
          <cell r="E32">
            <v>4.5490000000000004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5.4251298338240002E-2</v>
          </cell>
          <cell r="O32">
            <v>0.254</v>
          </cell>
          <cell r="P32">
            <v>-0.1275</v>
          </cell>
          <cell r="R32">
            <v>-0.03</v>
          </cell>
          <cell r="S32">
            <v>59.445900000000002</v>
          </cell>
        </row>
        <row r="33">
          <cell r="D33">
            <v>37681</v>
          </cell>
          <cell r="E33">
            <v>4.2990000000000004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5.4353178642157003E-2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49.445900000000002</v>
          </cell>
        </row>
        <row r="34">
          <cell r="D34">
            <v>37712</v>
          </cell>
          <cell r="E34">
            <v>3.996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5.4454190075276E-2</v>
          </cell>
          <cell r="O34">
            <v>-0.125</v>
          </cell>
          <cell r="P34">
            <v>-0.13</v>
          </cell>
          <cell r="R34">
            <v>-0.03</v>
          </cell>
          <cell r="S34">
            <v>49.319299999999998</v>
          </cell>
        </row>
        <row r="35">
          <cell r="D35">
            <v>37742</v>
          </cell>
          <cell r="E35">
            <v>3.9209999999999998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5.4536343531129003E-2</v>
          </cell>
          <cell r="O35">
            <v>-0.125</v>
          </cell>
          <cell r="P35">
            <v>-0.13</v>
          </cell>
          <cell r="R35">
            <v>-0.03</v>
          </cell>
          <cell r="S35">
            <v>54.319299999999998</v>
          </cell>
        </row>
        <row r="36">
          <cell r="D36">
            <v>37773</v>
          </cell>
          <cell r="E36">
            <v>3.9249999999999998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5.4621235437872E-2</v>
          </cell>
          <cell r="O36">
            <v>-0.125</v>
          </cell>
          <cell r="P36">
            <v>-0.13</v>
          </cell>
          <cell r="R36">
            <v>-0.03</v>
          </cell>
          <cell r="S36">
            <v>79.319299999999998</v>
          </cell>
        </row>
        <row r="37">
          <cell r="D37">
            <v>37803</v>
          </cell>
          <cell r="E37">
            <v>3.94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5.4703194533146003E-2</v>
          </cell>
          <cell r="O37">
            <v>-0.125</v>
          </cell>
          <cell r="P37">
            <v>-0.13</v>
          </cell>
          <cell r="R37">
            <v>-0.03</v>
          </cell>
          <cell r="S37">
            <v>124.8062</v>
          </cell>
        </row>
        <row r="38">
          <cell r="D38">
            <v>37834</v>
          </cell>
          <cell r="E38">
            <v>3.94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5.4787606551798998E-2</v>
          </cell>
          <cell r="O38">
            <v>-0.125</v>
          </cell>
          <cell r="P38">
            <v>-0.13</v>
          </cell>
          <cell r="R38">
            <v>-0.03</v>
          </cell>
          <cell r="S38">
            <v>134.80619999999999</v>
          </cell>
        </row>
        <row r="39">
          <cell r="D39">
            <v>37865</v>
          </cell>
          <cell r="E39">
            <v>3.9609999999999999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5.4872018572824997E-2</v>
          </cell>
          <cell r="O39">
            <v>-0.125</v>
          </cell>
          <cell r="P39">
            <v>-0.13</v>
          </cell>
          <cell r="R39">
            <v>-0.03</v>
          </cell>
          <cell r="S39">
            <v>114.8062</v>
          </cell>
        </row>
        <row r="40">
          <cell r="D40">
            <v>37895</v>
          </cell>
          <cell r="E40">
            <v>3.9860000000000002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5.4953513215956998E-2</v>
          </cell>
          <cell r="O40">
            <v>-0.125</v>
          </cell>
          <cell r="P40">
            <v>-0.13</v>
          </cell>
          <cell r="R40">
            <v>-0.03</v>
          </cell>
          <cell r="S40">
            <v>78.744</v>
          </cell>
        </row>
        <row r="41">
          <cell r="D41">
            <v>37926</v>
          </cell>
          <cell r="E41">
            <v>4.1210000000000004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0.54</v>
          </cell>
          <cell r="K41">
            <v>0.49</v>
          </cell>
          <cell r="L41">
            <v>0.69499999999999995</v>
          </cell>
          <cell r="M41">
            <v>5.0000000000000001E-3</v>
          </cell>
          <cell r="N41">
            <v>5.5037480368084001E-2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48.744</v>
          </cell>
        </row>
        <row r="42">
          <cell r="D42">
            <v>37956</v>
          </cell>
          <cell r="E42">
            <v>4.2460000000000004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0.54</v>
          </cell>
          <cell r="K42">
            <v>0.49</v>
          </cell>
          <cell r="L42">
            <v>0.69499999999999995</v>
          </cell>
          <cell r="M42">
            <v>5.0000000000000001E-3</v>
          </cell>
          <cell r="N42">
            <v>5.5118738904637997E-2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33.744</v>
          </cell>
        </row>
        <row r="43">
          <cell r="D43">
            <v>37987</v>
          </cell>
          <cell r="E43">
            <v>4.2750000000000004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0.54</v>
          </cell>
          <cell r="K43">
            <v>0.49</v>
          </cell>
          <cell r="L43">
            <v>0.69499999999999995</v>
          </cell>
          <cell r="M43">
            <v>5.0000000000000001E-3</v>
          </cell>
          <cell r="N43">
            <v>5.5209084886415002E-2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57.507599999999996</v>
          </cell>
        </row>
        <row r="44">
          <cell r="D44">
            <v>38018</v>
          </cell>
          <cell r="E44">
            <v>4.1790000000000003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0.54</v>
          </cell>
          <cell r="K44">
            <v>0.49</v>
          </cell>
          <cell r="L44">
            <v>0.69499999999999995</v>
          </cell>
          <cell r="M44">
            <v>5.0000000000000001E-3</v>
          </cell>
          <cell r="N44">
            <v>5.5306234951161E-2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47.507599999999996</v>
          </cell>
        </row>
        <row r="45">
          <cell r="D45">
            <v>38047</v>
          </cell>
          <cell r="E45">
            <v>4.0289999999999999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0.54</v>
          </cell>
          <cell r="K45">
            <v>0.49</v>
          </cell>
          <cell r="L45">
            <v>0.69499999999999995</v>
          </cell>
          <cell r="M45">
            <v>5.0000000000000001E-3</v>
          </cell>
          <cell r="N45">
            <v>5.5397117272639997E-2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37.507599999999996</v>
          </cell>
        </row>
        <row r="46">
          <cell r="D46">
            <v>38078</v>
          </cell>
          <cell r="E46">
            <v>3.8460000000000001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0.59499999999999997</v>
          </cell>
          <cell r="K46">
            <v>0.12</v>
          </cell>
          <cell r="L46">
            <v>0.495</v>
          </cell>
          <cell r="M46">
            <v>5.0000000000000001E-3</v>
          </cell>
          <cell r="N46">
            <v>5.5483670787007E-2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37.043799999999997</v>
          </cell>
        </row>
        <row r="47">
          <cell r="D47">
            <v>38108</v>
          </cell>
          <cell r="E47">
            <v>3.8210000000000002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0.59499999999999997</v>
          </cell>
          <cell r="K47">
            <v>0.12</v>
          </cell>
          <cell r="L47">
            <v>0.495</v>
          </cell>
          <cell r="M47">
            <v>5.0000000000000001E-3</v>
          </cell>
          <cell r="N47">
            <v>5.5556493873767002E-2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42.043799999999997</v>
          </cell>
        </row>
        <row r="48">
          <cell r="D48">
            <v>38139</v>
          </cell>
          <cell r="E48">
            <v>3.85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0.59499999999999997</v>
          </cell>
          <cell r="K48">
            <v>0.12</v>
          </cell>
          <cell r="L48">
            <v>0.495</v>
          </cell>
          <cell r="M48">
            <v>5.0000000000000001E-3</v>
          </cell>
          <cell r="N48">
            <v>5.5631744398607998E-2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67.043800000000005</v>
          </cell>
        </row>
        <row r="49">
          <cell r="D49">
            <v>38169</v>
          </cell>
          <cell r="E49">
            <v>3.88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0.59499999999999997</v>
          </cell>
          <cell r="K49">
            <v>0.12</v>
          </cell>
          <cell r="L49">
            <v>0.495</v>
          </cell>
          <cell r="M49">
            <v>5.0000000000000001E-3</v>
          </cell>
          <cell r="N49">
            <v>5.5704124471487003E-2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90.976799999999997</v>
          </cell>
        </row>
        <row r="50">
          <cell r="D50">
            <v>38200</v>
          </cell>
          <cell r="E50">
            <v>3.9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0.59499999999999997</v>
          </cell>
          <cell r="K50">
            <v>0.12</v>
          </cell>
          <cell r="L50">
            <v>0.495</v>
          </cell>
          <cell r="M50">
            <v>5.0000000000000001E-3</v>
          </cell>
          <cell r="N50">
            <v>5.5778430336501997E-2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100.9768</v>
          </cell>
        </row>
        <row r="51">
          <cell r="D51">
            <v>38231</v>
          </cell>
          <cell r="E51">
            <v>3.9209999999999998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0.59499999999999997</v>
          </cell>
          <cell r="K51">
            <v>0.12</v>
          </cell>
          <cell r="L51">
            <v>0.495</v>
          </cell>
          <cell r="M51">
            <v>5.0000000000000001E-3</v>
          </cell>
          <cell r="N51">
            <v>5.5852736203355999E-2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80.976799999999997</v>
          </cell>
        </row>
        <row r="52">
          <cell r="D52">
            <v>38261</v>
          </cell>
          <cell r="E52">
            <v>3.9510000000000001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0.59499999999999997</v>
          </cell>
          <cell r="K52">
            <v>0.12</v>
          </cell>
          <cell r="L52">
            <v>0.495</v>
          </cell>
          <cell r="M52">
            <v>5.0000000000000001E-3</v>
          </cell>
          <cell r="N52">
            <v>5.5924454309932002E-2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69.260599999999997</v>
          </cell>
        </row>
        <row r="53">
          <cell r="D53">
            <v>38292</v>
          </cell>
          <cell r="E53">
            <v>4.0910000000000002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0.48</v>
          </cell>
          <cell r="K53">
            <v>0.43</v>
          </cell>
          <cell r="L53">
            <v>0.38</v>
          </cell>
          <cell r="M53">
            <v>5.0000000000000001E-3</v>
          </cell>
          <cell r="N53">
            <v>5.5998379425679999E-2</v>
          </cell>
          <cell r="O53">
            <v>0</v>
          </cell>
          <cell r="P53">
            <v>-0.15</v>
          </cell>
          <cell r="R53">
            <v>0.01</v>
          </cell>
          <cell r="S53">
            <v>39.260599999999997</v>
          </cell>
        </row>
        <row r="54">
          <cell r="D54">
            <v>38322</v>
          </cell>
          <cell r="E54">
            <v>4.2160000000000002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0.48</v>
          </cell>
          <cell r="K54">
            <v>0.43</v>
          </cell>
          <cell r="L54">
            <v>0.38</v>
          </cell>
          <cell r="M54">
            <v>5.0000000000000001E-3</v>
          </cell>
          <cell r="N54">
            <v>5.6069919862008002E-2</v>
          </cell>
          <cell r="O54">
            <v>0.06</v>
          </cell>
          <cell r="P54">
            <v>-0.1525</v>
          </cell>
          <cell r="R54">
            <v>0.01</v>
          </cell>
          <cell r="S54">
            <v>24.2606</v>
          </cell>
        </row>
        <row r="55">
          <cell r="D55">
            <v>38353</v>
          </cell>
          <cell r="E55">
            <v>4.28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0.48</v>
          </cell>
          <cell r="K55">
            <v>0.43</v>
          </cell>
          <cell r="L55">
            <v>0.38</v>
          </cell>
          <cell r="M55">
            <v>5.0000000000000001E-3</v>
          </cell>
          <cell r="N55">
            <v>5.6149749946643998E-2</v>
          </cell>
          <cell r="O55">
            <v>0.13</v>
          </cell>
          <cell r="P55">
            <v>-0.155</v>
          </cell>
          <cell r="R55">
            <v>0.01</v>
          </cell>
          <cell r="S55">
            <v>54.285299999999999</v>
          </cell>
        </row>
        <row r="56">
          <cell r="D56">
            <v>38384</v>
          </cell>
          <cell r="E56">
            <v>4.1840000000000002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0.48</v>
          </cell>
          <cell r="K56">
            <v>0.43</v>
          </cell>
          <cell r="L56">
            <v>0.38</v>
          </cell>
          <cell r="M56">
            <v>5.0000000000000001E-3</v>
          </cell>
          <cell r="N56">
            <v>5.6234442946144998E-2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44.285299999999999</v>
          </cell>
        </row>
        <row r="57">
          <cell r="D57">
            <v>38412</v>
          </cell>
          <cell r="E57">
            <v>4.0339999999999998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0.48</v>
          </cell>
          <cell r="K57">
            <v>0.43</v>
          </cell>
          <cell r="L57">
            <v>0.38</v>
          </cell>
          <cell r="M57">
            <v>5.0000000000000001E-3</v>
          </cell>
          <cell r="N57">
            <v>5.6310939850972998E-2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34.285299999999999</v>
          </cell>
        </row>
        <row r="58">
          <cell r="D58">
            <v>38443</v>
          </cell>
          <cell r="E58">
            <v>3.851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0.54</v>
          </cell>
          <cell r="K58">
            <v>0.12</v>
          </cell>
          <cell r="L58">
            <v>0.44</v>
          </cell>
          <cell r="M58">
            <v>5.0000000000000001E-3</v>
          </cell>
          <cell r="N58">
            <v>5.6383429443267997E-2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33.6402</v>
          </cell>
        </row>
        <row r="59">
          <cell r="D59">
            <v>38473</v>
          </cell>
          <cell r="E59">
            <v>3.8260000000000001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0.54</v>
          </cell>
          <cell r="K59">
            <v>0.12</v>
          </cell>
          <cell r="L59">
            <v>0.44</v>
          </cell>
          <cell r="M59">
            <v>5.0000000000000001E-3</v>
          </cell>
          <cell r="N59">
            <v>5.6443854983896001E-2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38.6402</v>
          </cell>
        </row>
        <row r="60">
          <cell r="D60">
            <v>38504</v>
          </cell>
          <cell r="E60">
            <v>3.855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0.54</v>
          </cell>
          <cell r="K60">
            <v>0.12</v>
          </cell>
          <cell r="L60">
            <v>0.44</v>
          </cell>
          <cell r="M60">
            <v>5.0000000000000001E-3</v>
          </cell>
          <cell r="N60">
            <v>5.6506294710489999E-2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63.6402</v>
          </cell>
        </row>
        <row r="61">
          <cell r="D61">
            <v>38534</v>
          </cell>
          <cell r="E61">
            <v>3.8849999999999998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0.54</v>
          </cell>
          <cell r="K61">
            <v>0.12</v>
          </cell>
          <cell r="L61">
            <v>0.44</v>
          </cell>
          <cell r="M61">
            <v>5.0000000000000001E-3</v>
          </cell>
          <cell r="N61">
            <v>5.6566720253589997E-2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77.971199999999996</v>
          </cell>
        </row>
        <row r="62">
          <cell r="D62">
            <v>38565</v>
          </cell>
          <cell r="E62">
            <v>3.9049999999999998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0.54</v>
          </cell>
          <cell r="K62">
            <v>0.12</v>
          </cell>
          <cell r="L62">
            <v>0.44</v>
          </cell>
          <cell r="M62">
            <v>5.0000000000000001E-3</v>
          </cell>
          <cell r="N62">
            <v>5.6629159982736002E-2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87.971199999999996</v>
          </cell>
        </row>
        <row r="63">
          <cell r="D63">
            <v>38596</v>
          </cell>
          <cell r="E63">
            <v>3.9260000000000002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0.54</v>
          </cell>
          <cell r="K63">
            <v>0.12</v>
          </cell>
          <cell r="L63">
            <v>0.44</v>
          </cell>
          <cell r="M63">
            <v>5.0000000000000001E-3</v>
          </cell>
          <cell r="N63">
            <v>5.6691599713180003E-2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67.971199999999996</v>
          </cell>
        </row>
        <row r="64">
          <cell r="D64">
            <v>38626</v>
          </cell>
          <cell r="E64">
            <v>3.956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0.54</v>
          </cell>
          <cell r="K64">
            <v>0.12</v>
          </cell>
          <cell r="L64">
            <v>0.44</v>
          </cell>
          <cell r="M64">
            <v>5.0000000000000001E-3</v>
          </cell>
          <cell r="N64">
            <v>5.6752025260006E-2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67.048000000000002</v>
          </cell>
        </row>
        <row r="65">
          <cell r="D65">
            <v>38657</v>
          </cell>
          <cell r="E65">
            <v>4.0960000000000001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0.42</v>
          </cell>
          <cell r="K65">
            <v>0.43</v>
          </cell>
          <cell r="L65">
            <v>0.32</v>
          </cell>
          <cell r="M65">
            <v>5.0000000000000001E-3</v>
          </cell>
          <cell r="N65">
            <v>5.6814464993004E-2</v>
          </cell>
          <cell r="O65">
            <v>0</v>
          </cell>
          <cell r="P65">
            <v>-0.15</v>
          </cell>
          <cell r="R65">
            <v>0.01</v>
          </cell>
          <cell r="S65">
            <v>37.048000000000002</v>
          </cell>
        </row>
        <row r="66">
          <cell r="D66">
            <v>38687</v>
          </cell>
          <cell r="E66">
            <v>4.2210000000000001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0.42</v>
          </cell>
          <cell r="K66">
            <v>0.43</v>
          </cell>
          <cell r="L66">
            <v>0.32</v>
          </cell>
          <cell r="M66">
            <v>5.0000000000000001E-3</v>
          </cell>
          <cell r="N66">
            <v>5.6874890542300001E-2</v>
          </cell>
          <cell r="O66">
            <v>0.06</v>
          </cell>
          <cell r="P66">
            <v>-0.1525</v>
          </cell>
          <cell r="R66">
            <v>0.01</v>
          </cell>
          <cell r="S66">
            <v>22.047999999999998</v>
          </cell>
        </row>
        <row r="67">
          <cell r="D67">
            <v>38718</v>
          </cell>
          <cell r="E67">
            <v>4.3049999999999997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0.42</v>
          </cell>
          <cell r="K67">
            <v>0.43</v>
          </cell>
          <cell r="L67">
            <v>0.32</v>
          </cell>
          <cell r="M67">
            <v>5.0000000000000001E-3</v>
          </cell>
          <cell r="N67">
            <v>5.6937330277851E-2</v>
          </cell>
          <cell r="O67">
            <v>0.13</v>
          </cell>
          <cell r="P67">
            <v>-0.155</v>
          </cell>
          <cell r="R67">
            <v>0.01</v>
          </cell>
          <cell r="S67">
            <v>54.217100000000002</v>
          </cell>
        </row>
        <row r="68">
          <cell r="D68">
            <v>38749</v>
          </cell>
          <cell r="E68">
            <v>4.2089999999999996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0.42</v>
          </cell>
          <cell r="K68">
            <v>0.43</v>
          </cell>
          <cell r="L68">
            <v>0.32</v>
          </cell>
          <cell r="M68">
            <v>5.0000000000000001E-3</v>
          </cell>
          <cell r="N68">
            <v>5.6996310371456999E-2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44.217100000000002</v>
          </cell>
        </row>
        <row r="69">
          <cell r="D69">
            <v>38777</v>
          </cell>
          <cell r="E69">
            <v>4.0590000000000002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0.42</v>
          </cell>
          <cell r="K69">
            <v>0.43</v>
          </cell>
          <cell r="L69">
            <v>0.32</v>
          </cell>
          <cell r="M69">
            <v>5.0000000000000001E-3</v>
          </cell>
          <cell r="N69">
            <v>5.7047864053552999E-2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34.217100000000002</v>
          </cell>
        </row>
        <row r="70">
          <cell r="D70">
            <v>38808</v>
          </cell>
          <cell r="E70">
            <v>3.8759999999999999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0.54</v>
          </cell>
          <cell r="K70">
            <v>0.12</v>
          </cell>
          <cell r="L70">
            <v>0.44</v>
          </cell>
          <cell r="M70">
            <v>5.0000000000000001E-3</v>
          </cell>
          <cell r="N70">
            <v>5.7104941345478E-2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33.383200000000002</v>
          </cell>
        </row>
        <row r="71">
          <cell r="D71">
            <v>38838</v>
          </cell>
          <cell r="E71">
            <v>3.851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0.54</v>
          </cell>
          <cell r="K71">
            <v>0.12</v>
          </cell>
          <cell r="L71">
            <v>0.44</v>
          </cell>
          <cell r="M71">
            <v>5.0000000000000001E-3</v>
          </cell>
          <cell r="N71">
            <v>5.7160177435469001E-2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38.383200000000002</v>
          </cell>
        </row>
        <row r="72">
          <cell r="D72">
            <v>38869</v>
          </cell>
          <cell r="E72">
            <v>3.88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0.54</v>
          </cell>
          <cell r="K72">
            <v>0.12</v>
          </cell>
          <cell r="L72">
            <v>0.44</v>
          </cell>
          <cell r="M72">
            <v>5.0000000000000001E-3</v>
          </cell>
          <cell r="N72">
            <v>5.7217254729527003E-2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63.383200000000002</v>
          </cell>
        </row>
        <row r="73">
          <cell r="D73">
            <v>38899</v>
          </cell>
          <cell r="E73">
            <v>3.91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0.54</v>
          </cell>
          <cell r="K73">
            <v>0.12</v>
          </cell>
          <cell r="L73">
            <v>0.44</v>
          </cell>
          <cell r="M73">
            <v>5.0000000000000001E-3</v>
          </cell>
          <cell r="N73">
            <v>5.7272490821582998E-2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72.008700000000005</v>
          </cell>
        </row>
        <row r="74">
          <cell r="D74">
            <v>38930</v>
          </cell>
          <cell r="E74">
            <v>3.93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0.54</v>
          </cell>
          <cell r="K74">
            <v>0.12</v>
          </cell>
          <cell r="L74">
            <v>0.44</v>
          </cell>
          <cell r="M74">
            <v>5.0000000000000001E-3</v>
          </cell>
          <cell r="N74">
            <v>5.7329568117772997E-2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82.008700000000005</v>
          </cell>
        </row>
        <row r="75">
          <cell r="D75">
            <v>38961</v>
          </cell>
          <cell r="E75">
            <v>3.9510000000000001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0.54</v>
          </cell>
          <cell r="K75">
            <v>0.12</v>
          </cell>
          <cell r="L75">
            <v>0.44</v>
          </cell>
          <cell r="M75">
            <v>5.0000000000000001E-3</v>
          </cell>
          <cell r="N75">
            <v>5.7386645415046997E-2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62.008699999999997</v>
          </cell>
        </row>
        <row r="76">
          <cell r="D76">
            <v>38991</v>
          </cell>
          <cell r="E76">
            <v>3.9809999999999999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0.54</v>
          </cell>
          <cell r="K76">
            <v>0.12</v>
          </cell>
          <cell r="L76">
            <v>0.44</v>
          </cell>
          <cell r="M76">
            <v>5.0000000000000001E-3</v>
          </cell>
          <cell r="N76">
            <v>5.7441881510215002E-2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67.337900000000005</v>
          </cell>
        </row>
        <row r="77">
          <cell r="D77">
            <v>39022</v>
          </cell>
          <cell r="E77">
            <v>4.1210000000000004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0.42</v>
          </cell>
          <cell r="K77">
            <v>0.43</v>
          </cell>
          <cell r="L77">
            <v>0.32</v>
          </cell>
          <cell r="M77">
            <v>5.0000000000000001E-3</v>
          </cell>
          <cell r="N77">
            <v>5.7498958809623003E-2</v>
          </cell>
          <cell r="O77">
            <v>0</v>
          </cell>
          <cell r="P77">
            <v>-0.15</v>
          </cell>
          <cell r="R77">
            <v>0.01</v>
          </cell>
          <cell r="S77">
            <v>37.337899999999998</v>
          </cell>
        </row>
        <row r="78">
          <cell r="D78">
            <v>39052</v>
          </cell>
          <cell r="E78">
            <v>4.2460000000000004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0.42</v>
          </cell>
          <cell r="K78">
            <v>0.43</v>
          </cell>
          <cell r="L78">
            <v>0.32</v>
          </cell>
          <cell r="M78">
            <v>5.0000000000000001E-3</v>
          </cell>
          <cell r="N78">
            <v>5.7554194906853998E-2</v>
          </cell>
          <cell r="O78">
            <v>0.06</v>
          </cell>
          <cell r="P78">
            <v>-0.1525</v>
          </cell>
          <cell r="R78">
            <v>0.01</v>
          </cell>
          <cell r="S78">
            <v>22.337900000000001</v>
          </cell>
        </row>
        <row r="79">
          <cell r="D79">
            <v>39083</v>
          </cell>
          <cell r="E79">
            <v>4.34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0.42</v>
          </cell>
          <cell r="K79">
            <v>0.43</v>
          </cell>
          <cell r="L79">
            <v>0.32</v>
          </cell>
          <cell r="M79">
            <v>5.0000000000000001E-3</v>
          </cell>
          <cell r="N79">
            <v>5.7611272208394002E-2</v>
          </cell>
          <cell r="O79">
            <v>0.13</v>
          </cell>
          <cell r="P79">
            <v>-0.155</v>
          </cell>
          <cell r="R79">
            <v>0</v>
          </cell>
          <cell r="S79">
            <v>53.5749</v>
          </cell>
        </row>
        <row r="80">
          <cell r="D80">
            <v>39114</v>
          </cell>
          <cell r="E80">
            <v>4.2439999999999998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0.42</v>
          </cell>
          <cell r="K80">
            <v>0.43</v>
          </cell>
          <cell r="L80">
            <v>0.32</v>
          </cell>
          <cell r="M80">
            <v>5.0000000000000001E-3</v>
          </cell>
          <cell r="N80">
            <v>5.7668349511017E-2</v>
          </cell>
          <cell r="O80">
            <v>0</v>
          </cell>
          <cell r="P80">
            <v>-0.14749999999999999</v>
          </cell>
          <cell r="R80">
            <v>0</v>
          </cell>
          <cell r="S80">
            <v>43.5749</v>
          </cell>
        </row>
        <row r="81">
          <cell r="D81">
            <v>39142</v>
          </cell>
          <cell r="E81">
            <v>4.0940000000000003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0.42</v>
          </cell>
          <cell r="K81">
            <v>0.43</v>
          </cell>
          <cell r="L81">
            <v>0.32</v>
          </cell>
          <cell r="M81">
            <v>5.0000000000000001E-3</v>
          </cell>
          <cell r="N81">
            <v>5.7719903204641002E-2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33.5749</v>
          </cell>
        </row>
        <row r="82">
          <cell r="D82">
            <v>39173</v>
          </cell>
          <cell r="E82">
            <v>3.911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0.54</v>
          </cell>
          <cell r="K82">
            <v>0.12</v>
          </cell>
          <cell r="L82">
            <v>0.44</v>
          </cell>
          <cell r="M82">
            <v>5.0000000000000001E-3</v>
          </cell>
          <cell r="N82">
            <v>5.7776980509325997E-2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32.627899999999997</v>
          </cell>
        </row>
        <row r="83">
          <cell r="D83">
            <v>39203</v>
          </cell>
          <cell r="E83">
            <v>3.8860000000000001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0.54</v>
          </cell>
          <cell r="K83">
            <v>0.12</v>
          </cell>
          <cell r="L83">
            <v>0.44</v>
          </cell>
          <cell r="M83">
            <v>5.0000000000000001E-3</v>
          </cell>
          <cell r="N83">
            <v>5.7832216611667001E-2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37.627899999999997</v>
          </cell>
        </row>
        <row r="84">
          <cell r="D84">
            <v>39234</v>
          </cell>
          <cell r="E84">
            <v>3.915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0.54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5.7889293918483999E-2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62.627899999999997</v>
          </cell>
        </row>
        <row r="85">
          <cell r="D85">
            <v>39264</v>
          </cell>
          <cell r="E85">
            <v>3.9449999999999998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0.54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5.7944530022887998E-2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67.834500000000006</v>
          </cell>
        </row>
        <row r="86">
          <cell r="D86">
            <v>39295</v>
          </cell>
          <cell r="E86">
            <v>3.9649999999999999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0.54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5.8001607331837998E-2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77.834500000000006</v>
          </cell>
        </row>
        <row r="87">
          <cell r="D87">
            <v>39326</v>
          </cell>
          <cell r="E87">
            <v>3.9860000000000002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0.54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5.8058684641871999E-2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57.834499999999998</v>
          </cell>
        </row>
        <row r="88">
          <cell r="D88">
            <v>39356</v>
          </cell>
          <cell r="E88">
            <v>4.016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0.54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5.8113920749388003E-2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66.910600000000002</v>
          </cell>
        </row>
        <row r="89">
          <cell r="D89">
            <v>39387</v>
          </cell>
          <cell r="E89">
            <v>4.1559999999999997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0.42</v>
          </cell>
          <cell r="K89">
            <v>0.43</v>
          </cell>
          <cell r="L89">
            <v>0</v>
          </cell>
          <cell r="M89">
            <v>5.0000000000000001E-3</v>
          </cell>
          <cell r="N89">
            <v>5.8170998061553E-2</v>
          </cell>
          <cell r="O89">
            <v>0</v>
          </cell>
          <cell r="P89">
            <v>-0.15</v>
          </cell>
          <cell r="R89">
            <v>0</v>
          </cell>
          <cell r="S89">
            <v>36.910600000000002</v>
          </cell>
        </row>
        <row r="90">
          <cell r="D90">
            <v>39417</v>
          </cell>
          <cell r="E90">
            <v>4.2809999999999997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0.42</v>
          </cell>
          <cell r="K90">
            <v>0.43</v>
          </cell>
          <cell r="L90">
            <v>0</v>
          </cell>
          <cell r="M90">
            <v>5.0000000000000001E-3</v>
          </cell>
          <cell r="N90">
            <v>5.8226234171131999E-2</v>
          </cell>
          <cell r="O90">
            <v>0.06</v>
          </cell>
          <cell r="P90">
            <v>-0.1525</v>
          </cell>
          <cell r="R90">
            <v>0</v>
          </cell>
          <cell r="S90">
            <v>21.910599999999999</v>
          </cell>
        </row>
        <row r="91">
          <cell r="D91">
            <v>39448</v>
          </cell>
          <cell r="E91">
            <v>4.3849999999999998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0.42</v>
          </cell>
          <cell r="K91">
            <v>0.43</v>
          </cell>
          <cell r="L91">
            <v>0</v>
          </cell>
          <cell r="M91">
            <v>5.0000000000000001E-3</v>
          </cell>
          <cell r="N91">
            <v>5.8283311485429E-2</v>
          </cell>
          <cell r="O91">
            <v>0.13</v>
          </cell>
          <cell r="P91">
            <v>-0.155</v>
          </cell>
          <cell r="R91">
            <v>0</v>
          </cell>
          <cell r="S91">
            <v>52.676699999999997</v>
          </cell>
        </row>
        <row r="92">
          <cell r="D92">
            <v>39479</v>
          </cell>
          <cell r="E92">
            <v>4.2889999999999997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0.42</v>
          </cell>
          <cell r="K92">
            <v>0.43</v>
          </cell>
          <cell r="L92">
            <v>0</v>
          </cell>
          <cell r="M92">
            <v>5.0000000000000001E-3</v>
          </cell>
          <cell r="N92">
            <v>5.8341521263720997E-2</v>
          </cell>
          <cell r="O92">
            <v>0</v>
          </cell>
          <cell r="P92">
            <v>-0.14749999999999999</v>
          </cell>
          <cell r="R92">
            <v>0</v>
          </cell>
          <cell r="S92">
            <v>42.676699999999997</v>
          </cell>
        </row>
        <row r="93">
          <cell r="D93">
            <v>39508</v>
          </cell>
          <cell r="E93">
            <v>4.1390000000000002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0.42</v>
          </cell>
          <cell r="K93">
            <v>0.43</v>
          </cell>
          <cell r="L93">
            <v>0</v>
          </cell>
          <cell r="M93">
            <v>5.0000000000000001E-3</v>
          </cell>
          <cell r="N93">
            <v>5.8396740696269003E-2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32.676699999999997</v>
          </cell>
        </row>
        <row r="94">
          <cell r="D94">
            <v>39539</v>
          </cell>
          <cell r="E94">
            <v>3.956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0.54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5.8455768366667001E-2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31.673999999999999</v>
          </cell>
        </row>
        <row r="95">
          <cell r="D95">
            <v>39569</v>
          </cell>
          <cell r="E95">
            <v>3.931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0.54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5.8512891919768002E-2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36.673999999999999</v>
          </cell>
        </row>
        <row r="96">
          <cell r="D96">
            <v>39600</v>
          </cell>
          <cell r="E96">
            <v>3.96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0.54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5.8571919592445003E-2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61.673999999999999</v>
          </cell>
        </row>
        <row r="97">
          <cell r="D97">
            <v>39630</v>
          </cell>
          <cell r="E97">
            <v>3.99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0.54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5.8629043147751997E-2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64.369699999999995</v>
          </cell>
        </row>
        <row r="98">
          <cell r="D98">
            <v>39661</v>
          </cell>
          <cell r="E98">
            <v>4.01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0.54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5.8688070822709E-2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74.369699999999995</v>
          </cell>
        </row>
        <row r="99">
          <cell r="D99">
            <v>39692</v>
          </cell>
          <cell r="E99">
            <v>4.0309999999999997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0.54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5.8747098498824001E-2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54.369700000000002</v>
          </cell>
        </row>
        <row r="100">
          <cell r="D100">
            <v>39722</v>
          </cell>
          <cell r="E100">
            <v>4.0609999999999999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0.54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5.8804222057458E-2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66.254000000000005</v>
          </cell>
        </row>
        <row r="101">
          <cell r="D101">
            <v>39753</v>
          </cell>
          <cell r="E101">
            <v>4.2009999999999996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0.42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5.8863249735853003E-2</v>
          </cell>
          <cell r="O101">
            <v>0</v>
          </cell>
          <cell r="P101">
            <v>-0.15</v>
          </cell>
          <cell r="R101">
            <v>0</v>
          </cell>
          <cell r="S101">
            <v>36.253999999999998</v>
          </cell>
        </row>
        <row r="102">
          <cell r="D102">
            <v>39783</v>
          </cell>
          <cell r="E102">
            <v>4.3259999999999996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0.42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5.8920373296692002E-2</v>
          </cell>
          <cell r="O102">
            <v>0.06</v>
          </cell>
          <cell r="P102">
            <v>-0.1525</v>
          </cell>
          <cell r="R102">
            <v>0</v>
          </cell>
          <cell r="S102">
            <v>21.254000000000001</v>
          </cell>
        </row>
        <row r="103">
          <cell r="D103">
            <v>39814</v>
          </cell>
          <cell r="E103">
            <v>4.4400000000000004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0.42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5.8979400977367001E-2</v>
          </cell>
          <cell r="O103">
            <v>0.13</v>
          </cell>
          <cell r="P103">
            <v>-0.155</v>
          </cell>
          <cell r="R103">
            <v>0</v>
          </cell>
          <cell r="S103">
            <v>52.387500000000003</v>
          </cell>
        </row>
        <row r="104">
          <cell r="D104">
            <v>39845</v>
          </cell>
          <cell r="E104">
            <v>4.3440000000000003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0.42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5.9038428659197999E-2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42.387500000000003</v>
          </cell>
        </row>
        <row r="105">
          <cell r="D105">
            <v>39873</v>
          </cell>
          <cell r="E105">
            <v>4.194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0.42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5.9091743985720001E-2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32.387500000000003</v>
          </cell>
        </row>
        <row r="106">
          <cell r="D106">
            <v>39904</v>
          </cell>
          <cell r="E106">
            <v>4.0110000000000001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0.54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5.9150771669756998E-2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31.347999999999999</v>
          </cell>
        </row>
        <row r="107">
          <cell r="D107">
            <v>39934</v>
          </cell>
          <cell r="E107">
            <v>3.9860000000000002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0.54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5.9207895236055998E-2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36.347999999999999</v>
          </cell>
        </row>
        <row r="108">
          <cell r="D108">
            <v>39965</v>
          </cell>
          <cell r="E108">
            <v>4.0149999999999997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0.54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5.9266922922371998E-2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61.347999999999999</v>
          </cell>
        </row>
        <row r="109">
          <cell r="D109">
            <v>39995</v>
          </cell>
          <cell r="E109">
            <v>4.0449999999999999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0.54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5.9324046490876997E-2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62.091700000000003</v>
          </cell>
        </row>
        <row r="110">
          <cell r="D110">
            <v>40026</v>
          </cell>
          <cell r="E110">
            <v>4.0650000000000004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0.54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5.9383074179471002E-2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72.091700000000003</v>
          </cell>
        </row>
        <row r="111">
          <cell r="D111">
            <v>40057</v>
          </cell>
          <cell r="E111">
            <v>4.0860000000000003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0.54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5.9442101869223003E-2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52.091700000000003</v>
          </cell>
        </row>
        <row r="112">
          <cell r="D112">
            <v>40087</v>
          </cell>
          <cell r="E112">
            <v>4.1159999999999997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0.54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5.9499225441054002E-2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66.172799999999995</v>
          </cell>
        </row>
        <row r="113">
          <cell r="D113">
            <v>40118</v>
          </cell>
          <cell r="E113">
            <v>4.2560000000000002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0.42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5.9558253133085E-2</v>
          </cell>
          <cell r="O113">
            <v>0</v>
          </cell>
          <cell r="P113">
            <v>-0.15</v>
          </cell>
          <cell r="R113">
            <v>0</v>
          </cell>
          <cell r="S113">
            <v>36.172800000000002</v>
          </cell>
        </row>
        <row r="114">
          <cell r="D114">
            <v>40148</v>
          </cell>
          <cell r="E114">
            <v>4.3810000000000002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0.42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5.9615376707120998E-2</v>
          </cell>
          <cell r="O114">
            <v>0.06</v>
          </cell>
          <cell r="P114">
            <v>-0.1525</v>
          </cell>
          <cell r="R114">
            <v>0</v>
          </cell>
          <cell r="S114">
            <v>21.172799999999999</v>
          </cell>
        </row>
        <row r="115">
          <cell r="D115">
            <v>40179</v>
          </cell>
          <cell r="E115">
            <v>4.5049999999999999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0.42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5.9674404401431E-2</v>
          </cell>
          <cell r="O115">
            <v>0.13</v>
          </cell>
          <cell r="P115">
            <v>-0.155</v>
          </cell>
          <cell r="R115">
            <v>0</v>
          </cell>
          <cell r="S115">
            <v>52.752000000000002</v>
          </cell>
        </row>
        <row r="116">
          <cell r="D116">
            <v>40210</v>
          </cell>
          <cell r="E116">
            <v>4.4089999999999998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0.42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5.9733432096898E-2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42.752000000000002</v>
          </cell>
        </row>
        <row r="117">
          <cell r="D117">
            <v>40238</v>
          </cell>
          <cell r="E117">
            <v>4.2590000000000003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0.42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5.9786747435734998E-2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32.752000000000002</v>
          </cell>
        </row>
        <row r="118">
          <cell r="D118">
            <v>40269</v>
          </cell>
          <cell r="E118">
            <v>4.0759999999999996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0.54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5.9845775133405998E-2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31.675899999999999</v>
          </cell>
        </row>
        <row r="119">
          <cell r="D119">
            <v>40299</v>
          </cell>
          <cell r="E119">
            <v>4.0510000000000002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0.54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5.9902898712899999E-2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36.675899999999999</v>
          </cell>
        </row>
        <row r="120">
          <cell r="D120">
            <v>40330</v>
          </cell>
          <cell r="E120">
            <v>4.08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0.54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5.9961926412848997E-2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61.675899999999999</v>
          </cell>
        </row>
        <row r="121">
          <cell r="D121">
            <v>40360</v>
          </cell>
          <cell r="E121">
            <v>4.1100000000000003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0.54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6.0019049994546998E-2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60.910200000000003</v>
          </cell>
        </row>
        <row r="122">
          <cell r="D122">
            <v>40391</v>
          </cell>
          <cell r="E122">
            <v>4.13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0.54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6.0078077696774E-2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70.910200000000003</v>
          </cell>
        </row>
        <row r="123">
          <cell r="D123">
            <v>40422</v>
          </cell>
          <cell r="E123">
            <v>4.1509999999999998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0.54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6.0137105400159999E-2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50.910200000000003</v>
          </cell>
        </row>
        <row r="124">
          <cell r="D124">
            <v>40452</v>
          </cell>
          <cell r="E124">
            <v>4.181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0.54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6.0194228985183E-2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66.673500000000004</v>
          </cell>
        </row>
        <row r="125">
          <cell r="D125">
            <v>40483</v>
          </cell>
          <cell r="E125">
            <v>4.3209999999999997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0.42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6.0253256690844997E-2</v>
          </cell>
          <cell r="O125">
            <v>0</v>
          </cell>
          <cell r="P125">
            <v>-0.15</v>
          </cell>
          <cell r="R125">
            <v>0</v>
          </cell>
          <cell r="S125">
            <v>36.673499999999997</v>
          </cell>
        </row>
        <row r="126">
          <cell r="D126">
            <v>40513</v>
          </cell>
          <cell r="E126">
            <v>4.4459999999999997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0.42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6.0310380278072999E-2</v>
          </cell>
          <cell r="O126">
            <v>0.06</v>
          </cell>
          <cell r="P126">
            <v>-0.1525</v>
          </cell>
          <cell r="R126">
            <v>0</v>
          </cell>
          <cell r="S126">
            <v>21.673500000000001</v>
          </cell>
        </row>
        <row r="127">
          <cell r="D127">
            <v>40544</v>
          </cell>
          <cell r="E127">
            <v>4.58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0.42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6.0369407986013E-2</v>
          </cell>
          <cell r="O127">
            <v>0.13</v>
          </cell>
          <cell r="P127">
            <v>-0.155</v>
          </cell>
          <cell r="R127">
            <v>0</v>
          </cell>
          <cell r="S127">
            <v>53.4236</v>
          </cell>
        </row>
        <row r="128">
          <cell r="D128">
            <v>40575</v>
          </cell>
          <cell r="E128">
            <v>4.484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0.42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6.0406163350888997E-2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43.4236</v>
          </cell>
        </row>
        <row r="129">
          <cell r="D129">
            <v>40603</v>
          </cell>
          <cell r="E129">
            <v>4.3339999999999996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0.42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6.0428297419457003E-2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33.4236</v>
          </cell>
        </row>
        <row r="130">
          <cell r="D130">
            <v>40634</v>
          </cell>
          <cell r="E130">
            <v>4.1509999999999998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0.54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6.0452802995560002E-2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32.305399999999999</v>
          </cell>
        </row>
        <row r="131">
          <cell r="D131">
            <v>40664</v>
          </cell>
          <cell r="E131">
            <v>4.1260000000000003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0.54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6.0476518069398001E-2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37.305399999999999</v>
          </cell>
        </row>
        <row r="132">
          <cell r="D132">
            <v>40695</v>
          </cell>
          <cell r="E132">
            <v>4.1550000000000002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0.54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6.0501023645894998E-2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62.305399999999999</v>
          </cell>
        </row>
        <row r="133">
          <cell r="D133">
            <v>40725</v>
          </cell>
          <cell r="E133">
            <v>4.1849999999999996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0.54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6.0524738720112999E-2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60.255200000000002</v>
          </cell>
        </row>
        <row r="134">
          <cell r="D134">
            <v>40756</v>
          </cell>
          <cell r="E134">
            <v>4.2050000000000001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0.54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6.0549244297002001E-2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70.255200000000002</v>
          </cell>
        </row>
        <row r="135">
          <cell r="D135">
            <v>40787</v>
          </cell>
          <cell r="E135">
            <v>4.226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0.54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6.0573749874089998E-2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50.255200000000002</v>
          </cell>
        </row>
        <row r="136">
          <cell r="D136">
            <v>40817</v>
          </cell>
          <cell r="E136">
            <v>4.2560000000000002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0.54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6.0597464948880998E-2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67.427199999999999</v>
          </cell>
        </row>
        <row r="137">
          <cell r="D137">
            <v>40848</v>
          </cell>
          <cell r="E137">
            <v>4.3959999999999999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0.42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6.0621970526362E-2</v>
          </cell>
          <cell r="O137">
            <v>0</v>
          </cell>
          <cell r="P137">
            <v>-0.15</v>
          </cell>
          <cell r="R137">
            <v>0</v>
          </cell>
          <cell r="S137">
            <v>37.427199999999999</v>
          </cell>
        </row>
        <row r="138">
          <cell r="D138">
            <v>40878</v>
          </cell>
          <cell r="E138">
            <v>4.5209999999999999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0.42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6.0645685601532003E-2</v>
          </cell>
          <cell r="O138">
            <v>0.06</v>
          </cell>
          <cell r="P138">
            <v>-0.1525</v>
          </cell>
          <cell r="R138">
            <v>0</v>
          </cell>
          <cell r="S138">
            <v>22.427199999999999</v>
          </cell>
        </row>
        <row r="139">
          <cell r="D139">
            <v>40909</v>
          </cell>
          <cell r="E139">
            <v>4.66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0.42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6.0670191179406002E-2</v>
          </cell>
          <cell r="O139">
            <v>0.13</v>
          </cell>
          <cell r="P139">
            <v>-0.155</v>
          </cell>
          <cell r="R139">
            <v>0</v>
          </cell>
          <cell r="S139">
            <v>54.071899999999999</v>
          </cell>
        </row>
        <row r="140">
          <cell r="D140">
            <v>40940</v>
          </cell>
          <cell r="E140">
            <v>4.5640000000000001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0.42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6.0694696757479003E-2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44.071899999999999</v>
          </cell>
        </row>
        <row r="141">
          <cell r="D141">
            <v>40969</v>
          </cell>
          <cell r="E141">
            <v>4.4139999999999997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0.42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6.0717621330694999E-2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34.071899999999999</v>
          </cell>
        </row>
        <row r="142">
          <cell r="D142">
            <v>41000</v>
          </cell>
          <cell r="E142">
            <v>4.2309999999999999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0.54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6.0742126909153003E-2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32.9146</v>
          </cell>
        </row>
        <row r="143">
          <cell r="D143">
            <v>41030</v>
          </cell>
          <cell r="E143">
            <v>4.2060000000000004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0.54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6.0765841985270998E-2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37.9146</v>
          </cell>
        </row>
        <row r="144">
          <cell r="D144">
            <v>41061</v>
          </cell>
          <cell r="E144">
            <v>4.2350000000000003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0.54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6.0790347564122001E-2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62.9146</v>
          </cell>
        </row>
        <row r="145">
          <cell r="D145">
            <v>41091</v>
          </cell>
          <cell r="E145">
            <v>4.2649999999999997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0.54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6.0814062640618997E-2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59.673200000000001</v>
          </cell>
        </row>
        <row r="146">
          <cell r="D146">
            <v>41122</v>
          </cell>
          <cell r="E146">
            <v>4.2850000000000001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0.54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6.0838568219862998E-2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69.673199999999994</v>
          </cell>
        </row>
        <row r="147">
          <cell r="D147">
            <v>41153</v>
          </cell>
          <cell r="E147">
            <v>4.306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0.54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6.0863073799306E-2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49.673200000000001</v>
          </cell>
        </row>
        <row r="148">
          <cell r="D148">
            <v>41183</v>
          </cell>
          <cell r="E148">
            <v>4.3360000000000003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0.54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6.0886788876375997E-2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68.151700000000005</v>
          </cell>
        </row>
        <row r="149">
          <cell r="D149">
            <v>41214</v>
          </cell>
          <cell r="E149">
            <v>4.476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0.42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6.0911294456210997E-2</v>
          </cell>
          <cell r="O149">
            <v>0</v>
          </cell>
          <cell r="P149">
            <v>-0.15</v>
          </cell>
          <cell r="R149">
            <v>0</v>
          </cell>
          <cell r="S149">
            <v>38.151699999999998</v>
          </cell>
        </row>
        <row r="150">
          <cell r="D150">
            <v>41244</v>
          </cell>
          <cell r="E150">
            <v>4.601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0.42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6.0935009533661003E-2</v>
          </cell>
          <cell r="O150">
            <v>0.06</v>
          </cell>
          <cell r="P150">
            <v>-0.1525</v>
          </cell>
          <cell r="R150">
            <v>0</v>
          </cell>
          <cell r="S150">
            <v>23.151700000000002</v>
          </cell>
        </row>
        <row r="151">
          <cell r="D151">
            <v>41275</v>
          </cell>
          <cell r="E151">
            <v>4.7450000000000001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0.42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6.0959515113889001E-2</v>
          </cell>
          <cell r="O151">
            <v>0.13</v>
          </cell>
          <cell r="P151">
            <v>-0.155</v>
          </cell>
          <cell r="R151">
            <v>0</v>
          </cell>
          <cell r="S151">
            <v>54.394300000000001</v>
          </cell>
        </row>
        <row r="152">
          <cell r="D152">
            <v>41306</v>
          </cell>
          <cell r="E152">
            <v>4.649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0.42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6.0984020694317E-2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44.394300000000001</v>
          </cell>
        </row>
        <row r="153">
          <cell r="D153">
            <v>41334</v>
          </cell>
          <cell r="E153">
            <v>4.4989999999999997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0.42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6.1006154767133003E-2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34.394300000000001</v>
          </cell>
        </row>
        <row r="154">
          <cell r="D154">
            <v>41365</v>
          </cell>
          <cell r="E154">
            <v>4.3159999999999998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0.54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6.1030660347938998E-2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33.240600000000001</v>
          </cell>
        </row>
        <row r="155">
          <cell r="D155">
            <v>41395</v>
          </cell>
          <cell r="E155">
            <v>4.2910000000000004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0.54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6.105437542633E-2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38.240600000000001</v>
          </cell>
        </row>
        <row r="156">
          <cell r="D156">
            <v>41426</v>
          </cell>
          <cell r="E156">
            <v>4.32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0.54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6.1078881007529E-2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63.240600000000001</v>
          </cell>
        </row>
        <row r="157">
          <cell r="D157">
            <v>41456</v>
          </cell>
          <cell r="E157">
            <v>4.3499999999999996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0.54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6.1102596086298998E-2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60.109400000000001</v>
          </cell>
        </row>
        <row r="158">
          <cell r="D158">
            <v>41487</v>
          </cell>
          <cell r="E158">
            <v>4.37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0.54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6.1127101667890003E-2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70.109399999999994</v>
          </cell>
        </row>
        <row r="159">
          <cell r="D159">
            <v>41518</v>
          </cell>
          <cell r="E159">
            <v>4.391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0.54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6.1151607249682001E-2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50.109400000000001</v>
          </cell>
        </row>
        <row r="160">
          <cell r="D160">
            <v>41548</v>
          </cell>
          <cell r="E160">
            <v>4.4210000000000003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0.54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6.1175322329024999E-2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68.467100000000002</v>
          </cell>
        </row>
        <row r="161">
          <cell r="D161">
            <v>41579</v>
          </cell>
          <cell r="E161">
            <v>4.5609999999999999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6.1199827911208003E-2</v>
          </cell>
          <cell r="O161">
            <v>0</v>
          </cell>
          <cell r="P161">
            <v>-0.15</v>
          </cell>
          <cell r="R161">
            <v>0</v>
          </cell>
          <cell r="S161">
            <v>38.467100000000002</v>
          </cell>
        </row>
        <row r="162">
          <cell r="D162">
            <v>41609</v>
          </cell>
          <cell r="E162">
            <v>4.6859999999999999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6.1223542990929997E-2</v>
          </cell>
          <cell r="O162">
            <v>0.06</v>
          </cell>
          <cell r="P162">
            <v>-0.1525</v>
          </cell>
          <cell r="R162">
            <v>0</v>
          </cell>
          <cell r="S162">
            <v>23.467099999999999</v>
          </cell>
        </row>
        <row r="163">
          <cell r="D163">
            <v>41640</v>
          </cell>
          <cell r="E163">
            <v>4.835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6.1248048573505999E-2</v>
          </cell>
          <cell r="O163">
            <v>0.13</v>
          </cell>
          <cell r="P163">
            <v>-0.155</v>
          </cell>
          <cell r="R163">
            <v>0</v>
          </cell>
          <cell r="S163">
            <v>54.620100000000001</v>
          </cell>
        </row>
        <row r="164">
          <cell r="D164">
            <v>41671</v>
          </cell>
          <cell r="E164">
            <v>4.7389999999999999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6.1272554156282001E-2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44.620100000000001</v>
          </cell>
        </row>
        <row r="165">
          <cell r="D165">
            <v>41699</v>
          </cell>
          <cell r="E165">
            <v>4.5890000000000004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6.1294688231218003E-2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34.620100000000001</v>
          </cell>
        </row>
        <row r="166">
          <cell r="D166">
            <v>41730</v>
          </cell>
          <cell r="E166">
            <v>4.4059999999999997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6.1319193814373001E-2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33.470799999999997</v>
          </cell>
        </row>
        <row r="167">
          <cell r="D167">
            <v>41760</v>
          </cell>
          <cell r="E167">
            <v>4.3810000000000002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6.1342908895034999E-2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38.470799999999997</v>
          </cell>
        </row>
        <row r="168">
          <cell r="D168">
            <v>41791</v>
          </cell>
          <cell r="E168">
            <v>4.41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6.1367414478583002E-2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63.470799999999997</v>
          </cell>
        </row>
        <row r="169">
          <cell r="D169">
            <v>41821</v>
          </cell>
          <cell r="E169">
            <v>4.4400000000000004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6.1391129559625002E-2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60.448999999999998</v>
          </cell>
        </row>
        <row r="170">
          <cell r="D170">
            <v>41852</v>
          </cell>
          <cell r="E170">
            <v>4.46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6.1415635143565003E-2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70.448999999999998</v>
          </cell>
        </row>
        <row r="171">
          <cell r="D171">
            <v>41883</v>
          </cell>
          <cell r="E171">
            <v>4.4809999999999999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6.1440140727703998E-2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50.448999999999998</v>
          </cell>
        </row>
        <row r="172">
          <cell r="D172">
            <v>41913</v>
          </cell>
          <cell r="E172">
            <v>4.5110000000000001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6.1463855809318999E-2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68.682500000000005</v>
          </cell>
        </row>
        <row r="173">
          <cell r="D173">
            <v>41944</v>
          </cell>
          <cell r="E173">
            <v>4.6509999999999998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6.148836139385E-2</v>
          </cell>
          <cell r="O173">
            <v>0</v>
          </cell>
          <cell r="P173">
            <v>-0.15</v>
          </cell>
          <cell r="R173">
            <v>0</v>
          </cell>
          <cell r="S173">
            <v>38.682499999999997</v>
          </cell>
        </row>
        <row r="174">
          <cell r="D174">
            <v>41974</v>
          </cell>
          <cell r="E174">
            <v>4.7759999999999998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6.1512076475844002E-2</v>
          </cell>
          <cell r="O174">
            <v>0.06</v>
          </cell>
          <cell r="P174">
            <v>-0.1525</v>
          </cell>
          <cell r="R174">
            <v>0</v>
          </cell>
          <cell r="S174">
            <v>23.682500000000001</v>
          </cell>
        </row>
        <row r="175">
          <cell r="D175">
            <v>42005</v>
          </cell>
          <cell r="E175">
            <v>4.93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6.1536582060768001E-2</v>
          </cell>
          <cell r="P175">
            <v>-0.155</v>
          </cell>
          <cell r="R175">
            <v>0</v>
          </cell>
          <cell r="S175">
            <v>54.8459</v>
          </cell>
        </row>
        <row r="176">
          <cell r="D176">
            <v>42036</v>
          </cell>
          <cell r="E176">
            <v>4.8339999999999996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6.1561087645891001E-2</v>
          </cell>
          <cell r="P176">
            <v>-0.14749999999999999</v>
          </cell>
          <cell r="R176">
            <v>0</v>
          </cell>
          <cell r="S176">
            <v>44.8459</v>
          </cell>
        </row>
        <row r="177">
          <cell r="D177">
            <v>42064</v>
          </cell>
          <cell r="E177">
            <v>4.6840000000000002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6.1583221722948001E-2</v>
          </cell>
          <cell r="P177">
            <v>-0.14499999999999999</v>
          </cell>
          <cell r="R177">
            <v>0</v>
          </cell>
          <cell r="S177">
            <v>34.8459</v>
          </cell>
        </row>
        <row r="178">
          <cell r="D178">
            <v>42095</v>
          </cell>
          <cell r="E178">
            <v>4.5010000000000003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6.1607727308451002E-2</v>
          </cell>
          <cell r="P178">
            <v>-0.15</v>
          </cell>
          <cell r="R178">
            <v>0</v>
          </cell>
          <cell r="S178">
            <v>33.701000000000001</v>
          </cell>
        </row>
        <row r="179">
          <cell r="D179">
            <v>42125</v>
          </cell>
          <cell r="E179">
            <v>4.476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6.1631442391386002E-2</v>
          </cell>
          <cell r="P179">
            <v>-0.15</v>
          </cell>
          <cell r="R179">
            <v>0</v>
          </cell>
          <cell r="S179">
            <v>38.701000000000001</v>
          </cell>
        </row>
        <row r="180">
          <cell r="D180">
            <v>42156</v>
          </cell>
          <cell r="E180">
            <v>4.5049999999999999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6.1655947977280003E-2</v>
          </cell>
          <cell r="P180">
            <v>-0.15</v>
          </cell>
          <cell r="R180">
            <v>0</v>
          </cell>
          <cell r="S180">
            <v>63.701000000000001</v>
          </cell>
        </row>
        <row r="181">
          <cell r="D181">
            <v>42186</v>
          </cell>
          <cell r="E181">
            <v>4.5350000000000001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6.1679663060593998E-2</v>
          </cell>
          <cell r="P181">
            <v>-0.15</v>
          </cell>
          <cell r="R181">
            <v>0</v>
          </cell>
          <cell r="S181">
            <v>60.788699999999999</v>
          </cell>
        </row>
        <row r="182">
          <cell r="D182">
            <v>42217</v>
          </cell>
          <cell r="E182">
            <v>4.5549999999999997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6.1704168646880997E-2</v>
          </cell>
          <cell r="P182">
            <v>-0.15</v>
          </cell>
          <cell r="R182">
            <v>0</v>
          </cell>
          <cell r="S182">
            <v>70.788700000000006</v>
          </cell>
        </row>
        <row r="183">
          <cell r="D183">
            <v>42248</v>
          </cell>
          <cell r="E183">
            <v>4.5759999999999996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6.1728674233368003E-2</v>
          </cell>
          <cell r="P183">
            <v>-0.15</v>
          </cell>
          <cell r="R183">
            <v>0</v>
          </cell>
          <cell r="S183">
            <v>50.788699999999999</v>
          </cell>
        </row>
        <row r="184">
          <cell r="D184">
            <v>42278</v>
          </cell>
          <cell r="E184">
            <v>4.6059999999999999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6.1752389317254998E-2</v>
          </cell>
          <cell r="P184">
            <v>-0.15</v>
          </cell>
          <cell r="R184">
            <v>0</v>
          </cell>
          <cell r="S184">
            <v>68.897999999999996</v>
          </cell>
        </row>
        <row r="185">
          <cell r="D185">
            <v>42309</v>
          </cell>
          <cell r="E185">
            <v>4.7460000000000004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6.1776894904134003E-2</v>
          </cell>
          <cell r="P185">
            <v>-0.15</v>
          </cell>
          <cell r="R185">
            <v>0</v>
          </cell>
          <cell r="S185">
            <v>38.898000000000003</v>
          </cell>
        </row>
        <row r="186">
          <cell r="D186">
            <v>42339</v>
          </cell>
          <cell r="E186">
            <v>4.8710000000000004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6.1800609988399001E-2</v>
          </cell>
          <cell r="P186">
            <v>-0.1525</v>
          </cell>
          <cell r="R186">
            <v>0</v>
          </cell>
          <cell r="S186">
            <v>23.898</v>
          </cell>
        </row>
        <row r="187">
          <cell r="D187">
            <v>42370</v>
          </cell>
          <cell r="E187">
            <v>5.03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6.1825115575670997E-2</v>
          </cell>
          <cell r="P187">
            <v>-0.155</v>
          </cell>
          <cell r="R187">
            <v>0</v>
          </cell>
          <cell r="S187">
            <v>55.071599999999997</v>
          </cell>
        </row>
        <row r="188">
          <cell r="D188">
            <v>42401</v>
          </cell>
          <cell r="E188">
            <v>4.9340000000000002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6.1849621163141001E-2</v>
          </cell>
          <cell r="P188">
            <v>-0.14749999999999999</v>
          </cell>
          <cell r="R188">
            <v>0</v>
          </cell>
          <cell r="S188">
            <v>45.071599999999997</v>
          </cell>
        </row>
        <row r="189">
          <cell r="D189">
            <v>42430</v>
          </cell>
          <cell r="E189">
            <v>4.7839999999999998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6.1872545745148999E-2</v>
          </cell>
          <cell r="P189">
            <v>-0.14499999999999999</v>
          </cell>
          <cell r="R189">
            <v>0</v>
          </cell>
          <cell r="S189">
            <v>35.071599999999997</v>
          </cell>
        </row>
        <row r="190">
          <cell r="D190">
            <v>42461</v>
          </cell>
          <cell r="E190">
            <v>4.601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6.1897051333005E-2</v>
          </cell>
          <cell r="P190">
            <v>-0.15</v>
          </cell>
          <cell r="R190">
            <v>0</v>
          </cell>
          <cell r="S190">
            <v>33.931199999999997</v>
          </cell>
        </row>
        <row r="191">
          <cell r="D191">
            <v>42491</v>
          </cell>
          <cell r="E191">
            <v>4.5759999999999996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6.1920766418216998E-2</v>
          </cell>
          <cell r="P191">
            <v>0</v>
          </cell>
          <cell r="R191">
            <v>0</v>
          </cell>
          <cell r="S191">
            <v>38.931199999999997</v>
          </cell>
        </row>
        <row r="192">
          <cell r="D192">
            <v>42522</v>
          </cell>
          <cell r="E192">
            <v>4.6050000000000004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6.1945272006465997E-2</v>
          </cell>
          <cell r="P192">
            <v>0</v>
          </cell>
          <cell r="R192">
            <v>0</v>
          </cell>
          <cell r="S192">
            <v>63.931199999999997</v>
          </cell>
        </row>
        <row r="193">
          <cell r="D193">
            <v>42552</v>
          </cell>
          <cell r="E193">
            <v>4.6349999999999998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6.1968987092058003E-2</v>
          </cell>
          <cell r="P193">
            <v>0</v>
          </cell>
          <cell r="R193">
            <v>0</v>
          </cell>
          <cell r="S193">
            <v>61.128300000000003</v>
          </cell>
        </row>
        <row r="194">
          <cell r="D194">
            <v>42583</v>
          </cell>
          <cell r="E194">
            <v>4.6550000000000002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6.1993492680699001E-2</v>
          </cell>
          <cell r="P194">
            <v>0</v>
          </cell>
          <cell r="R194">
            <v>0</v>
          </cell>
          <cell r="S194">
            <v>71.128299999999996</v>
          </cell>
        </row>
        <row r="195">
          <cell r="D195">
            <v>42614</v>
          </cell>
          <cell r="E195">
            <v>4.6760000000000002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6.2017998269539E-2</v>
          </cell>
          <cell r="P195">
            <v>0</v>
          </cell>
          <cell r="R195">
            <v>0</v>
          </cell>
          <cell r="S195">
            <v>51.128300000000003</v>
          </cell>
        </row>
        <row r="196">
          <cell r="D196">
            <v>42644</v>
          </cell>
          <cell r="E196">
            <v>4.7060000000000004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6.2041713355703999E-2</v>
          </cell>
          <cell r="P196">
            <v>0</v>
          </cell>
          <cell r="R196">
            <v>0</v>
          </cell>
          <cell r="S196">
            <v>69.113399999999999</v>
          </cell>
        </row>
        <row r="197">
          <cell r="D197">
            <v>42675</v>
          </cell>
          <cell r="E197">
            <v>4.8460000000000001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6.2066218944935997E-2</v>
          </cell>
          <cell r="P197">
            <v>0</v>
          </cell>
          <cell r="R197">
            <v>0</v>
          </cell>
          <cell r="S197">
            <v>39.113399999999999</v>
          </cell>
        </row>
        <row r="198">
          <cell r="D198">
            <v>42705</v>
          </cell>
          <cell r="E198">
            <v>4.9710000000000001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6.2089934031478999E-2</v>
          </cell>
          <cell r="P198">
            <v>0</v>
          </cell>
          <cell r="R198">
            <v>0</v>
          </cell>
          <cell r="S198">
            <v>24.113399999999999</v>
          </cell>
        </row>
        <row r="199">
          <cell r="D199">
            <v>42736</v>
          </cell>
          <cell r="E199">
            <v>5.1349999999999998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6.2114439621104002E-2</v>
          </cell>
          <cell r="P199">
            <v>0</v>
          </cell>
          <cell r="R199">
            <v>0</v>
          </cell>
          <cell r="S199">
            <v>55.297400000000003</v>
          </cell>
        </row>
        <row r="200">
          <cell r="D200">
            <v>42767</v>
          </cell>
          <cell r="E200">
            <v>5.0389999999999997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6.2138945210927998E-2</v>
          </cell>
          <cell r="P200">
            <v>0</v>
          </cell>
          <cell r="R200">
            <v>0</v>
          </cell>
          <cell r="S200">
            <v>45.297400000000003</v>
          </cell>
        </row>
        <row r="201">
          <cell r="D201">
            <v>42795</v>
          </cell>
          <cell r="E201">
            <v>4.8890000000000002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6.2161079292230997E-2</v>
          </cell>
          <cell r="P201">
            <v>0</v>
          </cell>
          <cell r="R201">
            <v>0</v>
          </cell>
          <cell r="S201">
            <v>35.297400000000003</v>
          </cell>
        </row>
        <row r="202">
          <cell r="D202">
            <v>42826</v>
          </cell>
          <cell r="E202">
            <v>4.7060000000000004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6.2185584882435002E-2</v>
          </cell>
          <cell r="P202">
            <v>0</v>
          </cell>
          <cell r="R202">
            <v>0</v>
          </cell>
          <cell r="S202">
            <v>34.161499999999997</v>
          </cell>
        </row>
        <row r="203">
          <cell r="D203">
            <v>42856</v>
          </cell>
          <cell r="E203">
            <v>4.681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6.2209299969918003E-2</v>
          </cell>
          <cell r="P203">
            <v>0</v>
          </cell>
          <cell r="R203">
            <v>0</v>
          </cell>
          <cell r="S203">
            <v>39.161499999999997</v>
          </cell>
        </row>
        <row r="204">
          <cell r="D204">
            <v>42887</v>
          </cell>
          <cell r="E204">
            <v>4.71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6.2233805560513E-2</v>
          </cell>
          <cell r="P204">
            <v>0</v>
          </cell>
          <cell r="R204">
            <v>0</v>
          </cell>
          <cell r="S204">
            <v>64.161500000000004</v>
          </cell>
        </row>
        <row r="205">
          <cell r="D205">
            <v>42917</v>
          </cell>
          <cell r="E205">
            <v>4.74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6.2257520648377002E-2</v>
          </cell>
          <cell r="P205">
            <v>0</v>
          </cell>
          <cell r="R205">
            <v>0</v>
          </cell>
          <cell r="S205">
            <v>61.468000000000004</v>
          </cell>
        </row>
        <row r="206">
          <cell r="D206">
            <v>42948</v>
          </cell>
          <cell r="E206">
            <v>4.76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6.2282026239364997E-2</v>
          </cell>
          <cell r="P206">
            <v>0</v>
          </cell>
          <cell r="R206">
            <v>0</v>
          </cell>
          <cell r="S206">
            <v>71.468000000000004</v>
          </cell>
        </row>
        <row r="207">
          <cell r="D207">
            <v>42979</v>
          </cell>
          <cell r="E207">
            <v>4.7809999999999997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6.2306531830551001E-2</v>
          </cell>
          <cell r="P207">
            <v>0</v>
          </cell>
          <cell r="R207">
            <v>0</v>
          </cell>
          <cell r="S207">
            <v>51.468000000000004</v>
          </cell>
        </row>
        <row r="208">
          <cell r="D208">
            <v>43009</v>
          </cell>
          <cell r="E208">
            <v>4.8109999999999999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6.2330246918987003E-2</v>
          </cell>
          <cell r="P208">
            <v>0</v>
          </cell>
          <cell r="R208">
            <v>0</v>
          </cell>
          <cell r="S208">
            <v>69.328900000000004</v>
          </cell>
        </row>
        <row r="209">
          <cell r="D209">
            <v>43040</v>
          </cell>
          <cell r="E209">
            <v>4.9509999999999996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6.2354752510565999E-2</v>
          </cell>
          <cell r="R209">
            <v>0</v>
          </cell>
          <cell r="S209">
            <v>39.328899999999997</v>
          </cell>
        </row>
        <row r="210">
          <cell r="D210">
            <v>43070</v>
          </cell>
          <cell r="E210">
            <v>5.0759999999999996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6.2378467599381003E-2</v>
          </cell>
          <cell r="R210">
            <v>0</v>
          </cell>
          <cell r="S210">
            <v>24.328900000000001</v>
          </cell>
        </row>
        <row r="211">
          <cell r="D211">
            <v>43101</v>
          </cell>
          <cell r="E211">
            <v>5.2450000000000001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6.2402973191351997E-2</v>
          </cell>
          <cell r="R211">
            <v>0</v>
          </cell>
          <cell r="S211">
            <v>55.523200000000003</v>
          </cell>
        </row>
        <row r="212">
          <cell r="D212">
            <v>43132</v>
          </cell>
          <cell r="E212">
            <v>5.149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6.2427478783522998E-2</v>
          </cell>
          <cell r="R212">
            <v>0</v>
          </cell>
          <cell r="S212">
            <v>45.523200000000003</v>
          </cell>
        </row>
        <row r="213">
          <cell r="D213">
            <v>43160</v>
          </cell>
          <cell r="E213">
            <v>4.9989999999999997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6.2449612866946003E-2</v>
          </cell>
          <cell r="R213">
            <v>0</v>
          </cell>
          <cell r="S213">
            <v>35.523200000000003</v>
          </cell>
        </row>
        <row r="214">
          <cell r="D214">
            <v>43191</v>
          </cell>
          <cell r="E214">
            <v>4.8159999999999998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6.2474118459495999E-2</v>
          </cell>
          <cell r="R214">
            <v>0</v>
          </cell>
          <cell r="S214">
            <v>34.3917</v>
          </cell>
        </row>
        <row r="215">
          <cell r="D215">
            <v>43221</v>
          </cell>
          <cell r="E215">
            <v>4.7910000000000004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6.2497833549250002E-2</v>
          </cell>
          <cell r="R215">
            <v>0</v>
          </cell>
          <cell r="S215">
            <v>39.3917</v>
          </cell>
        </row>
        <row r="216">
          <cell r="D216">
            <v>43252</v>
          </cell>
          <cell r="E216">
            <v>4.82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6.2522339142193004E-2</v>
          </cell>
          <cell r="R216">
            <v>0</v>
          </cell>
          <cell r="S216">
            <v>64.3917</v>
          </cell>
        </row>
        <row r="217">
          <cell r="D217">
            <v>43282</v>
          </cell>
          <cell r="E217">
            <v>4.8499999999999996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6.2546054232325995E-2</v>
          </cell>
          <cell r="R217">
            <v>0</v>
          </cell>
          <cell r="S217">
            <v>61.807600000000001</v>
          </cell>
        </row>
        <row r="218">
          <cell r="D218">
            <v>43313</v>
          </cell>
          <cell r="E218">
            <v>4.87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6.2570559825660996E-2</v>
          </cell>
          <cell r="R218">
            <v>0</v>
          </cell>
          <cell r="S218">
            <v>71.807599999999994</v>
          </cell>
        </row>
        <row r="219">
          <cell r="D219">
            <v>43344</v>
          </cell>
          <cell r="E219">
            <v>4.891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6.2595065419194004E-2</v>
          </cell>
          <cell r="R219">
            <v>0</v>
          </cell>
          <cell r="S219">
            <v>51.807600000000001</v>
          </cell>
        </row>
        <row r="220">
          <cell r="D220">
            <v>43374</v>
          </cell>
          <cell r="E220">
            <v>4.9210000000000003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6.2618780509900995E-2</v>
          </cell>
          <cell r="R220">
            <v>0</v>
          </cell>
          <cell r="S220">
            <v>69.544399999999996</v>
          </cell>
        </row>
        <row r="221">
          <cell r="D221">
            <v>43405</v>
          </cell>
          <cell r="E221">
            <v>5.0609999999999999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6.2643286103826995E-2</v>
          </cell>
          <cell r="R221">
            <v>0</v>
          </cell>
          <cell r="S221">
            <v>39.544400000000003</v>
          </cell>
        </row>
        <row r="222">
          <cell r="D222">
            <v>43435</v>
          </cell>
          <cell r="E222">
            <v>5.1859999999999999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6.2667001194912003E-2</v>
          </cell>
          <cell r="R222">
            <v>0</v>
          </cell>
          <cell r="S222">
            <v>24.5444</v>
          </cell>
        </row>
        <row r="223">
          <cell r="D223">
            <v>43466</v>
          </cell>
          <cell r="E223">
            <v>5.3550000000000004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6.2691506789230994E-2</v>
          </cell>
          <cell r="R223">
            <v>0</v>
          </cell>
          <cell r="S223">
            <v>55.749000000000002</v>
          </cell>
        </row>
        <row r="224">
          <cell r="D224">
            <v>43497</v>
          </cell>
          <cell r="E224">
            <v>5.2590000000000003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6.2716012383747993E-2</v>
          </cell>
          <cell r="R224">
            <v>0</v>
          </cell>
          <cell r="S224">
            <v>45.749000000000002</v>
          </cell>
        </row>
        <row r="225">
          <cell r="D225">
            <v>43525</v>
          </cell>
          <cell r="E225">
            <v>5.109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6.2738146469289005E-2</v>
          </cell>
          <cell r="R225">
            <v>0</v>
          </cell>
          <cell r="S225">
            <v>35.749000000000002</v>
          </cell>
        </row>
        <row r="226">
          <cell r="D226">
            <v>43556</v>
          </cell>
          <cell r="E226">
            <v>4.9260000000000002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6.2762652064186006E-2</v>
          </cell>
          <cell r="R226">
            <v>0</v>
          </cell>
          <cell r="S226">
            <v>34.621899999999997</v>
          </cell>
        </row>
        <row r="227">
          <cell r="D227">
            <v>43586</v>
          </cell>
          <cell r="E227">
            <v>4.9009999999999998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6.2786367156210998E-2</v>
          </cell>
          <cell r="R227">
            <v>0</v>
          </cell>
          <cell r="S227">
            <v>39.621899999999997</v>
          </cell>
        </row>
        <row r="228">
          <cell r="D228">
            <v>43617</v>
          </cell>
          <cell r="E228">
            <v>4.93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6.2810872751499006E-2</v>
          </cell>
          <cell r="R228">
            <v>0</v>
          </cell>
          <cell r="S228">
            <v>64.621899999999997</v>
          </cell>
        </row>
        <row r="229">
          <cell r="D229">
            <v>43647</v>
          </cell>
          <cell r="E229">
            <v>4.96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6.2834587843904E-2</v>
          </cell>
          <cell r="R229">
            <v>0</v>
          </cell>
          <cell r="S229">
            <v>62.147300000000001</v>
          </cell>
        </row>
        <row r="230">
          <cell r="D230">
            <v>43678</v>
          </cell>
          <cell r="E230">
            <v>4.9800000000000004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6.2859093439583999E-2</v>
          </cell>
          <cell r="R230">
            <v>0</v>
          </cell>
          <cell r="S230">
            <v>72.147300000000001</v>
          </cell>
        </row>
        <row r="231">
          <cell r="D231">
            <v>43709</v>
          </cell>
          <cell r="E231">
            <v>5.0010000000000003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6.2883599035464005E-2</v>
          </cell>
          <cell r="R231">
            <v>0</v>
          </cell>
          <cell r="S231">
            <v>52.147300000000001</v>
          </cell>
        </row>
        <row r="232">
          <cell r="D232">
            <v>43739</v>
          </cell>
          <cell r="E232">
            <v>5.0309999999999997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6.2907314128441E-2</v>
          </cell>
          <cell r="R232">
            <v>0</v>
          </cell>
          <cell r="S232">
            <v>69.759799999999998</v>
          </cell>
        </row>
        <row r="233">
          <cell r="D233">
            <v>43770</v>
          </cell>
          <cell r="E233">
            <v>5.1710000000000003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6.2931819724712998E-2</v>
          </cell>
          <cell r="R233">
            <v>0</v>
          </cell>
          <cell r="S233">
            <v>39.759799999999998</v>
          </cell>
        </row>
        <row r="234">
          <cell r="D234">
            <v>43800</v>
          </cell>
          <cell r="E234">
            <v>5.2960000000000003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6.2955534818068995E-2</v>
          </cell>
          <cell r="R234">
            <v>0</v>
          </cell>
          <cell r="S234">
            <v>24.759799999999998</v>
          </cell>
        </row>
        <row r="235">
          <cell r="D235">
            <v>43831</v>
          </cell>
          <cell r="E235">
            <v>5.4649999999999999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6.2980040414732999E-2</v>
          </cell>
          <cell r="R235">
            <v>0</v>
          </cell>
          <cell r="S235">
            <v>55.974800000000002</v>
          </cell>
        </row>
        <row r="236">
          <cell r="D236">
            <v>43862</v>
          </cell>
          <cell r="E236">
            <v>5.3689999999999998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6.3004546011596996E-2</v>
          </cell>
          <cell r="R236">
            <v>0</v>
          </cell>
          <cell r="S236">
            <v>45.974800000000002</v>
          </cell>
        </row>
        <row r="237">
          <cell r="D237">
            <v>43891</v>
          </cell>
          <cell r="E237">
            <v>5.2190000000000003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6.3027470602391E-2</v>
          </cell>
          <cell r="R237">
            <v>0</v>
          </cell>
          <cell r="S237">
            <v>35.974800000000002</v>
          </cell>
        </row>
        <row r="238">
          <cell r="D238">
            <v>43922</v>
          </cell>
          <cell r="E238">
            <v>5.0359999999999996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6.3051976199639995E-2</v>
          </cell>
          <cell r="R238">
            <v>0</v>
          </cell>
          <cell r="S238">
            <v>34.8521</v>
          </cell>
        </row>
        <row r="239">
          <cell r="D239">
            <v>43952</v>
          </cell>
          <cell r="E239">
            <v>5.0110000000000001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6.3075691293941E-2</v>
          </cell>
          <cell r="R239">
            <v>0</v>
          </cell>
          <cell r="S239">
            <v>39.8521</v>
          </cell>
        </row>
        <row r="240">
          <cell r="D240">
            <v>43983</v>
          </cell>
          <cell r="E240">
            <v>5.04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6.3100196891582E-2</v>
          </cell>
          <cell r="R240">
            <v>0</v>
          </cell>
          <cell r="S240">
            <v>64.852099999999993</v>
          </cell>
        </row>
        <row r="241">
          <cell r="D241">
            <v>44013</v>
          </cell>
          <cell r="E241">
            <v>5.07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6.3123911986263007E-2</v>
          </cell>
          <cell r="R241">
            <v>0</v>
          </cell>
          <cell r="S241">
            <v>62.486899999999999</v>
          </cell>
        </row>
        <row r="242">
          <cell r="D242">
            <v>44044</v>
          </cell>
          <cell r="E242">
            <v>5.09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6.3148417584295999E-2</v>
          </cell>
          <cell r="R242">
            <v>0</v>
          </cell>
          <cell r="S242">
            <v>72.486900000000006</v>
          </cell>
        </row>
        <row r="243">
          <cell r="D243">
            <v>44075</v>
          </cell>
          <cell r="E243">
            <v>5.1109999999999998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6.3172923182528998E-2</v>
          </cell>
          <cell r="R243">
            <v>0</v>
          </cell>
          <cell r="S243">
            <v>52.486899999999999</v>
          </cell>
        </row>
        <row r="244">
          <cell r="D244">
            <v>44105</v>
          </cell>
          <cell r="E244">
            <v>5.141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6.3196638277782005E-2</v>
          </cell>
          <cell r="R244">
            <v>0</v>
          </cell>
          <cell r="S244">
            <v>69.975300000000004</v>
          </cell>
        </row>
        <row r="245">
          <cell r="D245">
            <v>44136</v>
          </cell>
          <cell r="E245">
            <v>5.2809999999999997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6.3221143876405997E-2</v>
          </cell>
          <cell r="R245">
            <v>0</v>
          </cell>
          <cell r="S245">
            <v>39.975299999999997</v>
          </cell>
        </row>
        <row r="246">
          <cell r="D246">
            <v>44166</v>
          </cell>
          <cell r="E246">
            <v>5.4059999999999997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6.3244858972038007E-2</v>
          </cell>
          <cell r="R246">
            <v>0</v>
          </cell>
          <cell r="S246">
            <v>24.975300000000001</v>
          </cell>
        </row>
        <row r="247">
          <cell r="D247">
            <v>44197</v>
          </cell>
          <cell r="E247">
            <v>5.5750000000000002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6.3269364571055003E-2</v>
          </cell>
          <cell r="R247">
            <v>0</v>
          </cell>
          <cell r="S247">
            <v>56.200600000000001</v>
          </cell>
        </row>
        <row r="248">
          <cell r="D248">
            <v>44228</v>
          </cell>
          <cell r="E248">
            <v>5.4790000000000001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6.3276697538157997E-2</v>
          </cell>
          <cell r="R248">
            <v>0</v>
          </cell>
          <cell r="S248">
            <v>46.200600000000001</v>
          </cell>
        </row>
        <row r="249">
          <cell r="D249">
            <v>44256</v>
          </cell>
          <cell r="E249">
            <v>5.3289999999999997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6.3274789942849005E-2</v>
          </cell>
          <cell r="R249">
            <v>0</v>
          </cell>
          <cell r="S249">
            <v>36.200600000000001</v>
          </cell>
        </row>
        <row r="250">
          <cell r="D250">
            <v>44287</v>
          </cell>
          <cell r="E250">
            <v>5.1459999999999999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6.3272677962328994E-2</v>
          </cell>
          <cell r="R250">
            <v>0</v>
          </cell>
          <cell r="S250">
            <v>35.0824</v>
          </cell>
        </row>
        <row r="251">
          <cell r="D251">
            <v>44317</v>
          </cell>
          <cell r="E251">
            <v>5.1210000000000004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6.3270634110213997E-2</v>
          </cell>
          <cell r="R251">
            <v>0</v>
          </cell>
          <cell r="S251">
            <v>40.0824</v>
          </cell>
        </row>
        <row r="252">
          <cell r="D252">
            <v>44348</v>
          </cell>
          <cell r="E252">
            <v>5.15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6.3268522129696997E-2</v>
          </cell>
          <cell r="R252">
            <v>0</v>
          </cell>
          <cell r="S252">
            <v>65.082400000000007</v>
          </cell>
        </row>
        <row r="253">
          <cell r="D253">
            <v>44378</v>
          </cell>
          <cell r="E253">
            <v>5.18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6.3266478277584998E-2</v>
          </cell>
          <cell r="R253">
            <v>0</v>
          </cell>
          <cell r="S253">
            <v>62.826500000000003</v>
          </cell>
        </row>
        <row r="254">
          <cell r="D254">
            <v>44409</v>
          </cell>
          <cell r="E254">
            <v>5.2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6.3264366297070995E-2</v>
          </cell>
          <cell r="R254">
            <v>0</v>
          </cell>
          <cell r="S254">
            <v>72.826499999999996</v>
          </cell>
        </row>
        <row r="255">
          <cell r="D255">
            <v>44440</v>
          </cell>
          <cell r="E255">
            <v>5.2210000000000001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6.3262254316558006E-2</v>
          </cell>
          <cell r="R255">
            <v>0</v>
          </cell>
          <cell r="S255">
            <v>52.826500000000003</v>
          </cell>
        </row>
        <row r="256">
          <cell r="D256">
            <v>44470</v>
          </cell>
          <cell r="E256">
            <v>5.2510000000000003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6.3260210464450004E-2</v>
          </cell>
          <cell r="R256">
            <v>0</v>
          </cell>
          <cell r="S256">
            <v>70.190799999999996</v>
          </cell>
        </row>
        <row r="257">
          <cell r="D257">
            <v>44501</v>
          </cell>
          <cell r="E257">
            <v>5.391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6.3258098483939998E-2</v>
          </cell>
          <cell r="R257">
            <v>0</v>
          </cell>
          <cell r="S257">
            <v>40.190800000000003</v>
          </cell>
        </row>
        <row r="258">
          <cell r="D258">
            <v>44531</v>
          </cell>
          <cell r="E258">
            <v>5.516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6.3256054631834993E-2</v>
          </cell>
          <cell r="R258">
            <v>0</v>
          </cell>
          <cell r="S258">
            <v>25.190799999999999</v>
          </cell>
        </row>
        <row r="259">
          <cell r="D259">
            <v>44562</v>
          </cell>
          <cell r="E259">
            <v>5.6849999999999996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6.3253942651327999E-2</v>
          </cell>
          <cell r="R259">
            <v>0</v>
          </cell>
          <cell r="S259">
            <v>56.426400000000001</v>
          </cell>
        </row>
        <row r="260">
          <cell r="D260">
            <v>44593</v>
          </cell>
          <cell r="E260">
            <v>5.5890000000000004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6.3251830670823003E-2</v>
          </cell>
          <cell r="R260">
            <v>0</v>
          </cell>
          <cell r="S260">
            <v>46.426400000000001</v>
          </cell>
        </row>
        <row r="261">
          <cell r="D261">
            <v>44621</v>
          </cell>
          <cell r="E261">
            <v>5.4390000000000001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6.3249923075528999E-2</v>
          </cell>
          <cell r="R261">
            <v>0</v>
          </cell>
          <cell r="S261">
            <v>36.426400000000001</v>
          </cell>
        </row>
        <row r="262">
          <cell r="D262">
            <v>44652</v>
          </cell>
          <cell r="E262">
            <v>5.2560000000000002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6.3247811095026002E-2</v>
          </cell>
          <cell r="R262">
            <v>0</v>
          </cell>
          <cell r="S262">
            <v>35.312600000000003</v>
          </cell>
        </row>
        <row r="263">
          <cell r="D263">
            <v>44682</v>
          </cell>
          <cell r="E263">
            <v>5.2309999999999999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6.3245767242928005E-2</v>
          </cell>
          <cell r="R263">
            <v>0</v>
          </cell>
          <cell r="S263">
            <v>40.312600000000003</v>
          </cell>
        </row>
        <row r="264">
          <cell r="D264">
            <v>44713</v>
          </cell>
          <cell r="E264">
            <v>5.26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6.3243655262428006E-2</v>
          </cell>
          <cell r="R264">
            <v>0</v>
          </cell>
          <cell r="S264">
            <v>65.312600000000003</v>
          </cell>
        </row>
        <row r="265">
          <cell r="D265">
            <v>44743</v>
          </cell>
          <cell r="E265">
            <v>5.29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6.3241611410333007E-2</v>
          </cell>
          <cell r="R265">
            <v>0</v>
          </cell>
          <cell r="S265">
            <v>63.166200000000003</v>
          </cell>
        </row>
        <row r="266">
          <cell r="D266">
            <v>44774</v>
          </cell>
          <cell r="E266">
            <v>5.31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6.3239499429836005E-2</v>
          </cell>
          <cell r="R266">
            <v>0</v>
          </cell>
          <cell r="S266">
            <v>73.166200000000003</v>
          </cell>
        </row>
        <row r="267">
          <cell r="D267">
            <v>44805</v>
          </cell>
          <cell r="E267">
            <v>5.3310000000000004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6.3237387449340002E-2</v>
          </cell>
          <cell r="R267">
            <v>0</v>
          </cell>
          <cell r="S267">
            <v>53.166200000000003</v>
          </cell>
        </row>
        <row r="268">
          <cell r="D268">
            <v>44835</v>
          </cell>
          <cell r="E268">
            <v>5.3609999999999998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6.3235343597249999E-2</v>
          </cell>
          <cell r="R268">
            <v>0</v>
          </cell>
          <cell r="S268">
            <v>70.406199999999998</v>
          </cell>
        </row>
        <row r="269">
          <cell r="D269">
            <v>44866</v>
          </cell>
          <cell r="E269">
            <v>5.5010000000000003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6.3233231616756994E-2</v>
          </cell>
          <cell r="R269">
            <v>0</v>
          </cell>
          <cell r="S269">
            <v>40.406199999999998</v>
          </cell>
        </row>
        <row r="270">
          <cell r="D270">
            <v>44896</v>
          </cell>
          <cell r="E270">
            <v>5.6260000000000003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6.3231187764670002E-2</v>
          </cell>
          <cell r="R270">
            <v>0</v>
          </cell>
          <cell r="S270">
            <v>25.406199999999998</v>
          </cell>
        </row>
        <row r="271">
          <cell r="D271">
            <v>44927</v>
          </cell>
          <cell r="E271">
            <v>5.7949999999999999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6.3229075784178995E-2</v>
          </cell>
          <cell r="R271">
            <v>0</v>
          </cell>
          <cell r="S271">
            <v>56.652099999999997</v>
          </cell>
        </row>
        <row r="272">
          <cell r="D272">
            <v>44958</v>
          </cell>
          <cell r="E272">
            <v>5.6989999999999998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6.3226963803691999E-2</v>
          </cell>
          <cell r="R272">
            <v>0</v>
          </cell>
          <cell r="S272">
            <v>46.652099999999997</v>
          </cell>
        </row>
        <row r="273">
          <cell r="D273">
            <v>44986</v>
          </cell>
          <cell r="E273">
            <v>5.5490000000000004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6.3225056208412997E-2</v>
          </cell>
          <cell r="R273">
            <v>0</v>
          </cell>
          <cell r="S273">
            <v>36.652099999999997</v>
          </cell>
        </row>
        <row r="274">
          <cell r="D274">
            <v>45017</v>
          </cell>
          <cell r="E274">
            <v>5.3659999999999997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6.3222944227927999E-2</v>
          </cell>
          <cell r="R274">
            <v>0</v>
          </cell>
          <cell r="S274">
            <v>35.5428</v>
          </cell>
        </row>
        <row r="275">
          <cell r="D275">
            <v>45047</v>
          </cell>
          <cell r="E275">
            <v>5.3410000000000002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6.3220900375847003E-2</v>
          </cell>
          <cell r="R275">
            <v>0</v>
          </cell>
          <cell r="S275">
            <v>40.5428</v>
          </cell>
        </row>
        <row r="276">
          <cell r="D276">
            <v>45078</v>
          </cell>
          <cell r="E276">
            <v>5.37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6.3218788395365003E-2</v>
          </cell>
          <cell r="R276">
            <v>0</v>
          </cell>
          <cell r="S276">
            <v>65.5428</v>
          </cell>
        </row>
        <row r="277">
          <cell r="D277">
            <v>45108</v>
          </cell>
          <cell r="E277">
            <v>5.4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6.3216744543287004E-2</v>
          </cell>
          <cell r="R277">
            <v>0</v>
          </cell>
          <cell r="S277">
            <v>63.505800000000001</v>
          </cell>
        </row>
        <row r="278">
          <cell r="D278">
            <v>45139</v>
          </cell>
          <cell r="E278">
            <v>5.42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6.3214632562807002E-2</v>
          </cell>
          <cell r="R278">
            <v>0</v>
          </cell>
          <cell r="S278">
            <v>73.505799999999994</v>
          </cell>
        </row>
        <row r="279">
          <cell r="D279">
            <v>45170</v>
          </cell>
          <cell r="E279">
            <v>5.4409999999999998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6.3212520582328999E-2</v>
          </cell>
          <cell r="R279">
            <v>0</v>
          </cell>
          <cell r="S279">
            <v>53.505800000000001</v>
          </cell>
        </row>
        <row r="280">
          <cell r="D280">
            <v>45200</v>
          </cell>
          <cell r="E280">
            <v>5.4710000000000001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6.3210476730254997E-2</v>
          </cell>
          <cell r="R280">
            <v>0</v>
          </cell>
          <cell r="S280">
            <v>70.621700000000004</v>
          </cell>
        </row>
        <row r="281">
          <cell r="D281">
            <v>45231</v>
          </cell>
          <cell r="E281">
            <v>5.6109999999999998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6.3208364749781004E-2</v>
          </cell>
          <cell r="R281">
            <v>0</v>
          </cell>
          <cell r="S281">
            <v>40.621699999999997</v>
          </cell>
        </row>
        <row r="282">
          <cell r="D282">
            <v>45261</v>
          </cell>
          <cell r="E282">
            <v>5.7359999999999998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6.3206320897709001E-2</v>
          </cell>
          <cell r="R282">
            <v>0</v>
          </cell>
          <cell r="S282">
            <v>25.621700000000001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6.3204208917237006E-2</v>
          </cell>
          <cell r="R283">
            <v>0</v>
          </cell>
          <cell r="S283">
            <v>56.877899999999997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6.3202096936765997E-2</v>
          </cell>
          <cell r="R284">
            <v>0</v>
          </cell>
          <cell r="S284">
            <v>46.877899999999997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6.3200121213100993E-2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6.3198009232633995E-2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6.3195965380569E-2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6.3193853400104999E-2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6.3191809548043001E-2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6.3189697567580999E-2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6.3187585587120995E-2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6.3185541735063994E-2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6.3183429754607001E-2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6.3181385902551998E-2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6.3179273922097004E-2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6.3177161941643994E-2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6.3175254346396995E-2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6.3173142365946997E-2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6.3171098513900001E-2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6.3168986533452001E-2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6.3166942681408003E-2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6.3164830700963001E-2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6.3162718720519997E-2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6.3160674868479996E-2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6.3158562888040004E-2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6.3156519036002001E-2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6.3154407055565007E-2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6.3152295075129997E-2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6.3150387479897999E-2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6.3148275499465001E-2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6.3146231647435005E-2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6.3144119667005005E-2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6.3142075814976995E-2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6.3139963834550006E-2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6.3137851854125002E-2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6.3135808002101002E-2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6.3133696021678995E-2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6.3131652169658006E-2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6.3129540189237998E-2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6.3127428208820002E-2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6.3125520613604005E-2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6.3123408633188993E-2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6.3121364781174999E-2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6.3119252800762998E-2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6.3117208948752002E-2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6.3115096968341999E-2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6.3112984987933995E-2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6.3110941135927995E-2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6.3108829155522003E-2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6.3106785303519E-2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6.3104673323116006E-2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6.3102561342714997E-2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6.3100585619115995E-2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6.3098473638717997E-2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6.3096429786721003E-2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6.3094317806326003E-2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6.3092273954332007E-2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6.3090161973940004E-2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6.3088049993549E-2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6.3086006141559001E-2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6.3083894161170995E-2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6.3081850309185006E-2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6.3079738328799997E-2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6.3077626348417001E-2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6.3075718753233007E-2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6.3073606772851995E-2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6.3071562920872001E-2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6.3069450940495E-2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6.3067407088518004E-2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6.3065295108143002E-2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6.3063183127769998E-2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6.3061139275796999E-2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6.3059027295426007E-2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6.3056983443456005E-2</v>
          </cell>
          <cell r="R354">
            <v>0</v>
          </cell>
        </row>
        <row r="355">
          <cell r="N355">
            <v>6.3054871463088996E-2</v>
          </cell>
        </row>
        <row r="356">
          <cell r="N356">
            <v>6.3052759482723E-2</v>
          </cell>
        </row>
        <row r="357">
          <cell r="N357">
            <v>6.3050851887555007E-2</v>
          </cell>
        </row>
        <row r="358">
          <cell r="N358">
            <v>6.3048739907191995E-2</v>
          </cell>
        </row>
        <row r="359">
          <cell r="N359">
            <v>6.3046696055228002E-2</v>
          </cell>
        </row>
        <row r="360">
          <cell r="N360">
            <v>6.3044584074868001E-2</v>
          </cell>
        </row>
        <row r="361">
          <cell r="N361">
            <v>6.3042540222908006E-2</v>
          </cell>
        </row>
        <row r="362">
          <cell r="N362">
            <v>6.3040428242551003E-2</v>
          </cell>
        </row>
        <row r="363">
          <cell r="N363">
            <v>6.3038316262194999E-2</v>
          </cell>
        </row>
        <row r="364">
          <cell r="N364">
            <v>6.3036272410239E-2</v>
          </cell>
        </row>
        <row r="365">
          <cell r="N365">
            <v>6.3034160429885994E-2</v>
          </cell>
        </row>
        <row r="366">
          <cell r="N366">
            <v>6.3032116577933006E-2</v>
          </cell>
        </row>
        <row r="367">
          <cell r="N367">
            <v>6.3030004597582998E-2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 t="e">
            <v>#N/A</v>
          </cell>
          <cell r="L22" t="e">
            <v>#N/A</v>
          </cell>
          <cell r="O22">
            <v>0</v>
          </cell>
          <cell r="P22" t="e">
            <v>#N/A</v>
          </cell>
          <cell r="Q22">
            <v>250</v>
          </cell>
          <cell r="R22">
            <v>9</v>
          </cell>
          <cell r="S22" t="e">
            <v>#N/A</v>
          </cell>
          <cell r="T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2776.9172413793103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3066.7172413793105</v>
          </cell>
          <cell r="W23">
            <v>-266.71724137931051</v>
          </cell>
          <cell r="X23">
            <v>-7468.0827586206942</v>
          </cell>
          <cell r="Y23" t="e">
            <v>#N/A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2524.0016129032265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2813.8016129032267</v>
          </cell>
          <cell r="W24">
            <v>-13.801612903226669</v>
          </cell>
          <cell r="X24">
            <v>-427.85000000002674</v>
          </cell>
          <cell r="Y24" t="e">
            <v>#N/A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2341.125</v>
          </cell>
          <cell r="W25">
            <v>458.875</v>
          </cell>
          <cell r="X25">
            <v>13766.25</v>
          </cell>
          <cell r="Y25" t="e">
            <v>#N/A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 t="e">
            <v>#N/A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 t="e">
            <v>#N/A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 t="e">
            <v>#N/A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2892.9612903225811</v>
          </cell>
          <cell r="W29">
            <v>-92.961290322581135</v>
          </cell>
          <cell r="X29">
            <v>-2881.8000000000152</v>
          </cell>
          <cell r="Y29" t="e">
            <v>#N/A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 t="e">
            <v>#N/A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 t="e">
            <v>#N/A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 t="e">
            <v>#N/A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3019.0476190476188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3208.847619047619</v>
          </cell>
          <cell r="W33">
            <v>-408.84761904761899</v>
          </cell>
          <cell r="X33">
            <v>-12674.276190476188</v>
          </cell>
          <cell r="Y33" t="e">
            <v>#N/A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 t="e">
            <v>#N/A</v>
          </cell>
          <cell r="Q34">
            <v>150</v>
          </cell>
          <cell r="R34">
            <v>9</v>
          </cell>
          <cell r="S34">
            <v>30.799999999999997</v>
          </cell>
          <cell r="T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2946.9172413793103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3136.7172413793105</v>
          </cell>
          <cell r="W35">
            <v>-336.71724137931051</v>
          </cell>
          <cell r="X35">
            <v>-9428.0827586206942</v>
          </cell>
          <cell r="Y35" t="e">
            <v>#N/A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2694.0016129032265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2883.8016129032267</v>
          </cell>
          <cell r="W36">
            <v>-83.801612903226669</v>
          </cell>
          <cell r="X36">
            <v>-2597.8500000000267</v>
          </cell>
          <cell r="Y36" t="e">
            <v>#N/A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2121.3249999999998</v>
          </cell>
          <cell r="Q37">
            <v>350</v>
          </cell>
          <cell r="R37">
            <v>9</v>
          </cell>
          <cell r="S37">
            <v>30.799999999999997</v>
          </cell>
          <cell r="T37">
            <v>2511.125</v>
          </cell>
          <cell r="W37">
            <v>288.875</v>
          </cell>
          <cell r="X37">
            <v>8666.25</v>
          </cell>
          <cell r="Y37" t="e">
            <v>#N/A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 t="e">
            <v>#N/A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 t="e">
            <v>#N/A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 t="e">
            <v>#N/A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2942.9612903225811</v>
          </cell>
          <cell r="W41">
            <v>-142.96129032258114</v>
          </cell>
          <cell r="X41">
            <v>-4431.8000000000156</v>
          </cell>
          <cell r="Y41" t="e">
            <v>#N/A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 t="e">
            <v>#N/A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 t="e">
            <v>#N/A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 t="e">
            <v>#N/A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3255.4476190476189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3293.0476190476188</v>
          </cell>
          <cell r="W45">
            <v>-693.04761904761881</v>
          </cell>
          <cell r="X45">
            <v>-21484.476190476184</v>
          </cell>
          <cell r="Y45" t="e">
            <v>#N/A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opLeftCell="A20" workbookViewId="0">
      <selection activeCell="D17" sqref="D17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3474909.0909090908</v>
      </c>
      <c r="D46" s="6">
        <f>VLOOKUP($B46,Forecast!$C$5:$S$100,5)</f>
        <v>3667188.3870967743</v>
      </c>
      <c r="E46" s="6">
        <f>VLOOKUP($B46,Forecast!$C$5:$S$100,17)</f>
        <v>-192279.29618768347</v>
      </c>
      <c r="F46" s="93">
        <f t="shared" si="3"/>
        <v>44748341.818181813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3395000</v>
      </c>
      <c r="D47" s="6">
        <f>VLOOKUP($B47,Forecast!$C$5:$S$100,5)</f>
        <v>3336531.7241379311</v>
      </c>
      <c r="E47" s="6">
        <f>VLOOKUP($B47,Forecast!$C$5:$S$100,17)</f>
        <v>58468.275862068869</v>
      </c>
      <c r="F47" s="93">
        <f t="shared" si="3"/>
        <v>46385453.542319745</v>
      </c>
      <c r="G47" s="268">
        <f t="shared" si="1"/>
        <v>36923</v>
      </c>
      <c r="H47" s="172" t="e">
        <f ca="1">VLOOKUP($B47,Curves!$A$3:$I$34,3)-VLOOKUP($B47,Curves!$A$3:$I$34,7)</f>
        <v>#N/A</v>
      </c>
      <c r="I47" s="269" t="e">
        <f ca="1">VLOOKUP($B47,Curves!$A$3:$I$34,3)-VLOOKUP($B47,Curves!$A$3:$I$34,5)</f>
        <v>#N/A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 t="e">
        <f ca="1">VLOOKUP($B48,Forecast!$C$5:$S$100,16)</f>
        <v>#N/A</v>
      </c>
      <c r="D48" s="43">
        <f>VLOOKUP($B48,Forecast!$C$5:$S$100,5)</f>
        <v>3060115.4838709678</v>
      </c>
      <c r="E48" s="43" t="e">
        <f ca="1">VLOOKUP($B48,Forecast!$C$5:$S$100,17)</f>
        <v>#N/A</v>
      </c>
      <c r="F48" s="56" t="e">
        <f t="shared" ca="1" si="3"/>
        <v>#N/A</v>
      </c>
      <c r="G48" s="270">
        <f t="shared" si="1"/>
        <v>36951</v>
      </c>
      <c r="H48" s="271" t="e">
        <f ca="1">VLOOKUP($B48,Curves!$A$3:$I$34,3)-VLOOKUP($B48,Curves!$A$3:$I$34,7)</f>
        <v>#N/A</v>
      </c>
      <c r="I48" s="272" t="e">
        <f ca="1">VLOOKUP($B48,Curves!$A$3:$I$34,3)-VLOOKUP($B48,Curves!$A$3:$I$34,5)</f>
        <v>#N/A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 t="e">
        <f ca="1">VLOOKUP($B49,Forecast!$C$5:$S$100,16)</f>
        <v>#N/A</v>
      </c>
      <c r="D49" s="6">
        <f>VLOOKUP($B49,Forecast!$C$5:$S$100,5)</f>
        <v>2845655.6666666665</v>
      </c>
      <c r="E49" s="6" t="e">
        <f ca="1">VLOOKUP($B49,Forecast!$C$5:$S$100,17)</f>
        <v>#N/A</v>
      </c>
      <c r="F49" s="93" t="e">
        <f t="shared" ca="1" si="3"/>
        <v>#N/A</v>
      </c>
      <c r="G49" s="265">
        <f t="shared" si="1"/>
        <v>36982</v>
      </c>
      <c r="H49" s="266" t="e">
        <f ca="1">VLOOKUP($B49,Curves!$A$3:$I$34,3)-VLOOKUP($B49,Curves!$A$3:$I$34,7)</f>
        <v>#N/A</v>
      </c>
      <c r="I49" s="267" t="e">
        <f ca="1">VLOOKUP($B49,Curves!$A$3:$I$34,3)-VLOOKUP($B49,Curves!$A$3:$I$34,5)</f>
        <v>#N/A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 t="e">
        <f ca="1">VLOOKUP($B50,Forecast!$C$5:$S$100,16)</f>
        <v>#N/A</v>
      </c>
      <c r="D50" s="6">
        <f>VLOOKUP($B50,Forecast!$C$5:$S$100,5)</f>
        <v>2845647.7419354841</v>
      </c>
      <c r="E50" s="6" t="e">
        <f ca="1">VLOOKUP($B50,Forecast!$C$5:$S$100,17)</f>
        <v>#N/A</v>
      </c>
      <c r="F50" s="93" t="e">
        <f t="shared" ca="1" si="3"/>
        <v>#N/A</v>
      </c>
      <c r="G50" s="268">
        <f t="shared" si="1"/>
        <v>37012</v>
      </c>
      <c r="H50" s="172" t="e">
        <f ca="1">VLOOKUP($B50,Curves!$A$3:$I$34,3)-VLOOKUP($B50,Curves!$A$3:$I$34,7)</f>
        <v>#N/A</v>
      </c>
      <c r="I50" s="269" t="e">
        <f ca="1">VLOOKUP($B50,Curves!$A$3:$I$34,3)-VLOOKUP($B50,Curves!$A$3:$I$34,5)</f>
        <v>#N/A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 t="e">
        <f ca="1">VLOOKUP($B51,Forecast!$C$5:$S$100,16)</f>
        <v>#N/A</v>
      </c>
      <c r="D51" s="6">
        <f>VLOOKUP($B51,Forecast!$C$5:$S$100,5)</f>
        <v>3290837</v>
      </c>
      <c r="E51" s="6" t="e">
        <f ca="1">VLOOKUP($B51,Forecast!$C$5:$S$100,17)</f>
        <v>#N/A</v>
      </c>
      <c r="F51" s="93" t="e">
        <f t="shared" ca="1" si="3"/>
        <v>#N/A</v>
      </c>
      <c r="G51" s="268">
        <f t="shared" si="1"/>
        <v>37043</v>
      </c>
      <c r="H51" s="172" t="e">
        <f ca="1">VLOOKUP($B51,Curves!$A$3:$I$34,3)-VLOOKUP($B51,Curves!$A$3:$I$34,7)</f>
        <v>#N/A</v>
      </c>
      <c r="I51" s="269" t="e">
        <f ca="1">VLOOKUP($B51,Curves!$A$3:$I$34,3)-VLOOKUP($B51,Curves!$A$3:$I$34,5)</f>
        <v>#N/A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 t="e">
        <f ca="1">VLOOKUP($B52,Forecast!$C$5:$S$100,16)</f>
        <v>#N/A</v>
      </c>
      <c r="D52" s="6">
        <f>VLOOKUP($B52,Forecast!$C$5:$S$100,5)</f>
        <v>3520430.6451612907</v>
      </c>
      <c r="E52" s="6" t="e">
        <f ca="1">VLOOKUP($B52,Forecast!$C$5:$S$100,17)</f>
        <v>#N/A</v>
      </c>
      <c r="F52" s="93" t="e">
        <f t="shared" ca="1" si="3"/>
        <v>#N/A</v>
      </c>
      <c r="G52" s="268">
        <f t="shared" si="1"/>
        <v>37073</v>
      </c>
      <c r="H52" s="172" t="e">
        <f ca="1">VLOOKUP($B52,Curves!$A$3:$I$34,3)-VLOOKUP($B52,Curves!$A$3:$I$34,7)</f>
        <v>#N/A</v>
      </c>
      <c r="I52" s="269" t="e">
        <f ca="1">VLOOKUP($B52,Curves!$A$3:$I$34,3)-VLOOKUP($B52,Curves!$A$3:$I$34,5)</f>
        <v>#N/A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 t="e">
        <f ca="1">VLOOKUP($B53,Forecast!$C$5:$S$100,16)</f>
        <v>#N/A</v>
      </c>
      <c r="D53" s="6">
        <f>VLOOKUP($B53,Forecast!$C$5:$S$100,5)</f>
        <v>3724646.1290322584</v>
      </c>
      <c r="E53" s="6" t="e">
        <f ca="1">VLOOKUP($B53,Forecast!$C$5:$S$100,17)</f>
        <v>#N/A</v>
      </c>
      <c r="F53" s="93" t="e">
        <f t="shared" ca="1" si="3"/>
        <v>#N/A</v>
      </c>
      <c r="G53" s="268">
        <f t="shared" si="1"/>
        <v>37104</v>
      </c>
      <c r="H53" s="172" t="e">
        <f ca="1">VLOOKUP($B53,Curves!$A$3:$I$34,3)-VLOOKUP($B53,Curves!$A$3:$I$34,7)</f>
        <v>#N/A</v>
      </c>
      <c r="I53" s="269" t="e">
        <f ca="1">VLOOKUP($B53,Curves!$A$3:$I$34,3)-VLOOKUP($B53,Curves!$A$3:$I$34,5)</f>
        <v>#N/A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 t="e">
        <f ca="1">VLOOKUP($B54,Forecast!$C$5:$S$100,16)</f>
        <v>#N/A</v>
      </c>
      <c r="D54" s="6">
        <f>VLOOKUP($B54,Forecast!$C$5:$S$100,5)</f>
        <v>3337416.6666666665</v>
      </c>
      <c r="E54" s="6" t="e">
        <f ca="1">VLOOKUP($B54,Forecast!$C$5:$S$100,17)</f>
        <v>#N/A</v>
      </c>
      <c r="F54" s="93" t="e">
        <f t="shared" ca="1" si="3"/>
        <v>#N/A</v>
      </c>
      <c r="G54" s="268">
        <f t="shared" si="1"/>
        <v>37135</v>
      </c>
      <c r="H54" s="172" t="e">
        <f ca="1">VLOOKUP($B54,Curves!$A$3:$I$34,3)-VLOOKUP($B54,Curves!$A$3:$I$34,7)</f>
        <v>#N/A</v>
      </c>
      <c r="I54" s="269" t="e">
        <f ca="1">VLOOKUP($B54,Curves!$A$3:$I$34,3)-VLOOKUP($B54,Curves!$A$3:$I$34,5)</f>
        <v>#N/A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 t="e">
        <f ca="1">VLOOKUP($B55,Forecast!$C$5:$S$100,16)</f>
        <v>#N/A</v>
      </c>
      <c r="D55" s="94">
        <f>VLOOKUP($B55,Forecast!$C$5:$S$100,5)</f>
        <v>3197950.6451612907</v>
      </c>
      <c r="E55" s="94" t="e">
        <f ca="1">VLOOKUP($B55,Forecast!$C$5:$S$100,17)</f>
        <v>#N/A</v>
      </c>
      <c r="F55" s="95" t="e">
        <f t="shared" ca="1" si="3"/>
        <v>#N/A</v>
      </c>
      <c r="G55" s="270">
        <f t="shared" si="1"/>
        <v>37165</v>
      </c>
      <c r="H55" s="271" t="e">
        <f ca="1">VLOOKUP($B55,Curves!$A$3:$I$34,3)-VLOOKUP($B55,Curves!$A$3:$I$34,7)</f>
        <v>#N/A</v>
      </c>
      <c r="I55" s="272" t="e">
        <f ca="1">VLOOKUP($B55,Curves!$A$3:$I$34,3)-VLOOKUP($B55,Curves!$A$3:$I$34,5)</f>
        <v>#N/A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 t="e">
        <f ca="1">VLOOKUP($B56,Forecast!$C$5:$S$100,16)</f>
        <v>#N/A</v>
      </c>
      <c r="D56" s="6">
        <f>VLOOKUP($B56,Forecast!$C$5:$S$100,5)</f>
        <v>3614270</v>
      </c>
      <c r="E56" s="6" t="e">
        <f ca="1">VLOOKUP($B56,Forecast!$C$5:$S$100,17)</f>
        <v>#N/A</v>
      </c>
      <c r="F56" s="262" t="e">
        <f t="shared" ca="1" si="3"/>
        <v>#N/A</v>
      </c>
      <c r="G56" s="265">
        <f t="shared" si="1"/>
        <v>37196</v>
      </c>
      <c r="H56" s="266" t="e">
        <f ca="1">VLOOKUP($B56,Curves!$A$3:$I$34,3)-VLOOKUP($B56,Curves!$A$3:$I$34,7)</f>
        <v>#N/A</v>
      </c>
      <c r="I56" s="267" t="e">
        <f ca="1">VLOOKUP($B56,Curves!$A$3:$I$34,3)-VLOOKUP($B56,Curves!$A$3:$I$34,5)</f>
        <v>#N/A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 t="e">
        <f ca="1">VLOOKUP($B57,Forecast!$C$5:$S$100,16)</f>
        <v>#N/A</v>
      </c>
      <c r="D57" s="6">
        <f>VLOOKUP($B57,Forecast!$C$5:$S$100,5)</f>
        <v>3536687.7419354841</v>
      </c>
      <c r="E57" s="6" t="e">
        <f ca="1">VLOOKUP($B57,Forecast!$C$5:$S$100,17)</f>
        <v>#N/A</v>
      </c>
      <c r="F57" s="93" t="e">
        <f t="shared" ca="1" si="3"/>
        <v>#N/A</v>
      </c>
      <c r="G57" s="268">
        <f t="shared" si="1"/>
        <v>37226</v>
      </c>
      <c r="H57" s="172" t="e">
        <f ca="1">VLOOKUP($B57,Curves!$A$3:$I$34,3)-VLOOKUP($B57,Curves!$A$3:$I$34,7)</f>
        <v>#N/A</v>
      </c>
      <c r="I57" s="269" t="e">
        <f ca="1">VLOOKUP($B57,Curves!$A$3:$I$34,3)-VLOOKUP($B57,Curves!$A$3:$I$34,5)</f>
        <v>#N/A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 t="e">
        <f ca="1">VLOOKUP($B58,Forecast!$C$5:$S$100,16)</f>
        <v>#N/A</v>
      </c>
      <c r="D58" s="6">
        <f>VLOOKUP($B58,Forecast!$C$5:$S$100,5)</f>
        <v>3667188.3870967743</v>
      </c>
      <c r="E58" s="6" t="e">
        <f ca="1">VLOOKUP($B58,Forecast!$C$5:$S$100,17)</f>
        <v>#N/A</v>
      </c>
      <c r="F58" s="93" t="e">
        <f t="shared" ca="1" si="3"/>
        <v>#N/A</v>
      </c>
      <c r="G58" s="268">
        <f t="shared" si="1"/>
        <v>37257</v>
      </c>
      <c r="H58" s="172" t="e">
        <f ca="1">VLOOKUP($B58,Curves!$A$3:$I$34,3)-VLOOKUP($B58,Curves!$A$3:$I$34,7)</f>
        <v>#N/A</v>
      </c>
      <c r="I58" s="269" t="e">
        <f ca="1">VLOOKUP($B58,Curves!$A$3:$I$34,3)-VLOOKUP($B58,Curves!$A$3:$I$34,5)</f>
        <v>#N/A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 t="e">
        <f ca="1">VLOOKUP($B59,Forecast!$C$5:$S$100,16)</f>
        <v>#N/A</v>
      </c>
      <c r="D59" s="6">
        <f>VLOOKUP($B59,Forecast!$C$5:$S$100,5)</f>
        <v>3386531.7241379311</v>
      </c>
      <c r="E59" s="6" t="e">
        <f ca="1">VLOOKUP($B59,Forecast!$C$5:$S$100,17)</f>
        <v>#N/A</v>
      </c>
      <c r="F59" s="93" t="e">
        <f t="shared" ca="1" si="3"/>
        <v>#N/A</v>
      </c>
      <c r="G59" s="268">
        <f t="shared" si="1"/>
        <v>37288</v>
      </c>
      <c r="H59" s="172" t="e">
        <f ca="1">VLOOKUP($B59,Curves!$A$3:$I$34,3)-VLOOKUP($B59,Curves!$A$3:$I$34,7)</f>
        <v>#N/A</v>
      </c>
      <c r="I59" s="269" t="e">
        <f ca="1">VLOOKUP($B59,Curves!$A$3:$I$34,3)-VLOOKUP($B59,Curves!$A$3:$I$34,5)</f>
        <v>#N/A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 t="e">
        <f ca="1">VLOOKUP($B60,Forecast!$C$5:$S$100,16)</f>
        <v>#N/A</v>
      </c>
      <c r="D60" s="94">
        <f>VLOOKUP($B60,Forecast!$C$5:$S$100,5)</f>
        <v>3110115.4838709678</v>
      </c>
      <c r="E60" s="94" t="e">
        <f ca="1">VLOOKUP($B60,Forecast!$C$5:$S$100,17)</f>
        <v>#N/A</v>
      </c>
      <c r="F60" s="95" t="e">
        <f t="shared" ca="1" si="3"/>
        <v>#N/A</v>
      </c>
      <c r="G60" s="270">
        <f t="shared" si="1"/>
        <v>37316</v>
      </c>
      <c r="H60" s="271" t="e">
        <f ca="1">VLOOKUP($B60,Curves!$A$3:$I$34,3)-VLOOKUP($B60,Curves!$A$3:$I$34,7)</f>
        <v>#N/A</v>
      </c>
      <c r="I60" s="272" t="e">
        <f ca="1">VLOOKUP($B60,Curves!$A$3:$I$34,3)-VLOOKUP($B60,Curves!$A$3:$I$34,5)</f>
        <v>#N/A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E99" sqref="E99"/>
    </sheetView>
  </sheetViews>
  <sheetFormatPr defaultRowHeight="11.25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703125" style="259" bestFit="1" customWidth="1"/>
    <col min="5" max="5" width="9" style="259" bestFit="1" customWidth="1"/>
    <col min="6" max="6" width="9.140625" style="259"/>
    <col min="7" max="7" width="12.5703125" style="259" bestFit="1" customWidth="1"/>
    <col min="8" max="16384" width="9.140625" style="259"/>
  </cols>
  <sheetData>
    <row r="1" spans="1:7" ht="23.25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36951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abSelected="1" workbookViewId="0">
      <selection activeCell="F16" sqref="F16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f>HLOOKUP($X3,[4]Data!$S$7:$BU$78,12)/1000</f>
        <v>616.2341612903225</v>
      </c>
      <c r="L3" s="23" t="e">
        <f>VLOOKUP($B3,'Power Curve'!$D$9:$DU$282,85,0)/1000</f>
        <v>#N/A</v>
      </c>
      <c r="M3" s="23" t="e">
        <f>$L3*M$1</f>
        <v>#N/A</v>
      </c>
      <c r="N3" s="23" t="e">
        <f>$L3*N$1</f>
        <v>#N/A</v>
      </c>
      <c r="O3" s="23" t="e">
        <f>$L3*O$1</f>
        <v>#N/A</v>
      </c>
      <c r="P3" s="23" t="e">
        <f>$L3*P$1</f>
        <v>#N/A</v>
      </c>
      <c r="Q3" s="23" t="e">
        <f>IF(($I3-$J3-$K3-L3)&gt;1200,1200,($I3-$J3-$K3-L3))</f>
        <v>#N/A</v>
      </c>
      <c r="R3" s="23" t="e">
        <f>$I3-$J3-$K3-M3</f>
        <v>#N/A</v>
      </c>
      <c r="S3" s="23" t="e">
        <f>$I3-$J3-$K3-N3</f>
        <v>#N/A</v>
      </c>
      <c r="T3" s="23" t="e">
        <f>$I3-$J3-$K3-O3</f>
        <v>#N/A</v>
      </c>
      <c r="U3" s="23" t="e">
        <f>$I3-$J3-$K3-P3</f>
        <v>#N/A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 t="e">
        <f ca="1">VLOOKUP($B4,Curves!$A$2:$M$28,12,0)</f>
        <v>#N/A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 t="e">
        <f ca="1">VLOOKUP($B5,'Power Curve'!$D$9:$DU$282,85,0)/1000</f>
        <v>#N/A</v>
      </c>
      <c r="M5" s="23" t="e">
        <f t="shared" ca="1" si="2"/>
        <v>#N/A</v>
      </c>
      <c r="N5" s="23" t="e">
        <f t="shared" ca="1" si="2"/>
        <v>#N/A</v>
      </c>
      <c r="O5" s="23" t="e">
        <f t="shared" ca="1" si="2"/>
        <v>#N/A</v>
      </c>
      <c r="P5" s="23" t="e">
        <f t="shared" ca="1" si="2"/>
        <v>#N/A</v>
      </c>
      <c r="Q5" s="23" t="e">
        <f t="shared" ca="1" si="3"/>
        <v>#N/A</v>
      </c>
      <c r="R5" s="23" t="e">
        <f t="shared" ca="1" si="4"/>
        <v>#N/A</v>
      </c>
      <c r="S5" s="23" t="e">
        <f t="shared" ca="1" si="5"/>
        <v>#N/A</v>
      </c>
      <c r="T5" s="23" t="e">
        <f t="shared" ca="1" si="6"/>
        <v>#N/A</v>
      </c>
      <c r="U5" s="23" t="e">
        <f t="shared" ca="1" si="7"/>
        <v>#N/A</v>
      </c>
      <c r="W5" s="128" t="e">
        <f ca="1">VLOOKUP($B5,Curves!$A$2:$M$28,12,0)</f>
        <v>#N/A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 t="e">
        <f ca="1">VLOOKUP($B6,'Power Curve'!$D$9:$DU$282,85,0)/1000</f>
        <v>#N/A</v>
      </c>
      <c r="M6" s="23" t="e">
        <f t="shared" ca="1" si="2"/>
        <v>#N/A</v>
      </c>
      <c r="N6" s="23" t="e">
        <f t="shared" ca="1" si="2"/>
        <v>#N/A</v>
      </c>
      <c r="O6" s="23" t="e">
        <f t="shared" ca="1" si="2"/>
        <v>#N/A</v>
      </c>
      <c r="P6" s="23" t="e">
        <f t="shared" ca="1" si="2"/>
        <v>#N/A</v>
      </c>
      <c r="Q6" s="23" t="e">
        <f t="shared" ca="1" si="3"/>
        <v>#N/A</v>
      </c>
      <c r="R6" s="23" t="e">
        <f t="shared" ca="1" si="4"/>
        <v>#N/A</v>
      </c>
      <c r="S6" s="23" t="e">
        <f t="shared" ca="1" si="5"/>
        <v>#N/A</v>
      </c>
      <c r="T6" s="23" t="e">
        <f t="shared" ca="1" si="6"/>
        <v>#N/A</v>
      </c>
      <c r="U6" s="23" t="e">
        <f t="shared" ca="1" si="7"/>
        <v>#N/A</v>
      </c>
      <c r="W6" s="128" t="e">
        <f ca="1">VLOOKUP($B6,Curves!$A$2:$M$28,12,0)</f>
        <v>#N/A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 t="e">
        <f ca="1">VLOOKUP($B7,'Power Curve'!$D$9:$DU$282,85,0)/1000</f>
        <v>#N/A</v>
      </c>
      <c r="M7" s="23" t="e">
        <f t="shared" ca="1" si="2"/>
        <v>#N/A</v>
      </c>
      <c r="N7" s="23" t="e">
        <f t="shared" ca="1" si="2"/>
        <v>#N/A</v>
      </c>
      <c r="O7" s="23" t="e">
        <f t="shared" ca="1" si="2"/>
        <v>#N/A</v>
      </c>
      <c r="P7" s="23" t="e">
        <f t="shared" ca="1" si="2"/>
        <v>#N/A</v>
      </c>
      <c r="Q7" s="23" t="e">
        <f t="shared" ca="1" si="3"/>
        <v>#N/A</v>
      </c>
      <c r="R7" s="23" t="e">
        <f t="shared" ca="1" si="4"/>
        <v>#N/A</v>
      </c>
      <c r="S7" s="23" t="e">
        <f t="shared" ca="1" si="5"/>
        <v>#N/A</v>
      </c>
      <c r="T7" s="23" t="e">
        <f t="shared" ca="1" si="6"/>
        <v>#N/A</v>
      </c>
      <c r="U7" s="23" t="e">
        <f t="shared" ca="1" si="7"/>
        <v>#N/A</v>
      </c>
      <c r="W7" s="128" t="e">
        <f ca="1">VLOOKUP($B7,Curves!$A$2:$M$28,12,0)</f>
        <v>#N/A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 t="e">
        <f ca="1">VLOOKUP($B8,'Power Curve'!$D$9:$DU$282,85,0)/1000</f>
        <v>#N/A</v>
      </c>
      <c r="M8" s="23" t="e">
        <f t="shared" ca="1" si="2"/>
        <v>#N/A</v>
      </c>
      <c r="N8" s="23" t="e">
        <f t="shared" ca="1" si="2"/>
        <v>#N/A</v>
      </c>
      <c r="O8" s="23" t="e">
        <f t="shared" ca="1" si="2"/>
        <v>#N/A</v>
      </c>
      <c r="P8" s="23" t="e">
        <f t="shared" ca="1" si="2"/>
        <v>#N/A</v>
      </c>
      <c r="Q8" s="23" t="e">
        <f t="shared" ca="1" si="3"/>
        <v>#N/A</v>
      </c>
      <c r="R8" s="23" t="e">
        <f t="shared" ca="1" si="4"/>
        <v>#N/A</v>
      </c>
      <c r="S8" s="23" t="e">
        <f t="shared" ca="1" si="5"/>
        <v>#N/A</v>
      </c>
      <c r="T8" s="23" t="e">
        <f t="shared" ca="1" si="6"/>
        <v>#N/A</v>
      </c>
      <c r="U8" s="23" t="e">
        <f t="shared" ca="1" si="7"/>
        <v>#N/A</v>
      </c>
      <c r="W8" s="128" t="e">
        <f ca="1">VLOOKUP($B8,Curves!$A$2:$M$28,12,0)</f>
        <v>#N/A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 t="e">
        <f ca="1">VLOOKUP($B9,'Power Curve'!$D$9:$DU$282,85,0)/1000</f>
        <v>#N/A</v>
      </c>
      <c r="M9" s="23" t="e">
        <f t="shared" ca="1" si="2"/>
        <v>#N/A</v>
      </c>
      <c r="N9" s="23" t="e">
        <f t="shared" ca="1" si="2"/>
        <v>#N/A</v>
      </c>
      <c r="O9" s="23" t="e">
        <f t="shared" ca="1" si="2"/>
        <v>#N/A</v>
      </c>
      <c r="P9" s="23" t="e">
        <f t="shared" ca="1" si="2"/>
        <v>#N/A</v>
      </c>
      <c r="Q9" s="23" t="e">
        <f t="shared" ca="1" si="3"/>
        <v>#N/A</v>
      </c>
      <c r="R9" s="23" t="e">
        <f t="shared" ca="1" si="4"/>
        <v>#N/A</v>
      </c>
      <c r="S9" s="23" t="e">
        <f t="shared" ca="1" si="5"/>
        <v>#N/A</v>
      </c>
      <c r="T9" s="23" t="e">
        <f t="shared" ca="1" si="6"/>
        <v>#N/A</v>
      </c>
      <c r="U9" s="23" t="e">
        <f t="shared" ca="1" si="7"/>
        <v>#N/A</v>
      </c>
      <c r="W9" s="128" t="e">
        <f ca="1">VLOOKUP($B9,Curves!$A$2:$M$28,12,0)</f>
        <v>#N/A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 t="e">
        <f ca="1">VLOOKUP($B10,'Power Curve'!$D$9:$DU$282,85,0)/1000</f>
        <v>#N/A</v>
      </c>
      <c r="M10" s="23" t="e">
        <f t="shared" ca="1" si="2"/>
        <v>#N/A</v>
      </c>
      <c r="N10" s="23" t="e">
        <f t="shared" ca="1" si="2"/>
        <v>#N/A</v>
      </c>
      <c r="O10" s="23" t="e">
        <f t="shared" ca="1" si="2"/>
        <v>#N/A</v>
      </c>
      <c r="P10" s="23" t="e">
        <f t="shared" ca="1" si="2"/>
        <v>#N/A</v>
      </c>
      <c r="Q10" s="23" t="e">
        <f t="shared" ca="1" si="3"/>
        <v>#N/A</v>
      </c>
      <c r="R10" s="23" t="e">
        <f t="shared" ca="1" si="4"/>
        <v>#N/A</v>
      </c>
      <c r="S10" s="23" t="e">
        <f t="shared" ca="1" si="5"/>
        <v>#N/A</v>
      </c>
      <c r="T10" s="23" t="e">
        <f t="shared" ca="1" si="6"/>
        <v>#N/A</v>
      </c>
      <c r="U10" s="23" t="e">
        <f t="shared" ca="1" si="7"/>
        <v>#N/A</v>
      </c>
      <c r="W10" s="128" t="e">
        <f ca="1">VLOOKUP($B10,Curves!$A$2:$M$28,12,0)</f>
        <v>#N/A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 t="e">
        <f ca="1">VLOOKUP($B11,'Power Curve'!$D$9:$DU$282,85,0)/1000</f>
        <v>#N/A</v>
      </c>
      <c r="M11" s="23" t="e">
        <f t="shared" ca="1" si="2"/>
        <v>#N/A</v>
      </c>
      <c r="N11" s="23" t="e">
        <f t="shared" ca="1" si="2"/>
        <v>#N/A</v>
      </c>
      <c r="O11" s="23" t="e">
        <f t="shared" ca="1" si="2"/>
        <v>#N/A</v>
      </c>
      <c r="P11" s="23" t="e">
        <f t="shared" ca="1" si="2"/>
        <v>#N/A</v>
      </c>
      <c r="Q11" s="23" t="e">
        <f t="shared" ca="1" si="3"/>
        <v>#N/A</v>
      </c>
      <c r="R11" s="23" t="e">
        <f t="shared" ca="1" si="4"/>
        <v>#N/A</v>
      </c>
      <c r="S11" s="23" t="e">
        <f t="shared" ca="1" si="5"/>
        <v>#N/A</v>
      </c>
      <c r="T11" s="23" t="e">
        <f t="shared" ca="1" si="6"/>
        <v>#N/A</v>
      </c>
      <c r="U11" s="23" t="e">
        <f t="shared" ca="1" si="7"/>
        <v>#N/A</v>
      </c>
      <c r="W11" s="128" t="e">
        <f ca="1">VLOOKUP($B11,Curves!$A$2:$M$28,12,0)</f>
        <v>#N/A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 t="e">
        <f ca="1">VLOOKUP($B12,'Power Curve'!$D$9:$DU$282,85,0)/1000</f>
        <v>#N/A</v>
      </c>
      <c r="M12" s="23" t="e">
        <f t="shared" ca="1" si="2"/>
        <v>#N/A</v>
      </c>
      <c r="N12" s="23" t="e">
        <f t="shared" ca="1" si="2"/>
        <v>#N/A</v>
      </c>
      <c r="O12" s="23" t="e">
        <f t="shared" ca="1" si="2"/>
        <v>#N/A</v>
      </c>
      <c r="P12" s="23" t="e">
        <f t="shared" ca="1" si="2"/>
        <v>#N/A</v>
      </c>
      <c r="Q12" s="23" t="e">
        <f t="shared" ca="1" si="3"/>
        <v>#N/A</v>
      </c>
      <c r="R12" s="23" t="e">
        <f t="shared" ca="1" si="4"/>
        <v>#N/A</v>
      </c>
      <c r="S12" s="23" t="e">
        <f t="shared" ca="1" si="5"/>
        <v>#N/A</v>
      </c>
      <c r="T12" s="23" t="e">
        <f t="shared" ca="1" si="6"/>
        <v>#N/A</v>
      </c>
      <c r="U12" s="23" t="e">
        <f t="shared" ca="1" si="7"/>
        <v>#N/A</v>
      </c>
      <c r="W12" s="128" t="e">
        <f ca="1">VLOOKUP($B12,Curves!$A$2:$M$28,12,0)</f>
        <v>#N/A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 t="e">
        <f ca="1">VLOOKUP($B13,'Power Curve'!$D$9:$DU$282,85,0)/1000</f>
        <v>#N/A</v>
      </c>
      <c r="M13" s="23" t="e">
        <f t="shared" ca="1" si="2"/>
        <v>#N/A</v>
      </c>
      <c r="N13" s="23" t="e">
        <f t="shared" ca="1" si="2"/>
        <v>#N/A</v>
      </c>
      <c r="O13" s="23" t="e">
        <f t="shared" ca="1" si="2"/>
        <v>#N/A</v>
      </c>
      <c r="P13" s="23" t="e">
        <f t="shared" ca="1" si="2"/>
        <v>#N/A</v>
      </c>
      <c r="Q13" s="23" t="e">
        <f t="shared" ca="1" si="3"/>
        <v>#N/A</v>
      </c>
      <c r="R13" s="23" t="e">
        <f t="shared" ca="1" si="4"/>
        <v>#N/A</v>
      </c>
      <c r="S13" s="23" t="e">
        <f t="shared" ca="1" si="5"/>
        <v>#N/A</v>
      </c>
      <c r="T13" s="23" t="e">
        <f t="shared" ca="1" si="6"/>
        <v>#N/A</v>
      </c>
      <c r="U13" s="23" t="e">
        <f t="shared" ca="1" si="7"/>
        <v>#N/A</v>
      </c>
      <c r="W13" s="128" t="e">
        <f ca="1">VLOOKUP($B13,Curves!$A$2:$M$28,12,0)</f>
        <v>#N/A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 t="e">
        <f ca="1">VLOOKUP($B14,'Power Curve'!$D$9:$DU$282,85,0)/1000</f>
        <v>#N/A</v>
      </c>
      <c r="M14" s="23" t="e">
        <f t="shared" ca="1" si="2"/>
        <v>#N/A</v>
      </c>
      <c r="N14" s="23" t="e">
        <f t="shared" ca="1" si="2"/>
        <v>#N/A</v>
      </c>
      <c r="O14" s="23" t="e">
        <f t="shared" ca="1" si="2"/>
        <v>#N/A</v>
      </c>
      <c r="P14" s="23" t="e">
        <f t="shared" ca="1" si="2"/>
        <v>#N/A</v>
      </c>
      <c r="Q14" s="23" t="e">
        <f t="shared" ca="1" si="3"/>
        <v>#N/A</v>
      </c>
      <c r="R14" s="23" t="e">
        <f t="shared" ca="1" si="4"/>
        <v>#N/A</v>
      </c>
      <c r="S14" s="23" t="e">
        <f t="shared" ca="1" si="5"/>
        <v>#N/A</v>
      </c>
      <c r="T14" s="23" t="e">
        <f t="shared" ca="1" si="6"/>
        <v>#N/A</v>
      </c>
      <c r="U14" s="23" t="e">
        <f t="shared" ca="1" si="7"/>
        <v>#N/A</v>
      </c>
      <c r="W14" s="128" t="e">
        <f ca="1">VLOOKUP($B14,Curves!$A$2:$M$28,12,0)</f>
        <v>#N/A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</v>
      </c>
      <c r="D18" s="6" t="e">
        <f>VLOOKUP($B18,$B$2:$U$14,16)</f>
        <v>#N/A</v>
      </c>
      <c r="E18" s="4">
        <f>VLOOKUP($B18,Forecast!$C$49:$O$72,8)/1000</f>
        <v>424.18181818181819</v>
      </c>
      <c r="F18" s="4">
        <f>VLOOKUP($B18,Forecast!$C$49:$O$72,9)/1000</f>
        <v>276.72727272727269</v>
      </c>
      <c r="G18" s="4">
        <f>VLOOKUP($B18,Forecast!$C$49:$O$72,10)/1000</f>
        <v>747.54545454545462</v>
      </c>
      <c r="H18" s="4">
        <f>VLOOKUP($B18,Forecast!$C$49:$O$72,11)/1000</f>
        <v>295.4545454545455</v>
      </c>
      <c r="I18" s="4">
        <f>VLOOKUP($B18,Forecast!$C$49:$O$72,12)/1000</f>
        <v>0</v>
      </c>
      <c r="J18" s="4" t="e">
        <f>SUM(C18:I18)</f>
        <v>#N/A</v>
      </c>
      <c r="K18" s="4">
        <f>VLOOKUP($B18,Forecast!$C$49:$O$72,5)/1000</f>
        <v>3667.1883870967745</v>
      </c>
      <c r="L18" s="4">
        <f>VLOOKUP($Z3,'Lavo Fcst'!$B$29:$F$52,5)/1000</f>
        <v>50709</v>
      </c>
      <c r="M18" s="4" t="e">
        <f>J18-K18</f>
        <v>#N/A</v>
      </c>
      <c r="N18" s="248" t="e">
        <f>(M18*A18)+L18</f>
        <v>#N/A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1200</v>
      </c>
      <c r="E19" s="6">
        <f>VLOOKUP($B19,Forecast!$C$49:$O$72,8)/1000</f>
        <v>375</v>
      </c>
      <c r="F19" s="6">
        <f>VLOOKUP($B19,Forecast!$C$49:$O$72,9)/1000</f>
        <v>250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3395</v>
      </c>
      <c r="K19" s="6">
        <f>VLOOKUP($B19,Forecast!$C$49:$O$72,5)/1000</f>
        <v>3336.5317241379312</v>
      </c>
      <c r="L19" s="6" t="e">
        <f>N18</f>
        <v>#N/A</v>
      </c>
      <c r="M19" s="6">
        <f t="shared" ref="M19:M29" si="13">J19-K19</f>
        <v>58.468275862068822</v>
      </c>
      <c r="N19" s="114" t="e">
        <f t="shared" ref="N19:N29" si="14">(M19*A19)+L19</f>
        <v>#N/A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 t="e">
        <f t="shared" ca="1" si="11"/>
        <v>#N/A</v>
      </c>
      <c r="E20" s="321">
        <f>VLOOKUP($B20,Forecast!$C$49:$O$72,8)/1000</f>
        <v>375</v>
      </c>
      <c r="F20" s="321">
        <f>VLOOKUP($B20,Forecast!$C$49:$O$72,9)/1000</f>
        <v>250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 t="e">
        <f t="shared" ca="1" si="12"/>
        <v>#N/A</v>
      </c>
      <c r="K20" s="321">
        <f>VLOOKUP($B20,Forecast!$C$49:$O$72,5)/1000</f>
        <v>3060.1154838709676</v>
      </c>
      <c r="L20" s="321" t="e">
        <f t="shared" ref="L20:L29" si="15">N19</f>
        <v>#N/A</v>
      </c>
      <c r="M20" s="321" t="e">
        <f t="shared" ca="1" si="13"/>
        <v>#N/A</v>
      </c>
      <c r="N20" s="322" t="e">
        <f t="shared" ca="1" si="14"/>
        <v>#N/A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 t="e">
        <f t="shared" ca="1" si="11"/>
        <v>#N/A</v>
      </c>
      <c r="E21" s="6">
        <f>VLOOKUP($B21,Forecast!$C$49:$O$72,8)/1000</f>
        <v>375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 t="e">
        <f t="shared" ca="1" si="12"/>
        <v>#N/A</v>
      </c>
      <c r="K21" s="6">
        <f>VLOOKUP($B21,Forecast!$C$49:$O$72,5)/1000</f>
        <v>2845.6556666666665</v>
      </c>
      <c r="L21" s="6" t="e">
        <f t="shared" ca="1" si="15"/>
        <v>#N/A</v>
      </c>
      <c r="M21" s="6" t="e">
        <f t="shared" ca="1" si="13"/>
        <v>#N/A</v>
      </c>
      <c r="N21" s="114" t="e">
        <f t="shared" ca="1" si="14"/>
        <v>#N/A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 t="e">
        <f t="shared" ca="1" si="11"/>
        <v>#N/A</v>
      </c>
      <c r="E22" s="6">
        <f>VLOOKUP($B22,Forecast!$C$49:$O$72,8)/1000</f>
        <v>375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 t="e">
        <f t="shared" ca="1" si="12"/>
        <v>#N/A</v>
      </c>
      <c r="K22" s="6">
        <f>VLOOKUP($B22,Forecast!$C$49:$O$72,5)/1000</f>
        <v>2845.6477419354842</v>
      </c>
      <c r="L22" s="6" t="e">
        <f t="shared" ca="1" si="15"/>
        <v>#N/A</v>
      </c>
      <c r="M22" s="6" t="e">
        <f t="shared" ca="1" si="13"/>
        <v>#N/A</v>
      </c>
      <c r="N22" s="114" t="e">
        <f t="shared" ca="1" si="14"/>
        <v>#N/A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 t="e">
        <f t="shared" ca="1" si="11"/>
        <v>#N/A</v>
      </c>
      <c r="E23" s="6">
        <f>VLOOKUP($B23,Forecast!$C$49:$O$72,8)/1000</f>
        <v>375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 t="e">
        <f t="shared" ca="1" si="12"/>
        <v>#N/A</v>
      </c>
      <c r="K23" s="6">
        <f>VLOOKUP($B23,Forecast!$C$49:$O$72,5)/1000</f>
        <v>3290.837</v>
      </c>
      <c r="L23" s="6" t="e">
        <f t="shared" ca="1" si="15"/>
        <v>#N/A</v>
      </c>
      <c r="M23" s="6" t="e">
        <f t="shared" ca="1" si="13"/>
        <v>#N/A</v>
      </c>
      <c r="N23" s="114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 t="e">
        <f t="shared" ca="1" si="11"/>
        <v>#N/A</v>
      </c>
      <c r="E24" s="6">
        <f>VLOOKUP($B24,Forecast!$C$49:$O$72,8)/1000</f>
        <v>375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 t="e">
        <f t="shared" ca="1" si="12"/>
        <v>#N/A</v>
      </c>
      <c r="K24" s="6">
        <f>VLOOKUP($B24,Forecast!$C$49:$O$72,5)/1000</f>
        <v>3520.4306451612906</v>
      </c>
      <c r="L24" s="6" t="e">
        <f t="shared" ca="1" si="15"/>
        <v>#N/A</v>
      </c>
      <c r="M24" s="6" t="e">
        <f t="shared" ca="1" si="13"/>
        <v>#N/A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 t="e">
        <f t="shared" ca="1" si="11"/>
        <v>#N/A</v>
      </c>
      <c r="E25" s="6">
        <f>VLOOKUP($B25,Forecast!$C$49:$O$72,8)/1000</f>
        <v>375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 t="e">
        <f t="shared" ca="1" si="12"/>
        <v>#N/A</v>
      </c>
      <c r="K25" s="6">
        <f>VLOOKUP($B25,Forecast!$C$49:$O$72,5)/1000</f>
        <v>3724.6461290322586</v>
      </c>
      <c r="L25" s="6" t="e">
        <f t="shared" ca="1" si="15"/>
        <v>#N/A</v>
      </c>
      <c r="M25" s="6" t="e">
        <f t="shared" ca="1" si="13"/>
        <v>#N/A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 t="e">
        <f t="shared" ca="1" si="11"/>
        <v>#N/A</v>
      </c>
      <c r="E26" s="6">
        <f>VLOOKUP($B26,Forecast!$C$49:$O$72,8)/1000</f>
        <v>375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 t="e">
        <f t="shared" ca="1" si="12"/>
        <v>#N/A</v>
      </c>
      <c r="K26" s="6">
        <f>VLOOKUP($B26,Forecast!$C$49:$O$72,5)/1000</f>
        <v>3337.4166666666665</v>
      </c>
      <c r="L26" s="6" t="e">
        <f t="shared" ca="1" si="15"/>
        <v>#N/A</v>
      </c>
      <c r="M26" s="6" t="e">
        <f t="shared" ca="1" si="13"/>
        <v>#N/A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 t="e">
        <f t="shared" ca="1" si="11"/>
        <v>#N/A</v>
      </c>
      <c r="E27" s="321">
        <f>VLOOKUP($B27,Forecast!$C$49:$O$72,8)/1000</f>
        <v>375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 t="e">
        <f t="shared" ca="1" si="12"/>
        <v>#N/A</v>
      </c>
      <c r="K27" s="321">
        <f>VLOOKUP($B27,Forecast!$C$49:$O$72,5)/1000</f>
        <v>3197.9506451612906</v>
      </c>
      <c r="L27" s="321" t="e">
        <f t="shared" ca="1" si="15"/>
        <v>#N/A</v>
      </c>
      <c r="M27" s="321" t="e">
        <f t="shared" ca="1" si="13"/>
        <v>#N/A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 t="e">
        <f t="shared" ca="1" si="11"/>
        <v>#N/A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 t="e">
        <f t="shared" ca="1" si="12"/>
        <v>#N/A</v>
      </c>
      <c r="K28" s="6">
        <f>VLOOKUP($B28,Forecast!$C$49:$O$72,5)/1000</f>
        <v>3614.27</v>
      </c>
      <c r="L28" s="6" t="e">
        <f t="shared" ca="1" si="15"/>
        <v>#N/A</v>
      </c>
      <c r="M28" s="6" t="e">
        <f t="shared" ca="1" si="13"/>
        <v>#N/A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 t="e">
        <f t="shared" ca="1" si="11"/>
        <v>#N/A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 t="e">
        <f t="shared" ca="1" si="12"/>
        <v>#N/A</v>
      </c>
      <c r="K29" s="94">
        <f>VLOOKUP($B29,Forecast!$C$49:$O$72,5)/1000</f>
        <v>3536.6877419354842</v>
      </c>
      <c r="L29" s="94" t="e">
        <f t="shared" ca="1" si="15"/>
        <v>#N/A</v>
      </c>
      <c r="M29" s="94" t="e">
        <f t="shared" ca="1" si="13"/>
        <v>#N/A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 t="e">
        <f>VLOOKUP($B33,$B$2:$U$14,16)</f>
        <v>#N/A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 t="e">
        <f>SUM(C33:I33)</f>
        <v>#N/A</v>
      </c>
      <c r="K33" s="4">
        <f>VLOOKUP($X3,Forecast!$C$30:$O$72,5)/1000</f>
        <v>3123.483870967742</v>
      </c>
      <c r="L33" s="4">
        <f>'Lavo Fcst'!$F$33/1000</f>
        <v>78580</v>
      </c>
      <c r="M33" s="4" t="e">
        <f>J33-K33</f>
        <v>#N/A</v>
      </c>
      <c r="N33" s="248" t="e">
        <f>(M33*A33)+L33</f>
        <v>#N/A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 t="e">
        <f>N33</f>
        <v>#N/A</v>
      </c>
      <c r="M34" s="6">
        <f t="shared" ref="M34:M44" si="19">J34-K34</f>
        <v>49.206896551724185</v>
      </c>
      <c r="N34" s="114" t="e">
        <f t="shared" ref="N34:N44" si="20">(M34*A34)+L34</f>
        <v>#N/A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 t="e">
        <f t="shared" ca="1" si="17"/>
        <v>#N/A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 t="e">
        <f t="shared" ca="1" si="18"/>
        <v>#N/A</v>
      </c>
      <c r="K35" s="6">
        <f>VLOOKUP($X5,Forecast!$C$30:$O$72,5)/1000</f>
        <v>2825.3548387096776</v>
      </c>
      <c r="L35" s="6" t="e">
        <f t="shared" ref="L35:L44" si="21">N34</f>
        <v>#N/A</v>
      </c>
      <c r="M35" s="6" t="e">
        <f t="shared" ca="1" si="19"/>
        <v>#N/A</v>
      </c>
      <c r="N35" s="114" t="e">
        <f t="shared" ca="1" si="20"/>
        <v>#N/A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 t="e">
        <f t="shared" ca="1" si="17"/>
        <v>#N/A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 t="e">
        <f t="shared" ca="1" si="18"/>
        <v>#N/A</v>
      </c>
      <c r="K36" s="6">
        <f>VLOOKUP($X6,Forecast!$C$30:$O$72,5)/1000</f>
        <v>2422.9666666666667</v>
      </c>
      <c r="L36" s="6" t="e">
        <f t="shared" ca="1" si="21"/>
        <v>#N/A</v>
      </c>
      <c r="M36" s="6" t="e">
        <f t="shared" ca="1" si="19"/>
        <v>#N/A</v>
      </c>
      <c r="N36" s="114" t="e">
        <f t="shared" ca="1" si="20"/>
        <v>#N/A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 t="e">
        <f t="shared" ca="1" si="17"/>
        <v>#N/A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 t="e">
        <f t="shared" ca="1" si="18"/>
        <v>#N/A</v>
      </c>
      <c r="K37" s="6">
        <f>VLOOKUP($X7,Forecast!$C$30:$O$72,5)/1000</f>
        <v>2665.677419354839</v>
      </c>
      <c r="L37" s="6" t="e">
        <f t="shared" ca="1" si="21"/>
        <v>#N/A</v>
      </c>
      <c r="M37" s="6" t="e">
        <f t="shared" ca="1" si="19"/>
        <v>#N/A</v>
      </c>
      <c r="N37" s="114" t="e">
        <f t="shared" ca="1" si="20"/>
        <v>#N/A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 t="e">
        <f t="shared" ca="1" si="17"/>
        <v>#N/A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 t="e">
        <f t="shared" ca="1" si="18"/>
        <v>#N/A</v>
      </c>
      <c r="K38" s="6">
        <f>VLOOKUP($X8,Forecast!$C$30:$O$72,5)/1000</f>
        <v>3097.9</v>
      </c>
      <c r="L38" s="6" t="e">
        <f t="shared" ca="1" si="21"/>
        <v>#N/A</v>
      </c>
      <c r="M38" s="6" t="e">
        <f t="shared" ca="1" si="19"/>
        <v>#N/A</v>
      </c>
      <c r="N38" s="114" t="e">
        <f t="shared" ca="1" si="20"/>
        <v>#N/A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 t="e">
        <f t="shared" ca="1" si="17"/>
        <v>#N/A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 t="e">
        <f t="shared" ca="1" si="18"/>
        <v>#N/A</v>
      </c>
      <c r="K39" s="6">
        <f>VLOOKUP($X9,Forecast!$C$30:$O$72,5)/1000</f>
        <v>3320.8064516129034</v>
      </c>
      <c r="L39" s="6" t="e">
        <f t="shared" ca="1" si="21"/>
        <v>#N/A</v>
      </c>
      <c r="M39" s="6" t="e">
        <f t="shared" ca="1" si="19"/>
        <v>#N/A</v>
      </c>
      <c r="N39" s="114" t="e">
        <f t="shared" ca="1" si="20"/>
        <v>#N/A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 t="e">
        <f t="shared" ca="1" si="17"/>
        <v>#N/A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 t="e">
        <f t="shared" ca="1" si="18"/>
        <v>#N/A</v>
      </c>
      <c r="K40" s="6">
        <f>VLOOKUP($X10,Forecast!$C$30:$O$72,5)/1000</f>
        <v>3616.161290322581</v>
      </c>
      <c r="L40" s="6" t="e">
        <f t="shared" ca="1" si="21"/>
        <v>#N/A</v>
      </c>
      <c r="M40" s="6" t="e">
        <f t="shared" ca="1" si="19"/>
        <v>#N/A</v>
      </c>
      <c r="N40" s="114" t="e">
        <f t="shared" ca="1" si="20"/>
        <v>#N/A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 t="e">
        <f t="shared" ca="1" si="17"/>
        <v>#N/A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 t="e">
        <f t="shared" ca="1" si="18"/>
        <v>#N/A</v>
      </c>
      <c r="K41" s="6">
        <f>VLOOKUP($X11,Forecast!$C$30:$O$72,5)/1000</f>
        <v>3191.6666666666665</v>
      </c>
      <c r="L41" s="6" t="e">
        <f t="shared" ca="1" si="21"/>
        <v>#N/A</v>
      </c>
      <c r="M41" s="6" t="e">
        <f t="shared" ca="1" si="19"/>
        <v>#N/A</v>
      </c>
      <c r="N41" s="114" t="e">
        <f t="shared" ca="1" si="20"/>
        <v>#N/A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 t="e">
        <f t="shared" ca="1" si="17"/>
        <v>#N/A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 t="e">
        <f t="shared" ca="1" si="18"/>
        <v>#N/A</v>
      </c>
      <c r="K42" s="6">
        <f>VLOOKUP($X12,Forecast!$C$30:$O$72,5)/1000</f>
        <v>3104.8064516129034</v>
      </c>
      <c r="L42" s="6" t="e">
        <f t="shared" ca="1" si="21"/>
        <v>#N/A</v>
      </c>
      <c r="M42" s="6" t="e">
        <f t="shared" ca="1" si="19"/>
        <v>#N/A</v>
      </c>
      <c r="N42" s="114" t="e">
        <f t="shared" ca="1" si="20"/>
        <v>#N/A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 t="e">
        <f t="shared" ca="1" si="17"/>
        <v>#N/A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 t="e">
        <f t="shared" ca="1" si="18"/>
        <v>#N/A</v>
      </c>
      <c r="K43" s="6">
        <f>VLOOKUP($X13,Forecast!$C$30:$O$72,5)/1000</f>
        <v>3509</v>
      </c>
      <c r="L43" s="6" t="e">
        <f t="shared" ca="1" si="21"/>
        <v>#N/A</v>
      </c>
      <c r="M43" s="6" t="e">
        <f t="shared" ca="1" si="19"/>
        <v>#N/A</v>
      </c>
      <c r="N43" s="114" t="e">
        <f t="shared" ca="1" si="20"/>
        <v>#N/A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 t="e">
        <f t="shared" ca="1" si="17"/>
        <v>#N/A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 t="e">
        <f t="shared" ca="1" si="18"/>
        <v>#N/A</v>
      </c>
      <c r="K44" s="94">
        <f>VLOOKUP($X14,Forecast!$C$30:$O$72,5)/1000</f>
        <v>3433.677419354839</v>
      </c>
      <c r="L44" s="94" t="e">
        <f t="shared" ca="1" si="21"/>
        <v>#N/A</v>
      </c>
      <c r="M44" s="94" t="e">
        <f t="shared" ca="1" si="19"/>
        <v>#N/A</v>
      </c>
      <c r="N44" s="300" t="e">
        <f t="shared" ca="1" si="20"/>
        <v>#N/A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45" activePane="bottomRight" state="frozen"/>
      <selection activeCell="G12" sqref="G12"/>
      <selection pane="topRight" activeCell="G12" sqref="G12"/>
      <selection pane="bottomLeft" activeCell="G12" sqref="G12"/>
      <selection pane="bottomRight" activeCell="H50" sqref="H50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4.9620999999999998E-2</v>
      </c>
      <c r="Z2" s="23">
        <v>425000</v>
      </c>
    </row>
    <row r="3" spans="1:29" ht="12.75" customHeight="1" x14ac:dyDescent="0.2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5" thickBot="1" x14ac:dyDescent="0.25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450000</v>
      </c>
      <c r="F49" s="9"/>
      <c r="G49" s="241">
        <f t="shared" si="4"/>
        <v>3667188.3870967743</v>
      </c>
      <c r="H49" s="9">
        <f>VLOOKUP($C49,[1]Topock!$S$5:$T$764,2)</f>
        <v>538000</v>
      </c>
      <c r="I49" s="9">
        <f>VLOOKUP($C49,[1]Ehrenberg!$S$7:$T$536,2)</f>
        <v>1193000</v>
      </c>
      <c r="J49" s="9">
        <f>VLOOKUP($C49,'[1]Kern Mojave'!$S$5:$T$533,2)</f>
        <v>424181.81818181818</v>
      </c>
      <c r="K49" s="9">
        <f>VLOOKUP($C49,'[1]PG&amp;E WR'!$S$8:$T$552,2)</f>
        <v>276727.27272727271</v>
      </c>
      <c r="L49" s="9">
        <f>VLOOKUP($C49,'[1]TW N Needles'!$S$8:$T$536,2)</f>
        <v>747545.45454545459</v>
      </c>
      <c r="M49" s="9">
        <f>VLOOKUP($C49,'[1]Cali Prod'!$S$5:$T$535,2)</f>
        <v>295454.54545454547</v>
      </c>
      <c r="N49" s="9">
        <v>0</v>
      </c>
      <c r="O49" s="237">
        <f t="shared" si="8"/>
        <v>3474909.0909090908</v>
      </c>
      <c r="P49" s="9"/>
      <c r="Q49" s="235"/>
      <c r="R49" s="93">
        <f t="shared" si="5"/>
        <v>3474909.0909090908</v>
      </c>
      <c r="S49" s="17">
        <f t="shared" ref="S49:S69" si="13">$R49-$G49</f>
        <v>-192279.29618768347</v>
      </c>
      <c r="T49" s="19">
        <f t="shared" si="10"/>
        <v>-5960658.1818181872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175000</v>
      </c>
      <c r="F50" s="9">
        <f>VLOOKUP($C50,'Power Curve'!$D$8:$AX$282,44)</f>
        <v>0</v>
      </c>
      <c r="G50" s="241">
        <f t="shared" si="4"/>
        <v>3336531.7241379311</v>
      </c>
      <c r="H50" s="12">
        <v>520000</v>
      </c>
      <c r="I50" s="9">
        <v>1200000</v>
      </c>
      <c r="J50" s="9">
        <v>375000</v>
      </c>
      <c r="K50" s="335">
        <f>VLOOKUP($C50,[3]Forecast!$B$1:$Y$65,16,0)*1000</f>
        <v>250000</v>
      </c>
      <c r="L50" s="9">
        <v>750000</v>
      </c>
      <c r="M50" s="9">
        <v>300000</v>
      </c>
      <c r="N50" s="9">
        <v>0</v>
      </c>
      <c r="O50" s="237">
        <f t="shared" si="8"/>
        <v>3395000</v>
      </c>
      <c r="P50" s="9"/>
      <c r="Q50" s="235">
        <f>VLOOKUP($C50,'Power Curve'!$D$8:$DU$282,121)+VLOOKUP($C50,'Power Curve'!$D$8:$FD$282,141)</f>
        <v>0</v>
      </c>
      <c r="R50" s="93">
        <f t="shared" si="5"/>
        <v>3395000</v>
      </c>
      <c r="S50" s="17">
        <f t="shared" si="13"/>
        <v>58468.275862068869</v>
      </c>
      <c r="T50" s="19">
        <f t="shared" si="10"/>
        <v>1637111.7241379283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150000</v>
      </c>
      <c r="F51" s="9">
        <f>VLOOKUP($C51,'Power Curve'!$D$8:$AX$282,44)</f>
        <v>0</v>
      </c>
      <c r="G51" s="241">
        <f t="shared" si="4"/>
        <v>3060115.4838709678</v>
      </c>
      <c r="H51" s="12">
        <v>520000</v>
      </c>
      <c r="I51" s="9">
        <v>1200000</v>
      </c>
      <c r="J51" s="9">
        <v>375000</v>
      </c>
      <c r="K51" s="335">
        <f>VLOOKUP($C51,[3]Forecast!$B$1:$Y$65,16,0)*1000</f>
        <v>250000</v>
      </c>
      <c r="L51" s="9">
        <v>750000</v>
      </c>
      <c r="M51" s="9">
        <v>300000</v>
      </c>
      <c r="N51" s="9">
        <v>0</v>
      </c>
      <c r="O51" s="237">
        <f t="shared" si="8"/>
        <v>3395000</v>
      </c>
      <c r="P51" s="9"/>
      <c r="Q51" s="235" t="e">
        <f ca="1">VLOOKUP($C51,'Power Curve'!$D$8:$DU$282,121)+VLOOKUP($C51,'Power Curve'!$D$8:$FD$282,141)</f>
        <v>#N/A</v>
      </c>
      <c r="R51" s="95" t="e">
        <f t="shared" ca="1" si="5"/>
        <v>#N/A</v>
      </c>
      <c r="S51" s="17" t="e">
        <f t="shared" ca="1" si="13"/>
        <v>#N/A</v>
      </c>
      <c r="T51" s="19" t="e">
        <f t="shared" ca="1" si="10"/>
        <v>#N/A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520000</v>
      </c>
      <c r="I52" s="9">
        <v>1200000</v>
      </c>
      <c r="J52" s="9">
        <v>375000</v>
      </c>
      <c r="K52" s="303">
        <f>VLOOKUP($C52,[3]Forecast!$B$1:$Y$65,16,0)*1000</f>
        <v>300000</v>
      </c>
      <c r="L52" s="9">
        <v>750000</v>
      </c>
      <c r="M52" s="9">
        <v>300000</v>
      </c>
      <c r="N52" s="9">
        <v>0</v>
      </c>
      <c r="O52" s="237">
        <f t="shared" si="8"/>
        <v>3445000</v>
      </c>
      <c r="P52" s="9"/>
      <c r="Q52" s="235" t="e">
        <f ca="1">VLOOKUP($C52,'Power Curve'!$D$8:$DU$282,121)+VLOOKUP($C52,'Power Curve'!$D$8:$FD$282,141)</f>
        <v>#N/A</v>
      </c>
      <c r="R52" s="93" t="e">
        <f t="shared" ca="1" si="5"/>
        <v>#N/A</v>
      </c>
      <c r="S52" s="17" t="e">
        <f t="shared" ca="1" si="13"/>
        <v>#N/A</v>
      </c>
      <c r="T52" s="19" t="e">
        <f t="shared" ca="1" si="10"/>
        <v>#N/A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100000</v>
      </c>
      <c r="F53" s="9">
        <f>VLOOKUP($C53,'Power Curve'!$D$8:$AX$282,44)</f>
        <v>0</v>
      </c>
      <c r="G53" s="241">
        <f t="shared" si="4"/>
        <v>2845647.7419354841</v>
      </c>
      <c r="H53" s="12">
        <v>520000</v>
      </c>
      <c r="I53" s="9">
        <v>1200000</v>
      </c>
      <c r="J53" s="9">
        <v>375000</v>
      </c>
      <c r="K53" s="303">
        <f>VLOOKUP($C53,[3]Forecast!$B$1:$Y$65,16,0)*1000</f>
        <v>300000</v>
      </c>
      <c r="L53" s="9">
        <v>750000</v>
      </c>
      <c r="M53" s="9">
        <v>300000</v>
      </c>
      <c r="N53" s="9">
        <v>0</v>
      </c>
      <c r="O53" s="237">
        <f t="shared" si="8"/>
        <v>3445000</v>
      </c>
      <c r="P53" s="9"/>
      <c r="Q53" s="235" t="e">
        <f ca="1">VLOOKUP($C53,'Power Curve'!$D$8:$DU$282,121)+VLOOKUP($C53,'Power Curve'!$D$8:$FD$282,141)</f>
        <v>#N/A</v>
      </c>
      <c r="R53" s="93" t="e">
        <f t="shared" ca="1" si="5"/>
        <v>#N/A</v>
      </c>
      <c r="S53" s="17" t="e">
        <f t="shared" ca="1" si="13"/>
        <v>#N/A</v>
      </c>
      <c r="T53" s="19" t="e">
        <f t="shared" ca="1" si="10"/>
        <v>#N/A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100000</v>
      </c>
      <c r="F54" s="9">
        <f>VLOOKUP($C54,'Power Curve'!$D$8:$AX$282,44)</f>
        <v>0</v>
      </c>
      <c r="G54" s="241">
        <f t="shared" si="4"/>
        <v>3290837</v>
      </c>
      <c r="H54" s="12">
        <v>520000</v>
      </c>
      <c r="I54" s="9">
        <v>1200000</v>
      </c>
      <c r="J54" s="9">
        <v>375000</v>
      </c>
      <c r="K54" s="303">
        <f>VLOOKUP($C54,[3]Forecast!$B$1:$Y$65,16,0)*1000</f>
        <v>300000</v>
      </c>
      <c r="L54" s="9">
        <v>750000</v>
      </c>
      <c r="M54" s="9">
        <v>300000</v>
      </c>
      <c r="N54" s="9">
        <v>0</v>
      </c>
      <c r="O54" s="237">
        <f t="shared" si="8"/>
        <v>3445000</v>
      </c>
      <c r="P54" s="9"/>
      <c r="Q54" s="235" t="e">
        <f ca="1">VLOOKUP($C54,'Power Curve'!$D$8:$DU$282,121)+VLOOKUP($C54,'Power Curve'!$D$8:$FD$282,141)</f>
        <v>#N/A</v>
      </c>
      <c r="R54" s="93" t="e">
        <f t="shared" ca="1" si="5"/>
        <v>#N/A</v>
      </c>
      <c r="S54" s="17" t="e">
        <f t="shared" ca="1" si="13"/>
        <v>#N/A</v>
      </c>
      <c r="T54" s="19" t="e">
        <f t="shared" ca="1" si="10"/>
        <v>#N/A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100000</v>
      </c>
      <c r="F55" s="9">
        <f>VLOOKUP($C55,'Power Curve'!$D$8:$AX$282,44)</f>
        <v>0</v>
      </c>
      <c r="G55" s="241">
        <f t="shared" si="4"/>
        <v>3520430.6451612907</v>
      </c>
      <c r="H55" s="12">
        <v>520000</v>
      </c>
      <c r="I55" s="9">
        <v>1200000</v>
      </c>
      <c r="J55" s="9">
        <v>375000</v>
      </c>
      <c r="K55" s="303">
        <f>VLOOKUP($C55,[3]Forecast!$B$1:$Y$65,16,0)*1000</f>
        <v>300000</v>
      </c>
      <c r="L55" s="9">
        <v>750000</v>
      </c>
      <c r="M55" s="9">
        <v>300000</v>
      </c>
      <c r="N55" s="235">
        <v>120000</v>
      </c>
      <c r="O55" s="237">
        <f t="shared" si="8"/>
        <v>3565000</v>
      </c>
      <c r="P55" s="9"/>
      <c r="Q55" s="235" t="e">
        <f ca="1">VLOOKUP($C55,'Power Curve'!$D$8:$DU$282,121)+VLOOKUP($C55,'Power Curve'!$D$8:$FD$282,141)</f>
        <v>#N/A</v>
      </c>
      <c r="R55" s="93" t="e">
        <f t="shared" ca="1" si="5"/>
        <v>#N/A</v>
      </c>
      <c r="S55" s="17" t="e">
        <f t="shared" ca="1" si="13"/>
        <v>#N/A</v>
      </c>
      <c r="T55" s="19" t="e">
        <f t="shared" ca="1" si="10"/>
        <v>#N/A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0</v>
      </c>
      <c r="F56" s="9">
        <f>VLOOKUP($C56,'Power Curve'!$D$8:$AX$282,44)</f>
        <v>0</v>
      </c>
      <c r="G56" s="241">
        <f t="shared" si="4"/>
        <v>3724646.1290322584</v>
      </c>
      <c r="H56" s="12">
        <v>520000</v>
      </c>
      <c r="I56" s="9">
        <v>1200000</v>
      </c>
      <c r="J56" s="9">
        <v>375000</v>
      </c>
      <c r="K56" s="303">
        <f>VLOOKUP($C56,[3]Forecast!$B$1:$Y$65,16,0)*1000</f>
        <v>300000</v>
      </c>
      <c r="L56" s="9">
        <v>750000</v>
      </c>
      <c r="M56" s="9">
        <v>300000</v>
      </c>
      <c r="N56" s="235">
        <v>120000</v>
      </c>
      <c r="O56" s="237">
        <f t="shared" si="8"/>
        <v>3565000</v>
      </c>
      <c r="P56" s="9"/>
      <c r="Q56" s="235" t="e">
        <f ca="1">VLOOKUP($C56,'Power Curve'!$D$8:$DU$282,121)+VLOOKUP($C56,'Power Curve'!$D$8:$FD$282,141)</f>
        <v>#N/A</v>
      </c>
      <c r="R56" s="93" t="e">
        <f t="shared" ca="1" si="5"/>
        <v>#N/A</v>
      </c>
      <c r="S56" s="17" t="e">
        <f t="shared" ca="1" si="13"/>
        <v>#N/A</v>
      </c>
      <c r="T56" s="19" t="e">
        <f t="shared" ca="1" si="10"/>
        <v>#N/A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>
        <f>VLOOKUP($C57,'Power Curve'!$D$8:$AX$282,44)</f>
        <v>0</v>
      </c>
      <c r="G57" s="241">
        <f t="shared" si="4"/>
        <v>3337416.6666666665</v>
      </c>
      <c r="H57" s="12">
        <v>520000</v>
      </c>
      <c r="I57" s="9">
        <v>1200000</v>
      </c>
      <c r="J57" s="9">
        <v>375000</v>
      </c>
      <c r="K57" s="303">
        <f>VLOOKUP($C57,[3]Forecast!$B$1:$Y$65,16,0)*1000</f>
        <v>300000</v>
      </c>
      <c r="L57" s="9">
        <v>750000</v>
      </c>
      <c r="M57" s="9">
        <v>300000</v>
      </c>
      <c r="N57" s="235">
        <v>120000</v>
      </c>
      <c r="O57" s="237">
        <f t="shared" si="8"/>
        <v>3565000</v>
      </c>
      <c r="P57" s="9"/>
      <c r="Q57" s="235" t="e">
        <f ca="1">VLOOKUP($C57,'Power Curve'!$D$8:$DU$282,121)+VLOOKUP($C57,'Power Curve'!$D$8:$FD$282,141)</f>
        <v>#N/A</v>
      </c>
      <c r="R57" s="93" t="e">
        <f t="shared" ca="1" si="5"/>
        <v>#N/A</v>
      </c>
      <c r="S57" s="17" t="e">
        <f t="shared" ca="1" si="13"/>
        <v>#N/A</v>
      </c>
      <c r="T57" s="19" t="e">
        <f t="shared" ca="1" si="10"/>
        <v>#N/A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520000</v>
      </c>
      <c r="I58" s="9">
        <v>1200000</v>
      </c>
      <c r="J58" s="9">
        <v>375000</v>
      </c>
      <c r="K58" s="303">
        <f>VLOOKUP($C58,[3]Forecast!$B$1:$Y$65,16,0)*1000</f>
        <v>300000</v>
      </c>
      <c r="L58" s="9">
        <v>750000</v>
      </c>
      <c r="M58" s="9">
        <v>300000</v>
      </c>
      <c r="N58" s="235">
        <v>120000</v>
      </c>
      <c r="O58" s="237">
        <f t="shared" si="8"/>
        <v>3565000</v>
      </c>
      <c r="P58" s="9"/>
      <c r="Q58" s="235" t="e">
        <f ca="1">VLOOKUP($C58,'Power Curve'!$D$8:$DU$282,121)+VLOOKUP($C58,'Power Curve'!$D$8:$FD$282,141)</f>
        <v>#N/A</v>
      </c>
      <c r="R58" s="93" t="e">
        <f t="shared" ca="1" si="5"/>
        <v>#N/A</v>
      </c>
      <c r="S58" s="17" t="e">
        <f t="shared" ca="1" si="13"/>
        <v>#N/A</v>
      </c>
      <c r="T58" s="19" t="e">
        <f t="shared" ca="1" si="10"/>
        <v>#N/A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>VLOOKUP($C59,[3]Forecast!$B$1:$Y$65,16,0)*1000</f>
        <v>150000</v>
      </c>
      <c r="L59" s="9">
        <v>750000</v>
      </c>
      <c r="M59" s="9">
        <v>300000</v>
      </c>
      <c r="N59" s="235">
        <v>120000</v>
      </c>
      <c r="O59" s="237">
        <f t="shared" si="8"/>
        <v>3415000</v>
      </c>
      <c r="P59" s="9"/>
      <c r="Q59" s="235" t="e">
        <f ca="1">VLOOKUP($C59,'Power Curve'!$D$8:$DU$282,121)+VLOOKUP($C59,'Power Curve'!$D$8:$FD$282,141)</f>
        <v>#N/A</v>
      </c>
      <c r="R59" s="93" t="e">
        <f t="shared" ca="1" si="5"/>
        <v>#N/A</v>
      </c>
      <c r="S59" s="17" t="e">
        <f t="shared" ca="1" si="13"/>
        <v>#N/A</v>
      </c>
      <c r="T59" s="19" t="e">
        <f t="shared" ca="1" si="10"/>
        <v>#N/A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>VLOOKUP($C60,[3]Forecast!$B$1:$Y$65,16,0)*1000</f>
        <v>150000</v>
      </c>
      <c r="L60" s="9">
        <v>750000</v>
      </c>
      <c r="M60" s="9">
        <v>300000</v>
      </c>
      <c r="N60" s="235">
        <v>120000</v>
      </c>
      <c r="O60" s="237">
        <f t="shared" si="8"/>
        <v>3415000</v>
      </c>
      <c r="P60" s="9"/>
      <c r="Q60" s="235" t="e">
        <f ca="1">VLOOKUP($C60,'Power Curve'!$D$8:$DU$282,121)+VLOOKUP($C60,'Power Curve'!$D$8:$FD$282,141)</f>
        <v>#N/A</v>
      </c>
      <c r="R60" s="93" t="e">
        <f t="shared" ca="1" si="5"/>
        <v>#N/A</v>
      </c>
      <c r="S60" s="17" t="e">
        <f t="shared" ca="1" si="13"/>
        <v>#N/A</v>
      </c>
      <c r="T60" s="19" t="e">
        <f t="shared" ca="1" si="10"/>
        <v>#N/A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3667188.3870967743</v>
      </c>
      <c r="E61" s="9"/>
      <c r="F61" s="9">
        <f>VLOOKUP($C61,'Power Curve'!$D$8:$AX$282,44)</f>
        <v>0</v>
      </c>
      <c r="G61" s="241">
        <f t="shared" si="4"/>
        <v>3667188.3870967743</v>
      </c>
      <c r="H61" s="12">
        <v>520000</v>
      </c>
      <c r="I61" s="9">
        <v>1200000</v>
      </c>
      <c r="J61" s="9">
        <v>375000</v>
      </c>
      <c r="K61" s="303">
        <f>VLOOKUP($C61,[3]Forecast!$B$1:$Y$65,16,0)*1000</f>
        <v>150000</v>
      </c>
      <c r="L61" s="9">
        <v>750000</v>
      </c>
      <c r="M61" s="9">
        <v>300000</v>
      </c>
      <c r="N61" s="235">
        <v>120000</v>
      </c>
      <c r="O61" s="237">
        <f t="shared" si="8"/>
        <v>3415000</v>
      </c>
      <c r="P61" s="9"/>
      <c r="Q61" s="235" t="e">
        <f ca="1">VLOOKUP($C61,'Power Curve'!$D$8:$DU$282,121)+VLOOKUP($C61,'Power Curve'!$D$8:$FD$282,141)</f>
        <v>#N/A</v>
      </c>
      <c r="R61" s="93" t="e">
        <f t="shared" ca="1" si="5"/>
        <v>#N/A</v>
      </c>
      <c r="S61" s="17" t="e">
        <f t="shared" ca="1" si="13"/>
        <v>#N/A</v>
      </c>
      <c r="T61" s="19" t="e">
        <f t="shared" ca="1" si="10"/>
        <v>#N/A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3336531.7241379311</v>
      </c>
      <c r="E62" s="9">
        <v>50000</v>
      </c>
      <c r="F62" s="9">
        <f>VLOOKUP($C62,'Power Curve'!$D$8:$AX$282,44)</f>
        <v>0</v>
      </c>
      <c r="G62" s="241">
        <f t="shared" si="4"/>
        <v>3386531.7241379311</v>
      </c>
      <c r="H62" s="12">
        <v>520000</v>
      </c>
      <c r="I62" s="9">
        <v>1200000</v>
      </c>
      <c r="J62" s="9">
        <v>375000</v>
      </c>
      <c r="K62" s="303">
        <f>VLOOKUP($C62,[3]Forecast!$B$1:$Y$65,16,0)*1000</f>
        <v>150000</v>
      </c>
      <c r="L62" s="9">
        <v>750000</v>
      </c>
      <c r="M62" s="9">
        <v>300000</v>
      </c>
      <c r="N62" s="235">
        <v>120000</v>
      </c>
      <c r="O62" s="237">
        <f t="shared" si="8"/>
        <v>3415000</v>
      </c>
      <c r="P62" s="9"/>
      <c r="Q62" s="235" t="e">
        <f ca="1">VLOOKUP($C62,'Power Curve'!$D$8:$DU$282,121)+VLOOKUP($C62,'Power Curve'!$D$8:$FD$282,141)</f>
        <v>#N/A</v>
      </c>
      <c r="R62" s="93" t="e">
        <f t="shared" ca="1" si="5"/>
        <v>#N/A</v>
      </c>
      <c r="S62" s="17" t="e">
        <f t="shared" ca="1" si="13"/>
        <v>#N/A</v>
      </c>
      <c r="T62" s="19" t="e">
        <f t="shared" ca="1" si="10"/>
        <v>#N/A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3060115.4838709678</v>
      </c>
      <c r="E63" s="9">
        <v>50000</v>
      </c>
      <c r="F63" s="9">
        <f>VLOOKUP($C63,'Power Curve'!$D$8:$AX$282,44)</f>
        <v>0</v>
      </c>
      <c r="G63" s="241">
        <f t="shared" si="4"/>
        <v>3110115.4838709678</v>
      </c>
      <c r="H63" s="12">
        <v>520000</v>
      </c>
      <c r="I63" s="9">
        <v>1200000</v>
      </c>
      <c r="J63" s="9">
        <v>375000</v>
      </c>
      <c r="K63" s="303">
        <f>VLOOKUP($C63,[3]Forecast!$B$1:$Y$65,16,0)*1000</f>
        <v>150000</v>
      </c>
      <c r="L63" s="9">
        <v>750000</v>
      </c>
      <c r="M63" s="9">
        <v>300000</v>
      </c>
      <c r="N63" s="235">
        <v>120000</v>
      </c>
      <c r="O63" s="237">
        <f t="shared" si="8"/>
        <v>3415000</v>
      </c>
      <c r="P63" s="9"/>
      <c r="Q63" s="235" t="e">
        <f ca="1">VLOOKUP($C63,'Power Curve'!$D$8:$DU$282,121)+VLOOKUP($C63,'Power Curve'!$D$8:$FD$282,141)</f>
        <v>#N/A</v>
      </c>
      <c r="R63" s="95" t="e">
        <f t="shared" ca="1" si="5"/>
        <v>#N/A</v>
      </c>
      <c r="S63" s="17" t="e">
        <f t="shared" ca="1" si="13"/>
        <v>#N/A</v>
      </c>
      <c r="T63" s="19" t="e">
        <f t="shared" ca="1" si="10"/>
        <v>#N/A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>VLOOKUP($C64,[3]Forecast!$B$1:$Y$65,16,0)*1000</f>
        <v>350000</v>
      </c>
      <c r="L64" s="9">
        <v>750000</v>
      </c>
      <c r="M64" s="9">
        <v>300000</v>
      </c>
      <c r="N64" s="235">
        <v>120000</v>
      </c>
      <c r="O64" s="237">
        <f t="shared" si="8"/>
        <v>3615000</v>
      </c>
      <c r="P64" s="9"/>
      <c r="Q64" s="235" t="e">
        <f ca="1">VLOOKUP($C64,'Power Curve'!$D$8:$DU$282,121)+VLOOKUP($C64,'Power Curve'!$D$8:$FD$282,141)</f>
        <v>#N/A</v>
      </c>
      <c r="R64" s="93" t="e">
        <f t="shared" ca="1" si="5"/>
        <v>#N/A</v>
      </c>
      <c r="S64" s="17" t="e">
        <f t="shared" ca="1" si="13"/>
        <v>#N/A</v>
      </c>
      <c r="T64" s="19" t="e">
        <f t="shared" ca="1" si="10"/>
        <v>#N/A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2845647.7419354841</v>
      </c>
      <c r="E65" s="9"/>
      <c r="F65" s="9">
        <f>VLOOKUP($C65,'Power Curve'!$D$8:$AX$282,44)</f>
        <v>0</v>
      </c>
      <c r="G65" s="241">
        <f t="shared" si="4"/>
        <v>2845647.7419354841</v>
      </c>
      <c r="H65" s="12">
        <v>520000</v>
      </c>
      <c r="I65" s="9">
        <v>1200000</v>
      </c>
      <c r="J65" s="9">
        <v>375000</v>
      </c>
      <c r="K65" s="303">
        <f>VLOOKUP($C65,[3]Forecast!$B$1:$Y$65,16,0)*1000</f>
        <v>350000</v>
      </c>
      <c r="L65" s="9">
        <v>750000</v>
      </c>
      <c r="M65" s="9">
        <v>300000</v>
      </c>
      <c r="N65" s="235">
        <v>120000</v>
      </c>
      <c r="O65" s="237">
        <f t="shared" si="8"/>
        <v>3615000</v>
      </c>
      <c r="P65" s="9"/>
      <c r="Q65" s="235" t="e">
        <f ca="1">VLOOKUP($C65,'Power Curve'!$D$8:$DU$282,121)+VLOOKUP($C65,'Power Curve'!$D$8:$FD$282,141)</f>
        <v>#N/A</v>
      </c>
      <c r="R65" s="93" t="e">
        <f t="shared" ca="1" si="5"/>
        <v>#N/A</v>
      </c>
      <c r="S65" s="17" t="e">
        <f t="shared" ca="1" si="13"/>
        <v>#N/A</v>
      </c>
      <c r="T65" s="19" t="e">
        <f t="shared" ca="1" si="10"/>
        <v>#N/A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3290837</v>
      </c>
      <c r="E66" s="9"/>
      <c r="F66" s="9">
        <f>VLOOKUP($C66,'Power Curve'!$D$8:$AX$282,44)</f>
        <v>0</v>
      </c>
      <c r="G66" s="241">
        <f t="shared" si="4"/>
        <v>3290837</v>
      </c>
      <c r="H66" s="12">
        <v>520000</v>
      </c>
      <c r="I66" s="9">
        <v>1200000</v>
      </c>
      <c r="J66" s="9">
        <v>375000</v>
      </c>
      <c r="K66" s="303">
        <f>VLOOKUP($C66,[3]Forecast!$B$1:$Y$65,16,0)*1000</f>
        <v>350000</v>
      </c>
      <c r="L66" s="9">
        <v>750000</v>
      </c>
      <c r="M66" s="9">
        <v>300000</v>
      </c>
      <c r="N66" s="235">
        <v>120000</v>
      </c>
      <c r="O66" s="237">
        <f t="shared" si="8"/>
        <v>3615000</v>
      </c>
      <c r="P66" s="9"/>
      <c r="Q66" s="235" t="e">
        <f ca="1">VLOOKUP($C66,'Power Curve'!$D$8:$DU$282,121)+VLOOKUP($C66,'Power Curve'!$D$8:$FD$282,141)</f>
        <v>#N/A</v>
      </c>
      <c r="R66" s="93" t="e">
        <f t="shared" ca="1" si="5"/>
        <v>#N/A</v>
      </c>
      <c r="S66" s="17" t="e">
        <f t="shared" ca="1" si="13"/>
        <v>#N/A</v>
      </c>
      <c r="T66" s="19" t="e">
        <f t="shared" ca="1" si="10"/>
        <v>#N/A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3520430.6451612907</v>
      </c>
      <c r="E67" s="9"/>
      <c r="F67" s="9">
        <f>VLOOKUP($C67,'Power Curve'!$D$8:$AX$282,44)</f>
        <v>0</v>
      </c>
      <c r="G67" s="241">
        <f t="shared" si="4"/>
        <v>3520430.6451612907</v>
      </c>
      <c r="H67" s="12">
        <v>520000</v>
      </c>
      <c r="I67" s="9">
        <v>1200000</v>
      </c>
      <c r="J67" s="9">
        <v>375000</v>
      </c>
      <c r="K67" s="303">
        <f>VLOOKUP($C67,[3]Forecast!$B$1:$Y$65,16,0)*1000</f>
        <v>350000</v>
      </c>
      <c r="L67" s="9">
        <v>750000</v>
      </c>
      <c r="M67" s="9">
        <v>300000</v>
      </c>
      <c r="N67" s="235">
        <v>120000</v>
      </c>
      <c r="O67" s="237">
        <f t="shared" si="8"/>
        <v>3615000</v>
      </c>
      <c r="P67" s="9"/>
      <c r="Q67" s="235" t="e">
        <f ca="1">VLOOKUP($C67,'Power Curve'!$D$8:$DU$282,121)+VLOOKUP($C67,'Power Curve'!$D$8:$FD$282,141)</f>
        <v>#N/A</v>
      </c>
      <c r="R67" s="93" t="e">
        <f t="shared" ca="1" si="5"/>
        <v>#N/A</v>
      </c>
      <c r="S67" s="17" t="e">
        <f t="shared" ca="1" si="13"/>
        <v>#N/A</v>
      </c>
      <c r="T67" s="19" t="e">
        <f t="shared" ca="1" si="10"/>
        <v>#N/A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3724646.1290322584</v>
      </c>
      <c r="E68" s="9"/>
      <c r="F68" s="9">
        <f>VLOOKUP($C68,'Power Curve'!$D$8:$AX$282,44)</f>
        <v>0</v>
      </c>
      <c r="G68" s="241">
        <f t="shared" si="4"/>
        <v>3724646.1290322584</v>
      </c>
      <c r="H68" s="12">
        <v>520000</v>
      </c>
      <c r="I68" s="9">
        <v>1200000</v>
      </c>
      <c r="J68" s="9">
        <v>375000</v>
      </c>
      <c r="K68" s="303">
        <f>VLOOKUP($C68,[3]Forecast!$B$1:$Y$65,16,0)*1000</f>
        <v>350000</v>
      </c>
      <c r="L68" s="9">
        <v>750000</v>
      </c>
      <c r="M68" s="9">
        <v>300000</v>
      </c>
      <c r="N68" s="235">
        <v>120000</v>
      </c>
      <c r="O68" s="237">
        <f t="shared" si="8"/>
        <v>3615000</v>
      </c>
      <c r="P68" s="9"/>
      <c r="Q68" s="235" t="e">
        <f ca="1">VLOOKUP($C68,'Power Curve'!$D$8:$DU$282,121)+VLOOKUP($C68,'Power Curve'!$D$8:$FD$282,141)</f>
        <v>#N/A</v>
      </c>
      <c r="R68" s="93" t="e">
        <f t="shared" ca="1" si="5"/>
        <v>#N/A</v>
      </c>
      <c r="S68" s="17" t="e">
        <f t="shared" ca="1" si="13"/>
        <v>#N/A</v>
      </c>
      <c r="T68" s="19" t="e">
        <f t="shared" ca="1" si="10"/>
        <v>#N/A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3337416.6666666665</v>
      </c>
      <c r="E69" s="9"/>
      <c r="F69" s="9">
        <f>VLOOKUP($C69,'Power Curve'!$D$8:$AX$282,44)</f>
        <v>0</v>
      </c>
      <c r="G69" s="241">
        <f t="shared" si="4"/>
        <v>3337416.6666666665</v>
      </c>
      <c r="H69" s="12">
        <v>520000</v>
      </c>
      <c r="I69" s="9">
        <v>1200000</v>
      </c>
      <c r="J69" s="9">
        <v>375000</v>
      </c>
      <c r="K69" s="303">
        <f>VLOOKUP($C69,[3]Forecast!$B$1:$Y$65,16,0)*1000</f>
        <v>350000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3615000</v>
      </c>
      <c r="P69" s="9"/>
      <c r="Q69" s="235" t="e">
        <f ca="1">VLOOKUP($C69,'Power Curve'!$D$8:$DU$282,121)+VLOOKUP($C69,'Power Curve'!$D$8:$FD$282,141)</f>
        <v>#N/A</v>
      </c>
      <c r="R69" s="93" t="e">
        <f t="shared" ca="1" si="5"/>
        <v>#N/A</v>
      </c>
      <c r="S69" s="17" t="e">
        <f t="shared" ca="1" si="13"/>
        <v>#N/A</v>
      </c>
      <c r="T69" s="19" t="e">
        <f t="shared" ca="1" si="10"/>
        <v>#N/A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>VLOOKUP($C70,[3]Forecast!$B$1:$Y$65,16,0)*1000</f>
        <v>350000</v>
      </c>
      <c r="L70" s="9">
        <v>750000</v>
      </c>
      <c r="M70" s="9">
        <v>300000</v>
      </c>
      <c r="N70" s="235">
        <v>120000</v>
      </c>
      <c r="O70" s="237">
        <f t="shared" si="15"/>
        <v>3615000</v>
      </c>
      <c r="P70" s="9"/>
      <c r="Q70" s="235" t="e">
        <f ca="1">VLOOKUP($C70,'Power Curve'!$D$8:$DU$282,121)+VLOOKUP($C70,'Power Curve'!$D$8:$FD$282,141)</f>
        <v>#N/A</v>
      </c>
      <c r="R70" s="93" t="e">
        <f t="shared" ref="R70:R87" ca="1" si="19">O70-(P70+Q70)</f>
        <v>#N/A</v>
      </c>
      <c r="S70" s="17" t="e">
        <f t="shared" ref="S70:S87" ca="1" si="20">$R70-$G70</f>
        <v>#N/A</v>
      </c>
      <c r="T70" s="19" t="e">
        <f t="shared" ref="T70:T87" ca="1" si="21">1*(+S70*AA70)</f>
        <v>#N/A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>VLOOKUP($C71,[3]Forecast!$B$1:$Y$65,16,0)*1000</f>
        <v>0</v>
      </c>
      <c r="L71" s="9">
        <v>750000</v>
      </c>
      <c r="M71" s="9">
        <v>300000</v>
      </c>
      <c r="N71" s="235">
        <v>120000</v>
      </c>
      <c r="O71" s="237">
        <f t="shared" si="15"/>
        <v>3265000</v>
      </c>
      <c r="P71" s="9"/>
      <c r="Q71" s="235" t="e">
        <f ca="1">VLOOKUP($C71,'Power Curve'!$D$8:$DU$282,121)+VLOOKUP($C71,'Power Curve'!$D$8:$FD$282,141)</f>
        <v>#N/A</v>
      </c>
      <c r="R71" s="93" t="e">
        <f t="shared" ca="1" si="19"/>
        <v>#N/A</v>
      </c>
      <c r="S71" s="17" t="e">
        <f t="shared" ca="1" si="20"/>
        <v>#N/A</v>
      </c>
      <c r="T71" s="19" t="e">
        <f t="shared" ca="1" si="21"/>
        <v>#N/A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>VLOOKUP($C72,[3]Forecast!$B$1:$Y$65,16,0)*1000</f>
        <v>0</v>
      </c>
      <c r="L72" s="9">
        <v>750000</v>
      </c>
      <c r="M72" s="9">
        <v>300000</v>
      </c>
      <c r="N72" s="235">
        <v>120000</v>
      </c>
      <c r="O72" s="237">
        <f t="shared" si="15"/>
        <v>3265000</v>
      </c>
      <c r="P72" s="9"/>
      <c r="Q72" s="235" t="e">
        <f ca="1">VLOOKUP($C72,'Power Curve'!$D$8:$DU$282,121)+VLOOKUP($C72,'Power Curve'!$D$8:$FD$282,141)</f>
        <v>#N/A</v>
      </c>
      <c r="R72" s="93" t="e">
        <f t="shared" ca="1" si="19"/>
        <v>#N/A</v>
      </c>
      <c r="S72" s="17" t="e">
        <f t="shared" ca="1" si="20"/>
        <v>#N/A</v>
      </c>
      <c r="T72" s="19" t="e">
        <f t="shared" ca="1" si="21"/>
        <v>#N/A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3667188.3870967743</v>
      </c>
      <c r="E73" s="9"/>
      <c r="F73" s="9">
        <f>VLOOKUP($C73,'Power Curve'!$D$8:$AX$282,44)</f>
        <v>0</v>
      </c>
      <c r="G73" s="241">
        <f t="shared" si="18"/>
        <v>3667188.3870967743</v>
      </c>
      <c r="H73" s="12">
        <v>520000</v>
      </c>
      <c r="I73" s="9">
        <v>1200000</v>
      </c>
      <c r="J73" s="9">
        <v>375000</v>
      </c>
      <c r="K73" s="303" t="e">
        <f ca="1">IF(VLOOKUP($C73,Curves!$A$2:$J$1700,10)&gt;VLOOKUP($C73,Curves!$A$2:$J$1700,3),0,IF(VLOOKUP($C73,Curves!$A$2:$K$1700,11)&gt;$Y$2,Forecast!$Z$2,Forecast!$Z$3))</f>
        <v>#N/A</v>
      </c>
      <c r="L73" s="9">
        <v>750000</v>
      </c>
      <c r="M73" s="9">
        <v>300000</v>
      </c>
      <c r="N73" s="235">
        <v>120000</v>
      </c>
      <c r="O73" s="237" t="e">
        <f t="shared" ca="1" si="15"/>
        <v>#N/A</v>
      </c>
      <c r="P73" s="9">
        <v>350000</v>
      </c>
      <c r="Q73" s="235" t="e">
        <f ca="1">VLOOKUP($C73,'Power Curve'!$D$8:$DU$282,121)+VLOOKUP($C73,'Power Curve'!$D$8:$FD$282,141)</f>
        <v>#N/A</v>
      </c>
      <c r="R73" s="93" t="e">
        <f t="shared" ca="1" si="19"/>
        <v>#N/A</v>
      </c>
      <c r="S73" s="17" t="e">
        <f t="shared" ca="1" si="20"/>
        <v>#N/A</v>
      </c>
      <c r="T73" s="19" t="e">
        <f t="shared" ca="1" si="21"/>
        <v>#N/A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3386531.7241379311</v>
      </c>
      <c r="E74" s="9"/>
      <c r="F74" s="9">
        <f>VLOOKUP($C74,'Power Curve'!$D$8:$AX$282,44)</f>
        <v>0</v>
      </c>
      <c r="G74" s="241">
        <f t="shared" si="18"/>
        <v>3386531.7241379311</v>
      </c>
      <c r="H74" s="12">
        <v>520000</v>
      </c>
      <c r="I74" s="9">
        <v>1200000</v>
      </c>
      <c r="J74" s="9">
        <v>375000</v>
      </c>
      <c r="K74" s="303" t="e">
        <f ca="1">IF(VLOOKUP($C74,Curves!$A$2:$J$1700,10)&gt;VLOOKUP($C74,Curves!$A$2:$J$1700,3),0,IF(VLOOKUP($C74,Curves!$A$2:$K$1700,11)&gt;$Y$2,Forecast!$Z$2,Forecast!$Z$3))</f>
        <v>#N/A</v>
      </c>
      <c r="L74" s="9">
        <v>750000</v>
      </c>
      <c r="M74" s="9">
        <v>300000</v>
      </c>
      <c r="N74" s="235">
        <v>120000</v>
      </c>
      <c r="O74" s="237" t="e">
        <f t="shared" ca="1" si="15"/>
        <v>#N/A</v>
      </c>
      <c r="P74" s="9">
        <v>350000</v>
      </c>
      <c r="Q74" s="235" t="e">
        <f ca="1">VLOOKUP($C74,'Power Curve'!$D$8:$DU$282,121)+VLOOKUP($C74,'Power Curve'!$D$8:$FD$282,141)</f>
        <v>#N/A</v>
      </c>
      <c r="R74" s="93" t="e">
        <f t="shared" ca="1" si="19"/>
        <v>#N/A</v>
      </c>
      <c r="S74" s="17" t="e">
        <f t="shared" ca="1" si="20"/>
        <v>#N/A</v>
      </c>
      <c r="T74" s="19" t="e">
        <f t="shared" ca="1" si="21"/>
        <v>#N/A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3110115.4838709678</v>
      </c>
      <c r="E75" s="9"/>
      <c r="F75" s="9">
        <f>VLOOKUP($C75,'Power Curve'!$D$8:$AX$282,44)</f>
        <v>0</v>
      </c>
      <c r="G75" s="241">
        <f t="shared" si="18"/>
        <v>3110115.4838709678</v>
      </c>
      <c r="H75" s="12">
        <v>520000</v>
      </c>
      <c r="I75" s="9">
        <v>1200000</v>
      </c>
      <c r="J75" s="9">
        <v>375000</v>
      </c>
      <c r="K75" s="303" t="e">
        <f ca="1">IF(VLOOKUP($C75,Curves!$A$2:$J$1700,10)&gt;VLOOKUP($C75,Curves!$A$2:$J$1700,3),0,IF(VLOOKUP($C75,Curves!$A$2:$K$1700,11)&gt;$Y$2,Forecast!$Z$2,Forecast!$Z$3))</f>
        <v>#N/A</v>
      </c>
      <c r="L75" s="9">
        <v>750000</v>
      </c>
      <c r="M75" s="9">
        <v>300000</v>
      </c>
      <c r="N75" s="235">
        <v>120000</v>
      </c>
      <c r="O75" s="237" t="e">
        <f t="shared" ca="1" si="15"/>
        <v>#N/A</v>
      </c>
      <c r="P75" s="9">
        <v>350000</v>
      </c>
      <c r="Q75" s="235" t="e">
        <f ca="1">VLOOKUP($C75,'Power Curve'!$D$8:$DU$282,121)+VLOOKUP($C75,'Power Curve'!$D$8:$FD$282,141)</f>
        <v>#N/A</v>
      </c>
      <c r="R75" s="95" t="e">
        <f t="shared" ca="1" si="19"/>
        <v>#N/A</v>
      </c>
      <c r="S75" s="17" t="e">
        <f t="shared" ca="1" si="20"/>
        <v>#N/A</v>
      </c>
      <c r="T75" s="19" t="e">
        <f t="shared" ca="1" si="21"/>
        <v>#N/A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 t="e">
        <f ca="1">IF(VLOOKUP($C76,Curves!$A$2:$J$1700,10)&gt;VLOOKUP($C76,Curves!$A$2:$J$1700,3),0,IF(VLOOKUP($C76,Curves!$A$2:$K$1700,11)&gt;$Y$2,Forecast!$Z$2,Forecast!$Z$3))</f>
        <v>#N/A</v>
      </c>
      <c r="L76" s="9">
        <v>750000</v>
      </c>
      <c r="M76" s="9">
        <v>300000</v>
      </c>
      <c r="N76" s="235">
        <v>120000</v>
      </c>
      <c r="O76" s="237" t="e">
        <f t="shared" ca="1" si="15"/>
        <v>#N/A</v>
      </c>
      <c r="P76" s="9">
        <v>350000</v>
      </c>
      <c r="Q76" s="235" t="e">
        <f ca="1">VLOOKUP($C76,'Power Curve'!$D$8:$DU$282,121)+VLOOKUP($C76,'Power Curve'!$D$8:$FD$282,141)</f>
        <v>#N/A</v>
      </c>
      <c r="R76" s="93" t="e">
        <f t="shared" ca="1" si="19"/>
        <v>#N/A</v>
      </c>
      <c r="S76" s="17" t="e">
        <f t="shared" ca="1" si="20"/>
        <v>#N/A</v>
      </c>
      <c r="T76" s="19" t="e">
        <f t="shared" ca="1" si="21"/>
        <v>#N/A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2845647.7419354841</v>
      </c>
      <c r="E77" s="9"/>
      <c r="F77" s="9">
        <f>VLOOKUP($C77,'Power Curve'!$D$8:$AX$282,44)</f>
        <v>0</v>
      </c>
      <c r="G77" s="241">
        <f t="shared" si="18"/>
        <v>2845647.7419354841</v>
      </c>
      <c r="H77" s="12">
        <v>520000</v>
      </c>
      <c r="I77" s="9">
        <v>1200000</v>
      </c>
      <c r="J77" s="9">
        <v>375000</v>
      </c>
      <c r="K77" s="303" t="e">
        <f ca="1">IF(VLOOKUP($C77,Curves!$A$2:$J$1700,10)&gt;VLOOKUP($C77,Curves!$A$2:$J$1700,3),0,IF(VLOOKUP($C77,Curves!$A$2:$K$1700,11)&gt;$Y$2,Forecast!$Z$2,Forecast!$Z$3))</f>
        <v>#N/A</v>
      </c>
      <c r="L77" s="9">
        <v>750000</v>
      </c>
      <c r="M77" s="9">
        <v>300000</v>
      </c>
      <c r="N77" s="235">
        <v>120000</v>
      </c>
      <c r="O77" s="237" t="e">
        <f t="shared" ca="1" si="15"/>
        <v>#N/A</v>
      </c>
      <c r="P77" s="9">
        <v>350000</v>
      </c>
      <c r="Q77" s="235" t="e">
        <f ca="1">VLOOKUP($C77,'Power Curve'!$D$8:$DU$282,121)+VLOOKUP($C77,'Power Curve'!$D$8:$FD$282,141)</f>
        <v>#N/A</v>
      </c>
      <c r="R77" s="93" t="e">
        <f t="shared" ca="1" si="19"/>
        <v>#N/A</v>
      </c>
      <c r="S77" s="17" t="e">
        <f t="shared" ca="1" si="20"/>
        <v>#N/A</v>
      </c>
      <c r="T77" s="19" t="e">
        <f t="shared" ca="1" si="21"/>
        <v>#N/A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3290837</v>
      </c>
      <c r="E78" s="9"/>
      <c r="F78" s="9">
        <f>VLOOKUP($C78,'Power Curve'!$D$8:$AX$282,44)</f>
        <v>0</v>
      </c>
      <c r="G78" s="241">
        <f t="shared" si="18"/>
        <v>3290837</v>
      </c>
      <c r="H78" s="12">
        <v>520000</v>
      </c>
      <c r="I78" s="9">
        <v>1200000</v>
      </c>
      <c r="J78" s="9">
        <v>375000</v>
      </c>
      <c r="K78" s="303" t="e">
        <f ca="1">IF(VLOOKUP($C78,Curves!$A$2:$J$1700,10)&gt;VLOOKUP($C78,Curves!$A$2:$J$1700,3),0,IF(VLOOKUP($C78,Curves!$A$2:$K$1700,11)&gt;$Y$2,Forecast!$Z$2,Forecast!$Z$3))</f>
        <v>#N/A</v>
      </c>
      <c r="L78" s="9">
        <v>750000</v>
      </c>
      <c r="M78" s="9">
        <v>300000</v>
      </c>
      <c r="N78" s="235">
        <v>120000</v>
      </c>
      <c r="O78" s="237" t="e">
        <f t="shared" ca="1" si="15"/>
        <v>#N/A</v>
      </c>
      <c r="P78" s="9">
        <v>350000</v>
      </c>
      <c r="Q78" s="235" t="e">
        <f ca="1">VLOOKUP($C78,'Power Curve'!$D$8:$DU$282,121)+VLOOKUP($C78,'Power Curve'!$D$8:$FD$282,141)</f>
        <v>#N/A</v>
      </c>
      <c r="R78" s="93" t="e">
        <f t="shared" ca="1" si="19"/>
        <v>#N/A</v>
      </c>
      <c r="S78" s="17" t="e">
        <f t="shared" ca="1" si="20"/>
        <v>#N/A</v>
      </c>
      <c r="T78" s="19" t="e">
        <f t="shared" ca="1" si="21"/>
        <v>#N/A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3520430.6451612907</v>
      </c>
      <c r="E79" s="9"/>
      <c r="F79" s="9">
        <f>VLOOKUP($C79,'Power Curve'!$D$8:$AX$282,44)</f>
        <v>0</v>
      </c>
      <c r="G79" s="241">
        <f t="shared" si="18"/>
        <v>3520430.6451612907</v>
      </c>
      <c r="H79" s="12">
        <v>520000</v>
      </c>
      <c r="I79" s="9">
        <v>1200000</v>
      </c>
      <c r="J79" s="9">
        <v>375000</v>
      </c>
      <c r="K79" s="303" t="e">
        <f ca="1">IF(VLOOKUP($C79,Curves!$A$2:$J$1700,10)&gt;VLOOKUP($C79,Curves!$A$2:$J$1700,3),0,IF(VLOOKUP($C79,Curves!$A$2:$K$1700,11)&gt;$Y$2,Forecast!$Z$2,Forecast!$Z$3))</f>
        <v>#N/A</v>
      </c>
      <c r="L79" s="9">
        <v>750000</v>
      </c>
      <c r="M79" s="9">
        <v>300000</v>
      </c>
      <c r="N79" s="235">
        <v>120000</v>
      </c>
      <c r="O79" s="237" t="e">
        <f t="shared" ca="1" si="15"/>
        <v>#N/A</v>
      </c>
      <c r="P79" s="9">
        <v>350000</v>
      </c>
      <c r="Q79" s="235" t="e">
        <f ca="1">VLOOKUP($C79,'Power Curve'!$D$8:$DU$282,121)+VLOOKUP($C79,'Power Curve'!$D$8:$FD$282,141)</f>
        <v>#N/A</v>
      </c>
      <c r="R79" s="93" t="e">
        <f t="shared" ca="1" si="19"/>
        <v>#N/A</v>
      </c>
      <c r="S79" s="17" t="e">
        <f t="shared" ca="1" si="20"/>
        <v>#N/A</v>
      </c>
      <c r="T79" s="19" t="e">
        <f t="shared" ca="1" si="21"/>
        <v>#N/A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3724646.1290322584</v>
      </c>
      <c r="E80" s="9"/>
      <c r="F80" s="9">
        <f>VLOOKUP($C80,'Power Curve'!$D$8:$AX$282,44)</f>
        <v>0</v>
      </c>
      <c r="G80" s="241">
        <f t="shared" si="18"/>
        <v>3724646.1290322584</v>
      </c>
      <c r="H80" s="12">
        <v>520000</v>
      </c>
      <c r="I80" s="9">
        <v>1200000</v>
      </c>
      <c r="J80" s="9">
        <v>375000</v>
      </c>
      <c r="K80" s="303" t="e">
        <f ca="1">IF(VLOOKUP($C80,Curves!$A$2:$J$1700,10)&gt;VLOOKUP($C80,Curves!$A$2:$J$1700,3),0,IF(VLOOKUP($C80,Curves!$A$2:$K$1700,11)&gt;$Y$2,Forecast!$Z$2,Forecast!$Z$3))</f>
        <v>#N/A</v>
      </c>
      <c r="L80" s="9">
        <v>750000</v>
      </c>
      <c r="M80" s="9">
        <v>300000</v>
      </c>
      <c r="N80" s="235">
        <v>120000</v>
      </c>
      <c r="O80" s="237" t="e">
        <f t="shared" ca="1" si="15"/>
        <v>#N/A</v>
      </c>
      <c r="P80" s="9">
        <v>350000</v>
      </c>
      <c r="Q80" s="235" t="e">
        <f ca="1">VLOOKUP($C80,'Power Curve'!$D$8:$DU$282,121)+VLOOKUP($C80,'Power Curve'!$D$8:$FD$282,141)</f>
        <v>#N/A</v>
      </c>
      <c r="R80" s="93" t="e">
        <f t="shared" ca="1" si="19"/>
        <v>#N/A</v>
      </c>
      <c r="S80" s="17" t="e">
        <f t="shared" ca="1" si="20"/>
        <v>#N/A</v>
      </c>
      <c r="T80" s="19" t="e">
        <f t="shared" ca="1" si="21"/>
        <v>#N/A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3337416.6666666665</v>
      </c>
      <c r="E81" s="9"/>
      <c r="F81" s="9">
        <f>VLOOKUP($C81,'Power Curve'!$D$8:$AX$282,44)</f>
        <v>0</v>
      </c>
      <c r="G81" s="241">
        <f t="shared" si="18"/>
        <v>3337416.6666666665</v>
      </c>
      <c r="H81" s="12">
        <v>520000</v>
      </c>
      <c r="I81" s="9">
        <v>1200000</v>
      </c>
      <c r="J81" s="9">
        <v>375000</v>
      </c>
      <c r="K81" s="303" t="e">
        <f ca="1">IF(VLOOKUP($C81,Curves!$A$2:$J$1700,10)&gt;VLOOKUP($C81,Curves!$A$2:$J$1700,3),0,IF(VLOOKUP($C81,Curves!$A$2:$K$1700,11)&gt;$Y$2,Forecast!$Z$2,Forecast!$Z$3))</f>
        <v>#N/A</v>
      </c>
      <c r="L81" s="9">
        <v>750000</v>
      </c>
      <c r="M81" s="9">
        <v>300000</v>
      </c>
      <c r="N81" s="235">
        <v>120000</v>
      </c>
      <c r="O81" s="237" t="e">
        <f t="shared" ca="1" si="15"/>
        <v>#N/A</v>
      </c>
      <c r="P81" s="9">
        <v>350000</v>
      </c>
      <c r="Q81" s="235" t="e">
        <f ca="1">VLOOKUP($C81,'Power Curve'!$D$8:$DU$282,121)+VLOOKUP($C81,'Power Curve'!$D$8:$FD$282,141)</f>
        <v>#N/A</v>
      </c>
      <c r="R81" s="93" t="e">
        <f t="shared" ca="1" si="19"/>
        <v>#N/A</v>
      </c>
      <c r="S81" s="17" t="e">
        <f t="shared" ca="1" si="20"/>
        <v>#N/A</v>
      </c>
      <c r="T81" s="19" t="e">
        <f t="shared" ca="1" si="21"/>
        <v>#N/A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 t="e">
        <f ca="1">IF(VLOOKUP($C82,Curves!$A$2:$J$1700,10)&gt;VLOOKUP($C82,Curves!$A$2:$J$1700,3),0,IF(VLOOKUP($C82,Curves!$A$2:$K$1700,11)&gt;$Y$2,Forecast!$Z$2,Forecast!$Z$3))</f>
        <v>#N/A</v>
      </c>
      <c r="L82" s="9">
        <v>750000</v>
      </c>
      <c r="M82" s="9">
        <v>300000</v>
      </c>
      <c r="N82" s="235">
        <v>120000</v>
      </c>
      <c r="O82" s="237" t="e">
        <f t="shared" ca="1" si="15"/>
        <v>#N/A</v>
      </c>
      <c r="P82" s="9">
        <v>350000</v>
      </c>
      <c r="Q82" s="235" t="e">
        <f ca="1">VLOOKUP($C82,'Power Curve'!$D$8:$DU$282,121)+VLOOKUP($C82,'Power Curve'!$D$8:$FD$282,141)</f>
        <v>#N/A</v>
      </c>
      <c r="R82" s="93" t="e">
        <f t="shared" ca="1" si="19"/>
        <v>#N/A</v>
      </c>
      <c r="S82" s="17" t="e">
        <f t="shared" ca="1" si="20"/>
        <v>#N/A</v>
      </c>
      <c r="T82" s="19" t="e">
        <f t="shared" ca="1" si="21"/>
        <v>#N/A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 t="e">
        <f ca="1">IF(VLOOKUP($C83,Curves!$A$2:$J$1700,10)&gt;VLOOKUP($C83,Curves!$A$2:$J$1700,3),0,IF(VLOOKUP($C83,Curves!$A$2:$K$1700,11)&gt;$Y$2,Forecast!$Z$2,Forecast!$Z$3))</f>
        <v>#N/A</v>
      </c>
      <c r="L83" s="9">
        <v>750000</v>
      </c>
      <c r="M83" s="9">
        <v>300000</v>
      </c>
      <c r="N83" s="235">
        <v>120000</v>
      </c>
      <c r="O83" s="237" t="e">
        <f t="shared" ca="1" si="15"/>
        <v>#N/A</v>
      </c>
      <c r="P83" s="9">
        <v>350000</v>
      </c>
      <c r="Q83" s="235" t="e">
        <f ca="1">VLOOKUP($C83,'Power Curve'!$D$8:$DU$282,121)+VLOOKUP($C83,'Power Curve'!$D$8:$FD$282,141)</f>
        <v>#N/A</v>
      </c>
      <c r="R83" s="93" t="e">
        <f t="shared" ca="1" si="19"/>
        <v>#N/A</v>
      </c>
      <c r="S83" s="17" t="e">
        <f t="shared" ca="1" si="20"/>
        <v>#N/A</v>
      </c>
      <c r="T83" s="19" t="e">
        <f t="shared" ca="1" si="21"/>
        <v>#N/A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 t="e">
        <f ca="1">IF(VLOOKUP($C84,Curves!$A$2:$J$1700,10)&gt;VLOOKUP($C84,Curves!$A$2:$J$1700,3),0,IF(VLOOKUP($C84,Curves!$A$2:$K$1700,11)&gt;$Y$2,Forecast!$Z$2,Forecast!$Z$3))</f>
        <v>#N/A</v>
      </c>
      <c r="L84" s="9">
        <v>750000</v>
      </c>
      <c r="M84" s="9">
        <v>300000</v>
      </c>
      <c r="N84" s="235">
        <v>120000</v>
      </c>
      <c r="O84" s="237" t="e">
        <f t="shared" ca="1" si="15"/>
        <v>#N/A</v>
      </c>
      <c r="P84" s="9">
        <v>350000</v>
      </c>
      <c r="Q84" s="235" t="e">
        <f ca="1">VLOOKUP($C84,'Power Curve'!$D$8:$DU$282,121)+VLOOKUP($C84,'Power Curve'!$D$8:$FD$282,141)</f>
        <v>#N/A</v>
      </c>
      <c r="R84" s="93" t="e">
        <f t="shared" ca="1" si="19"/>
        <v>#N/A</v>
      </c>
      <c r="S84" s="17" t="e">
        <f t="shared" ca="1" si="20"/>
        <v>#N/A</v>
      </c>
      <c r="T84" s="19" t="e">
        <f t="shared" ca="1" si="21"/>
        <v>#N/A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3667188.3870967743</v>
      </c>
      <c r="E85" s="9"/>
      <c r="F85" s="9" t="e">
        <f ca="1">VLOOKUP($C85,'Power Curve'!$D$8:$AX$282,44)</f>
        <v>#N/A</v>
      </c>
      <c r="G85" s="241" t="e">
        <f t="shared" ca="1" si="18"/>
        <v>#N/A</v>
      </c>
      <c r="H85" s="12">
        <v>520000</v>
      </c>
      <c r="I85" s="9">
        <v>1200000</v>
      </c>
      <c r="J85" s="9">
        <v>375000</v>
      </c>
      <c r="K85" s="303" t="e">
        <f ca="1">IF(VLOOKUP($C85,Curves!$A$2:$J$1700,10)&gt;VLOOKUP($C85,Curves!$A$2:$J$1700,3),0,IF(VLOOKUP($C85,Curves!$A$2:$K$1700,11)&gt;$Y$2,Forecast!$Z$2,Forecast!$Z$3))</f>
        <v>#N/A</v>
      </c>
      <c r="L85" s="9">
        <v>750000</v>
      </c>
      <c r="M85" s="9">
        <v>300000</v>
      </c>
      <c r="N85" s="235">
        <v>120000</v>
      </c>
      <c r="O85" s="237" t="e">
        <f t="shared" ca="1" si="15"/>
        <v>#N/A</v>
      </c>
      <c r="P85" s="9">
        <v>350000</v>
      </c>
      <c r="Q85" s="235" t="e">
        <f ca="1">VLOOKUP($C85,'Power Curve'!$D$8:$DU$282,121)+VLOOKUP($C85,'Power Curve'!$D$8:$FD$282,141)</f>
        <v>#N/A</v>
      </c>
      <c r="R85" s="93" t="e">
        <f t="shared" ca="1" si="19"/>
        <v>#N/A</v>
      </c>
      <c r="S85" s="17" t="e">
        <f t="shared" ca="1" si="20"/>
        <v>#N/A</v>
      </c>
      <c r="T85" s="19" t="e">
        <f t="shared" ca="1" si="21"/>
        <v>#N/A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3386531.7241379311</v>
      </c>
      <c r="E86" s="9"/>
      <c r="F86" s="9" t="e">
        <f ca="1">VLOOKUP($C86,'Power Curve'!$D$8:$AX$282,44)</f>
        <v>#N/A</v>
      </c>
      <c r="G86" s="241" t="e">
        <f t="shared" ca="1" si="18"/>
        <v>#N/A</v>
      </c>
      <c r="H86" s="12">
        <v>520000</v>
      </c>
      <c r="I86" s="9">
        <v>1200000</v>
      </c>
      <c r="J86" s="9">
        <v>375000</v>
      </c>
      <c r="K86" s="303" t="e">
        <f ca="1">IF(VLOOKUP($C86,Curves!$A$2:$J$1700,10)&gt;VLOOKUP($C86,Curves!$A$2:$J$1700,3),0,IF(VLOOKUP($C86,Curves!$A$2:$K$1700,11)&gt;$Y$2,Forecast!$Z$2,Forecast!$Z$3))</f>
        <v>#N/A</v>
      </c>
      <c r="L86" s="9">
        <v>750000</v>
      </c>
      <c r="M86" s="9">
        <v>300000</v>
      </c>
      <c r="N86" s="235">
        <v>120000</v>
      </c>
      <c r="O86" s="237" t="e">
        <f t="shared" ca="1" si="15"/>
        <v>#N/A</v>
      </c>
      <c r="P86" s="9">
        <v>350000</v>
      </c>
      <c r="Q86" s="235" t="e">
        <f ca="1">VLOOKUP($C86,'Power Curve'!$D$8:$DU$282,121)+VLOOKUP($C86,'Power Curve'!$D$8:$FD$282,141)</f>
        <v>#N/A</v>
      </c>
      <c r="R86" s="93" t="e">
        <f t="shared" ca="1" si="19"/>
        <v>#N/A</v>
      </c>
      <c r="S86" s="17" t="e">
        <f t="shared" ca="1" si="20"/>
        <v>#N/A</v>
      </c>
      <c r="T86" s="19" t="e">
        <f t="shared" ca="1" si="21"/>
        <v>#N/A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3110115.4838709678</v>
      </c>
      <c r="E87" s="14"/>
      <c r="F87" s="236" t="e">
        <f ca="1">VLOOKUP($C87,'Power Curve'!$D$8:$AX$282,44)</f>
        <v>#N/A</v>
      </c>
      <c r="G87" s="242" t="e">
        <f t="shared" ca="1" si="18"/>
        <v>#N/A</v>
      </c>
      <c r="H87" s="13">
        <v>520000</v>
      </c>
      <c r="I87" s="9">
        <v>1200000</v>
      </c>
      <c r="J87" s="14">
        <v>375000</v>
      </c>
      <c r="K87" s="305" t="e">
        <f ca="1">IF(VLOOKUP($C87,Curves!$A$2:$J$1700,10)&gt;VLOOKUP($C87,Curves!$A$2:$J$1700,3),0,IF(VLOOKUP($C87,Curves!$A$2:$K$1700,11)&gt;$Y$2,Forecast!$Z$2,Forecast!$Z$3))</f>
        <v>#N/A</v>
      </c>
      <c r="L87" s="9">
        <v>750000</v>
      </c>
      <c r="M87" s="9">
        <v>300000</v>
      </c>
      <c r="N87" s="236">
        <v>120000</v>
      </c>
      <c r="O87" s="239" t="e">
        <f t="shared" ca="1" si="15"/>
        <v>#N/A</v>
      </c>
      <c r="P87" s="13">
        <v>350000</v>
      </c>
      <c r="Q87" s="235" t="e">
        <f ca="1">VLOOKUP($C87,'Power Curve'!$D$8:$DU$282,121)+VLOOKUP($C87,'Power Curve'!$D$8:$FD$282,141)</f>
        <v>#N/A</v>
      </c>
      <c r="R87" s="95" t="e">
        <f t="shared" ca="1" si="19"/>
        <v>#N/A</v>
      </c>
      <c r="S87" s="18" t="e">
        <f t="shared" ca="1" si="20"/>
        <v>#N/A</v>
      </c>
      <c r="T87" s="20" t="e">
        <f t="shared" ca="1" si="21"/>
        <v>#N/A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34" t="s">
        <v>15</v>
      </c>
      <c r="I1" s="434"/>
      <c r="J1" s="96">
        <v>16</v>
      </c>
    </row>
    <row r="2" spans="1:17" ht="12" thickBot="1" x14ac:dyDescent="0.25">
      <c r="G2" s="24">
        <v>7500</v>
      </c>
      <c r="H2" s="431" t="s">
        <v>16</v>
      </c>
      <c r="I2" s="432"/>
      <c r="J2" s="433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41887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41913</v>
      </c>
      <c r="B3" s="100">
        <f ca="1">VLOOKUP($A3,[2]CurveFetch!$D$8:$R$1000,2,0)</f>
        <v>4.5110000000000001</v>
      </c>
      <c r="C3" s="100">
        <f ca="1">VLOOKUP($A3,[2]CurveFetch!$D$8:$R$1000,7,0)</f>
        <v>0.29499999999999998</v>
      </c>
      <c r="D3" s="100">
        <f ca="1">VLOOKUP($A3,[2]CurveFetch!$D$8:$R$1000,5,0)</f>
        <v>0</v>
      </c>
      <c r="E3" s="100">
        <f ca="1">VLOOKUP($A3,[2]CurveFetch!$D$8:$R$1000,4,0)</f>
        <v>0.01</v>
      </c>
      <c r="F3" s="100">
        <f ca="1">VLOOKUP($A3,[2]CurveFetch!$D$8:$R$1000,15,0)</f>
        <v>0</v>
      </c>
      <c r="G3" s="100">
        <f ca="1">VLOOKUP($A3,[2]CurveFetch!$D$8:$R$1000,3,0)</f>
        <v>-0.19</v>
      </c>
      <c r="H3" s="100">
        <f ca="1">VLOOKUP($A3,[2]CurveFetch!$D$8:$R$1000,9,0)</f>
        <v>0</v>
      </c>
      <c r="I3" s="100">
        <f ca="1">VLOOKUP($A3,[2]CurveFetch!$D$8:$R$1000,11,0)</f>
        <v>6.1463855809318999E-2</v>
      </c>
      <c r="J3" s="100">
        <f ca="1">VLOOKUP($A3,[2]CurveFetch!$D$8:$R$1000,8,0)</f>
        <v>0</v>
      </c>
      <c r="K3" s="100">
        <f ca="1">C3-J3</f>
        <v>0.29499999999999998</v>
      </c>
      <c r="L3" s="100">
        <f ca="1">C3-F3</f>
        <v>0.29499999999999998</v>
      </c>
      <c r="M3" s="100">
        <f ca="1">($B3+$C3)*$M$1</f>
        <v>36.045000000000002</v>
      </c>
      <c r="N3" s="97">
        <f ca="1">DATE(YEAR($A$1),MONTH($A$1)+1,1)</f>
        <v>41913</v>
      </c>
      <c r="O3" s="100">
        <f ca="1">VLOOKUP($A3,[2]CurveFetch!$D$8:$V$1000,16,0)</f>
        <v>68.682500000000005</v>
      </c>
      <c r="P3" s="141">
        <f ca="1">O3/2</f>
        <v>34.341250000000002</v>
      </c>
      <c r="Q3" s="100">
        <f ca="1">VLOOKUP($A3,[2]CurveFetch!$D$8:$V$1000,16,0)</f>
        <v>68.682500000000005</v>
      </c>
      <c r="R3" s="141">
        <f ca="1">Q3/2</f>
        <v>34.341250000000002</v>
      </c>
      <c r="S3" s="100">
        <f ca="1">VLOOKUP($A3,[2]CurveFetch!$D$8:$V$1000,16,0)</f>
        <v>68.682500000000005</v>
      </c>
      <c r="T3" s="141">
        <f ca="1">S3/2</f>
        <v>34.341250000000002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41944</v>
      </c>
      <c r="B4" s="100">
        <f ca="1">VLOOKUP($A4,[2]CurveFetch!$D$8:$R$1000,2,0)</f>
        <v>4.6509999999999998</v>
      </c>
      <c r="C4" s="100">
        <f ca="1">VLOOKUP($A4,[2]CurveFetch!$D$8:$R$1000,7,0)</f>
        <v>0.12</v>
      </c>
      <c r="D4" s="100">
        <f ca="1">VLOOKUP($A4,[2]CurveFetch!$D$8:$R$1000,5,0)</f>
        <v>0</v>
      </c>
      <c r="E4" s="100">
        <f ca="1">VLOOKUP($A4,[2]CurveFetch!$D$8:$R$1000,4,0)</f>
        <v>0.01</v>
      </c>
      <c r="F4" s="100">
        <f ca="1">VLOOKUP($A4,[2]CurveFetch!$D$8:$R$1000,15,0)</f>
        <v>0</v>
      </c>
      <c r="G4" s="100">
        <f ca="1">VLOOKUP($A4,[2]CurveFetch!$D$8:$R$1000,3,0)</f>
        <v>-0.19</v>
      </c>
      <c r="H4" s="100">
        <f ca="1">VLOOKUP($A4,[2]CurveFetch!$D$8:$R$1000,9,0)</f>
        <v>0</v>
      </c>
      <c r="I4" s="100">
        <f ca="1">VLOOKUP($A4,[2]CurveFetch!$D$8:$R$1000,11,0)</f>
        <v>6.148836139385E-2</v>
      </c>
      <c r="J4" s="100">
        <f ca="1">VLOOKUP($A4,[2]CurveFetch!$D$8:$R$1000,8,0)</f>
        <v>0</v>
      </c>
      <c r="K4" s="100">
        <f t="shared" ref="K4:K67" ca="1" si="1">C4-J4</f>
        <v>0.12</v>
      </c>
      <c r="L4" s="100">
        <f t="shared" ref="L4:L67" ca="1" si="2">C4-F4</f>
        <v>0.12</v>
      </c>
      <c r="M4" s="100">
        <f t="shared" ref="M4:M68" ca="1" si="3">($B4+$C4)*$M$1</f>
        <v>35.782499999999999</v>
      </c>
      <c r="N4" s="97">
        <f ca="1">DATE(YEAR(N3),MONTH(N3)+1,1)</f>
        <v>41944</v>
      </c>
      <c r="O4" s="100">
        <f ca="1">VLOOKUP($A4,[2]CurveFetch!$D$8:$V$1000,16,0)</f>
        <v>38.682499999999997</v>
      </c>
      <c r="P4" s="141">
        <f t="shared" ref="P4:P67" ca="1" si="4">O4/2</f>
        <v>19.341249999999999</v>
      </c>
      <c r="Q4" s="100">
        <f ca="1">VLOOKUP($A4,[2]CurveFetch!$D$8:$V$1000,16,0)</f>
        <v>38.682499999999997</v>
      </c>
      <c r="R4" s="141">
        <f t="shared" ref="R4:R67" ca="1" si="5">Q4/2</f>
        <v>19.341249999999999</v>
      </c>
      <c r="S4" s="100">
        <f ca="1">VLOOKUP($A4,[2]CurveFetch!$D$8:$V$1000,16,0)</f>
        <v>38.682499999999997</v>
      </c>
      <c r="T4" s="141">
        <f t="shared" ref="T4:T67" ca="1" si="6">S4/2</f>
        <v>19.341249999999999</v>
      </c>
      <c r="U4" s="100"/>
      <c r="V4" s="100"/>
      <c r="X4" s="22" t="s">
        <v>79</v>
      </c>
      <c r="Y4" s="101" t="e">
        <f t="shared" ref="Y4:AE4" ca="1" si="7">VLOOKUP(Y$3,$A$2:$H$600,2)</f>
        <v>#N/A</v>
      </c>
      <c r="Z4" s="101" t="e">
        <f t="shared" ca="1" si="7"/>
        <v>#N/A</v>
      </c>
      <c r="AA4" s="101" t="e">
        <f t="shared" ca="1" si="7"/>
        <v>#N/A</v>
      </c>
      <c r="AB4" s="101" t="e">
        <f t="shared" ca="1" si="7"/>
        <v>#N/A</v>
      </c>
      <c r="AC4" s="101" t="e">
        <f t="shared" ca="1" si="7"/>
        <v>#N/A</v>
      </c>
      <c r="AD4" s="101" t="e">
        <f t="shared" ca="1" si="7"/>
        <v>#N/A</v>
      </c>
      <c r="AE4" s="101" t="e">
        <f t="shared" ca="1" si="7"/>
        <v>#N/A</v>
      </c>
      <c r="AF4" s="103" t="e">
        <f t="shared" ref="AF4:AF9" ca="1" si="8">AVERAGE(Y4:AE4)</f>
        <v>#N/A</v>
      </c>
      <c r="AG4" s="102"/>
      <c r="AH4" s="22" t="s">
        <v>79</v>
      </c>
      <c r="AI4" s="101" t="e">
        <f ca="1">VLOOKUP(AI$3,$A$2:$H$600,2)</f>
        <v>#N/A</v>
      </c>
      <c r="AJ4" s="101" t="e">
        <f ca="1">VLOOKUP(AJ$3,$A$2:$H$600,2)</f>
        <v>#N/A</v>
      </c>
      <c r="AK4" s="101" t="e">
        <f ca="1">VLOOKUP(AK$3,$A$2:$H$600,2)</f>
        <v>#N/A</v>
      </c>
      <c r="AL4" s="101" t="e">
        <f ca="1">VLOOKUP(AL$3,$A$2:$H$600,2)</f>
        <v>#N/A</v>
      </c>
      <c r="AM4" s="101" t="e">
        <f ca="1">VLOOKUP(AM$3,$A$2:$H$600,2)</f>
        <v>#N/A</v>
      </c>
      <c r="AN4" s="103" t="e">
        <f t="shared" ref="AN4:AN9" ca="1" si="9">AVERAGE(AI4:AM4)</f>
        <v>#N/A</v>
      </c>
    </row>
    <row r="5" spans="1:40" x14ac:dyDescent="0.2">
      <c r="A5" s="97">
        <f t="shared" ref="A5:A68" ca="1" si="10">DATE(YEAR(A4),MONTH(A4)+1,1)</f>
        <v>41974</v>
      </c>
      <c r="B5" s="100">
        <f ca="1">VLOOKUP($A5,[2]CurveFetch!$D$8:$R$1000,2,0)</f>
        <v>4.7759999999999998</v>
      </c>
      <c r="C5" s="100">
        <f ca="1">VLOOKUP($A5,[2]CurveFetch!$D$8:$R$1000,7,0)</f>
        <v>0.12</v>
      </c>
      <c r="D5" s="100">
        <f ca="1">VLOOKUP($A5,[2]CurveFetch!$D$8:$R$1000,5,0)</f>
        <v>0</v>
      </c>
      <c r="E5" s="100">
        <f ca="1">VLOOKUP($A5,[2]CurveFetch!$D$8:$R$1000,4,0)</f>
        <v>0.01</v>
      </c>
      <c r="F5" s="100">
        <f ca="1">VLOOKUP($A5,[2]CurveFetch!$D$8:$R$1000,15,0)</f>
        <v>0</v>
      </c>
      <c r="G5" s="100">
        <f ca="1">VLOOKUP($A5,[2]CurveFetch!$D$8:$R$1000,3,0)</f>
        <v>-0.19</v>
      </c>
      <c r="H5" s="100">
        <f ca="1">VLOOKUP($A5,[2]CurveFetch!$D$8:$R$1000,9,0)</f>
        <v>0</v>
      </c>
      <c r="I5" s="100">
        <f ca="1">VLOOKUP($A5,[2]CurveFetch!$D$8:$R$1000,11,0)</f>
        <v>6.1512076475844002E-2</v>
      </c>
      <c r="J5" s="100">
        <f ca="1">VLOOKUP($A5,[2]CurveFetch!$D$8:$R$1000,8,0)</f>
        <v>0</v>
      </c>
      <c r="K5" s="100">
        <f t="shared" ca="1" si="1"/>
        <v>0.12</v>
      </c>
      <c r="L5" s="100">
        <f t="shared" ca="1" si="2"/>
        <v>0.12</v>
      </c>
      <c r="M5" s="100">
        <f t="shared" ca="1" si="3"/>
        <v>36.72</v>
      </c>
      <c r="N5" s="97">
        <f t="shared" ref="N5:N68" ca="1" si="11">DATE(YEAR(N4),MONTH(N4)+1,1)</f>
        <v>41974</v>
      </c>
      <c r="O5" s="100">
        <f ca="1">VLOOKUP($A5,[2]CurveFetch!$D$8:$V$1000,16,0)</f>
        <v>23.682500000000001</v>
      </c>
      <c r="P5" s="141">
        <f t="shared" ca="1" si="4"/>
        <v>11.84125</v>
      </c>
      <c r="Q5" s="100">
        <f ca="1">VLOOKUP($A5,[2]CurveFetch!$D$8:$V$1000,16,0)</f>
        <v>23.682500000000001</v>
      </c>
      <c r="R5" s="141">
        <f t="shared" ca="1" si="5"/>
        <v>11.84125</v>
      </c>
      <c r="S5" s="100">
        <f ca="1">VLOOKUP($A5,[2]CurveFetch!$D$8:$V$1000,16,0)</f>
        <v>23.682500000000001</v>
      </c>
      <c r="T5" s="141">
        <f t="shared" ca="1" si="6"/>
        <v>11.84125</v>
      </c>
      <c r="U5" s="100"/>
      <c r="V5" s="100"/>
      <c r="X5" s="22" t="s">
        <v>91</v>
      </c>
      <c r="Y5" s="101" t="e">
        <f ca="1">VLOOKUP(Y$3,$A$2:$H$600,3)</f>
        <v>#N/A</v>
      </c>
      <c r="Z5" s="101" t="e">
        <f t="shared" ref="Z5:AE5" ca="1" si="12">VLOOKUP(Z$3,$A$2:$H$600,3)</f>
        <v>#N/A</v>
      </c>
      <c r="AA5" s="101" t="e">
        <f t="shared" ca="1" si="12"/>
        <v>#N/A</v>
      </c>
      <c r="AB5" s="101" t="e">
        <f t="shared" ca="1" si="12"/>
        <v>#N/A</v>
      </c>
      <c r="AC5" s="101" t="e">
        <f t="shared" ca="1" si="12"/>
        <v>#N/A</v>
      </c>
      <c r="AD5" s="101" t="e">
        <f t="shared" ca="1" si="12"/>
        <v>#N/A</v>
      </c>
      <c r="AE5" s="101" t="e">
        <f t="shared" ca="1" si="12"/>
        <v>#N/A</v>
      </c>
      <c r="AF5" s="104" t="e">
        <f t="shared" ca="1" si="8"/>
        <v>#N/A</v>
      </c>
      <c r="AG5" s="102"/>
      <c r="AH5" s="22" t="s">
        <v>91</v>
      </c>
      <c r="AI5" s="101" t="e">
        <f ca="1">VLOOKUP(AI$3,$A$2:$H$600,3)</f>
        <v>#N/A</v>
      </c>
      <c r="AJ5" s="101" t="e">
        <f ca="1">VLOOKUP(AJ$3,$A$2:$H$600,3)</f>
        <v>#N/A</v>
      </c>
      <c r="AK5" s="101" t="e">
        <f ca="1">VLOOKUP(AK$3,$A$2:$H$600,3)</f>
        <v>#N/A</v>
      </c>
      <c r="AL5" s="101" t="e">
        <f ca="1">VLOOKUP(AL$3,$A$2:$H$600,3)</f>
        <v>#N/A</v>
      </c>
      <c r="AM5" s="101" t="e">
        <f ca="1">VLOOKUP(AM$3,$A$2:$H$600,3)</f>
        <v>#N/A</v>
      </c>
      <c r="AN5" s="104" t="e">
        <f t="shared" ca="1" si="9"/>
        <v>#N/A</v>
      </c>
    </row>
    <row r="6" spans="1:40" x14ac:dyDescent="0.2">
      <c r="A6" s="97">
        <f t="shared" ca="1" si="10"/>
        <v>42005</v>
      </c>
      <c r="B6" s="100">
        <f ca="1">VLOOKUP($A6,[2]CurveFetch!$D$8:$R$1000,2,0)</f>
        <v>4.93</v>
      </c>
      <c r="C6" s="100">
        <f ca="1">VLOOKUP($A6,[2]CurveFetch!$D$8:$R$1000,7,0)</f>
        <v>0.12</v>
      </c>
      <c r="D6" s="100">
        <f ca="1">VLOOKUP($A6,[2]CurveFetch!$D$8:$R$1000,5,0)</f>
        <v>0</v>
      </c>
      <c r="E6" s="100">
        <f ca="1">VLOOKUP($A6,[2]CurveFetch!$D$8:$R$1000,4,0)</f>
        <v>0.01</v>
      </c>
      <c r="F6" s="100">
        <f ca="1">VLOOKUP($A6,[2]CurveFetch!$D$8:$R$1000,15,0)</f>
        <v>0</v>
      </c>
      <c r="G6" s="100">
        <f ca="1">VLOOKUP($A6,[2]CurveFetch!$D$8:$R$1000,3,0)</f>
        <v>-0.19</v>
      </c>
      <c r="H6" s="100">
        <f ca="1">VLOOKUP($A6,[2]CurveFetch!$D$8:$R$1000,9,0)</f>
        <v>0</v>
      </c>
      <c r="I6" s="100">
        <f ca="1">VLOOKUP($A6,[2]CurveFetch!$D$8:$R$1000,11,0)</f>
        <v>6.1536582060768001E-2</v>
      </c>
      <c r="J6" s="100">
        <f ca="1">VLOOKUP($A6,[2]CurveFetch!$D$8:$R$1000,8,0)</f>
        <v>0</v>
      </c>
      <c r="K6" s="100">
        <f t="shared" ca="1" si="1"/>
        <v>0.12</v>
      </c>
      <c r="L6" s="100">
        <f t="shared" ca="1" si="2"/>
        <v>0.12</v>
      </c>
      <c r="M6" s="100">
        <f t="shared" ca="1" si="3"/>
        <v>37.875</v>
      </c>
      <c r="N6" s="97">
        <f t="shared" ca="1" si="11"/>
        <v>42005</v>
      </c>
      <c r="O6" s="100">
        <f ca="1">VLOOKUP($A6,[2]CurveFetch!$D$8:$V$1000,16,0)</f>
        <v>54.8459</v>
      </c>
      <c r="P6" s="141">
        <f t="shared" ca="1" si="4"/>
        <v>27.42295</v>
      </c>
      <c r="Q6" s="100">
        <f ca="1">VLOOKUP($A6,[2]CurveFetch!$D$8:$V$1000,16,0)</f>
        <v>54.8459</v>
      </c>
      <c r="R6" s="141">
        <f t="shared" ca="1" si="5"/>
        <v>27.42295</v>
      </c>
      <c r="S6" s="100">
        <f ca="1">VLOOKUP($A6,[2]CurveFetch!$D$8:$V$1000,16,0)</f>
        <v>54.8459</v>
      </c>
      <c r="T6" s="141">
        <f t="shared" ca="1" si="6"/>
        <v>27.42295</v>
      </c>
      <c r="U6" s="100"/>
      <c r="V6" s="100"/>
      <c r="X6" s="22" t="s">
        <v>82</v>
      </c>
      <c r="Y6" s="101" t="e">
        <f t="shared" ref="Y6:AE6" ca="1" si="13">VLOOKUP(Y$3,$A$2:$H$600,6)</f>
        <v>#N/A</v>
      </c>
      <c r="Z6" s="101" t="e">
        <f t="shared" ca="1" si="13"/>
        <v>#N/A</v>
      </c>
      <c r="AA6" s="101" t="e">
        <f t="shared" ca="1" si="13"/>
        <v>#N/A</v>
      </c>
      <c r="AB6" s="101" t="e">
        <f t="shared" ca="1" si="13"/>
        <v>#N/A</v>
      </c>
      <c r="AC6" s="101" t="e">
        <f t="shared" ca="1" si="13"/>
        <v>#N/A</v>
      </c>
      <c r="AD6" s="101" t="e">
        <f t="shared" ca="1" si="13"/>
        <v>#N/A</v>
      </c>
      <c r="AE6" s="101" t="e">
        <f t="shared" ca="1" si="13"/>
        <v>#N/A</v>
      </c>
      <c r="AF6" s="104" t="e">
        <f t="shared" ca="1" si="8"/>
        <v>#N/A</v>
      </c>
      <c r="AG6" s="102"/>
      <c r="AH6" s="22" t="s">
        <v>82</v>
      </c>
      <c r="AI6" s="101" t="e">
        <f ca="1">VLOOKUP(AI$3,$A$2:$H$600,6)</f>
        <v>#N/A</v>
      </c>
      <c r="AJ6" s="101" t="e">
        <f ca="1">VLOOKUP(AJ$3,$A$2:$H$600,6)</f>
        <v>#N/A</v>
      </c>
      <c r="AK6" s="101" t="e">
        <f ca="1">VLOOKUP(AK$3,$A$2:$H$600,6)</f>
        <v>#N/A</v>
      </c>
      <c r="AL6" s="101" t="e">
        <f ca="1">VLOOKUP(AL$3,$A$2:$H$600,6)</f>
        <v>#N/A</v>
      </c>
      <c r="AM6" s="101" t="e">
        <f ca="1">VLOOKUP(AM$3,$A$2:$H$600,6)</f>
        <v>#N/A</v>
      </c>
      <c r="AN6" s="104" t="e">
        <f t="shared" ca="1" si="9"/>
        <v>#N/A</v>
      </c>
    </row>
    <row r="7" spans="1:40" x14ac:dyDescent="0.2">
      <c r="A7" s="97">
        <f t="shared" ca="1" si="10"/>
        <v>42036</v>
      </c>
      <c r="B7" s="100">
        <f ca="1">VLOOKUP($A7,[2]CurveFetch!$D$8:$R$1000,2,0)</f>
        <v>4.8339999999999996</v>
      </c>
      <c r="C7" s="100">
        <f ca="1">VLOOKUP($A7,[2]CurveFetch!$D$8:$R$1000,7,0)</f>
        <v>0.12</v>
      </c>
      <c r="D7" s="100">
        <f ca="1">VLOOKUP($A7,[2]CurveFetch!$D$8:$R$1000,5,0)</f>
        <v>0</v>
      </c>
      <c r="E7" s="100">
        <f ca="1">VLOOKUP($A7,[2]CurveFetch!$D$8:$R$1000,4,0)</f>
        <v>0.01</v>
      </c>
      <c r="F7" s="100">
        <f ca="1">VLOOKUP($A7,[2]CurveFetch!$D$8:$R$1000,15,0)</f>
        <v>0</v>
      </c>
      <c r="G7" s="100">
        <f ca="1">VLOOKUP($A7,[2]CurveFetch!$D$8:$R$1000,3,0)</f>
        <v>-0.19</v>
      </c>
      <c r="H7" s="100">
        <f ca="1">VLOOKUP($A7,[2]CurveFetch!$D$8:$R$1000,9,0)</f>
        <v>0</v>
      </c>
      <c r="I7" s="100">
        <f ca="1">VLOOKUP($A7,[2]CurveFetch!$D$8:$R$1000,11,0)</f>
        <v>6.1561087645891001E-2</v>
      </c>
      <c r="J7" s="100">
        <f ca="1">VLOOKUP($A7,[2]CurveFetch!$D$8:$R$1000,8,0)</f>
        <v>0</v>
      </c>
      <c r="K7" s="100">
        <f t="shared" ca="1" si="1"/>
        <v>0.12</v>
      </c>
      <c r="L7" s="100">
        <f t="shared" ca="1" si="2"/>
        <v>0.12</v>
      </c>
      <c r="M7" s="100">
        <f t="shared" ca="1" si="3"/>
        <v>37.155000000000001</v>
      </c>
      <c r="N7" s="97">
        <f t="shared" ca="1" si="11"/>
        <v>42036</v>
      </c>
      <c r="O7" s="100">
        <f ca="1">VLOOKUP($A7,[2]CurveFetch!$D$8:$V$1000,16,0)</f>
        <v>44.8459</v>
      </c>
      <c r="P7" s="141">
        <f t="shared" ca="1" si="4"/>
        <v>22.42295</v>
      </c>
      <c r="Q7" s="100">
        <f ca="1">VLOOKUP($A7,[2]CurveFetch!$D$8:$V$1000,16,0)</f>
        <v>44.8459</v>
      </c>
      <c r="R7" s="141">
        <f t="shared" ca="1" si="5"/>
        <v>22.42295</v>
      </c>
      <c r="S7" s="100">
        <f ca="1">VLOOKUP($A7,[2]CurveFetch!$D$8:$V$1000,16,0)</f>
        <v>44.8459</v>
      </c>
      <c r="T7" s="141">
        <f t="shared" ca="1" si="6"/>
        <v>22.42295</v>
      </c>
      <c r="U7" s="100"/>
      <c r="V7" s="100"/>
      <c r="X7" s="22" t="s">
        <v>89</v>
      </c>
      <c r="Y7" s="101" t="e">
        <f t="shared" ref="Y7:AE7" ca="1" si="14">VLOOKUP(Y$3,$A$2:$H$600,4)</f>
        <v>#N/A</v>
      </c>
      <c r="Z7" s="101" t="e">
        <f t="shared" ca="1" si="14"/>
        <v>#N/A</v>
      </c>
      <c r="AA7" s="101" t="e">
        <f t="shared" ca="1" si="14"/>
        <v>#N/A</v>
      </c>
      <c r="AB7" s="101" t="e">
        <f t="shared" ca="1" si="14"/>
        <v>#N/A</v>
      </c>
      <c r="AC7" s="101" t="e">
        <f t="shared" ca="1" si="14"/>
        <v>#N/A</v>
      </c>
      <c r="AD7" s="101" t="e">
        <f t="shared" ca="1" si="14"/>
        <v>#N/A</v>
      </c>
      <c r="AE7" s="101" t="e">
        <f t="shared" ca="1" si="14"/>
        <v>#N/A</v>
      </c>
      <c r="AF7" s="104" t="e">
        <f t="shared" ca="1" si="8"/>
        <v>#N/A</v>
      </c>
      <c r="AG7" s="102"/>
      <c r="AH7" s="22" t="s">
        <v>89</v>
      </c>
      <c r="AI7" s="101" t="e">
        <f ca="1">VLOOKUP(AI$3,$A$2:$H$600,4)</f>
        <v>#N/A</v>
      </c>
      <c r="AJ7" s="101" t="e">
        <f ca="1">VLOOKUP(AJ$3,$A$2:$H$600,4)</f>
        <v>#N/A</v>
      </c>
      <c r="AK7" s="101" t="e">
        <f ca="1">VLOOKUP(AK$3,$A$2:$H$600,4)</f>
        <v>#N/A</v>
      </c>
      <c r="AL7" s="101" t="e">
        <f ca="1">VLOOKUP(AL$3,$A$2:$H$600,4)</f>
        <v>#N/A</v>
      </c>
      <c r="AM7" s="101" t="e">
        <f ca="1">VLOOKUP(AM$3,$A$2:$H$600,4)</f>
        <v>#N/A</v>
      </c>
      <c r="AN7" s="104" t="e">
        <f t="shared" ca="1" si="9"/>
        <v>#N/A</v>
      </c>
    </row>
    <row r="8" spans="1:40" x14ac:dyDescent="0.2">
      <c r="A8" s="97">
        <f t="shared" ca="1" si="10"/>
        <v>42064</v>
      </c>
      <c r="B8" s="100">
        <f ca="1">VLOOKUP($A8,[2]CurveFetch!$D$8:$R$1000,2,0)</f>
        <v>4.6840000000000002</v>
      </c>
      <c r="C8" s="100">
        <f ca="1">VLOOKUP($A8,[2]CurveFetch!$D$8:$R$1000,7,0)</f>
        <v>0.12</v>
      </c>
      <c r="D8" s="100">
        <f ca="1">VLOOKUP($A8,[2]CurveFetch!$D$8:$R$1000,5,0)</f>
        <v>0</v>
      </c>
      <c r="E8" s="100">
        <f ca="1">VLOOKUP($A8,[2]CurveFetch!$D$8:$R$1000,4,0)</f>
        <v>0.01</v>
      </c>
      <c r="F8" s="100">
        <f ca="1">VLOOKUP($A8,[2]CurveFetch!$D$8:$R$1000,15,0)</f>
        <v>0</v>
      </c>
      <c r="G8" s="100">
        <f ca="1">VLOOKUP($A8,[2]CurveFetch!$D$8:$R$1000,3,0)</f>
        <v>-0.19</v>
      </c>
      <c r="H8" s="100">
        <f ca="1">VLOOKUP($A8,[2]CurveFetch!$D$8:$R$1000,9,0)</f>
        <v>0</v>
      </c>
      <c r="I8" s="100">
        <f ca="1">VLOOKUP($A8,[2]CurveFetch!$D$8:$R$1000,11,0)</f>
        <v>6.1583221722948001E-2</v>
      </c>
      <c r="J8" s="100">
        <f ca="1">VLOOKUP($A8,[2]CurveFetch!$D$8:$R$1000,8,0)</f>
        <v>0</v>
      </c>
      <c r="K8" s="100">
        <f t="shared" ca="1" si="1"/>
        <v>0.12</v>
      </c>
      <c r="L8" s="100">
        <f t="shared" ca="1" si="2"/>
        <v>0.12</v>
      </c>
      <c r="M8" s="100">
        <f t="shared" ca="1" si="3"/>
        <v>36.03</v>
      </c>
      <c r="N8" s="97">
        <f t="shared" ca="1" si="11"/>
        <v>42064</v>
      </c>
      <c r="O8" s="100">
        <f ca="1">VLOOKUP($A8,[2]CurveFetch!$D$8:$V$1000,16,0)</f>
        <v>34.8459</v>
      </c>
      <c r="P8" s="141">
        <f t="shared" ca="1" si="4"/>
        <v>17.42295</v>
      </c>
      <c r="Q8" s="100">
        <f ca="1">VLOOKUP($A8,[2]CurveFetch!$D$8:$V$1000,16,0)</f>
        <v>34.8459</v>
      </c>
      <c r="R8" s="141">
        <f t="shared" ca="1" si="5"/>
        <v>17.42295</v>
      </c>
      <c r="S8" s="100">
        <f ca="1">VLOOKUP($A8,[2]CurveFetch!$D$8:$V$1000,16,0)</f>
        <v>34.8459</v>
      </c>
      <c r="T8" s="141">
        <f t="shared" ca="1" si="6"/>
        <v>17.42295</v>
      </c>
      <c r="U8" s="100"/>
      <c r="V8" s="100"/>
      <c r="X8" s="22" t="s">
        <v>90</v>
      </c>
      <c r="Y8" s="101" t="e">
        <f t="shared" ref="Y8:AE8" ca="1" si="15">VLOOKUP(Y$3,$A$2:$H$600,7)</f>
        <v>#N/A</v>
      </c>
      <c r="Z8" s="101" t="e">
        <f t="shared" ca="1" si="15"/>
        <v>#N/A</v>
      </c>
      <c r="AA8" s="101" t="e">
        <f t="shared" ca="1" si="15"/>
        <v>#N/A</v>
      </c>
      <c r="AB8" s="101" t="e">
        <f t="shared" ca="1" si="15"/>
        <v>#N/A</v>
      </c>
      <c r="AC8" s="101" t="e">
        <f t="shared" ca="1" si="15"/>
        <v>#N/A</v>
      </c>
      <c r="AD8" s="101" t="e">
        <f t="shared" ca="1" si="15"/>
        <v>#N/A</v>
      </c>
      <c r="AE8" s="101" t="e">
        <f t="shared" ca="1" si="15"/>
        <v>#N/A</v>
      </c>
      <c r="AF8" s="104" t="e">
        <f t="shared" ca="1" si="8"/>
        <v>#N/A</v>
      </c>
      <c r="AG8" s="102"/>
      <c r="AH8" s="22" t="s">
        <v>90</v>
      </c>
      <c r="AI8" s="101" t="e">
        <f ca="1">VLOOKUP(AI$3,$A$2:$H$600,7)</f>
        <v>#N/A</v>
      </c>
      <c r="AJ8" s="101" t="e">
        <f ca="1">VLOOKUP(AJ$3,$A$2:$H$600,7)</f>
        <v>#N/A</v>
      </c>
      <c r="AK8" s="101" t="e">
        <f ca="1">VLOOKUP(AK$3,$A$2:$H$600,7)</f>
        <v>#N/A</v>
      </c>
      <c r="AL8" s="101" t="e">
        <f ca="1">VLOOKUP(AL$3,$A$2:$H$600,7)</f>
        <v>#N/A</v>
      </c>
      <c r="AM8" s="101" t="e">
        <f ca="1">VLOOKUP(AM$3,$A$2:$H$600,7)</f>
        <v>#N/A</v>
      </c>
      <c r="AN8" s="104" t="e">
        <f t="shared" ca="1" si="9"/>
        <v>#N/A</v>
      </c>
    </row>
    <row r="9" spans="1:40" ht="12" thickBot="1" x14ac:dyDescent="0.25">
      <c r="A9" s="97">
        <f t="shared" ca="1" si="10"/>
        <v>42095</v>
      </c>
      <c r="B9" s="100">
        <f ca="1">VLOOKUP($A9,[2]CurveFetch!$D$8:$R$1000,2,0)</f>
        <v>4.5010000000000003</v>
      </c>
      <c r="C9" s="100">
        <f ca="1">VLOOKUP($A9,[2]CurveFetch!$D$8:$R$1000,7,0)</f>
        <v>0.29499999999999998</v>
      </c>
      <c r="D9" s="100">
        <f ca="1">VLOOKUP($A9,[2]CurveFetch!$D$8:$R$1000,5,0)</f>
        <v>0</v>
      </c>
      <c r="E9" s="100">
        <f ca="1">VLOOKUP($A9,[2]CurveFetch!$D$8:$R$1000,4,0)</f>
        <v>0.01</v>
      </c>
      <c r="F9" s="100">
        <f ca="1">VLOOKUP($A9,[2]CurveFetch!$D$8:$R$1000,15,0)</f>
        <v>0</v>
      </c>
      <c r="G9" s="100">
        <f ca="1">VLOOKUP($A9,[2]CurveFetch!$D$8:$R$1000,3,0)</f>
        <v>-0.19</v>
      </c>
      <c r="H9" s="100">
        <f ca="1">VLOOKUP($A9,[2]CurveFetch!$D$8:$R$1000,9,0)</f>
        <v>0</v>
      </c>
      <c r="I9" s="100">
        <f ca="1">VLOOKUP($A9,[2]CurveFetch!$D$8:$R$1000,11,0)</f>
        <v>6.1607727308451002E-2</v>
      </c>
      <c r="J9" s="100">
        <f ca="1">VLOOKUP($A9,[2]CurveFetch!$D$8:$R$1000,8,0)</f>
        <v>0</v>
      </c>
      <c r="K9" s="100">
        <f t="shared" ca="1" si="1"/>
        <v>0.29499999999999998</v>
      </c>
      <c r="L9" s="100">
        <f t="shared" ca="1" si="2"/>
        <v>0.29499999999999998</v>
      </c>
      <c r="M9" s="100">
        <f t="shared" ca="1" si="3"/>
        <v>35.97</v>
      </c>
      <c r="N9" s="97">
        <f t="shared" ca="1" si="11"/>
        <v>42095</v>
      </c>
      <c r="O9" s="100">
        <f ca="1">VLOOKUP($A9,[2]CurveFetch!$D$8:$V$1000,16,0)</f>
        <v>33.701000000000001</v>
      </c>
      <c r="P9" s="141">
        <f t="shared" ca="1" si="4"/>
        <v>16.8505</v>
      </c>
      <c r="Q9" s="100">
        <f ca="1">VLOOKUP($A9,[2]CurveFetch!$D$8:$V$1000,16,0)</f>
        <v>33.701000000000001</v>
      </c>
      <c r="R9" s="141">
        <f t="shared" ca="1" si="5"/>
        <v>16.8505</v>
      </c>
      <c r="S9" s="100">
        <f ca="1">VLOOKUP($A9,[2]CurveFetch!$D$8:$V$1000,16,0)</f>
        <v>33.701000000000001</v>
      </c>
      <c r="T9" s="141">
        <f t="shared" ca="1" si="6"/>
        <v>16.8505</v>
      </c>
      <c r="U9" s="100"/>
      <c r="V9" s="100"/>
      <c r="X9" s="22" t="s">
        <v>81</v>
      </c>
      <c r="Y9" s="101" t="e">
        <f t="shared" ref="Y9:AE9" ca="1" si="16">VLOOKUP(Y$3,$A$2:$H$600,5)</f>
        <v>#N/A</v>
      </c>
      <c r="Z9" s="101" t="e">
        <f t="shared" ca="1" si="16"/>
        <v>#N/A</v>
      </c>
      <c r="AA9" s="101" t="e">
        <f t="shared" ca="1" si="16"/>
        <v>#N/A</v>
      </c>
      <c r="AB9" s="101" t="e">
        <f t="shared" ca="1" si="16"/>
        <v>#N/A</v>
      </c>
      <c r="AC9" s="101" t="e">
        <f t="shared" ca="1" si="16"/>
        <v>#N/A</v>
      </c>
      <c r="AD9" s="101" t="e">
        <f t="shared" ca="1" si="16"/>
        <v>#N/A</v>
      </c>
      <c r="AE9" s="101" t="e">
        <f t="shared" ca="1" si="16"/>
        <v>#N/A</v>
      </c>
      <c r="AF9" s="105" t="e">
        <f t="shared" ca="1" si="8"/>
        <v>#N/A</v>
      </c>
      <c r="AG9" s="102"/>
      <c r="AH9" s="22" t="s">
        <v>81</v>
      </c>
      <c r="AI9" s="101" t="e">
        <f ca="1">VLOOKUP(AI$3,$A$2:$H$600,5)</f>
        <v>#N/A</v>
      </c>
      <c r="AJ9" s="101" t="e">
        <f ca="1">VLOOKUP(AJ$3,$A$2:$H$600,5)</f>
        <v>#N/A</v>
      </c>
      <c r="AK9" s="101" t="e">
        <f ca="1">VLOOKUP(AK$3,$A$2:$H$600,5)</f>
        <v>#N/A</v>
      </c>
      <c r="AL9" s="101" t="e">
        <f ca="1">VLOOKUP(AL$3,$A$2:$H$600,5)</f>
        <v>#N/A</v>
      </c>
      <c r="AM9" s="101" t="e">
        <f ca="1">VLOOKUP(AM$3,$A$2:$H$600,5)</f>
        <v>#N/A</v>
      </c>
      <c r="AN9" s="105" t="e">
        <f t="shared" ca="1" si="9"/>
        <v>#N/A</v>
      </c>
    </row>
    <row r="10" spans="1:40" x14ac:dyDescent="0.2">
      <c r="A10" s="97">
        <f t="shared" ca="1" si="10"/>
        <v>42125</v>
      </c>
      <c r="B10" s="100">
        <f ca="1">VLOOKUP($A10,[2]CurveFetch!$D$8:$R$1000,2,0)</f>
        <v>4.476</v>
      </c>
      <c r="C10" s="100">
        <f ca="1">VLOOKUP($A10,[2]CurveFetch!$D$8:$R$1000,7,0)</f>
        <v>0.29499999999999998</v>
      </c>
      <c r="D10" s="100">
        <f ca="1">VLOOKUP($A10,[2]CurveFetch!$D$8:$R$1000,5,0)</f>
        <v>0</v>
      </c>
      <c r="E10" s="100">
        <f ca="1">VLOOKUP($A10,[2]CurveFetch!$D$8:$R$1000,4,0)</f>
        <v>0.01</v>
      </c>
      <c r="F10" s="100">
        <f ca="1">VLOOKUP($A10,[2]CurveFetch!$D$8:$R$1000,15,0)</f>
        <v>0</v>
      </c>
      <c r="G10" s="100">
        <f ca="1">VLOOKUP($A10,[2]CurveFetch!$D$8:$R$1000,3,0)</f>
        <v>-0.19</v>
      </c>
      <c r="H10" s="100">
        <f ca="1">VLOOKUP($A10,[2]CurveFetch!$D$8:$R$1000,9,0)</f>
        <v>0</v>
      </c>
      <c r="I10" s="100">
        <f ca="1">VLOOKUP($A10,[2]CurveFetch!$D$8:$R$1000,11,0)</f>
        <v>6.1631442391386002E-2</v>
      </c>
      <c r="J10" s="100">
        <f ca="1">VLOOKUP($A10,[2]CurveFetch!$D$8:$R$1000,8,0)</f>
        <v>0</v>
      </c>
      <c r="K10" s="100">
        <f t="shared" ca="1" si="1"/>
        <v>0.29499999999999998</v>
      </c>
      <c r="L10" s="100">
        <f t="shared" ca="1" si="2"/>
        <v>0.29499999999999998</v>
      </c>
      <c r="M10" s="100">
        <f t="shared" ca="1" si="3"/>
        <v>35.782499999999999</v>
      </c>
      <c r="N10" s="97">
        <f t="shared" ca="1" si="11"/>
        <v>42125</v>
      </c>
      <c r="O10" s="100">
        <f ca="1">VLOOKUP($A10,[2]CurveFetch!$D$8:$V$1000,16,0)</f>
        <v>38.701000000000001</v>
      </c>
      <c r="P10" s="141">
        <f t="shared" ca="1" si="4"/>
        <v>19.3505</v>
      </c>
      <c r="Q10" s="100">
        <f ca="1">VLOOKUP($A10,[2]CurveFetch!$D$8:$V$1000,16,0)</f>
        <v>38.701000000000001</v>
      </c>
      <c r="R10" s="141">
        <f t="shared" ca="1" si="5"/>
        <v>19.3505</v>
      </c>
      <c r="S10" s="100">
        <f ca="1">VLOOKUP($A10,[2]CurveFetch!$D$8:$V$1000,16,0)</f>
        <v>38.701000000000001</v>
      </c>
      <c r="T10" s="141">
        <f t="shared" ca="1" si="6"/>
        <v>19.3505</v>
      </c>
      <c r="U10" s="100"/>
      <c r="V10" s="100"/>
    </row>
    <row r="11" spans="1:40" ht="12" thickBot="1" x14ac:dyDescent="0.25">
      <c r="A11" s="97">
        <f t="shared" ca="1" si="10"/>
        <v>42156</v>
      </c>
      <c r="B11" s="100">
        <f ca="1">VLOOKUP($A11,[2]CurveFetch!$D$8:$R$1000,2,0)</f>
        <v>4.5049999999999999</v>
      </c>
      <c r="C11" s="100">
        <f ca="1">VLOOKUP($A11,[2]CurveFetch!$D$8:$R$1000,7,0)</f>
        <v>0.29499999999999998</v>
      </c>
      <c r="D11" s="100">
        <f ca="1">VLOOKUP($A11,[2]CurveFetch!$D$8:$R$1000,5,0)</f>
        <v>0</v>
      </c>
      <c r="E11" s="100">
        <f ca="1">VLOOKUP($A11,[2]CurveFetch!$D$8:$R$1000,4,0)</f>
        <v>0.01</v>
      </c>
      <c r="F11" s="100">
        <f ca="1">VLOOKUP($A11,[2]CurveFetch!$D$8:$R$1000,15,0)</f>
        <v>0</v>
      </c>
      <c r="G11" s="100">
        <f ca="1">VLOOKUP($A11,[2]CurveFetch!$D$8:$R$1000,3,0)</f>
        <v>-0.19</v>
      </c>
      <c r="H11" s="100">
        <f ca="1">VLOOKUP($A11,[2]CurveFetch!$D$8:$R$1000,9,0)</f>
        <v>0</v>
      </c>
      <c r="I11" s="100">
        <f ca="1">VLOOKUP($A11,[2]CurveFetch!$D$8:$R$1000,11,0)</f>
        <v>6.1655947977280003E-2</v>
      </c>
      <c r="J11" s="100">
        <f ca="1">VLOOKUP($A11,[2]CurveFetch!$D$8:$R$1000,8,0)</f>
        <v>0</v>
      </c>
      <c r="K11" s="100">
        <f t="shared" ca="1" si="1"/>
        <v>0.29499999999999998</v>
      </c>
      <c r="L11" s="100">
        <f t="shared" ca="1" si="2"/>
        <v>0.29499999999999998</v>
      </c>
      <c r="M11" s="100">
        <f t="shared" ca="1" si="3"/>
        <v>36</v>
      </c>
      <c r="N11" s="97">
        <f t="shared" ca="1" si="11"/>
        <v>42156</v>
      </c>
      <c r="O11" s="100">
        <f ca="1">VLOOKUP($A11,[2]CurveFetch!$D$8:$V$1000,16,0)</f>
        <v>63.701000000000001</v>
      </c>
      <c r="P11" s="141">
        <f t="shared" ca="1" si="4"/>
        <v>31.8505</v>
      </c>
      <c r="Q11" s="100">
        <f ca="1">VLOOKUP($A11,[2]CurveFetch!$D$8:$V$1000,16,0)</f>
        <v>63.701000000000001</v>
      </c>
      <c r="R11" s="141">
        <f t="shared" ca="1" si="5"/>
        <v>31.8505</v>
      </c>
      <c r="S11" s="100">
        <f ca="1">VLOOKUP($A11,[2]CurveFetch!$D$8:$V$1000,16,0)</f>
        <v>63.701000000000001</v>
      </c>
      <c r="T11" s="141">
        <f t="shared" ca="1" si="6"/>
        <v>31.8505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42186</v>
      </c>
      <c r="B12" s="100">
        <f ca="1">VLOOKUP($A12,[2]CurveFetch!$D$8:$R$1000,2,0)</f>
        <v>4.5350000000000001</v>
      </c>
      <c r="C12" s="100">
        <f ca="1">VLOOKUP($A12,[2]CurveFetch!$D$8:$R$1000,7,0)</f>
        <v>0.29499999999999998</v>
      </c>
      <c r="D12" s="100">
        <f ca="1">VLOOKUP($A12,[2]CurveFetch!$D$8:$R$1000,5,0)</f>
        <v>0</v>
      </c>
      <c r="E12" s="100">
        <f ca="1">VLOOKUP($A12,[2]CurveFetch!$D$8:$R$1000,4,0)</f>
        <v>0.01</v>
      </c>
      <c r="F12" s="100">
        <f ca="1">VLOOKUP($A12,[2]CurveFetch!$D$8:$R$1000,15,0)</f>
        <v>0</v>
      </c>
      <c r="G12" s="100">
        <f ca="1">VLOOKUP($A12,[2]CurveFetch!$D$8:$R$1000,3,0)</f>
        <v>-0.19</v>
      </c>
      <c r="H12" s="100">
        <f ca="1">VLOOKUP($A12,[2]CurveFetch!$D$8:$R$1000,9,0)</f>
        <v>0</v>
      </c>
      <c r="I12" s="100">
        <f ca="1">VLOOKUP($A12,[2]CurveFetch!$D$8:$R$1000,11,0)</f>
        <v>6.1679663060593998E-2</v>
      </c>
      <c r="J12" s="100">
        <f ca="1">VLOOKUP($A12,[2]CurveFetch!$D$8:$R$1000,8,0)</f>
        <v>0</v>
      </c>
      <c r="K12" s="100">
        <f t="shared" ca="1" si="1"/>
        <v>0.29499999999999998</v>
      </c>
      <c r="L12" s="100">
        <f t="shared" ca="1" si="2"/>
        <v>0.29499999999999998</v>
      </c>
      <c r="M12" s="100">
        <f t="shared" ca="1" si="3"/>
        <v>36.225000000000001</v>
      </c>
      <c r="N12" s="97">
        <f t="shared" ca="1" si="11"/>
        <v>42186</v>
      </c>
      <c r="O12" s="100">
        <f ca="1">VLOOKUP($A12,[2]CurveFetch!$D$8:$V$1000,16,0)</f>
        <v>60.788699999999999</v>
      </c>
      <c r="P12" s="141">
        <f t="shared" ca="1" si="4"/>
        <v>30.394349999999999</v>
      </c>
      <c r="Q12" s="100">
        <f ca="1">VLOOKUP($A12,[2]CurveFetch!$D$8:$V$1000,16,0)</f>
        <v>60.788699999999999</v>
      </c>
      <c r="R12" s="141">
        <f t="shared" ca="1" si="5"/>
        <v>30.394349999999999</v>
      </c>
      <c r="S12" s="100">
        <f ca="1">VLOOKUP($A12,[2]CurveFetch!$D$8:$V$1000,16,0)</f>
        <v>60.788699999999999</v>
      </c>
      <c r="T12" s="141">
        <f t="shared" ca="1" si="6"/>
        <v>30.394349999999999</v>
      </c>
      <c r="U12" s="100"/>
      <c r="V12" s="100"/>
      <c r="X12" s="22" t="s">
        <v>79</v>
      </c>
      <c r="Y12" s="101" t="e">
        <f ca="1">VLOOKUP(Y$11,$A$2:$H$600,2)</f>
        <v>#N/A</v>
      </c>
      <c r="Z12" s="101" t="e">
        <f t="shared" ref="Z12:AE12" ca="1" si="17">VLOOKUP(Z$11,$A$2:$H$600,2)</f>
        <v>#N/A</v>
      </c>
      <c r="AA12" s="101" t="e">
        <f t="shared" ca="1" si="17"/>
        <v>#N/A</v>
      </c>
      <c r="AB12" s="101" t="e">
        <f t="shared" ca="1" si="17"/>
        <v>#N/A</v>
      </c>
      <c r="AC12" s="101" t="e">
        <f t="shared" ca="1" si="17"/>
        <v>#N/A</v>
      </c>
      <c r="AD12" s="101" t="e">
        <f t="shared" ca="1" si="17"/>
        <v>#N/A</v>
      </c>
      <c r="AE12" s="101" t="e">
        <f t="shared" ca="1" si="17"/>
        <v>#N/A</v>
      </c>
      <c r="AF12" s="103" t="e">
        <f t="shared" ref="AF12:AF17" ca="1" si="18">AVERAGE(Y12:AE12)</f>
        <v>#N/A</v>
      </c>
      <c r="AG12" s="102"/>
      <c r="AH12" s="22" t="s">
        <v>79</v>
      </c>
      <c r="AI12" s="101" t="e">
        <f ca="1">VLOOKUP(AI$11,$A$2:$H$600,2)</f>
        <v>#N/A</v>
      </c>
      <c r="AJ12" s="101" t="e">
        <f ca="1">VLOOKUP(AJ$11,$A$2:$H$600,2)</f>
        <v>#N/A</v>
      </c>
      <c r="AK12" s="101" t="e">
        <f ca="1">VLOOKUP(AK$11,$A$2:$H$600,2)</f>
        <v>#N/A</v>
      </c>
      <c r="AL12" s="101" t="e">
        <f ca="1">VLOOKUP(AL$11,$A$2:$H$600,2)</f>
        <v>#N/A</v>
      </c>
      <c r="AM12" s="101" t="e">
        <f ca="1">VLOOKUP(AM$11,$A$2:$H$600,2)</f>
        <v>#N/A</v>
      </c>
      <c r="AN12" s="103" t="e">
        <f t="shared" ref="AN12:AN17" ca="1" si="19">AVERAGE(AI12:AM12)</f>
        <v>#N/A</v>
      </c>
    </row>
    <row r="13" spans="1:40" x14ac:dyDescent="0.2">
      <c r="A13" s="97">
        <f t="shared" ca="1" si="10"/>
        <v>42217</v>
      </c>
      <c r="B13" s="100">
        <f ca="1">VLOOKUP($A13,[2]CurveFetch!$D$8:$R$1000,2,0)</f>
        <v>4.5549999999999997</v>
      </c>
      <c r="C13" s="100">
        <f ca="1">VLOOKUP($A13,[2]CurveFetch!$D$8:$R$1000,7,0)</f>
        <v>0.29499999999999998</v>
      </c>
      <c r="D13" s="100">
        <f ca="1">VLOOKUP($A13,[2]CurveFetch!$D$8:$R$1000,5,0)</f>
        <v>0</v>
      </c>
      <c r="E13" s="100">
        <f ca="1">VLOOKUP($A13,[2]CurveFetch!$D$8:$R$1000,4,0)</f>
        <v>0</v>
      </c>
      <c r="F13" s="100">
        <f ca="1">VLOOKUP($A13,[2]CurveFetch!$D$8:$R$1000,15,0)</f>
        <v>0</v>
      </c>
      <c r="G13" s="100">
        <f ca="1">VLOOKUP($A13,[2]CurveFetch!$D$8:$R$1000,3,0)</f>
        <v>-0.19</v>
      </c>
      <c r="H13" s="100">
        <f ca="1">VLOOKUP($A13,[2]CurveFetch!$D$8:$R$1000,9,0)</f>
        <v>0</v>
      </c>
      <c r="I13" s="100">
        <f ca="1">VLOOKUP($A13,[2]CurveFetch!$D$8:$R$1000,11,0)</f>
        <v>6.1704168646880997E-2</v>
      </c>
      <c r="J13" s="100">
        <f ca="1">VLOOKUP($A13,[2]CurveFetch!$D$8:$R$1000,8,0)</f>
        <v>0</v>
      </c>
      <c r="K13" s="100">
        <f t="shared" ca="1" si="1"/>
        <v>0.29499999999999998</v>
      </c>
      <c r="L13" s="100">
        <f t="shared" ca="1" si="2"/>
        <v>0.29499999999999998</v>
      </c>
      <c r="M13" s="100">
        <f t="shared" ca="1" si="3"/>
        <v>36.375</v>
      </c>
      <c r="N13" s="97">
        <f t="shared" ca="1" si="11"/>
        <v>42217</v>
      </c>
      <c r="O13" s="100">
        <f ca="1">VLOOKUP($A13,[2]CurveFetch!$D$8:$V$1000,16,0)</f>
        <v>70.788700000000006</v>
      </c>
      <c r="P13" s="141">
        <f t="shared" ca="1" si="4"/>
        <v>35.394350000000003</v>
      </c>
      <c r="Q13" s="100">
        <f ca="1">VLOOKUP($A13,[2]CurveFetch!$D$8:$V$1000,16,0)</f>
        <v>70.788700000000006</v>
      </c>
      <c r="R13" s="141">
        <f t="shared" ca="1" si="5"/>
        <v>35.394350000000003</v>
      </c>
      <c r="S13" s="100">
        <f ca="1">VLOOKUP($A13,[2]CurveFetch!$D$8:$V$1000,16,0)</f>
        <v>70.788700000000006</v>
      </c>
      <c r="T13" s="141">
        <f t="shared" ca="1" si="6"/>
        <v>35.394350000000003</v>
      </c>
      <c r="U13" s="100"/>
      <c r="V13" s="100"/>
      <c r="X13" s="22" t="s">
        <v>91</v>
      </c>
      <c r="Y13" s="101" t="e">
        <f ca="1">VLOOKUP(Y$11,$A$2:$H$600,3)</f>
        <v>#N/A</v>
      </c>
      <c r="Z13" s="101" t="e">
        <f t="shared" ref="Z13:AE13" ca="1" si="20">VLOOKUP(Z$11,$A$2:$H$600,3)</f>
        <v>#N/A</v>
      </c>
      <c r="AA13" s="101" t="e">
        <f t="shared" ca="1" si="20"/>
        <v>#N/A</v>
      </c>
      <c r="AB13" s="101" t="e">
        <f t="shared" ca="1" si="20"/>
        <v>#N/A</v>
      </c>
      <c r="AC13" s="101" t="e">
        <f t="shared" ca="1" si="20"/>
        <v>#N/A</v>
      </c>
      <c r="AD13" s="101" t="e">
        <f t="shared" ca="1" si="20"/>
        <v>#N/A</v>
      </c>
      <c r="AE13" s="101" t="e">
        <f t="shared" ca="1" si="20"/>
        <v>#N/A</v>
      </c>
      <c r="AF13" s="104" t="e">
        <f t="shared" ca="1" si="18"/>
        <v>#N/A</v>
      </c>
      <c r="AG13" s="102"/>
      <c r="AH13" s="22" t="s">
        <v>91</v>
      </c>
      <c r="AI13" s="101" t="e">
        <f ca="1">VLOOKUP(AI$11,$A$2:$H$600,3)</f>
        <v>#N/A</v>
      </c>
      <c r="AJ13" s="101" t="e">
        <f ca="1">VLOOKUP(AJ$11,$A$2:$H$600,3)</f>
        <v>#N/A</v>
      </c>
      <c r="AK13" s="101" t="e">
        <f ca="1">VLOOKUP(AK$11,$A$2:$H$600,3)</f>
        <v>#N/A</v>
      </c>
      <c r="AL13" s="101" t="e">
        <f ca="1">VLOOKUP(AL$11,$A$2:$H$600,3)</f>
        <v>#N/A</v>
      </c>
      <c r="AM13" s="101" t="e">
        <f ca="1">VLOOKUP(AM$11,$A$2:$H$600,3)</f>
        <v>#N/A</v>
      </c>
      <c r="AN13" s="104" t="e">
        <f t="shared" ca="1" si="19"/>
        <v>#N/A</v>
      </c>
    </row>
    <row r="14" spans="1:40" x14ac:dyDescent="0.2">
      <c r="A14" s="97">
        <f t="shared" ca="1" si="10"/>
        <v>42248</v>
      </c>
      <c r="B14" s="100">
        <f ca="1">VLOOKUP($A14,[2]CurveFetch!$D$8:$R$1000,2,0)</f>
        <v>4.5759999999999996</v>
      </c>
      <c r="C14" s="100">
        <f ca="1">VLOOKUP($A14,[2]CurveFetch!$D$8:$R$1000,7,0)</f>
        <v>0.29499999999999998</v>
      </c>
      <c r="D14" s="100">
        <f ca="1">VLOOKUP($A14,[2]CurveFetch!$D$8:$R$1000,5,0)</f>
        <v>0</v>
      </c>
      <c r="E14" s="100">
        <f ca="1">VLOOKUP($A14,[2]CurveFetch!$D$8:$R$1000,4,0)</f>
        <v>0</v>
      </c>
      <c r="F14" s="100">
        <f ca="1">VLOOKUP($A14,[2]CurveFetch!$D$8:$R$1000,15,0)</f>
        <v>0</v>
      </c>
      <c r="G14" s="100">
        <f ca="1">VLOOKUP($A14,[2]CurveFetch!$D$8:$R$1000,3,0)</f>
        <v>-0.19</v>
      </c>
      <c r="H14" s="100">
        <f ca="1">VLOOKUP($A14,[2]CurveFetch!$D$8:$R$1000,9,0)</f>
        <v>0</v>
      </c>
      <c r="I14" s="100">
        <f ca="1">VLOOKUP($A14,[2]CurveFetch!$D$8:$R$1000,11,0)</f>
        <v>6.1728674233368003E-2</v>
      </c>
      <c r="J14" s="100">
        <f ca="1">VLOOKUP($A14,[2]CurveFetch!$D$8:$R$1000,8,0)</f>
        <v>0</v>
      </c>
      <c r="K14" s="100">
        <f t="shared" ca="1" si="1"/>
        <v>0.29499999999999998</v>
      </c>
      <c r="L14" s="100">
        <f t="shared" ca="1" si="2"/>
        <v>0.29499999999999998</v>
      </c>
      <c r="M14" s="100">
        <f t="shared" ca="1" si="3"/>
        <v>36.532499999999999</v>
      </c>
      <c r="N14" s="97">
        <f t="shared" ca="1" si="11"/>
        <v>42248</v>
      </c>
      <c r="O14" s="100">
        <f ca="1">VLOOKUP($A14,[2]CurveFetch!$D$8:$V$1000,16,0)</f>
        <v>50.788699999999999</v>
      </c>
      <c r="P14" s="141">
        <f t="shared" ca="1" si="4"/>
        <v>25.394349999999999</v>
      </c>
      <c r="Q14" s="100">
        <f ca="1">VLOOKUP($A14,[2]CurveFetch!$D$8:$V$1000,16,0)</f>
        <v>50.788699999999999</v>
      </c>
      <c r="R14" s="141">
        <f t="shared" ca="1" si="5"/>
        <v>25.394349999999999</v>
      </c>
      <c r="S14" s="100">
        <f ca="1">VLOOKUP($A14,[2]CurveFetch!$D$8:$V$1000,16,0)</f>
        <v>50.788699999999999</v>
      </c>
      <c r="T14" s="141">
        <f t="shared" ca="1" si="6"/>
        <v>25.394349999999999</v>
      </c>
      <c r="U14" s="100"/>
      <c r="V14" s="100"/>
      <c r="X14" s="22" t="s">
        <v>82</v>
      </c>
      <c r="Y14" s="101" t="e">
        <f ca="1">VLOOKUP(Y$11,$A$2:$H$600,6)</f>
        <v>#N/A</v>
      </c>
      <c r="Z14" s="101" t="e">
        <f t="shared" ref="Z14:AE14" ca="1" si="21">VLOOKUP(Z$11,$A$2:$H$600,6)</f>
        <v>#N/A</v>
      </c>
      <c r="AA14" s="101" t="e">
        <f t="shared" ca="1" si="21"/>
        <v>#N/A</v>
      </c>
      <c r="AB14" s="101" t="e">
        <f t="shared" ca="1" si="21"/>
        <v>#N/A</v>
      </c>
      <c r="AC14" s="101" t="e">
        <f t="shared" ca="1" si="21"/>
        <v>#N/A</v>
      </c>
      <c r="AD14" s="101" t="e">
        <f t="shared" ca="1" si="21"/>
        <v>#N/A</v>
      </c>
      <c r="AE14" s="101" t="e">
        <f t="shared" ca="1" si="21"/>
        <v>#N/A</v>
      </c>
      <c r="AF14" s="104" t="e">
        <f t="shared" ca="1" si="18"/>
        <v>#N/A</v>
      </c>
      <c r="AG14" s="102"/>
      <c r="AH14" s="22" t="s">
        <v>82</v>
      </c>
      <c r="AI14" s="101" t="e">
        <f ca="1">VLOOKUP(AI$11,$A$2:$H$600,6)</f>
        <v>#N/A</v>
      </c>
      <c r="AJ14" s="101" t="e">
        <f ca="1">VLOOKUP(AJ$11,$A$2:$H$600,6)</f>
        <v>#N/A</v>
      </c>
      <c r="AK14" s="101" t="e">
        <f ca="1">VLOOKUP(AK$11,$A$2:$H$600,6)</f>
        <v>#N/A</v>
      </c>
      <c r="AL14" s="101" t="e">
        <f ca="1">VLOOKUP(AL$11,$A$2:$H$600,6)</f>
        <v>#N/A</v>
      </c>
      <c r="AM14" s="101" t="e">
        <f ca="1">VLOOKUP(AM$11,$A$2:$H$600,6)</f>
        <v>#N/A</v>
      </c>
      <c r="AN14" s="104" t="e">
        <f t="shared" ca="1" si="19"/>
        <v>#N/A</v>
      </c>
    </row>
    <row r="15" spans="1:40" x14ac:dyDescent="0.2">
      <c r="A15" s="97">
        <f t="shared" ca="1" si="10"/>
        <v>42278</v>
      </c>
      <c r="B15" s="100">
        <f ca="1">VLOOKUP($A15,[2]CurveFetch!$D$8:$R$1000,2,0)</f>
        <v>4.6059999999999999</v>
      </c>
      <c r="C15" s="100">
        <f ca="1">VLOOKUP($A15,[2]CurveFetch!$D$8:$R$1000,7,0)</f>
        <v>0.29499999999999998</v>
      </c>
      <c r="D15" s="100">
        <f ca="1">VLOOKUP($A15,[2]CurveFetch!$D$8:$R$1000,5,0)</f>
        <v>0</v>
      </c>
      <c r="E15" s="100">
        <f ca="1">VLOOKUP($A15,[2]CurveFetch!$D$8:$R$1000,4,0)</f>
        <v>0</v>
      </c>
      <c r="F15" s="100">
        <f ca="1">VLOOKUP($A15,[2]CurveFetch!$D$8:$R$1000,15,0)</f>
        <v>0</v>
      </c>
      <c r="G15" s="100">
        <f ca="1">VLOOKUP($A15,[2]CurveFetch!$D$8:$R$1000,3,0)</f>
        <v>-0.19</v>
      </c>
      <c r="H15" s="100">
        <f ca="1">VLOOKUP($A15,[2]CurveFetch!$D$8:$R$1000,9,0)</f>
        <v>0</v>
      </c>
      <c r="I15" s="100">
        <f ca="1">VLOOKUP($A15,[2]CurveFetch!$D$8:$R$1000,11,0)</f>
        <v>6.1752389317254998E-2</v>
      </c>
      <c r="J15" s="100">
        <f ca="1">VLOOKUP($A15,[2]CurveFetch!$D$8:$R$1000,8,0)</f>
        <v>0</v>
      </c>
      <c r="K15" s="100">
        <f t="shared" ca="1" si="1"/>
        <v>0.29499999999999998</v>
      </c>
      <c r="L15" s="100">
        <f t="shared" ca="1" si="2"/>
        <v>0.29499999999999998</v>
      </c>
      <c r="M15" s="100">
        <f t="shared" ca="1" si="3"/>
        <v>36.7575</v>
      </c>
      <c r="N15" s="97">
        <f t="shared" ca="1" si="11"/>
        <v>42278</v>
      </c>
      <c r="O15" s="100">
        <f ca="1">VLOOKUP($A15,[2]CurveFetch!$D$8:$V$1000,16,0)</f>
        <v>68.897999999999996</v>
      </c>
      <c r="P15" s="141">
        <f t="shared" ca="1" si="4"/>
        <v>34.448999999999998</v>
      </c>
      <c r="Q15" s="100">
        <f ca="1">VLOOKUP($A15,[2]CurveFetch!$D$8:$V$1000,16,0)</f>
        <v>68.897999999999996</v>
      </c>
      <c r="R15" s="141">
        <f t="shared" ca="1" si="5"/>
        <v>34.448999999999998</v>
      </c>
      <c r="S15" s="100">
        <f ca="1">VLOOKUP($A15,[2]CurveFetch!$D$8:$V$1000,16,0)</f>
        <v>68.897999999999996</v>
      </c>
      <c r="T15" s="141">
        <f t="shared" ca="1" si="6"/>
        <v>34.448999999999998</v>
      </c>
      <c r="U15" s="100"/>
      <c r="V15" s="100"/>
      <c r="X15" s="22" t="s">
        <v>89</v>
      </c>
      <c r="Y15" s="101" t="e">
        <f ca="1">VLOOKUP(Y$11,$A$2:$H$600,4)</f>
        <v>#N/A</v>
      </c>
      <c r="Z15" s="101" t="e">
        <f t="shared" ref="Z15:AE15" ca="1" si="22">VLOOKUP(Z$11,$A$2:$H$600,4)</f>
        <v>#N/A</v>
      </c>
      <c r="AA15" s="101" t="e">
        <f t="shared" ca="1" si="22"/>
        <v>#N/A</v>
      </c>
      <c r="AB15" s="101" t="e">
        <f t="shared" ca="1" si="22"/>
        <v>#N/A</v>
      </c>
      <c r="AC15" s="101" t="e">
        <f t="shared" ca="1" si="22"/>
        <v>#N/A</v>
      </c>
      <c r="AD15" s="101" t="e">
        <f t="shared" ca="1" si="22"/>
        <v>#N/A</v>
      </c>
      <c r="AE15" s="101" t="e">
        <f t="shared" ca="1" si="22"/>
        <v>#N/A</v>
      </c>
      <c r="AF15" s="104" t="e">
        <f t="shared" ca="1" si="18"/>
        <v>#N/A</v>
      </c>
      <c r="AG15" s="102"/>
      <c r="AH15" s="22" t="s">
        <v>89</v>
      </c>
      <c r="AI15" s="101" t="e">
        <f ca="1">VLOOKUP(AI$11,$A$2:$H$600,4)</f>
        <v>#N/A</v>
      </c>
      <c r="AJ15" s="101" t="e">
        <f ca="1">VLOOKUP(AJ$11,$A$2:$H$600,4)</f>
        <v>#N/A</v>
      </c>
      <c r="AK15" s="101" t="e">
        <f ca="1">VLOOKUP(AK$11,$A$2:$H$600,4)</f>
        <v>#N/A</v>
      </c>
      <c r="AL15" s="101" t="e">
        <f ca="1">VLOOKUP(AL$11,$A$2:$H$600,4)</f>
        <v>#N/A</v>
      </c>
      <c r="AM15" s="101" t="e">
        <f ca="1">VLOOKUP(AM$11,$A$2:$H$600,4)</f>
        <v>#N/A</v>
      </c>
      <c r="AN15" s="104" t="e">
        <f t="shared" ca="1" si="19"/>
        <v>#N/A</v>
      </c>
    </row>
    <row r="16" spans="1:40" x14ac:dyDescent="0.2">
      <c r="A16" s="97">
        <f t="shared" ca="1" si="10"/>
        <v>42309</v>
      </c>
      <c r="B16" s="100">
        <f ca="1">VLOOKUP($A16,[2]CurveFetch!$D$8:$R$1000,2,0)</f>
        <v>4.7460000000000004</v>
      </c>
      <c r="C16" s="100">
        <f ca="1">VLOOKUP($A16,[2]CurveFetch!$D$8:$R$1000,7,0)</f>
        <v>0.12</v>
      </c>
      <c r="D16" s="100">
        <f ca="1">VLOOKUP($A16,[2]CurveFetch!$D$8:$R$1000,5,0)</f>
        <v>0</v>
      </c>
      <c r="E16" s="100">
        <f ca="1">VLOOKUP($A16,[2]CurveFetch!$D$8:$R$1000,4,0)</f>
        <v>0</v>
      </c>
      <c r="F16" s="100">
        <f ca="1">VLOOKUP($A16,[2]CurveFetch!$D$8:$R$1000,15,0)</f>
        <v>0</v>
      </c>
      <c r="G16" s="100">
        <f ca="1">VLOOKUP($A16,[2]CurveFetch!$D$8:$R$1000,3,0)</f>
        <v>-0.19</v>
      </c>
      <c r="H16" s="100">
        <f ca="1">VLOOKUP($A16,[2]CurveFetch!$D$8:$R$1000,9,0)</f>
        <v>0</v>
      </c>
      <c r="I16" s="100">
        <f ca="1">VLOOKUP($A16,[2]CurveFetch!$D$8:$R$1000,11,0)</f>
        <v>6.1776894904134003E-2</v>
      </c>
      <c r="J16" s="100">
        <f ca="1">VLOOKUP($A16,[2]CurveFetch!$D$8:$R$1000,8,0)</f>
        <v>0</v>
      </c>
      <c r="K16" s="100">
        <f t="shared" ca="1" si="1"/>
        <v>0.12</v>
      </c>
      <c r="L16" s="100">
        <f t="shared" ca="1" si="2"/>
        <v>0.12</v>
      </c>
      <c r="M16" s="100">
        <f t="shared" ca="1" si="3"/>
        <v>36.495000000000005</v>
      </c>
      <c r="N16" s="97">
        <f t="shared" ca="1" si="11"/>
        <v>42309</v>
      </c>
      <c r="O16" s="100">
        <f ca="1">VLOOKUP($A16,[2]CurveFetch!$D$8:$V$1000,16,0)</f>
        <v>38.898000000000003</v>
      </c>
      <c r="P16" s="141">
        <f t="shared" ca="1" si="4"/>
        <v>19.449000000000002</v>
      </c>
      <c r="Q16" s="100">
        <f ca="1">VLOOKUP($A16,[2]CurveFetch!$D$8:$V$1000,16,0)</f>
        <v>38.898000000000003</v>
      </c>
      <c r="R16" s="141">
        <f t="shared" ca="1" si="5"/>
        <v>19.449000000000002</v>
      </c>
      <c r="S16" s="100">
        <f ca="1">VLOOKUP($A16,[2]CurveFetch!$D$8:$V$1000,16,0)</f>
        <v>38.898000000000003</v>
      </c>
      <c r="T16" s="141">
        <f t="shared" ca="1" si="6"/>
        <v>19.449000000000002</v>
      </c>
      <c r="U16" s="100"/>
      <c r="V16" s="100"/>
      <c r="X16" s="22" t="s">
        <v>90</v>
      </c>
      <c r="Y16" s="101" t="e">
        <f ca="1">VLOOKUP(Y$11,$A$2:$H$600,7)</f>
        <v>#N/A</v>
      </c>
      <c r="Z16" s="101" t="e">
        <f t="shared" ref="Z16:AE16" ca="1" si="23">VLOOKUP(Z$11,$A$2:$H$600,7)</f>
        <v>#N/A</v>
      </c>
      <c r="AA16" s="101" t="e">
        <f t="shared" ca="1" si="23"/>
        <v>#N/A</v>
      </c>
      <c r="AB16" s="101" t="e">
        <f t="shared" ca="1" si="23"/>
        <v>#N/A</v>
      </c>
      <c r="AC16" s="101" t="e">
        <f t="shared" ca="1" si="23"/>
        <v>#N/A</v>
      </c>
      <c r="AD16" s="101" t="e">
        <f t="shared" ca="1" si="23"/>
        <v>#N/A</v>
      </c>
      <c r="AE16" s="101" t="e">
        <f t="shared" ca="1" si="23"/>
        <v>#N/A</v>
      </c>
      <c r="AF16" s="104" t="e">
        <f t="shared" ca="1" si="18"/>
        <v>#N/A</v>
      </c>
      <c r="AG16" s="102"/>
      <c r="AH16" s="22" t="s">
        <v>90</v>
      </c>
      <c r="AI16" s="101" t="e">
        <f ca="1">VLOOKUP(AI$11,$A$2:$H$600,7)</f>
        <v>#N/A</v>
      </c>
      <c r="AJ16" s="101" t="e">
        <f ca="1">VLOOKUP(AJ$11,$A$2:$H$600,7)</f>
        <v>#N/A</v>
      </c>
      <c r="AK16" s="101" t="e">
        <f ca="1">VLOOKUP(AK$11,$A$2:$H$600,7)</f>
        <v>#N/A</v>
      </c>
      <c r="AL16" s="101" t="e">
        <f ca="1">VLOOKUP(AL$11,$A$2:$H$600,7)</f>
        <v>#N/A</v>
      </c>
      <c r="AM16" s="101" t="e">
        <f ca="1">VLOOKUP(AM$11,$A$2:$H$600,7)</f>
        <v>#N/A</v>
      </c>
      <c r="AN16" s="104" t="e">
        <f t="shared" ca="1" si="19"/>
        <v>#N/A</v>
      </c>
    </row>
    <row r="17" spans="1:40" ht="12" thickBot="1" x14ac:dyDescent="0.25">
      <c r="A17" s="97">
        <f t="shared" ca="1" si="10"/>
        <v>42339</v>
      </c>
      <c r="B17" s="100">
        <f ca="1">VLOOKUP($A17,[2]CurveFetch!$D$8:$R$1000,2,0)</f>
        <v>4.8710000000000004</v>
      </c>
      <c r="C17" s="100">
        <f ca="1">VLOOKUP($A17,[2]CurveFetch!$D$8:$R$1000,7,0)</f>
        <v>0.12</v>
      </c>
      <c r="D17" s="100">
        <f ca="1">VLOOKUP($A17,[2]CurveFetch!$D$8:$R$1000,5,0)</f>
        <v>0</v>
      </c>
      <c r="E17" s="100">
        <f ca="1">VLOOKUP($A17,[2]CurveFetch!$D$8:$R$1000,4,0)</f>
        <v>0</v>
      </c>
      <c r="F17" s="100">
        <f ca="1">VLOOKUP($A17,[2]CurveFetch!$D$8:$R$1000,15,0)</f>
        <v>0</v>
      </c>
      <c r="G17" s="100">
        <f ca="1">VLOOKUP($A17,[2]CurveFetch!$D$8:$R$1000,3,0)</f>
        <v>-0.19</v>
      </c>
      <c r="H17" s="100">
        <f ca="1">VLOOKUP($A17,[2]CurveFetch!$D$8:$R$1000,9,0)</f>
        <v>0</v>
      </c>
      <c r="I17" s="100">
        <f ca="1">VLOOKUP($A17,[2]CurveFetch!$D$8:$R$1000,11,0)</f>
        <v>6.1800609988399001E-2</v>
      </c>
      <c r="J17" s="100">
        <f ca="1">VLOOKUP($A17,[2]CurveFetch!$D$8:$R$1000,8,0)</f>
        <v>0</v>
      </c>
      <c r="K17" s="100">
        <f t="shared" ca="1" si="1"/>
        <v>0.12</v>
      </c>
      <c r="L17" s="100">
        <f t="shared" ca="1" si="2"/>
        <v>0.12</v>
      </c>
      <c r="M17" s="100">
        <f t="shared" ca="1" si="3"/>
        <v>37.432500000000005</v>
      </c>
      <c r="N17" s="97">
        <f t="shared" ca="1" si="11"/>
        <v>42339</v>
      </c>
      <c r="O17" s="100">
        <f ca="1">VLOOKUP($A17,[2]CurveFetch!$D$8:$V$1000,16,0)</f>
        <v>23.898</v>
      </c>
      <c r="P17" s="141">
        <f t="shared" ca="1" si="4"/>
        <v>11.949</v>
      </c>
      <c r="Q17" s="100">
        <f ca="1">VLOOKUP($A17,[2]CurveFetch!$D$8:$V$1000,16,0)</f>
        <v>23.898</v>
      </c>
      <c r="R17" s="141">
        <f t="shared" ca="1" si="5"/>
        <v>11.949</v>
      </c>
      <c r="S17" s="100">
        <f ca="1">VLOOKUP($A17,[2]CurveFetch!$D$8:$V$1000,16,0)</f>
        <v>23.898</v>
      </c>
      <c r="T17" s="141">
        <f t="shared" ca="1" si="6"/>
        <v>11.949</v>
      </c>
      <c r="U17" s="100"/>
      <c r="V17" s="100"/>
      <c r="X17" s="22" t="s">
        <v>81</v>
      </c>
      <c r="Y17" s="101" t="e">
        <f ca="1">VLOOKUP(Y$11,$A$2:$H$600,5)</f>
        <v>#N/A</v>
      </c>
      <c r="Z17" s="101" t="e">
        <f t="shared" ref="Z17:AE17" ca="1" si="24">VLOOKUP(Z$11,$A$2:$H$600,5)</f>
        <v>#N/A</v>
      </c>
      <c r="AA17" s="101" t="e">
        <f t="shared" ca="1" si="24"/>
        <v>#N/A</v>
      </c>
      <c r="AB17" s="101" t="e">
        <f t="shared" ca="1" si="24"/>
        <v>#N/A</v>
      </c>
      <c r="AC17" s="101" t="e">
        <f t="shared" ca="1" si="24"/>
        <v>#N/A</v>
      </c>
      <c r="AD17" s="101" t="e">
        <f t="shared" ca="1" si="24"/>
        <v>#N/A</v>
      </c>
      <c r="AE17" s="101" t="e">
        <f t="shared" ca="1" si="24"/>
        <v>#N/A</v>
      </c>
      <c r="AF17" s="105" t="e">
        <f t="shared" ca="1" si="18"/>
        <v>#N/A</v>
      </c>
      <c r="AG17" s="102"/>
      <c r="AH17" s="22" t="s">
        <v>81</v>
      </c>
      <c r="AI17" s="101" t="e">
        <f ca="1">VLOOKUP(AI$11,$A$2:$H$600,5)</f>
        <v>#N/A</v>
      </c>
      <c r="AJ17" s="101" t="e">
        <f ca="1">VLOOKUP(AJ$11,$A$2:$H$600,5)</f>
        <v>#N/A</v>
      </c>
      <c r="AK17" s="101" t="e">
        <f ca="1">VLOOKUP(AK$11,$A$2:$H$600,5)</f>
        <v>#N/A</v>
      </c>
      <c r="AL17" s="101" t="e">
        <f ca="1">VLOOKUP(AL$11,$A$2:$H$600,5)</f>
        <v>#N/A</v>
      </c>
      <c r="AM17" s="101" t="e">
        <f ca="1">VLOOKUP(AM$11,$A$2:$H$600,5)</f>
        <v>#N/A</v>
      </c>
      <c r="AN17" s="105" t="e">
        <f t="shared" ca="1" si="19"/>
        <v>#N/A</v>
      </c>
    </row>
    <row r="18" spans="1:40" x14ac:dyDescent="0.2">
      <c r="A18" s="97">
        <f t="shared" ca="1" si="10"/>
        <v>42370</v>
      </c>
      <c r="B18" s="100">
        <f ca="1">VLOOKUP($A18,[2]CurveFetch!$D$8:$R$1000,2,0)</f>
        <v>5.03</v>
      </c>
      <c r="C18" s="100">
        <f ca="1">VLOOKUP($A18,[2]CurveFetch!$D$8:$R$1000,7,0)</f>
        <v>0.12</v>
      </c>
      <c r="D18" s="100">
        <f ca="1">VLOOKUP($A18,[2]CurveFetch!$D$8:$R$1000,5,0)</f>
        <v>0</v>
      </c>
      <c r="E18" s="100">
        <f ca="1">VLOOKUP($A18,[2]CurveFetch!$D$8:$R$1000,4,0)</f>
        <v>0</v>
      </c>
      <c r="F18" s="100">
        <f ca="1">VLOOKUP($A18,[2]CurveFetch!$D$8:$R$1000,15,0)</f>
        <v>0</v>
      </c>
      <c r="G18" s="100">
        <f ca="1">VLOOKUP($A18,[2]CurveFetch!$D$8:$R$1000,3,0)</f>
        <v>-0.19</v>
      </c>
      <c r="H18" s="100">
        <f ca="1">VLOOKUP($A18,[2]CurveFetch!$D$8:$R$1000,9,0)</f>
        <v>0</v>
      </c>
      <c r="I18" s="100">
        <f ca="1">VLOOKUP($A18,[2]CurveFetch!$D$8:$R$1000,11,0)</f>
        <v>6.1825115575670997E-2</v>
      </c>
      <c r="J18" s="100">
        <f ca="1">VLOOKUP($A18,[2]CurveFetch!$D$8:$R$1000,8,0)</f>
        <v>0</v>
      </c>
      <c r="K18" s="100">
        <f t="shared" ca="1" si="1"/>
        <v>0.12</v>
      </c>
      <c r="L18" s="100">
        <f t="shared" ca="1" si="2"/>
        <v>0.12</v>
      </c>
      <c r="M18" s="100">
        <f t="shared" ca="1" si="3"/>
        <v>38.625</v>
      </c>
      <c r="N18" s="97">
        <f t="shared" ca="1" si="11"/>
        <v>42370</v>
      </c>
      <c r="O18" s="100">
        <f ca="1">VLOOKUP($A18,[2]CurveFetch!$D$8:$V$1000,16,0)</f>
        <v>55.071599999999997</v>
      </c>
      <c r="P18" s="141">
        <f t="shared" ca="1" si="4"/>
        <v>27.535799999999998</v>
      </c>
      <c r="Q18" s="100">
        <f ca="1">VLOOKUP($A18,[2]CurveFetch!$D$8:$V$1000,16,0)</f>
        <v>55.071599999999997</v>
      </c>
      <c r="R18" s="141">
        <f t="shared" ca="1" si="5"/>
        <v>27.535799999999998</v>
      </c>
      <c r="S18" s="100">
        <f ca="1">VLOOKUP($A18,[2]CurveFetch!$D$8:$V$1000,16,0)</f>
        <v>55.071599999999997</v>
      </c>
      <c r="T18" s="141">
        <f t="shared" ca="1" si="6"/>
        <v>27.535799999999998</v>
      </c>
      <c r="U18" s="100"/>
      <c r="V18" s="100"/>
    </row>
    <row r="19" spans="1:40" ht="12" thickBot="1" x14ac:dyDescent="0.25">
      <c r="A19" s="97">
        <f t="shared" ca="1" si="10"/>
        <v>42401</v>
      </c>
      <c r="B19" s="100">
        <f ca="1">VLOOKUP($A19,[2]CurveFetch!$D$8:$R$1000,2,0)</f>
        <v>4.9340000000000002</v>
      </c>
      <c r="C19" s="100">
        <f ca="1">VLOOKUP($A19,[2]CurveFetch!$D$8:$R$1000,7,0)</f>
        <v>0.12</v>
      </c>
      <c r="D19" s="100">
        <f ca="1">VLOOKUP($A19,[2]CurveFetch!$D$8:$R$1000,5,0)</f>
        <v>0</v>
      </c>
      <c r="E19" s="100">
        <f ca="1">VLOOKUP($A19,[2]CurveFetch!$D$8:$R$1000,4,0)</f>
        <v>0</v>
      </c>
      <c r="F19" s="100">
        <f ca="1">VLOOKUP($A19,[2]CurveFetch!$D$8:$R$1000,15,0)</f>
        <v>0</v>
      </c>
      <c r="G19" s="100">
        <f ca="1">VLOOKUP($A19,[2]CurveFetch!$D$8:$R$1000,3,0)</f>
        <v>-0.19</v>
      </c>
      <c r="H19" s="100">
        <f ca="1">VLOOKUP($A19,[2]CurveFetch!$D$8:$R$1000,9,0)</f>
        <v>0</v>
      </c>
      <c r="I19" s="100">
        <f ca="1">VLOOKUP($A19,[2]CurveFetch!$D$8:$R$1000,11,0)</f>
        <v>6.1849621163141001E-2</v>
      </c>
      <c r="J19" s="100">
        <f ca="1">VLOOKUP($A19,[2]CurveFetch!$D$8:$R$1000,8,0)</f>
        <v>0</v>
      </c>
      <c r="K19" s="100">
        <f t="shared" ca="1" si="1"/>
        <v>0.12</v>
      </c>
      <c r="L19" s="100">
        <f t="shared" ca="1" si="2"/>
        <v>0.12</v>
      </c>
      <c r="M19" s="100">
        <f t="shared" ca="1" si="3"/>
        <v>37.905000000000001</v>
      </c>
      <c r="N19" s="97">
        <f t="shared" ca="1" si="11"/>
        <v>42401</v>
      </c>
      <c r="O19" s="100">
        <f ca="1">VLOOKUP($A19,[2]CurveFetch!$D$8:$V$1000,16,0)</f>
        <v>45.071599999999997</v>
      </c>
      <c r="P19" s="141">
        <f t="shared" ca="1" si="4"/>
        <v>22.535799999999998</v>
      </c>
      <c r="Q19" s="100">
        <f ca="1">VLOOKUP($A19,[2]CurveFetch!$D$8:$V$1000,16,0)</f>
        <v>45.071599999999997</v>
      </c>
      <c r="R19" s="141">
        <f t="shared" ca="1" si="5"/>
        <v>22.535799999999998</v>
      </c>
      <c r="S19" s="100">
        <f ca="1">VLOOKUP($A19,[2]CurveFetch!$D$8:$V$1000,16,0)</f>
        <v>45.071599999999997</v>
      </c>
      <c r="T19" s="141">
        <f t="shared" ca="1" si="6"/>
        <v>22.535799999999998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42430</v>
      </c>
      <c r="B20" s="100">
        <f ca="1">VLOOKUP($A20,[2]CurveFetch!$D$8:$R$1000,2,0)</f>
        <v>4.7839999999999998</v>
      </c>
      <c r="C20" s="100">
        <f ca="1">VLOOKUP($A20,[2]CurveFetch!$D$8:$R$1000,7,0)</f>
        <v>0.12</v>
      </c>
      <c r="D20" s="100">
        <f ca="1">VLOOKUP($A20,[2]CurveFetch!$D$8:$R$1000,5,0)</f>
        <v>0</v>
      </c>
      <c r="E20" s="100">
        <f ca="1">VLOOKUP($A20,[2]CurveFetch!$D$8:$R$1000,4,0)</f>
        <v>0</v>
      </c>
      <c r="F20" s="100">
        <f ca="1">VLOOKUP($A20,[2]CurveFetch!$D$8:$R$1000,15,0)</f>
        <v>0</v>
      </c>
      <c r="G20" s="100">
        <f ca="1">VLOOKUP($A20,[2]CurveFetch!$D$8:$R$1000,3,0)</f>
        <v>-0.19</v>
      </c>
      <c r="H20" s="100">
        <f ca="1">VLOOKUP($A20,[2]CurveFetch!$D$8:$R$1000,9,0)</f>
        <v>0</v>
      </c>
      <c r="I20" s="100">
        <f ca="1">VLOOKUP($A20,[2]CurveFetch!$D$8:$R$1000,11,0)</f>
        <v>6.1872545745148999E-2</v>
      </c>
      <c r="J20" s="100">
        <f ca="1">VLOOKUP($A20,[2]CurveFetch!$D$8:$R$1000,8,0)</f>
        <v>0</v>
      </c>
      <c r="K20" s="100">
        <f t="shared" ca="1" si="1"/>
        <v>0.12</v>
      </c>
      <c r="L20" s="100">
        <f t="shared" ca="1" si="2"/>
        <v>0.12</v>
      </c>
      <c r="M20" s="100">
        <f t="shared" ca="1" si="3"/>
        <v>36.78</v>
      </c>
      <c r="N20" s="97">
        <f t="shared" ca="1" si="11"/>
        <v>42430</v>
      </c>
      <c r="O20" s="100">
        <f ca="1">VLOOKUP($A20,[2]CurveFetch!$D$8:$V$1000,16,0)</f>
        <v>35.071599999999997</v>
      </c>
      <c r="P20" s="141">
        <f t="shared" ca="1" si="4"/>
        <v>17.535799999999998</v>
      </c>
      <c r="Q20" s="100">
        <f ca="1">VLOOKUP($A20,[2]CurveFetch!$D$8:$V$1000,16,0)</f>
        <v>35.071599999999997</v>
      </c>
      <c r="R20" s="141">
        <f t="shared" ca="1" si="5"/>
        <v>17.535799999999998</v>
      </c>
      <c r="S20" s="100">
        <f ca="1">VLOOKUP($A20,[2]CurveFetch!$D$8:$V$1000,16,0)</f>
        <v>35.071599999999997</v>
      </c>
      <c r="T20" s="141">
        <f t="shared" ca="1" si="6"/>
        <v>17.535799999999998</v>
      </c>
      <c r="U20" s="100"/>
      <c r="V20" s="100"/>
      <c r="X20" s="22" t="s">
        <v>79</v>
      </c>
      <c r="Y20" s="101" t="e">
        <f ca="1">VLOOKUP(Y$19,$A$2:$H$600,2)</f>
        <v>#N/A</v>
      </c>
      <c r="Z20" s="101" t="e">
        <f t="shared" ref="Z20:AE20" ca="1" si="25">VLOOKUP(Z$19,$A$2:$H$600,2)</f>
        <v>#N/A</v>
      </c>
      <c r="AA20" s="101" t="e">
        <f t="shared" ca="1" si="25"/>
        <v>#N/A</v>
      </c>
      <c r="AB20" s="101" t="e">
        <f t="shared" ca="1" si="25"/>
        <v>#N/A</v>
      </c>
      <c r="AC20" s="101" t="e">
        <f t="shared" ca="1" si="25"/>
        <v>#N/A</v>
      </c>
      <c r="AD20" s="101" t="e">
        <f t="shared" ca="1" si="25"/>
        <v>#N/A</v>
      </c>
      <c r="AE20" s="101" t="e">
        <f t="shared" ca="1" si="25"/>
        <v>#N/A</v>
      </c>
      <c r="AF20" s="103" t="e">
        <f t="shared" ref="AF20:AF25" ca="1" si="26">AVERAGE(Y20:AE20)</f>
        <v>#N/A</v>
      </c>
      <c r="AG20" s="102"/>
      <c r="AH20" s="22" t="s">
        <v>79</v>
      </c>
      <c r="AI20" s="101" t="e">
        <f ca="1">VLOOKUP(AI$19,$A$2:$H$600,2)</f>
        <v>#N/A</v>
      </c>
      <c r="AJ20" s="101" t="e">
        <f ca="1">VLOOKUP(AJ$19,$A$2:$H$600,2)</f>
        <v>#N/A</v>
      </c>
      <c r="AK20" s="101" t="e">
        <f ca="1">VLOOKUP(AK$19,$A$2:$H$600,2)</f>
        <v>#N/A</v>
      </c>
      <c r="AL20" s="101" t="e">
        <f ca="1">VLOOKUP(AL$19,$A$2:$H$600,2)</f>
        <v>#N/A</v>
      </c>
      <c r="AM20" s="101" t="e">
        <f ca="1">VLOOKUP(AM$19,$A$2:$H$600,2)</f>
        <v>#N/A</v>
      </c>
      <c r="AN20" s="103" t="e">
        <f t="shared" ref="AN20:AN25" ca="1" si="27">AVERAGE(AI20:AM20)</f>
        <v>#N/A</v>
      </c>
    </row>
    <row r="21" spans="1:40" x14ac:dyDescent="0.2">
      <c r="A21" s="97">
        <f t="shared" ca="1" si="10"/>
        <v>42461</v>
      </c>
      <c r="B21" s="100">
        <f ca="1">VLOOKUP($A21,[2]CurveFetch!$D$8:$R$1000,2,0)</f>
        <v>4.601</v>
      </c>
      <c r="C21" s="100">
        <f ca="1">VLOOKUP($A21,[2]CurveFetch!$D$8:$R$1000,7,0)</f>
        <v>0.29499999999999998</v>
      </c>
      <c r="D21" s="100">
        <f ca="1">VLOOKUP($A21,[2]CurveFetch!$D$8:$R$1000,5,0)</f>
        <v>0</v>
      </c>
      <c r="E21" s="100">
        <f ca="1">VLOOKUP($A21,[2]CurveFetch!$D$8:$R$1000,4,0)</f>
        <v>0</v>
      </c>
      <c r="F21" s="100">
        <f ca="1">VLOOKUP($A21,[2]CurveFetch!$D$8:$R$1000,15,0)</f>
        <v>0</v>
      </c>
      <c r="G21" s="100">
        <f ca="1">VLOOKUP($A21,[2]CurveFetch!$D$8:$R$1000,3,0)</f>
        <v>-0.19</v>
      </c>
      <c r="H21" s="100">
        <f ca="1">VLOOKUP($A21,[2]CurveFetch!$D$8:$R$1000,9,0)</f>
        <v>0</v>
      </c>
      <c r="I21" s="100">
        <f ca="1">VLOOKUP($A21,[2]CurveFetch!$D$8:$R$1000,11,0)</f>
        <v>6.1897051333005E-2</v>
      </c>
      <c r="J21" s="100">
        <f ca="1">VLOOKUP($A21,[2]CurveFetch!$D$8:$R$1000,8,0)</f>
        <v>0</v>
      </c>
      <c r="K21" s="100">
        <f t="shared" ca="1" si="1"/>
        <v>0.29499999999999998</v>
      </c>
      <c r="L21" s="100">
        <f t="shared" ca="1" si="2"/>
        <v>0.29499999999999998</v>
      </c>
      <c r="M21" s="100">
        <f t="shared" ca="1" si="3"/>
        <v>36.72</v>
      </c>
      <c r="N21" s="97">
        <f t="shared" ca="1" si="11"/>
        <v>42461</v>
      </c>
      <c r="O21" s="100">
        <f ca="1">VLOOKUP($A21,[2]CurveFetch!$D$8:$V$1000,16,0)</f>
        <v>33.931199999999997</v>
      </c>
      <c r="P21" s="141">
        <f t="shared" ca="1" si="4"/>
        <v>16.965599999999998</v>
      </c>
      <c r="Q21" s="100">
        <f ca="1">VLOOKUP($A21,[2]CurveFetch!$D$8:$V$1000,16,0)</f>
        <v>33.931199999999997</v>
      </c>
      <c r="R21" s="141">
        <f t="shared" ca="1" si="5"/>
        <v>16.965599999999998</v>
      </c>
      <c r="S21" s="100">
        <f ca="1">VLOOKUP($A21,[2]CurveFetch!$D$8:$V$1000,16,0)</f>
        <v>33.931199999999997</v>
      </c>
      <c r="T21" s="141">
        <f t="shared" ca="1" si="6"/>
        <v>16.965599999999998</v>
      </c>
      <c r="U21" s="100"/>
      <c r="V21" s="100"/>
      <c r="X21" s="22" t="s">
        <v>91</v>
      </c>
      <c r="Y21" s="101" t="e">
        <f ca="1">VLOOKUP(Y$19,$A$2:$H$600,3)</f>
        <v>#N/A</v>
      </c>
      <c r="Z21" s="101" t="e">
        <f t="shared" ref="Z21:AE21" ca="1" si="28">VLOOKUP(Z$19,$A$2:$H$600,3)</f>
        <v>#N/A</v>
      </c>
      <c r="AA21" s="101" t="e">
        <f t="shared" ca="1" si="28"/>
        <v>#N/A</v>
      </c>
      <c r="AB21" s="101" t="e">
        <f t="shared" ca="1" si="28"/>
        <v>#N/A</v>
      </c>
      <c r="AC21" s="101" t="e">
        <f t="shared" ca="1" si="28"/>
        <v>#N/A</v>
      </c>
      <c r="AD21" s="101" t="e">
        <f t="shared" ca="1" si="28"/>
        <v>#N/A</v>
      </c>
      <c r="AE21" s="101" t="e">
        <f t="shared" ca="1" si="28"/>
        <v>#N/A</v>
      </c>
      <c r="AF21" s="104" t="e">
        <f t="shared" ca="1" si="26"/>
        <v>#N/A</v>
      </c>
      <c r="AG21" s="102"/>
      <c r="AH21" s="22" t="s">
        <v>91</v>
      </c>
      <c r="AI21" s="101" t="e">
        <f ca="1">VLOOKUP(AI$19,$A$2:$H$600,3)</f>
        <v>#N/A</v>
      </c>
      <c r="AJ21" s="101" t="e">
        <f ca="1">VLOOKUP(AJ$19,$A$2:$H$600,3)</f>
        <v>#N/A</v>
      </c>
      <c r="AK21" s="101" t="e">
        <f ca="1">VLOOKUP(AK$19,$A$2:$H$600,3)</f>
        <v>#N/A</v>
      </c>
      <c r="AL21" s="101" t="e">
        <f ca="1">VLOOKUP(AL$19,$A$2:$H$600,3)</f>
        <v>#N/A</v>
      </c>
      <c r="AM21" s="101" t="e">
        <f ca="1">VLOOKUP(AM$19,$A$2:$H$600,3)</f>
        <v>#N/A</v>
      </c>
      <c r="AN21" s="104" t="e">
        <f t="shared" ca="1" si="27"/>
        <v>#N/A</v>
      </c>
    </row>
    <row r="22" spans="1:40" x14ac:dyDescent="0.2">
      <c r="A22" s="97">
        <f t="shared" ca="1" si="10"/>
        <v>42491</v>
      </c>
      <c r="B22" s="100">
        <f ca="1">VLOOKUP($A22,[2]CurveFetch!$D$8:$R$1000,2,0)</f>
        <v>4.5759999999999996</v>
      </c>
      <c r="C22" s="100">
        <f ca="1">VLOOKUP($A22,[2]CurveFetch!$D$8:$R$1000,7,0)</f>
        <v>0.29499999999999998</v>
      </c>
      <c r="D22" s="100">
        <f ca="1">VLOOKUP($A22,[2]CurveFetch!$D$8:$R$1000,5,0)</f>
        <v>0</v>
      </c>
      <c r="E22" s="100">
        <f ca="1">VLOOKUP($A22,[2]CurveFetch!$D$8:$R$1000,4,0)</f>
        <v>0</v>
      </c>
      <c r="F22" s="100">
        <f ca="1">VLOOKUP($A22,[2]CurveFetch!$D$8:$R$1000,15,0)</f>
        <v>0</v>
      </c>
      <c r="G22" s="100">
        <f ca="1">VLOOKUP($A22,[2]CurveFetch!$D$8:$R$1000,3,0)</f>
        <v>-0.19</v>
      </c>
      <c r="H22" s="100">
        <f ca="1">VLOOKUP($A22,[2]CurveFetch!$D$8:$R$1000,9,0)</f>
        <v>0</v>
      </c>
      <c r="I22" s="100">
        <f ca="1">VLOOKUP($A22,[2]CurveFetch!$D$8:$R$1000,11,0)</f>
        <v>6.1920766418216998E-2</v>
      </c>
      <c r="J22" s="100">
        <f ca="1">VLOOKUP($A22,[2]CurveFetch!$D$8:$R$1000,8,0)</f>
        <v>0</v>
      </c>
      <c r="K22" s="100">
        <f t="shared" ca="1" si="1"/>
        <v>0.29499999999999998</v>
      </c>
      <c r="L22" s="100">
        <f t="shared" ca="1" si="2"/>
        <v>0.29499999999999998</v>
      </c>
      <c r="M22" s="100">
        <f t="shared" ca="1" si="3"/>
        <v>36.532499999999999</v>
      </c>
      <c r="N22" s="97">
        <f t="shared" ca="1" si="11"/>
        <v>42491</v>
      </c>
      <c r="O22" s="100">
        <f ca="1">VLOOKUP($A22,[2]CurveFetch!$D$8:$V$1000,16,0)</f>
        <v>38.931199999999997</v>
      </c>
      <c r="P22" s="141">
        <f t="shared" ca="1" si="4"/>
        <v>19.465599999999998</v>
      </c>
      <c r="Q22" s="100">
        <f ca="1">VLOOKUP($A22,[2]CurveFetch!$D$8:$V$1000,16,0)</f>
        <v>38.931199999999997</v>
      </c>
      <c r="R22" s="141">
        <f t="shared" ca="1" si="5"/>
        <v>19.465599999999998</v>
      </c>
      <c r="S22" s="100">
        <f ca="1">VLOOKUP($A22,[2]CurveFetch!$D$8:$V$1000,16,0)</f>
        <v>38.931199999999997</v>
      </c>
      <c r="T22" s="141">
        <f t="shared" ca="1" si="6"/>
        <v>19.465599999999998</v>
      </c>
      <c r="U22" s="100"/>
      <c r="V22" s="100"/>
      <c r="X22" s="22" t="s">
        <v>82</v>
      </c>
      <c r="Y22" s="101" t="e">
        <f ca="1">VLOOKUP(Y$19,$A$2:$H$600,6)</f>
        <v>#N/A</v>
      </c>
      <c r="Z22" s="101" t="e">
        <f t="shared" ref="Z22:AE22" ca="1" si="29">VLOOKUP(Z$19,$A$2:$H$600,6)</f>
        <v>#N/A</v>
      </c>
      <c r="AA22" s="101" t="e">
        <f t="shared" ca="1" si="29"/>
        <v>#N/A</v>
      </c>
      <c r="AB22" s="101" t="e">
        <f t="shared" ca="1" si="29"/>
        <v>#N/A</v>
      </c>
      <c r="AC22" s="101" t="e">
        <f t="shared" ca="1" si="29"/>
        <v>#N/A</v>
      </c>
      <c r="AD22" s="101" t="e">
        <f t="shared" ca="1" si="29"/>
        <v>#N/A</v>
      </c>
      <c r="AE22" s="101" t="e">
        <f t="shared" ca="1" si="29"/>
        <v>#N/A</v>
      </c>
      <c r="AF22" s="104" t="e">
        <f t="shared" ca="1" si="26"/>
        <v>#N/A</v>
      </c>
      <c r="AG22" s="102"/>
      <c r="AH22" s="22" t="s">
        <v>82</v>
      </c>
      <c r="AI22" s="101" t="e">
        <f ca="1">VLOOKUP(AI$19,$A$2:$H$600,6)</f>
        <v>#N/A</v>
      </c>
      <c r="AJ22" s="101" t="e">
        <f ca="1">VLOOKUP(AJ$19,$A$2:$H$600,6)</f>
        <v>#N/A</v>
      </c>
      <c r="AK22" s="101" t="e">
        <f ca="1">VLOOKUP(AK$19,$A$2:$H$600,6)</f>
        <v>#N/A</v>
      </c>
      <c r="AL22" s="101" t="e">
        <f ca="1">VLOOKUP(AL$19,$A$2:$H$600,6)</f>
        <v>#N/A</v>
      </c>
      <c r="AM22" s="101" t="e">
        <f ca="1">VLOOKUP(AM$19,$A$2:$H$600,6)</f>
        <v>#N/A</v>
      </c>
      <c r="AN22" s="104" t="e">
        <f t="shared" ca="1" si="27"/>
        <v>#N/A</v>
      </c>
    </row>
    <row r="23" spans="1:40" x14ac:dyDescent="0.2">
      <c r="A23" s="97">
        <f t="shared" ca="1" si="10"/>
        <v>42522</v>
      </c>
      <c r="B23" s="100">
        <f ca="1">VLOOKUP($A23,[2]CurveFetch!$D$8:$R$1000,2,0)</f>
        <v>4.6050000000000004</v>
      </c>
      <c r="C23" s="100">
        <f ca="1">VLOOKUP($A23,[2]CurveFetch!$D$8:$R$1000,7,0)</f>
        <v>0.29499999999999998</v>
      </c>
      <c r="D23" s="100">
        <f ca="1">VLOOKUP($A23,[2]CurveFetch!$D$8:$R$1000,5,0)</f>
        <v>0</v>
      </c>
      <c r="E23" s="100">
        <f ca="1">VLOOKUP($A23,[2]CurveFetch!$D$8:$R$1000,4,0)</f>
        <v>0</v>
      </c>
      <c r="F23" s="100">
        <f ca="1">VLOOKUP($A23,[2]CurveFetch!$D$8:$R$1000,15,0)</f>
        <v>0</v>
      </c>
      <c r="G23" s="100">
        <f ca="1">VLOOKUP($A23,[2]CurveFetch!$D$8:$R$1000,3,0)</f>
        <v>-0.19</v>
      </c>
      <c r="H23" s="100">
        <f ca="1">VLOOKUP($A23,[2]CurveFetch!$D$8:$R$1000,9,0)</f>
        <v>0</v>
      </c>
      <c r="I23" s="100">
        <f ca="1">VLOOKUP($A23,[2]CurveFetch!$D$8:$R$1000,11,0)</f>
        <v>6.1945272006465997E-2</v>
      </c>
      <c r="J23" s="100">
        <f ca="1">VLOOKUP($A23,[2]CurveFetch!$D$8:$R$1000,8,0)</f>
        <v>0</v>
      </c>
      <c r="K23" s="100">
        <f t="shared" ca="1" si="1"/>
        <v>0.29499999999999998</v>
      </c>
      <c r="L23" s="100">
        <f t="shared" ca="1" si="2"/>
        <v>0.29499999999999998</v>
      </c>
      <c r="M23" s="100">
        <f t="shared" ca="1" si="3"/>
        <v>36.75</v>
      </c>
      <c r="N23" s="97">
        <f t="shared" ca="1" si="11"/>
        <v>42522</v>
      </c>
      <c r="O23" s="100">
        <f ca="1">VLOOKUP($A23,[2]CurveFetch!$D$8:$V$1000,16,0)</f>
        <v>63.931199999999997</v>
      </c>
      <c r="P23" s="141">
        <f t="shared" ca="1" si="4"/>
        <v>31.965599999999998</v>
      </c>
      <c r="Q23" s="100">
        <f ca="1">VLOOKUP($A23,[2]CurveFetch!$D$8:$V$1000,16,0)</f>
        <v>63.931199999999997</v>
      </c>
      <c r="R23" s="141">
        <f t="shared" ca="1" si="5"/>
        <v>31.965599999999998</v>
      </c>
      <c r="S23" s="100">
        <f ca="1">VLOOKUP($A23,[2]CurveFetch!$D$8:$V$1000,16,0)</f>
        <v>63.931199999999997</v>
      </c>
      <c r="T23" s="141">
        <f t="shared" ca="1" si="6"/>
        <v>31.965599999999998</v>
      </c>
      <c r="U23" s="100"/>
      <c r="V23" s="100"/>
      <c r="X23" s="22" t="s">
        <v>89</v>
      </c>
      <c r="Y23" s="101" t="e">
        <f ca="1">VLOOKUP(Y$19,$A$2:$H$600,4)</f>
        <v>#N/A</v>
      </c>
      <c r="Z23" s="101" t="e">
        <f t="shared" ref="Z23:AE23" ca="1" si="30">VLOOKUP(Z$19,$A$2:$H$600,4)</f>
        <v>#N/A</v>
      </c>
      <c r="AA23" s="101" t="e">
        <f t="shared" ca="1" si="30"/>
        <v>#N/A</v>
      </c>
      <c r="AB23" s="101" t="e">
        <f t="shared" ca="1" si="30"/>
        <v>#N/A</v>
      </c>
      <c r="AC23" s="101" t="e">
        <f t="shared" ca="1" si="30"/>
        <v>#N/A</v>
      </c>
      <c r="AD23" s="101" t="e">
        <f t="shared" ca="1" si="30"/>
        <v>#N/A</v>
      </c>
      <c r="AE23" s="101" t="e">
        <f t="shared" ca="1" si="30"/>
        <v>#N/A</v>
      </c>
      <c r="AF23" s="104" t="e">
        <f t="shared" ca="1" si="26"/>
        <v>#N/A</v>
      </c>
      <c r="AG23" s="102"/>
      <c r="AH23" s="22" t="s">
        <v>89</v>
      </c>
      <c r="AI23" s="101" t="e">
        <f ca="1">VLOOKUP(AI$19,$A$2:$H$600,4)</f>
        <v>#N/A</v>
      </c>
      <c r="AJ23" s="101" t="e">
        <f ca="1">VLOOKUP(AJ$19,$A$2:$H$600,4)</f>
        <v>#N/A</v>
      </c>
      <c r="AK23" s="101" t="e">
        <f ca="1">VLOOKUP(AK$19,$A$2:$H$600,4)</f>
        <v>#N/A</v>
      </c>
      <c r="AL23" s="101" t="e">
        <f ca="1">VLOOKUP(AL$19,$A$2:$H$600,4)</f>
        <v>#N/A</v>
      </c>
      <c r="AM23" s="101" t="e">
        <f ca="1">VLOOKUP(AM$19,$A$2:$H$600,4)</f>
        <v>#N/A</v>
      </c>
      <c r="AN23" s="104" t="e">
        <f t="shared" ca="1" si="27"/>
        <v>#N/A</v>
      </c>
    </row>
    <row r="24" spans="1:40" x14ac:dyDescent="0.2">
      <c r="A24" s="97">
        <f t="shared" ca="1" si="10"/>
        <v>42552</v>
      </c>
      <c r="B24" s="100">
        <f ca="1">VLOOKUP($A24,[2]CurveFetch!$D$8:$R$1000,2,0)</f>
        <v>4.6349999999999998</v>
      </c>
      <c r="C24" s="100">
        <f ca="1">VLOOKUP($A24,[2]CurveFetch!$D$8:$R$1000,7,0)</f>
        <v>0.29499999999999998</v>
      </c>
      <c r="D24" s="100">
        <f ca="1">VLOOKUP($A24,[2]CurveFetch!$D$8:$R$1000,5,0)</f>
        <v>0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0</v>
      </c>
      <c r="I24" s="100">
        <f ca="1">VLOOKUP($A24,[2]CurveFetch!$D$8:$R$1000,11,0)</f>
        <v>6.1968987092058003E-2</v>
      </c>
      <c r="J24" s="100">
        <f ca="1">VLOOKUP($A24,[2]CurveFetch!$D$8:$R$1000,8,0)</f>
        <v>0</v>
      </c>
      <c r="K24" s="100">
        <f t="shared" ca="1" si="1"/>
        <v>0.29499999999999998</v>
      </c>
      <c r="L24" s="100">
        <f t="shared" ca="1" si="2"/>
        <v>0.29499999999999998</v>
      </c>
      <c r="M24" s="100">
        <f t="shared" ca="1" si="3"/>
        <v>36.974999999999994</v>
      </c>
      <c r="N24" s="97">
        <f t="shared" ca="1" si="11"/>
        <v>42552</v>
      </c>
      <c r="O24" s="100">
        <f ca="1">VLOOKUP($A24,[2]CurveFetch!$D$8:$V$1000,16,0)</f>
        <v>61.128300000000003</v>
      </c>
      <c r="P24" s="141">
        <f t="shared" ca="1" si="4"/>
        <v>30.564150000000001</v>
      </c>
      <c r="Q24" s="100">
        <f ca="1">VLOOKUP($A24,[2]CurveFetch!$D$8:$V$1000,16,0)</f>
        <v>61.128300000000003</v>
      </c>
      <c r="R24" s="141">
        <f t="shared" ca="1" si="5"/>
        <v>30.564150000000001</v>
      </c>
      <c r="S24" s="100">
        <f ca="1">VLOOKUP($A24,[2]CurveFetch!$D$8:$V$1000,16,0)</f>
        <v>61.128300000000003</v>
      </c>
      <c r="T24" s="141">
        <f t="shared" ca="1" si="6"/>
        <v>30.564150000000001</v>
      </c>
      <c r="U24" s="100"/>
      <c r="V24" s="100"/>
      <c r="X24" s="22" t="s">
        <v>90</v>
      </c>
      <c r="Y24" s="101" t="e">
        <f ca="1">VLOOKUP(Y$19,$A$2:$H$600,7)</f>
        <v>#N/A</v>
      </c>
      <c r="Z24" s="101" t="e">
        <f t="shared" ref="Z24:AE24" ca="1" si="31">VLOOKUP(Z$19,$A$2:$H$600,7)</f>
        <v>#N/A</v>
      </c>
      <c r="AA24" s="101" t="e">
        <f t="shared" ca="1" si="31"/>
        <v>#N/A</v>
      </c>
      <c r="AB24" s="101" t="e">
        <f t="shared" ca="1" si="31"/>
        <v>#N/A</v>
      </c>
      <c r="AC24" s="101" t="e">
        <f t="shared" ca="1" si="31"/>
        <v>#N/A</v>
      </c>
      <c r="AD24" s="101" t="e">
        <f t="shared" ca="1" si="31"/>
        <v>#N/A</v>
      </c>
      <c r="AE24" s="101" t="e">
        <f t="shared" ca="1" si="31"/>
        <v>#N/A</v>
      </c>
      <c r="AF24" s="104" t="e">
        <f t="shared" ca="1" si="26"/>
        <v>#N/A</v>
      </c>
      <c r="AG24" s="102"/>
      <c r="AH24" s="22" t="s">
        <v>90</v>
      </c>
      <c r="AI24" s="101" t="e">
        <f ca="1">VLOOKUP(AI$19,$A$2:$H$600,7)</f>
        <v>#N/A</v>
      </c>
      <c r="AJ24" s="101" t="e">
        <f ca="1">VLOOKUP(AJ$19,$A$2:$H$600,7)</f>
        <v>#N/A</v>
      </c>
      <c r="AK24" s="101" t="e">
        <f ca="1">VLOOKUP(AK$19,$A$2:$H$600,7)</f>
        <v>#N/A</v>
      </c>
      <c r="AL24" s="101" t="e">
        <f ca="1">VLOOKUP(AL$19,$A$2:$H$600,7)</f>
        <v>#N/A</v>
      </c>
      <c r="AM24" s="101" t="e">
        <f ca="1">VLOOKUP(AM$19,$A$2:$H$600,7)</f>
        <v>#N/A</v>
      </c>
      <c r="AN24" s="104" t="e">
        <f t="shared" ca="1" si="27"/>
        <v>#N/A</v>
      </c>
    </row>
    <row r="25" spans="1:40" ht="12" thickBot="1" x14ac:dyDescent="0.25">
      <c r="A25" s="97">
        <f t="shared" ca="1" si="10"/>
        <v>42583</v>
      </c>
      <c r="B25" s="100">
        <f ca="1">VLOOKUP($A25,[2]CurveFetch!$D$8:$R$1000,2,0)</f>
        <v>4.6550000000000002</v>
      </c>
      <c r="C25" s="100">
        <f ca="1">VLOOKUP($A25,[2]CurveFetch!$D$8:$R$1000,7,0)</f>
        <v>0.29499999999999998</v>
      </c>
      <c r="D25" s="100">
        <f ca="1">VLOOKUP($A25,[2]CurveFetch!$D$8:$R$1000,5,0)</f>
        <v>0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0</v>
      </c>
      <c r="I25" s="100">
        <f ca="1">VLOOKUP($A25,[2]CurveFetch!$D$8:$R$1000,11,0)</f>
        <v>6.1993492680699001E-2</v>
      </c>
      <c r="J25" s="100">
        <f ca="1">VLOOKUP($A25,[2]CurveFetch!$D$8:$R$1000,8,0)</f>
        <v>0</v>
      </c>
      <c r="K25" s="100">
        <f t="shared" ca="1" si="1"/>
        <v>0.29499999999999998</v>
      </c>
      <c r="L25" s="100">
        <f t="shared" ca="1" si="2"/>
        <v>0.29499999999999998</v>
      </c>
      <c r="M25" s="100">
        <f t="shared" ca="1" si="3"/>
        <v>37.125</v>
      </c>
      <c r="N25" s="97">
        <f t="shared" ca="1" si="11"/>
        <v>42583</v>
      </c>
      <c r="O25" s="100">
        <f ca="1">VLOOKUP($A25,[2]CurveFetch!$D$8:$V$1000,16,0)</f>
        <v>71.128299999999996</v>
      </c>
      <c r="P25" s="141">
        <f t="shared" ca="1" si="4"/>
        <v>35.564149999999998</v>
      </c>
      <c r="Q25" s="100">
        <f ca="1">VLOOKUP($A25,[2]CurveFetch!$D$8:$V$1000,16,0)</f>
        <v>71.128299999999996</v>
      </c>
      <c r="R25" s="141">
        <f t="shared" ca="1" si="5"/>
        <v>35.564149999999998</v>
      </c>
      <c r="S25" s="100">
        <f ca="1">VLOOKUP($A25,[2]CurveFetch!$D$8:$V$1000,16,0)</f>
        <v>71.128299999999996</v>
      </c>
      <c r="T25" s="141">
        <f t="shared" ca="1" si="6"/>
        <v>35.564149999999998</v>
      </c>
      <c r="U25" s="100"/>
      <c r="V25" s="100"/>
      <c r="X25" s="22" t="s">
        <v>81</v>
      </c>
      <c r="Y25" s="101" t="e">
        <f ca="1">VLOOKUP(Y$19,$A$2:$H$600,5)</f>
        <v>#N/A</v>
      </c>
      <c r="Z25" s="101" t="e">
        <f t="shared" ref="Z25:AE25" ca="1" si="32">VLOOKUP(Z$19,$A$2:$H$600,5)</f>
        <v>#N/A</v>
      </c>
      <c r="AA25" s="101" t="e">
        <f t="shared" ca="1" si="32"/>
        <v>#N/A</v>
      </c>
      <c r="AB25" s="101" t="e">
        <f t="shared" ca="1" si="32"/>
        <v>#N/A</v>
      </c>
      <c r="AC25" s="101" t="e">
        <f t="shared" ca="1" si="32"/>
        <v>#N/A</v>
      </c>
      <c r="AD25" s="101" t="e">
        <f t="shared" ca="1" si="32"/>
        <v>#N/A</v>
      </c>
      <c r="AE25" s="101" t="e">
        <f t="shared" ca="1" si="32"/>
        <v>#N/A</v>
      </c>
      <c r="AF25" s="105" t="e">
        <f t="shared" ca="1" si="26"/>
        <v>#N/A</v>
      </c>
      <c r="AG25" s="102"/>
      <c r="AH25" s="22" t="s">
        <v>81</v>
      </c>
      <c r="AI25" s="101" t="e">
        <f ca="1">VLOOKUP(AI$19,$A$2:$H$600,5)</f>
        <v>#N/A</v>
      </c>
      <c r="AJ25" s="101" t="e">
        <f ca="1">VLOOKUP(AJ$19,$A$2:$H$600,5)</f>
        <v>#N/A</v>
      </c>
      <c r="AK25" s="101" t="e">
        <f ca="1">VLOOKUP(AK$19,$A$2:$H$600,5)</f>
        <v>#N/A</v>
      </c>
      <c r="AL25" s="101" t="e">
        <f ca="1">VLOOKUP(AL$19,$A$2:$H$600,5)</f>
        <v>#N/A</v>
      </c>
      <c r="AM25" s="101" t="e">
        <f ca="1">VLOOKUP(AM$19,$A$2:$H$600,5)</f>
        <v>#N/A</v>
      </c>
      <c r="AN25" s="105" t="e">
        <f t="shared" ca="1" si="27"/>
        <v>#N/A</v>
      </c>
    </row>
    <row r="26" spans="1:40" x14ac:dyDescent="0.2">
      <c r="A26" s="97">
        <f t="shared" ca="1" si="10"/>
        <v>42614</v>
      </c>
      <c r="B26" s="100">
        <f ca="1">VLOOKUP($A26,[2]CurveFetch!$D$8:$R$1000,2,0)</f>
        <v>4.6760000000000002</v>
      </c>
      <c r="C26" s="100">
        <f ca="1">VLOOKUP($A26,[2]CurveFetch!$D$8:$R$1000,7,0)</f>
        <v>0.29499999999999998</v>
      </c>
      <c r="D26" s="100">
        <f ca="1">VLOOKUP($A26,[2]CurveFetch!$D$8:$R$1000,5,0)</f>
        <v>0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0</v>
      </c>
      <c r="I26" s="100">
        <f ca="1">VLOOKUP($A26,[2]CurveFetch!$D$8:$R$1000,11,0)</f>
        <v>6.2017998269539E-2</v>
      </c>
      <c r="J26" s="100">
        <f ca="1">VLOOKUP($A26,[2]CurveFetch!$D$8:$R$1000,8,0)</f>
        <v>0</v>
      </c>
      <c r="K26" s="100">
        <f t="shared" ca="1" si="1"/>
        <v>0.29499999999999998</v>
      </c>
      <c r="L26" s="100">
        <f t="shared" ca="1" si="2"/>
        <v>0.29499999999999998</v>
      </c>
      <c r="M26" s="100">
        <f t="shared" ca="1" si="3"/>
        <v>37.282499999999999</v>
      </c>
      <c r="N26" s="97">
        <f t="shared" ca="1" si="11"/>
        <v>42614</v>
      </c>
      <c r="O26" s="100">
        <f ca="1">VLOOKUP($A26,[2]CurveFetch!$D$8:$V$1000,16,0)</f>
        <v>51.128300000000003</v>
      </c>
      <c r="P26" s="141">
        <f t="shared" ca="1" si="4"/>
        <v>25.564150000000001</v>
      </c>
      <c r="Q26" s="100">
        <f ca="1">VLOOKUP($A26,[2]CurveFetch!$D$8:$V$1000,16,0)</f>
        <v>51.128300000000003</v>
      </c>
      <c r="R26" s="141">
        <f t="shared" ca="1" si="5"/>
        <v>25.564150000000001</v>
      </c>
      <c r="S26" s="100">
        <f ca="1">VLOOKUP($A26,[2]CurveFetch!$D$8:$V$1000,16,0)</f>
        <v>51.128300000000003</v>
      </c>
      <c r="T26" s="141">
        <f t="shared" ca="1" si="6"/>
        <v>25.564150000000001</v>
      </c>
      <c r="U26" s="100"/>
      <c r="V26" s="100"/>
    </row>
    <row r="27" spans="1:40" x14ac:dyDescent="0.2">
      <c r="A27" s="97">
        <f t="shared" ca="1" si="10"/>
        <v>42644</v>
      </c>
      <c r="B27" s="100">
        <f ca="1">VLOOKUP($A27,[2]CurveFetch!$D$8:$R$1000,2,0)</f>
        <v>4.7060000000000004</v>
      </c>
      <c r="C27" s="100">
        <f ca="1">VLOOKUP($A27,[2]CurveFetch!$D$8:$R$1000,7,0)</f>
        <v>0.29499999999999998</v>
      </c>
      <c r="D27" s="100">
        <f ca="1">VLOOKUP($A27,[2]CurveFetch!$D$8:$R$1000,5,0)</f>
        <v>0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0</v>
      </c>
      <c r="I27" s="100">
        <f ca="1">VLOOKUP($A27,[2]CurveFetch!$D$8:$R$1000,11,0)</f>
        <v>6.2041713355703999E-2</v>
      </c>
      <c r="J27" s="100">
        <f ca="1">VLOOKUP($A27,[2]CurveFetch!$D$8:$R$1000,8,0)</f>
        <v>0</v>
      </c>
      <c r="K27" s="100">
        <f t="shared" ca="1" si="1"/>
        <v>0.29499999999999998</v>
      </c>
      <c r="L27" s="100">
        <f t="shared" ca="1" si="2"/>
        <v>0.29499999999999998</v>
      </c>
      <c r="M27" s="100">
        <f t="shared" ca="1" si="3"/>
        <v>37.5075</v>
      </c>
      <c r="N27" s="97">
        <f t="shared" ca="1" si="11"/>
        <v>42644</v>
      </c>
      <c r="O27" s="100">
        <f ca="1">VLOOKUP($A27,[2]CurveFetch!$D$8:$V$1000,16,0)</f>
        <v>69.113399999999999</v>
      </c>
      <c r="P27" s="141">
        <f t="shared" ca="1" si="4"/>
        <v>34.556699999999999</v>
      </c>
      <c r="Q27" s="100">
        <f ca="1">VLOOKUP($A27,[2]CurveFetch!$D$8:$V$1000,16,0)</f>
        <v>69.113399999999999</v>
      </c>
      <c r="R27" s="141">
        <f t="shared" ca="1" si="5"/>
        <v>34.556699999999999</v>
      </c>
      <c r="S27" s="100">
        <f ca="1">VLOOKUP($A27,[2]CurveFetch!$D$8:$V$1000,16,0)</f>
        <v>69.113399999999999</v>
      </c>
      <c r="T27" s="141">
        <f t="shared" ca="1" si="6"/>
        <v>34.556699999999999</v>
      </c>
      <c r="U27" s="100"/>
      <c r="V27" s="100"/>
    </row>
    <row r="28" spans="1:40" ht="12" thickBot="1" x14ac:dyDescent="0.25">
      <c r="A28" s="97">
        <f t="shared" ca="1" si="10"/>
        <v>42675</v>
      </c>
      <c r="B28" s="100">
        <f ca="1">VLOOKUP($A28,[2]CurveFetch!$D$8:$R$1000,2,0)</f>
        <v>4.8460000000000001</v>
      </c>
      <c r="C28" s="100">
        <f ca="1">VLOOKUP($A28,[2]CurveFetch!$D$8:$R$1000,7,0)</f>
        <v>0.12</v>
      </c>
      <c r="D28" s="100">
        <f ca="1">VLOOKUP($A28,[2]CurveFetch!$D$8:$R$1000,5,0)</f>
        <v>0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0</v>
      </c>
      <c r="I28" s="100">
        <f ca="1">VLOOKUP($A28,[2]CurveFetch!$D$8:$R$1000,11,0)</f>
        <v>6.2066218944935997E-2</v>
      </c>
      <c r="J28" s="100">
        <f ca="1">VLOOKUP($A28,[2]CurveFetch!$D$8:$R$1000,8,0)</f>
        <v>0</v>
      </c>
      <c r="K28" s="100">
        <f t="shared" ca="1" si="1"/>
        <v>0.12</v>
      </c>
      <c r="L28" s="100">
        <f t="shared" ca="1" si="2"/>
        <v>0.12</v>
      </c>
      <c r="M28" s="100">
        <f t="shared" ca="1" si="3"/>
        <v>37.245000000000005</v>
      </c>
      <c r="N28" s="97">
        <f t="shared" ca="1" si="11"/>
        <v>42675</v>
      </c>
      <c r="O28" s="100">
        <f ca="1">VLOOKUP($A28,[2]CurveFetch!$D$8:$V$1000,16,0)</f>
        <v>39.113399999999999</v>
      </c>
      <c r="P28" s="141">
        <f t="shared" ca="1" si="4"/>
        <v>19.556699999999999</v>
      </c>
      <c r="Q28" s="100">
        <f ca="1">VLOOKUP($A28,[2]CurveFetch!$D$8:$V$1000,16,0)</f>
        <v>39.113399999999999</v>
      </c>
      <c r="R28" s="141">
        <f t="shared" ca="1" si="5"/>
        <v>19.556699999999999</v>
      </c>
      <c r="S28" s="100">
        <f ca="1">VLOOKUP($A28,[2]CurveFetch!$D$8:$V$1000,16,0)</f>
        <v>39.113399999999999</v>
      </c>
      <c r="T28" s="141">
        <f t="shared" ca="1" si="6"/>
        <v>19.556699999999999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42705</v>
      </c>
      <c r="B29" s="100">
        <f ca="1">VLOOKUP($A29,[2]CurveFetch!$D$8:$R$1000,2,0)</f>
        <v>4.9710000000000001</v>
      </c>
      <c r="C29" s="100">
        <f ca="1">VLOOKUP($A29,[2]CurveFetch!$D$8:$R$1000,7,0)</f>
        <v>0.12</v>
      </c>
      <c r="D29" s="100">
        <f ca="1">VLOOKUP($A29,[2]CurveFetch!$D$8:$R$1000,5,0)</f>
        <v>0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-0.19</v>
      </c>
      <c r="H29" s="100">
        <f ca="1">VLOOKUP($A29,[2]CurveFetch!$D$8:$R$1000,9,0)</f>
        <v>0</v>
      </c>
      <c r="I29" s="100">
        <f ca="1">VLOOKUP($A29,[2]CurveFetch!$D$8:$R$1000,11,0)</f>
        <v>6.2089934031478999E-2</v>
      </c>
      <c r="J29" s="100">
        <f ca="1">VLOOKUP($A29,[2]CurveFetch!$D$8:$R$1000,8,0)</f>
        <v>0</v>
      </c>
      <c r="K29" s="100">
        <f t="shared" ca="1" si="1"/>
        <v>0.12</v>
      </c>
      <c r="L29" s="100">
        <f t="shared" ca="1" si="2"/>
        <v>0.12</v>
      </c>
      <c r="M29" s="100">
        <f t="shared" ca="1" si="3"/>
        <v>38.182500000000005</v>
      </c>
      <c r="N29" s="97">
        <f t="shared" ca="1" si="11"/>
        <v>42705</v>
      </c>
      <c r="O29" s="100">
        <f ca="1">VLOOKUP($A29,[2]CurveFetch!$D$8:$V$1000,16,0)</f>
        <v>24.113399999999999</v>
      </c>
      <c r="P29" s="141">
        <f t="shared" ca="1" si="4"/>
        <v>12.056699999999999</v>
      </c>
      <c r="Q29" s="100">
        <f ca="1">VLOOKUP($A29,[2]CurveFetch!$D$8:$V$1000,16,0)</f>
        <v>24.113399999999999</v>
      </c>
      <c r="R29" s="141">
        <f t="shared" ca="1" si="5"/>
        <v>12.056699999999999</v>
      </c>
      <c r="S29" s="100">
        <f ca="1">VLOOKUP($A29,[2]CurveFetch!$D$8:$V$1000,16,0)</f>
        <v>24.113399999999999</v>
      </c>
      <c r="T29" s="141">
        <f t="shared" ca="1" si="6"/>
        <v>12.056699999999999</v>
      </c>
      <c r="U29" s="100"/>
      <c r="V29" s="100"/>
      <c r="X29" s="22" t="s">
        <v>79</v>
      </c>
      <c r="Y29" s="101" t="e">
        <f ca="1">VLOOKUP(Y$28,$A$2:$H$600,2)</f>
        <v>#N/A</v>
      </c>
      <c r="Z29" s="101" t="e">
        <f t="shared" ref="Z29:AE29" ca="1" si="33">VLOOKUP(Z$28,$A$2:$H$600,2)</f>
        <v>#N/A</v>
      </c>
      <c r="AA29" s="101" t="e">
        <f t="shared" ca="1" si="33"/>
        <v>#N/A</v>
      </c>
      <c r="AB29" s="101" t="e">
        <f t="shared" ca="1" si="33"/>
        <v>#N/A</v>
      </c>
      <c r="AC29" s="101" t="e">
        <f t="shared" ca="1" si="33"/>
        <v>#N/A</v>
      </c>
      <c r="AD29" s="101" t="e">
        <f t="shared" ca="1" si="33"/>
        <v>#N/A</v>
      </c>
      <c r="AE29" s="101" t="e">
        <f t="shared" ca="1" si="33"/>
        <v>#N/A</v>
      </c>
      <c r="AF29" s="103" t="e">
        <f t="shared" ref="AF29:AF34" ca="1" si="34">AVERAGE(Y29:AE29)</f>
        <v>#N/A</v>
      </c>
      <c r="AG29" s="102"/>
      <c r="AH29" s="22" t="s">
        <v>79</v>
      </c>
      <c r="AI29" s="101" t="e">
        <f ca="1">VLOOKUP(AI$28,$A$2:$H$600,2)</f>
        <v>#N/A</v>
      </c>
      <c r="AJ29" s="101" t="e">
        <f ca="1">VLOOKUP(AJ$28,$A$2:$H$600,2)</f>
        <v>#N/A</v>
      </c>
      <c r="AK29" s="101" t="e">
        <f ca="1">VLOOKUP(AK$28,$A$2:$H$600,2)</f>
        <v>#N/A</v>
      </c>
      <c r="AL29" s="101" t="e">
        <f ca="1">VLOOKUP(AL$28,$A$2:$H$600,2)</f>
        <v>#N/A</v>
      </c>
      <c r="AM29" s="101" t="e">
        <f ca="1">VLOOKUP(AM$28,$A$2:$H$600,2)</f>
        <v>#N/A</v>
      </c>
      <c r="AN29" s="103" t="e">
        <f t="shared" ref="AN29:AN34" ca="1" si="35">AVERAGE(AI29:AM29)</f>
        <v>#N/A</v>
      </c>
    </row>
    <row r="30" spans="1:40" x14ac:dyDescent="0.2">
      <c r="A30" s="97">
        <f t="shared" ca="1" si="10"/>
        <v>42736</v>
      </c>
      <c r="B30" s="100">
        <f ca="1">VLOOKUP($A30,[2]CurveFetch!$D$8:$R$1000,2,0)</f>
        <v>5.1349999999999998</v>
      </c>
      <c r="C30" s="100">
        <f ca="1">VLOOKUP($A30,[2]CurveFetch!$D$8:$R$1000,7,0)</f>
        <v>0.12</v>
      </c>
      <c r="D30" s="100">
        <f ca="1">VLOOKUP($A30,[2]CurveFetch!$D$8:$R$1000,5,0)</f>
        <v>0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-0.19</v>
      </c>
      <c r="H30" s="100">
        <f ca="1">VLOOKUP($A30,[2]CurveFetch!$D$8:$R$1000,9,0)</f>
        <v>0</v>
      </c>
      <c r="I30" s="100">
        <f ca="1">VLOOKUP($A30,[2]CurveFetch!$D$8:$R$1000,11,0)</f>
        <v>6.2114439621104002E-2</v>
      </c>
      <c r="J30" s="100">
        <f ca="1">VLOOKUP($A30,[2]CurveFetch!$D$8:$R$1000,8,0)</f>
        <v>0</v>
      </c>
      <c r="K30" s="100">
        <f t="shared" ca="1" si="1"/>
        <v>0.12</v>
      </c>
      <c r="L30" s="100">
        <f t="shared" ca="1" si="2"/>
        <v>0.12</v>
      </c>
      <c r="M30" s="100">
        <f t="shared" ca="1" si="3"/>
        <v>39.412500000000001</v>
      </c>
      <c r="N30" s="97">
        <f t="shared" ca="1" si="11"/>
        <v>42736</v>
      </c>
      <c r="O30" s="100">
        <f ca="1">VLOOKUP($A30,[2]CurveFetch!$D$8:$V$1000,16,0)</f>
        <v>55.297400000000003</v>
      </c>
      <c r="P30" s="141">
        <f t="shared" ca="1" si="4"/>
        <v>27.648700000000002</v>
      </c>
      <c r="Q30" s="100">
        <f ca="1">VLOOKUP($A30,[2]CurveFetch!$D$8:$V$1000,16,0)</f>
        <v>55.297400000000003</v>
      </c>
      <c r="R30" s="141">
        <f t="shared" ca="1" si="5"/>
        <v>27.648700000000002</v>
      </c>
      <c r="S30" s="100">
        <f ca="1">VLOOKUP($A30,[2]CurveFetch!$D$8:$V$1000,16,0)</f>
        <v>55.297400000000003</v>
      </c>
      <c r="T30" s="141">
        <f t="shared" ca="1" si="6"/>
        <v>27.648700000000002</v>
      </c>
      <c r="U30" s="100"/>
      <c r="V30" s="100"/>
      <c r="X30" s="22" t="s">
        <v>91</v>
      </c>
      <c r="Y30" s="101" t="e">
        <f ca="1">VLOOKUP(Y$28,$A$2:$H$600,3)</f>
        <v>#N/A</v>
      </c>
      <c r="Z30" s="101" t="e">
        <f t="shared" ref="Z30:AE30" ca="1" si="36">VLOOKUP(Z$28,$A$2:$H$600,3)</f>
        <v>#N/A</v>
      </c>
      <c r="AA30" s="101" t="e">
        <f t="shared" ca="1" si="36"/>
        <v>#N/A</v>
      </c>
      <c r="AB30" s="101" t="e">
        <f t="shared" ca="1" si="36"/>
        <v>#N/A</v>
      </c>
      <c r="AC30" s="101" t="e">
        <f t="shared" ca="1" si="36"/>
        <v>#N/A</v>
      </c>
      <c r="AD30" s="101" t="e">
        <f t="shared" ca="1" si="36"/>
        <v>#N/A</v>
      </c>
      <c r="AE30" s="101" t="e">
        <f t="shared" ca="1" si="36"/>
        <v>#N/A</v>
      </c>
      <c r="AF30" s="104" t="e">
        <f t="shared" ca="1" si="34"/>
        <v>#N/A</v>
      </c>
      <c r="AG30" s="102"/>
      <c r="AH30" s="22" t="s">
        <v>91</v>
      </c>
      <c r="AI30" s="101" t="e">
        <f ca="1">VLOOKUP(AI$28,$A$2:$H$600,3)</f>
        <v>#N/A</v>
      </c>
      <c r="AJ30" s="101" t="e">
        <f ca="1">VLOOKUP(AJ$28,$A$2:$H$600,3)</f>
        <v>#N/A</v>
      </c>
      <c r="AK30" s="101" t="e">
        <f ca="1">VLOOKUP(AK$28,$A$2:$H$600,3)</f>
        <v>#N/A</v>
      </c>
      <c r="AL30" s="101" t="e">
        <f ca="1">VLOOKUP(AL$28,$A$2:$H$600,3)</f>
        <v>#N/A</v>
      </c>
      <c r="AM30" s="101" t="e">
        <f ca="1">VLOOKUP(AM$28,$A$2:$H$600,3)</f>
        <v>#N/A</v>
      </c>
      <c r="AN30" s="104" t="e">
        <f t="shared" ca="1" si="35"/>
        <v>#N/A</v>
      </c>
    </row>
    <row r="31" spans="1:40" x14ac:dyDescent="0.2">
      <c r="A31" s="97">
        <f t="shared" ca="1" si="10"/>
        <v>42767</v>
      </c>
      <c r="B31" s="100">
        <f ca="1">VLOOKUP($A31,[2]CurveFetch!$D$8:$R$1000,2,0)</f>
        <v>5.0389999999999997</v>
      </c>
      <c r="C31" s="100">
        <f ca="1">VLOOKUP($A31,[2]CurveFetch!$D$8:$R$1000,7,0)</f>
        <v>0.12</v>
      </c>
      <c r="D31" s="100">
        <f ca="1">VLOOKUP($A31,[2]CurveFetch!$D$8:$R$1000,5,0)</f>
        <v>0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-0.19</v>
      </c>
      <c r="H31" s="100">
        <f ca="1">VLOOKUP($A31,[2]CurveFetch!$D$8:$R$1000,9,0)</f>
        <v>0</v>
      </c>
      <c r="I31" s="100">
        <f ca="1">VLOOKUP($A31,[2]CurveFetch!$D$8:$R$1000,11,0)</f>
        <v>6.2138945210927998E-2</v>
      </c>
      <c r="J31" s="100">
        <f ca="1">VLOOKUP($A31,[2]CurveFetch!$D$8:$R$1000,8,0)</f>
        <v>0</v>
      </c>
      <c r="K31" s="100">
        <f t="shared" ca="1" si="1"/>
        <v>0.12</v>
      </c>
      <c r="L31" s="100">
        <f t="shared" ca="1" si="2"/>
        <v>0.12</v>
      </c>
      <c r="M31" s="100">
        <f t="shared" ca="1" si="3"/>
        <v>38.692499999999995</v>
      </c>
      <c r="N31" s="97">
        <f t="shared" ca="1" si="11"/>
        <v>42767</v>
      </c>
      <c r="O31" s="100">
        <f ca="1">VLOOKUP($A31,[2]CurveFetch!$D$8:$V$1000,16,0)</f>
        <v>45.297400000000003</v>
      </c>
      <c r="P31" s="141">
        <f t="shared" ca="1" si="4"/>
        <v>22.648700000000002</v>
      </c>
      <c r="Q31" s="100">
        <f ca="1">VLOOKUP($A31,[2]CurveFetch!$D$8:$V$1000,16,0)</f>
        <v>45.297400000000003</v>
      </c>
      <c r="R31" s="141">
        <f t="shared" ca="1" si="5"/>
        <v>22.648700000000002</v>
      </c>
      <c r="S31" s="100">
        <f ca="1">VLOOKUP($A31,[2]CurveFetch!$D$8:$V$1000,16,0)</f>
        <v>45.297400000000003</v>
      </c>
      <c r="T31" s="141">
        <f t="shared" ca="1" si="6"/>
        <v>22.648700000000002</v>
      </c>
      <c r="U31" s="100"/>
      <c r="V31" s="100"/>
      <c r="X31" s="22" t="s">
        <v>82</v>
      </c>
      <c r="Y31" s="101" t="e">
        <f ca="1">VLOOKUP(Y$28,$A$2:$H$600,6)</f>
        <v>#N/A</v>
      </c>
      <c r="Z31" s="101" t="e">
        <f t="shared" ref="Z31:AE31" ca="1" si="37">VLOOKUP(Z$28,$A$2:$H$600,6)</f>
        <v>#N/A</v>
      </c>
      <c r="AA31" s="101" t="e">
        <f t="shared" ca="1" si="37"/>
        <v>#N/A</v>
      </c>
      <c r="AB31" s="101" t="e">
        <f t="shared" ca="1" si="37"/>
        <v>#N/A</v>
      </c>
      <c r="AC31" s="101" t="e">
        <f t="shared" ca="1" si="37"/>
        <v>#N/A</v>
      </c>
      <c r="AD31" s="101" t="e">
        <f t="shared" ca="1" si="37"/>
        <v>#N/A</v>
      </c>
      <c r="AE31" s="101" t="e">
        <f t="shared" ca="1" si="37"/>
        <v>#N/A</v>
      </c>
      <c r="AF31" s="104" t="e">
        <f t="shared" ca="1" si="34"/>
        <v>#N/A</v>
      </c>
      <c r="AG31" s="102"/>
      <c r="AH31" s="22" t="s">
        <v>82</v>
      </c>
      <c r="AI31" s="101" t="e">
        <f ca="1">VLOOKUP(AI$28,$A$2:$H$600,6)</f>
        <v>#N/A</v>
      </c>
      <c r="AJ31" s="101" t="e">
        <f ca="1">VLOOKUP(AJ$28,$A$2:$H$600,6)</f>
        <v>#N/A</v>
      </c>
      <c r="AK31" s="101" t="e">
        <f ca="1">VLOOKUP(AK$28,$A$2:$H$600,6)</f>
        <v>#N/A</v>
      </c>
      <c r="AL31" s="101" t="e">
        <f ca="1">VLOOKUP(AL$28,$A$2:$H$600,6)</f>
        <v>#N/A</v>
      </c>
      <c r="AM31" s="101" t="e">
        <f ca="1">VLOOKUP(AM$28,$A$2:$H$600,6)</f>
        <v>#N/A</v>
      </c>
      <c r="AN31" s="104" t="e">
        <f t="shared" ca="1" si="35"/>
        <v>#N/A</v>
      </c>
    </row>
    <row r="32" spans="1:40" x14ac:dyDescent="0.2">
      <c r="A32" s="97">
        <f t="shared" ca="1" si="10"/>
        <v>42795</v>
      </c>
      <c r="B32" s="100">
        <f ca="1">VLOOKUP($A32,[2]CurveFetch!$D$8:$R$1000,2,0)</f>
        <v>4.8890000000000002</v>
      </c>
      <c r="C32" s="100">
        <f ca="1">VLOOKUP($A32,[2]CurveFetch!$D$8:$R$1000,7,0)</f>
        <v>0.12</v>
      </c>
      <c r="D32" s="100">
        <f ca="1">VLOOKUP($A32,[2]CurveFetch!$D$8:$R$1000,5,0)</f>
        <v>0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-0.19</v>
      </c>
      <c r="H32" s="100">
        <f ca="1">VLOOKUP($A32,[2]CurveFetch!$D$8:$R$1000,9,0)</f>
        <v>0</v>
      </c>
      <c r="I32" s="100">
        <f ca="1">VLOOKUP($A32,[2]CurveFetch!$D$8:$R$1000,11,0)</f>
        <v>6.2161079292230997E-2</v>
      </c>
      <c r="J32" s="100">
        <f ca="1">VLOOKUP($A32,[2]CurveFetch!$D$8:$R$1000,8,0)</f>
        <v>0</v>
      </c>
      <c r="K32" s="100">
        <f t="shared" ca="1" si="1"/>
        <v>0.12</v>
      </c>
      <c r="L32" s="100">
        <f t="shared" ca="1" si="2"/>
        <v>0.12</v>
      </c>
      <c r="M32" s="100">
        <f t="shared" ca="1" si="3"/>
        <v>37.567500000000003</v>
      </c>
      <c r="N32" s="97">
        <f t="shared" ca="1" si="11"/>
        <v>42795</v>
      </c>
      <c r="O32" s="100">
        <f ca="1">VLOOKUP($A32,[2]CurveFetch!$D$8:$V$1000,16,0)</f>
        <v>35.297400000000003</v>
      </c>
      <c r="P32" s="141">
        <f t="shared" ca="1" si="4"/>
        <v>17.648700000000002</v>
      </c>
      <c r="Q32" s="100">
        <f ca="1">VLOOKUP($A32,[2]CurveFetch!$D$8:$V$1000,16,0)</f>
        <v>35.297400000000003</v>
      </c>
      <c r="R32" s="141">
        <f t="shared" ca="1" si="5"/>
        <v>17.648700000000002</v>
      </c>
      <c r="S32" s="100">
        <f ca="1">VLOOKUP($A32,[2]CurveFetch!$D$8:$V$1000,16,0)</f>
        <v>35.297400000000003</v>
      </c>
      <c r="T32" s="141">
        <f t="shared" ca="1" si="6"/>
        <v>17.648700000000002</v>
      </c>
      <c r="U32" s="100"/>
      <c r="V32" s="100"/>
      <c r="X32" s="22" t="s">
        <v>89</v>
      </c>
      <c r="Y32" s="101" t="e">
        <f ca="1">VLOOKUP(Y$28,$A$2:$H$600,4)</f>
        <v>#N/A</v>
      </c>
      <c r="Z32" s="101" t="e">
        <f t="shared" ref="Z32:AE32" ca="1" si="38">VLOOKUP(Z$28,$A$2:$H$600,4)</f>
        <v>#N/A</v>
      </c>
      <c r="AA32" s="101" t="e">
        <f t="shared" ca="1" si="38"/>
        <v>#N/A</v>
      </c>
      <c r="AB32" s="101" t="e">
        <f t="shared" ca="1" si="38"/>
        <v>#N/A</v>
      </c>
      <c r="AC32" s="101" t="e">
        <f t="shared" ca="1" si="38"/>
        <v>#N/A</v>
      </c>
      <c r="AD32" s="101" t="e">
        <f t="shared" ca="1" si="38"/>
        <v>#N/A</v>
      </c>
      <c r="AE32" s="101" t="e">
        <f t="shared" ca="1" si="38"/>
        <v>#N/A</v>
      </c>
      <c r="AF32" s="104" t="e">
        <f t="shared" ca="1" si="34"/>
        <v>#N/A</v>
      </c>
      <c r="AG32" s="102"/>
      <c r="AH32" s="22" t="s">
        <v>89</v>
      </c>
      <c r="AI32" s="101" t="e">
        <f ca="1">VLOOKUP(AI$28,$A$2:$H$600,4)</f>
        <v>#N/A</v>
      </c>
      <c r="AJ32" s="101" t="e">
        <f ca="1">VLOOKUP(AJ$28,$A$2:$H$600,4)</f>
        <v>#N/A</v>
      </c>
      <c r="AK32" s="101" t="e">
        <f ca="1">VLOOKUP(AK$28,$A$2:$H$600,4)</f>
        <v>#N/A</v>
      </c>
      <c r="AL32" s="101" t="e">
        <f ca="1">VLOOKUP(AL$28,$A$2:$H$600,4)</f>
        <v>#N/A</v>
      </c>
      <c r="AM32" s="101" t="e">
        <f ca="1">VLOOKUP(AM$28,$A$2:$H$600,4)</f>
        <v>#N/A</v>
      </c>
      <c r="AN32" s="104" t="e">
        <f t="shared" ca="1" si="35"/>
        <v>#N/A</v>
      </c>
    </row>
    <row r="33" spans="1:40" x14ac:dyDescent="0.2">
      <c r="A33" s="97">
        <f t="shared" ca="1" si="10"/>
        <v>42826</v>
      </c>
      <c r="B33" s="100">
        <f ca="1">VLOOKUP($A33,[2]CurveFetch!$D$8:$R$1000,2,0)</f>
        <v>4.7060000000000004</v>
      </c>
      <c r="C33" s="100">
        <f ca="1">VLOOKUP($A33,[2]CurveFetch!$D$8:$R$1000,7,0)</f>
        <v>0.29499999999999998</v>
      </c>
      <c r="D33" s="100">
        <f ca="1">VLOOKUP($A33,[2]CurveFetch!$D$8:$R$1000,5,0)</f>
        <v>0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-0.19</v>
      </c>
      <c r="H33" s="100">
        <f ca="1">VLOOKUP($A33,[2]CurveFetch!$D$8:$R$1000,9,0)</f>
        <v>0</v>
      </c>
      <c r="I33" s="100">
        <f ca="1">VLOOKUP($A33,[2]CurveFetch!$D$8:$R$1000,11,0)</f>
        <v>6.2185584882435002E-2</v>
      </c>
      <c r="J33" s="100">
        <f ca="1">VLOOKUP($A33,[2]CurveFetch!$D$8:$R$1000,8,0)</f>
        <v>0</v>
      </c>
      <c r="K33" s="100">
        <f t="shared" ca="1" si="1"/>
        <v>0.29499999999999998</v>
      </c>
      <c r="L33" s="100">
        <f t="shared" ca="1" si="2"/>
        <v>0.29499999999999998</v>
      </c>
      <c r="M33" s="100">
        <f t="shared" ca="1" si="3"/>
        <v>37.5075</v>
      </c>
      <c r="N33" s="97">
        <f t="shared" ca="1" si="11"/>
        <v>42826</v>
      </c>
      <c r="O33" s="100">
        <f ca="1">VLOOKUP($A33,[2]CurveFetch!$D$8:$V$1000,16,0)</f>
        <v>34.161499999999997</v>
      </c>
      <c r="P33" s="141">
        <f t="shared" ca="1" si="4"/>
        <v>17.080749999999998</v>
      </c>
      <c r="Q33" s="100">
        <f ca="1">VLOOKUP($A33,[2]CurveFetch!$D$8:$V$1000,16,0)</f>
        <v>34.161499999999997</v>
      </c>
      <c r="R33" s="141">
        <f t="shared" ca="1" si="5"/>
        <v>17.080749999999998</v>
      </c>
      <c r="S33" s="100">
        <f ca="1">VLOOKUP($A33,[2]CurveFetch!$D$8:$V$1000,16,0)</f>
        <v>34.161499999999997</v>
      </c>
      <c r="T33" s="141">
        <f t="shared" ca="1" si="6"/>
        <v>17.080749999999998</v>
      </c>
      <c r="U33" s="100"/>
      <c r="V33" s="100"/>
      <c r="X33" s="22" t="s">
        <v>90</v>
      </c>
      <c r="Y33" s="101" t="e">
        <f ca="1">VLOOKUP(Y$28,$A$2:$H$600,7)</f>
        <v>#N/A</v>
      </c>
      <c r="Z33" s="101" t="e">
        <f t="shared" ref="Z33:AE33" ca="1" si="39">VLOOKUP(Z$28,$A$2:$H$600,7)</f>
        <v>#N/A</v>
      </c>
      <c r="AA33" s="101" t="e">
        <f t="shared" ca="1" si="39"/>
        <v>#N/A</v>
      </c>
      <c r="AB33" s="101" t="e">
        <f t="shared" ca="1" si="39"/>
        <v>#N/A</v>
      </c>
      <c r="AC33" s="101" t="e">
        <f t="shared" ca="1" si="39"/>
        <v>#N/A</v>
      </c>
      <c r="AD33" s="101" t="e">
        <f t="shared" ca="1" si="39"/>
        <v>#N/A</v>
      </c>
      <c r="AE33" s="101" t="e">
        <f t="shared" ca="1" si="39"/>
        <v>#N/A</v>
      </c>
      <c r="AF33" s="104" t="e">
        <f t="shared" ca="1" si="34"/>
        <v>#N/A</v>
      </c>
      <c r="AG33" s="102"/>
      <c r="AH33" s="22" t="s">
        <v>90</v>
      </c>
      <c r="AI33" s="101" t="e">
        <f ca="1">VLOOKUP(AI$28,$A$2:$H$600,7)</f>
        <v>#N/A</v>
      </c>
      <c r="AJ33" s="101" t="e">
        <f ca="1">VLOOKUP(AJ$28,$A$2:$H$600,7)</f>
        <v>#N/A</v>
      </c>
      <c r="AK33" s="101" t="e">
        <f ca="1">VLOOKUP(AK$28,$A$2:$H$600,7)</f>
        <v>#N/A</v>
      </c>
      <c r="AL33" s="101" t="e">
        <f ca="1">VLOOKUP(AL$28,$A$2:$H$600,7)</f>
        <v>#N/A</v>
      </c>
      <c r="AM33" s="101" t="e">
        <f ca="1">VLOOKUP(AM$28,$A$2:$H$600,7)</f>
        <v>#N/A</v>
      </c>
      <c r="AN33" s="104" t="e">
        <f t="shared" ca="1" si="35"/>
        <v>#N/A</v>
      </c>
    </row>
    <row r="34" spans="1:40" ht="12" thickBot="1" x14ac:dyDescent="0.25">
      <c r="A34" s="97">
        <f t="shared" ca="1" si="10"/>
        <v>42856</v>
      </c>
      <c r="B34" s="100">
        <f ca="1">VLOOKUP($A34,[2]CurveFetch!$D$8:$R$1000,2,0)</f>
        <v>4.681</v>
      </c>
      <c r="C34" s="100">
        <f ca="1">VLOOKUP($A34,[2]CurveFetch!$D$8:$R$1000,7,0)</f>
        <v>0.29499999999999998</v>
      </c>
      <c r="D34" s="100">
        <f ca="1">VLOOKUP($A34,[2]CurveFetch!$D$8:$R$1000,5,0)</f>
        <v>0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-0.19</v>
      </c>
      <c r="H34" s="100">
        <f ca="1">VLOOKUP($A34,[2]CurveFetch!$D$8:$R$1000,9,0)</f>
        <v>0</v>
      </c>
      <c r="I34" s="100">
        <f ca="1">VLOOKUP($A34,[2]CurveFetch!$D$8:$R$1000,11,0)</f>
        <v>6.2209299969918003E-2</v>
      </c>
      <c r="J34" s="100">
        <f ca="1">VLOOKUP($A34,[2]CurveFetch!$D$8:$R$1000,8,0)</f>
        <v>0</v>
      </c>
      <c r="K34" s="100">
        <f t="shared" ca="1" si="1"/>
        <v>0.29499999999999998</v>
      </c>
      <c r="L34" s="100">
        <f t="shared" ca="1" si="2"/>
        <v>0.29499999999999998</v>
      </c>
      <c r="M34" s="100">
        <f t="shared" ca="1" si="3"/>
        <v>37.32</v>
      </c>
      <c r="N34" s="97">
        <f t="shared" ca="1" si="11"/>
        <v>42856</v>
      </c>
      <c r="O34" s="100">
        <f ca="1">VLOOKUP($A34,[2]CurveFetch!$D$8:$V$1000,16,0)</f>
        <v>39.161499999999997</v>
      </c>
      <c r="P34" s="141">
        <f t="shared" ca="1" si="4"/>
        <v>19.580749999999998</v>
      </c>
      <c r="Q34" s="100">
        <f ca="1">VLOOKUP($A34,[2]CurveFetch!$D$8:$V$1000,16,0)</f>
        <v>39.161499999999997</v>
      </c>
      <c r="R34" s="141">
        <f t="shared" ca="1" si="5"/>
        <v>19.580749999999998</v>
      </c>
      <c r="S34" s="100">
        <f ca="1">VLOOKUP($A34,[2]CurveFetch!$D$8:$V$1000,16,0)</f>
        <v>39.161499999999997</v>
      </c>
      <c r="T34" s="141">
        <f t="shared" ca="1" si="6"/>
        <v>19.580749999999998</v>
      </c>
      <c r="U34" s="100"/>
      <c r="V34" s="100"/>
      <c r="X34" s="22" t="s">
        <v>81</v>
      </c>
      <c r="Y34" s="101" t="e">
        <f ca="1">VLOOKUP(Y$28,$A$2:$H$600,5)</f>
        <v>#N/A</v>
      </c>
      <c r="Z34" s="101" t="e">
        <f t="shared" ref="Z34:AE34" ca="1" si="40">VLOOKUP(Z$28,$A$2:$H$600,5)</f>
        <v>#N/A</v>
      </c>
      <c r="AA34" s="101" t="e">
        <f t="shared" ca="1" si="40"/>
        <v>#N/A</v>
      </c>
      <c r="AB34" s="101" t="e">
        <f t="shared" ca="1" si="40"/>
        <v>#N/A</v>
      </c>
      <c r="AC34" s="101" t="e">
        <f t="shared" ca="1" si="40"/>
        <v>#N/A</v>
      </c>
      <c r="AD34" s="101" t="e">
        <f t="shared" ca="1" si="40"/>
        <v>#N/A</v>
      </c>
      <c r="AE34" s="101" t="e">
        <f t="shared" ca="1" si="40"/>
        <v>#N/A</v>
      </c>
      <c r="AF34" s="105" t="e">
        <f t="shared" ca="1" si="34"/>
        <v>#N/A</v>
      </c>
      <c r="AG34" s="102"/>
      <c r="AH34" s="22" t="s">
        <v>81</v>
      </c>
      <c r="AI34" s="101" t="e">
        <f ca="1">VLOOKUP(AI$28,$A$2:$H$600,5)</f>
        <v>#N/A</v>
      </c>
      <c r="AJ34" s="101" t="e">
        <f ca="1">VLOOKUP(AJ$28,$A$2:$H$600,5)</f>
        <v>#N/A</v>
      </c>
      <c r="AK34" s="101" t="e">
        <f ca="1">VLOOKUP(AK$28,$A$2:$H$600,5)</f>
        <v>#N/A</v>
      </c>
      <c r="AL34" s="101" t="e">
        <f ca="1">VLOOKUP(AL$28,$A$2:$H$600,5)</f>
        <v>#N/A</v>
      </c>
      <c r="AM34" s="101" t="e">
        <f ca="1">VLOOKUP(AM$28,$A$2:$H$600,5)</f>
        <v>#N/A</v>
      </c>
      <c r="AN34" s="105" t="e">
        <f t="shared" ca="1" si="35"/>
        <v>#N/A</v>
      </c>
    </row>
    <row r="35" spans="1:40" x14ac:dyDescent="0.2">
      <c r="A35" s="97">
        <f t="shared" ca="1" si="10"/>
        <v>42887</v>
      </c>
      <c r="B35" s="100">
        <f ca="1">VLOOKUP($A35,[2]CurveFetch!$D$8:$R$1000,2,0)</f>
        <v>4.71</v>
      </c>
      <c r="C35" s="100">
        <f ca="1">VLOOKUP($A35,[2]CurveFetch!$D$8:$R$1000,7,0)</f>
        <v>0.29499999999999998</v>
      </c>
      <c r="D35" s="100">
        <f ca="1">VLOOKUP($A35,[2]CurveFetch!$D$8:$R$1000,5,0)</f>
        <v>0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-0.19</v>
      </c>
      <c r="H35" s="100">
        <f ca="1">VLOOKUP($A35,[2]CurveFetch!$D$8:$R$1000,9,0)</f>
        <v>0</v>
      </c>
      <c r="I35" s="100">
        <f ca="1">VLOOKUP($A35,[2]CurveFetch!$D$8:$R$1000,11,0)</f>
        <v>6.2233805560513E-2</v>
      </c>
      <c r="J35" s="100">
        <f ca="1">VLOOKUP($A35,[2]CurveFetch!$D$8:$R$1000,8,0)</f>
        <v>0</v>
      </c>
      <c r="K35" s="100">
        <f t="shared" ca="1" si="1"/>
        <v>0.29499999999999998</v>
      </c>
      <c r="L35" s="100">
        <f t="shared" ca="1" si="2"/>
        <v>0.29499999999999998</v>
      </c>
      <c r="M35" s="100">
        <f t="shared" ca="1" si="3"/>
        <v>37.537500000000001</v>
      </c>
      <c r="N35" s="97">
        <f t="shared" ca="1" si="11"/>
        <v>42887</v>
      </c>
      <c r="O35" s="100">
        <f ca="1">VLOOKUP($A35,[2]CurveFetch!$D$8:$V$1000,16,0)</f>
        <v>64.161500000000004</v>
      </c>
      <c r="P35" s="141">
        <f t="shared" ca="1" si="4"/>
        <v>32.080750000000002</v>
      </c>
      <c r="Q35" s="100">
        <f ca="1">VLOOKUP($A35,[2]CurveFetch!$D$8:$V$1000,16,0)</f>
        <v>64.161500000000004</v>
      </c>
      <c r="R35" s="141">
        <f t="shared" ca="1" si="5"/>
        <v>32.080750000000002</v>
      </c>
      <c r="S35" s="100">
        <f ca="1">VLOOKUP($A35,[2]CurveFetch!$D$8:$V$1000,16,0)</f>
        <v>64.161500000000004</v>
      </c>
      <c r="T35" s="141">
        <f t="shared" ca="1" si="6"/>
        <v>32.080750000000002</v>
      </c>
      <c r="U35" s="100"/>
      <c r="V35" s="100"/>
    </row>
    <row r="36" spans="1:40" x14ac:dyDescent="0.2">
      <c r="A36" s="97">
        <f t="shared" ca="1" si="10"/>
        <v>42917</v>
      </c>
      <c r="B36" s="100">
        <f ca="1">VLOOKUP($A36,[2]CurveFetch!$D$8:$R$1000,2,0)</f>
        <v>4.74</v>
      </c>
      <c r="C36" s="100">
        <f ca="1">VLOOKUP($A36,[2]CurveFetch!$D$8:$R$1000,7,0)</f>
        <v>0.29499999999999998</v>
      </c>
      <c r="D36" s="100">
        <f ca="1">VLOOKUP($A36,[2]CurveFetch!$D$8:$R$1000,5,0)</f>
        <v>0</v>
      </c>
      <c r="E36" s="100">
        <f ca="1">VLOOKUP($A36,[2]CurveFetch!$D$8:$R$1000,4,0)</f>
        <v>0</v>
      </c>
      <c r="F36" s="100">
        <f ca="1">VLOOKUP($A36,[2]CurveFetch!$D$8:$R$1000,15,0)</f>
        <v>0</v>
      </c>
      <c r="G36" s="100">
        <f ca="1">VLOOKUP($A36,[2]CurveFetch!$D$8:$R$1000,3,0)</f>
        <v>-0.19</v>
      </c>
      <c r="H36" s="100">
        <f ca="1">VLOOKUP($A36,[2]CurveFetch!$D$8:$R$1000,9,0)</f>
        <v>0</v>
      </c>
      <c r="I36" s="100">
        <f ca="1">VLOOKUP($A36,[2]CurveFetch!$D$8:$R$1000,11,0)</f>
        <v>6.2257520648377002E-2</v>
      </c>
      <c r="J36" s="100">
        <f ca="1">VLOOKUP($A36,[2]CurveFetch!$D$8:$R$1000,8,0)</f>
        <v>0</v>
      </c>
      <c r="K36" s="100">
        <f t="shared" ca="1" si="1"/>
        <v>0.29499999999999998</v>
      </c>
      <c r="L36" s="100">
        <f t="shared" ca="1" si="2"/>
        <v>0.29499999999999998</v>
      </c>
      <c r="M36" s="100">
        <f t="shared" ca="1" si="3"/>
        <v>37.762500000000003</v>
      </c>
      <c r="N36" s="97">
        <f t="shared" ca="1" si="11"/>
        <v>42917</v>
      </c>
      <c r="O36" s="100">
        <f ca="1">VLOOKUP($A36,[2]CurveFetch!$D$8:$V$1000,16,0)</f>
        <v>61.468000000000004</v>
      </c>
      <c r="P36" s="141">
        <f t="shared" ca="1" si="4"/>
        <v>30.734000000000002</v>
      </c>
      <c r="Q36" s="100">
        <f ca="1">VLOOKUP($A36,[2]CurveFetch!$D$8:$V$1000,16,0)</f>
        <v>61.468000000000004</v>
      </c>
      <c r="R36" s="141">
        <f t="shared" ca="1" si="5"/>
        <v>30.734000000000002</v>
      </c>
      <c r="S36" s="100">
        <f ca="1">VLOOKUP($A36,[2]CurveFetch!$D$8:$V$1000,16,0)</f>
        <v>61.468000000000004</v>
      </c>
      <c r="T36" s="141">
        <f t="shared" ca="1" si="6"/>
        <v>30.734000000000002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42948</v>
      </c>
      <c r="B37" s="100">
        <f ca="1">VLOOKUP($A37,[2]CurveFetch!$D$8:$R$1000,2,0)</f>
        <v>4.76</v>
      </c>
      <c r="C37" s="100">
        <f ca="1">VLOOKUP($A37,[2]CurveFetch!$D$8:$R$1000,7,0)</f>
        <v>0.29499999999999998</v>
      </c>
      <c r="D37" s="100">
        <f ca="1">VLOOKUP($A37,[2]CurveFetch!$D$8:$R$1000,5,0)</f>
        <v>0</v>
      </c>
      <c r="E37" s="100">
        <f ca="1">VLOOKUP($A37,[2]CurveFetch!$D$8:$R$1000,4,0)</f>
        <v>0</v>
      </c>
      <c r="F37" s="100">
        <f ca="1">VLOOKUP($A37,[2]CurveFetch!$D$8:$R$1000,15,0)</f>
        <v>0</v>
      </c>
      <c r="G37" s="100">
        <f ca="1">VLOOKUP($A37,[2]CurveFetch!$D$8:$R$1000,3,0)</f>
        <v>-0.19</v>
      </c>
      <c r="H37" s="100">
        <f ca="1">VLOOKUP($A37,[2]CurveFetch!$D$8:$R$1000,9,0)</f>
        <v>0</v>
      </c>
      <c r="I37" s="100">
        <f ca="1">VLOOKUP($A37,[2]CurveFetch!$D$8:$R$1000,11,0)</f>
        <v>6.2282026239364997E-2</v>
      </c>
      <c r="J37" s="100">
        <f ca="1">VLOOKUP($A37,[2]CurveFetch!$D$8:$R$1000,8,0)</f>
        <v>0</v>
      </c>
      <c r="K37" s="100">
        <f t="shared" ca="1" si="1"/>
        <v>0.29499999999999998</v>
      </c>
      <c r="L37" s="100">
        <f t="shared" ca="1" si="2"/>
        <v>0.29499999999999998</v>
      </c>
      <c r="M37" s="100">
        <f t="shared" ca="1" si="3"/>
        <v>37.912499999999994</v>
      </c>
      <c r="N37" s="97">
        <f t="shared" ca="1" si="11"/>
        <v>42948</v>
      </c>
      <c r="O37" s="100">
        <f ca="1">VLOOKUP($A37,[2]CurveFetch!$D$8:$V$1000,16,0)</f>
        <v>71.468000000000004</v>
      </c>
      <c r="P37" s="141">
        <f t="shared" ca="1" si="4"/>
        <v>35.734000000000002</v>
      </c>
      <c r="Q37" s="100">
        <f ca="1">VLOOKUP($A37,[2]CurveFetch!$D$8:$V$1000,16,0)</f>
        <v>71.468000000000004</v>
      </c>
      <c r="R37" s="141">
        <f t="shared" ca="1" si="5"/>
        <v>35.734000000000002</v>
      </c>
      <c r="S37" s="100">
        <f ca="1">VLOOKUP($A37,[2]CurveFetch!$D$8:$V$1000,16,0)</f>
        <v>71.468000000000004</v>
      </c>
      <c r="T37" s="141">
        <f t="shared" ca="1" si="6"/>
        <v>35.734000000000002</v>
      </c>
      <c r="U37" s="100"/>
      <c r="V37" s="100"/>
      <c r="Y37" s="22" t="s">
        <v>92</v>
      </c>
      <c r="Z37" s="101" t="e">
        <f ca="1">$AF$4-$AF$5</f>
        <v>#N/A</v>
      </c>
      <c r="AA37" s="101" t="e">
        <f ca="1">$AF$12-$AF$13</f>
        <v>#N/A</v>
      </c>
      <c r="AB37" s="101" t="e">
        <f ca="1">$AF$20-$AF$21</f>
        <v>#N/A</v>
      </c>
      <c r="AC37" s="101" t="e">
        <f ca="1">$AF$29-$AF$30</f>
        <v>#N/A</v>
      </c>
    </row>
    <row r="38" spans="1:40" x14ac:dyDescent="0.2">
      <c r="A38" s="97">
        <f t="shared" ca="1" si="10"/>
        <v>42979</v>
      </c>
      <c r="B38" s="100">
        <f ca="1">VLOOKUP($A38,[2]CurveFetch!$D$8:$R$1000,2,0)</f>
        <v>4.7809999999999997</v>
      </c>
      <c r="C38" s="100">
        <f ca="1">VLOOKUP($A38,[2]CurveFetch!$D$8:$R$1000,7,0)</f>
        <v>0.29499999999999998</v>
      </c>
      <c r="D38" s="100">
        <f ca="1">VLOOKUP($A38,[2]CurveFetch!$D$8:$R$1000,5,0)</f>
        <v>0</v>
      </c>
      <c r="E38" s="100">
        <f ca="1">VLOOKUP($A38,[2]CurveFetch!$D$8:$R$1000,4,0)</f>
        <v>0</v>
      </c>
      <c r="F38" s="100">
        <f ca="1">VLOOKUP($A38,[2]CurveFetch!$D$8:$R$1000,15,0)</f>
        <v>0</v>
      </c>
      <c r="G38" s="100">
        <f ca="1">VLOOKUP($A38,[2]CurveFetch!$D$8:$R$1000,3,0)</f>
        <v>-0.19</v>
      </c>
      <c r="H38" s="100">
        <f ca="1">VLOOKUP($A38,[2]CurveFetch!$D$8:$R$1000,9,0)</f>
        <v>0</v>
      </c>
      <c r="I38" s="100">
        <f ca="1">VLOOKUP($A38,[2]CurveFetch!$D$8:$R$1000,11,0)</f>
        <v>6.2306531830551001E-2</v>
      </c>
      <c r="J38" s="100">
        <f ca="1">VLOOKUP($A38,[2]CurveFetch!$D$8:$R$1000,8,0)</f>
        <v>0</v>
      </c>
      <c r="K38" s="100">
        <f t="shared" ca="1" si="1"/>
        <v>0.29499999999999998</v>
      </c>
      <c r="L38" s="100">
        <f t="shared" ca="1" si="2"/>
        <v>0.29499999999999998</v>
      </c>
      <c r="M38" s="100">
        <f t="shared" ca="1" si="3"/>
        <v>38.07</v>
      </c>
      <c r="N38" s="97">
        <f t="shared" ca="1" si="11"/>
        <v>42979</v>
      </c>
      <c r="O38" s="100">
        <f ca="1">VLOOKUP($A38,[2]CurveFetch!$D$8:$V$1000,16,0)</f>
        <v>51.468000000000004</v>
      </c>
      <c r="P38" s="141">
        <f t="shared" ca="1" si="4"/>
        <v>25.734000000000002</v>
      </c>
      <c r="Q38" s="100">
        <f ca="1">VLOOKUP($A38,[2]CurveFetch!$D$8:$V$1000,16,0)</f>
        <v>51.468000000000004</v>
      </c>
      <c r="R38" s="141">
        <f t="shared" ca="1" si="5"/>
        <v>25.734000000000002</v>
      </c>
      <c r="S38" s="100">
        <f ca="1">VLOOKUP($A38,[2]CurveFetch!$D$8:$V$1000,16,0)</f>
        <v>51.468000000000004</v>
      </c>
      <c r="T38" s="141">
        <f t="shared" ca="1" si="6"/>
        <v>25.734000000000002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43009</v>
      </c>
      <c r="B39" s="100">
        <f ca="1">VLOOKUP($A39,[2]CurveFetch!$D$8:$R$1000,2,0)</f>
        <v>4.8109999999999999</v>
      </c>
      <c r="C39" s="100">
        <f ca="1">VLOOKUP($A39,[2]CurveFetch!$D$8:$R$1000,7,0)</f>
        <v>0.29499999999999998</v>
      </c>
      <c r="D39" s="100">
        <f ca="1">VLOOKUP($A39,[2]CurveFetch!$D$8:$R$1000,5,0)</f>
        <v>0</v>
      </c>
      <c r="E39" s="100">
        <f ca="1">VLOOKUP($A39,[2]CurveFetch!$D$8:$R$1000,4,0)</f>
        <v>0</v>
      </c>
      <c r="F39" s="100">
        <f ca="1">VLOOKUP($A39,[2]CurveFetch!$D$8:$R$1000,15,0)</f>
        <v>0</v>
      </c>
      <c r="G39" s="100">
        <f ca="1">VLOOKUP($A39,[2]CurveFetch!$D$8:$R$1000,3,0)</f>
        <v>-0.19</v>
      </c>
      <c r="H39" s="100">
        <f ca="1">VLOOKUP($A39,[2]CurveFetch!$D$8:$R$1000,9,0)</f>
        <v>0</v>
      </c>
      <c r="I39" s="100">
        <f ca="1">VLOOKUP($A39,[2]CurveFetch!$D$8:$R$1000,11,0)</f>
        <v>6.2330246918987003E-2</v>
      </c>
      <c r="J39" s="100">
        <f ca="1">VLOOKUP($A39,[2]CurveFetch!$D$8:$R$1000,8,0)</f>
        <v>0</v>
      </c>
      <c r="K39" s="100">
        <f t="shared" ca="1" si="1"/>
        <v>0.29499999999999998</v>
      </c>
      <c r="L39" s="100">
        <f t="shared" ca="1" si="2"/>
        <v>0.29499999999999998</v>
      </c>
      <c r="M39" s="100">
        <f t="shared" ca="1" si="3"/>
        <v>38.295000000000002</v>
      </c>
      <c r="N39" s="97">
        <f t="shared" ca="1" si="11"/>
        <v>43009</v>
      </c>
      <c r="O39" s="100">
        <f ca="1">VLOOKUP($A39,[2]CurveFetch!$D$8:$V$1000,16,0)</f>
        <v>69.328900000000004</v>
      </c>
      <c r="P39" s="141">
        <f t="shared" ca="1" si="4"/>
        <v>34.664450000000002</v>
      </c>
      <c r="Q39" s="100">
        <f ca="1">VLOOKUP($A39,[2]CurveFetch!$D$8:$V$1000,16,0)</f>
        <v>69.328900000000004</v>
      </c>
      <c r="R39" s="141">
        <f t="shared" ca="1" si="5"/>
        <v>34.664450000000002</v>
      </c>
      <c r="S39" s="100">
        <f ca="1">VLOOKUP($A39,[2]CurveFetch!$D$8:$V$1000,16,0)</f>
        <v>69.328900000000004</v>
      </c>
      <c r="T39" s="141">
        <f t="shared" ca="1" si="6"/>
        <v>34.664450000000002</v>
      </c>
      <c r="U39" s="100"/>
      <c r="V39" s="100"/>
      <c r="Z39" s="107" t="e">
        <f ca="1">Z37-Z38</f>
        <v>#N/A</v>
      </c>
      <c r="AA39" s="107" t="e">
        <f ca="1">AA37-AA38</f>
        <v>#N/A</v>
      </c>
      <c r="AB39" s="107" t="e">
        <f ca="1">AB37-AB38</f>
        <v>#N/A</v>
      </c>
      <c r="AC39" s="107" t="e">
        <f ca="1">AC37-AC38</f>
        <v>#N/A</v>
      </c>
    </row>
    <row r="40" spans="1:40" ht="12" thickBot="1" x14ac:dyDescent="0.25">
      <c r="A40" s="97">
        <f t="shared" ca="1" si="10"/>
        <v>43040</v>
      </c>
      <c r="B40" s="100">
        <f ca="1">VLOOKUP($A40,[2]CurveFetch!$D$8:$R$1000,2,0)</f>
        <v>4.9509999999999996</v>
      </c>
      <c r="C40" s="100">
        <f ca="1">VLOOKUP($A40,[2]CurveFetch!$D$8:$R$1000,7,0)</f>
        <v>0.12</v>
      </c>
      <c r="D40" s="100">
        <f ca="1">VLOOKUP($A40,[2]CurveFetch!$D$8:$R$1000,5,0)</f>
        <v>0</v>
      </c>
      <c r="E40" s="100">
        <f ca="1">VLOOKUP($A40,[2]CurveFetch!$D$8:$R$1000,4,0)</f>
        <v>0</v>
      </c>
      <c r="F40" s="100">
        <f ca="1">VLOOKUP($A40,[2]CurveFetch!$D$8:$R$1000,15,0)</f>
        <v>0</v>
      </c>
      <c r="G40" s="100">
        <f ca="1">VLOOKUP($A40,[2]CurveFetch!$D$8:$R$1000,3,0)</f>
        <v>-0.19</v>
      </c>
      <c r="H40" s="100">
        <f ca="1">VLOOKUP($A40,[2]CurveFetch!$D$8:$R$1000,9,0)</f>
        <v>0</v>
      </c>
      <c r="I40" s="100">
        <f ca="1">VLOOKUP($A40,[2]CurveFetch!$D$8:$R$1000,11,0)</f>
        <v>6.2354752510565999E-2</v>
      </c>
      <c r="J40" s="100">
        <f ca="1">VLOOKUP($A40,[2]CurveFetch!$D$8:$R$1000,8,0)</f>
        <v>0</v>
      </c>
      <c r="K40" s="100">
        <f t="shared" ca="1" si="1"/>
        <v>0.12</v>
      </c>
      <c r="L40" s="100">
        <f t="shared" ca="1" si="2"/>
        <v>0.12</v>
      </c>
      <c r="M40" s="100">
        <f t="shared" ca="1" si="3"/>
        <v>38.032499999999999</v>
      </c>
      <c r="N40" s="97">
        <f t="shared" ca="1" si="11"/>
        <v>43040</v>
      </c>
      <c r="O40" s="100">
        <f ca="1">VLOOKUP($A40,[2]CurveFetch!$D$8:$V$1000,16,0)</f>
        <v>39.328899999999997</v>
      </c>
      <c r="P40" s="141">
        <f t="shared" ca="1" si="4"/>
        <v>19.664449999999999</v>
      </c>
      <c r="Q40" s="100">
        <f ca="1">VLOOKUP($A40,[2]CurveFetch!$D$8:$V$1000,16,0)</f>
        <v>39.328899999999997</v>
      </c>
      <c r="R40" s="141">
        <f t="shared" ca="1" si="5"/>
        <v>19.664449999999999</v>
      </c>
      <c r="S40" s="100">
        <f ca="1">VLOOKUP($A40,[2]CurveFetch!$D$8:$V$1000,16,0)</f>
        <v>39.328899999999997</v>
      </c>
      <c r="T40" s="141">
        <f t="shared" ca="1" si="6"/>
        <v>19.664449999999999</v>
      </c>
      <c r="U40" s="100"/>
      <c r="V40" s="100"/>
      <c r="X40" s="21">
        <v>250000</v>
      </c>
      <c r="Y40" s="21" t="s">
        <v>97</v>
      </c>
      <c r="Z40" s="23" t="e">
        <f ca="1">Z$39*$X$40*$Y$1</f>
        <v>#N/A</v>
      </c>
      <c r="AA40" s="23" t="e">
        <f ca="1">AA$39*$X$40*$Y$1</f>
        <v>#N/A</v>
      </c>
      <c r="AB40" s="23" t="e">
        <f ca="1">AB$39*$X$40*$Y$1</f>
        <v>#N/A</v>
      </c>
      <c r="AC40" s="23" t="e">
        <f ca="1">AC$39*$X$40*$Y$1</f>
        <v>#N/A</v>
      </c>
      <c r="AD40" s="109" t="e">
        <f ca="1">SUM(Z40:AC40)</f>
        <v>#N/A</v>
      </c>
    </row>
    <row r="41" spans="1:40" x14ac:dyDescent="0.2">
      <c r="A41" s="97">
        <f t="shared" ca="1" si="10"/>
        <v>43070</v>
      </c>
      <c r="B41" s="100">
        <f ca="1">VLOOKUP($A41,[2]CurveFetch!$D$8:$R$1000,2,0)</f>
        <v>5.0759999999999996</v>
      </c>
      <c r="C41" s="100">
        <f ca="1">VLOOKUP($A41,[2]CurveFetch!$D$8:$R$1000,7,0)</f>
        <v>0.12</v>
      </c>
      <c r="D41" s="100">
        <f ca="1">VLOOKUP($A41,[2]CurveFetch!$D$8:$R$1000,5,0)</f>
        <v>0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-0.19</v>
      </c>
      <c r="H41" s="100">
        <f ca="1">VLOOKUP($A41,[2]CurveFetch!$D$8:$R$1000,9,0)</f>
        <v>0</v>
      </c>
      <c r="I41" s="100">
        <f ca="1">VLOOKUP($A41,[2]CurveFetch!$D$8:$R$1000,11,0)</f>
        <v>6.2378467599381003E-2</v>
      </c>
      <c r="J41" s="100">
        <f ca="1">VLOOKUP($A41,[2]CurveFetch!$D$8:$R$1000,8,0)</f>
        <v>0</v>
      </c>
      <c r="K41" s="100">
        <f t="shared" ca="1" si="1"/>
        <v>0.12</v>
      </c>
      <c r="L41" s="100">
        <f t="shared" ca="1" si="2"/>
        <v>0.12</v>
      </c>
      <c r="M41" s="100">
        <f t="shared" ca="1" si="3"/>
        <v>38.97</v>
      </c>
      <c r="N41" s="97">
        <f t="shared" ca="1" si="11"/>
        <v>43070</v>
      </c>
      <c r="O41" s="100">
        <f ca="1">VLOOKUP($A41,[2]CurveFetch!$D$8:$V$1000,16,0)</f>
        <v>24.328900000000001</v>
      </c>
      <c r="P41" s="141">
        <f t="shared" ca="1" si="4"/>
        <v>12.16445</v>
      </c>
      <c r="Q41" s="100">
        <f ca="1">VLOOKUP($A41,[2]CurveFetch!$D$8:$V$1000,16,0)</f>
        <v>24.328900000000001</v>
      </c>
      <c r="R41" s="141">
        <f t="shared" ca="1" si="5"/>
        <v>12.16445</v>
      </c>
      <c r="S41" s="100">
        <f ca="1">VLOOKUP($A41,[2]CurveFetch!$D$8:$V$1000,16,0)</f>
        <v>24.328900000000001</v>
      </c>
      <c r="T41" s="141">
        <f t="shared" ca="1" si="6"/>
        <v>12.16445</v>
      </c>
      <c r="U41" s="100"/>
      <c r="V41" s="100"/>
    </row>
    <row r="42" spans="1:40" x14ac:dyDescent="0.2">
      <c r="A42" s="97">
        <f t="shared" ca="1" si="10"/>
        <v>43101</v>
      </c>
      <c r="B42" s="100">
        <f ca="1">VLOOKUP($A42,[2]CurveFetch!$D$8:$R$1000,2,0)</f>
        <v>5.2450000000000001</v>
      </c>
      <c r="C42" s="100">
        <f ca="1">VLOOKUP($A42,[2]CurveFetch!$D$8:$R$1000,7,0)</f>
        <v>0.12</v>
      </c>
      <c r="D42" s="100">
        <f ca="1">VLOOKUP($A42,[2]CurveFetch!$D$8:$R$1000,5,0)</f>
        <v>0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-0.19</v>
      </c>
      <c r="H42" s="100">
        <f ca="1">VLOOKUP($A42,[2]CurveFetch!$D$8:$R$1000,9,0)</f>
        <v>0</v>
      </c>
      <c r="I42" s="100">
        <f ca="1">VLOOKUP($A42,[2]CurveFetch!$D$8:$R$1000,11,0)</f>
        <v>6.2402973191351997E-2</v>
      </c>
      <c r="J42" s="100">
        <f ca="1">VLOOKUP($A42,[2]CurveFetch!$D$8:$R$1000,8,0)</f>
        <v>0</v>
      </c>
      <c r="K42" s="100">
        <f t="shared" ca="1" si="1"/>
        <v>0.12</v>
      </c>
      <c r="L42" s="100">
        <f t="shared" ca="1" si="2"/>
        <v>0.12</v>
      </c>
      <c r="M42" s="100">
        <f t="shared" ca="1" si="3"/>
        <v>40.237500000000004</v>
      </c>
      <c r="N42" s="97">
        <f t="shared" ca="1" si="11"/>
        <v>43101</v>
      </c>
      <c r="O42" s="100">
        <f ca="1">VLOOKUP($A42,[2]CurveFetch!$D$8:$V$1000,16,0)</f>
        <v>55.523200000000003</v>
      </c>
      <c r="P42" s="141">
        <f t="shared" ca="1" si="4"/>
        <v>27.761600000000001</v>
      </c>
      <c r="Q42" s="100">
        <f ca="1">VLOOKUP($A42,[2]CurveFetch!$D$8:$V$1000,16,0)</f>
        <v>55.523200000000003</v>
      </c>
      <c r="R42" s="141">
        <f t="shared" ca="1" si="5"/>
        <v>27.761600000000001</v>
      </c>
      <c r="S42" s="100">
        <f ca="1">VLOOKUP($A42,[2]CurveFetch!$D$8:$V$1000,16,0)</f>
        <v>55.523200000000003</v>
      </c>
      <c r="T42" s="141">
        <f t="shared" ca="1" si="6"/>
        <v>27.761600000000001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43132</v>
      </c>
      <c r="B43" s="100">
        <f ca="1">VLOOKUP($A43,[2]CurveFetch!$D$8:$R$1000,2,0)</f>
        <v>5.149</v>
      </c>
      <c r="C43" s="100">
        <f ca="1">VLOOKUP($A43,[2]CurveFetch!$D$8:$R$1000,7,0)</f>
        <v>0.12</v>
      </c>
      <c r="D43" s="100">
        <f ca="1">VLOOKUP($A43,[2]CurveFetch!$D$8:$R$1000,5,0)</f>
        <v>0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-0.19</v>
      </c>
      <c r="H43" s="100">
        <f ca="1">VLOOKUP($A43,[2]CurveFetch!$D$8:$R$1000,9,0)</f>
        <v>0</v>
      </c>
      <c r="I43" s="100">
        <f ca="1">VLOOKUP($A43,[2]CurveFetch!$D$8:$R$1000,11,0)</f>
        <v>6.2427478783522998E-2</v>
      </c>
      <c r="J43" s="100">
        <f ca="1">VLOOKUP($A43,[2]CurveFetch!$D$8:$R$1000,8,0)</f>
        <v>0</v>
      </c>
      <c r="K43" s="100">
        <f t="shared" ca="1" si="1"/>
        <v>0.12</v>
      </c>
      <c r="L43" s="100">
        <f t="shared" ca="1" si="2"/>
        <v>0.12</v>
      </c>
      <c r="M43" s="100">
        <f t="shared" ca="1" si="3"/>
        <v>39.517499999999998</v>
      </c>
      <c r="N43" s="97">
        <f t="shared" ca="1" si="11"/>
        <v>43132</v>
      </c>
      <c r="O43" s="100">
        <f ca="1">VLOOKUP($A43,[2]CurveFetch!$D$8:$V$1000,16,0)</f>
        <v>45.523200000000003</v>
      </c>
      <c r="P43" s="141">
        <f t="shared" ca="1" si="4"/>
        <v>22.761600000000001</v>
      </c>
      <c r="Q43" s="100">
        <f ca="1">VLOOKUP($A43,[2]CurveFetch!$D$8:$V$1000,16,0)</f>
        <v>45.523200000000003</v>
      </c>
      <c r="R43" s="141">
        <f t="shared" ca="1" si="5"/>
        <v>22.761600000000001</v>
      </c>
      <c r="S43" s="100">
        <f ca="1">VLOOKUP($A43,[2]CurveFetch!$D$8:$V$1000,16,0)</f>
        <v>45.523200000000003</v>
      </c>
      <c r="T43" s="141">
        <f t="shared" ca="1" si="6"/>
        <v>22.761600000000001</v>
      </c>
      <c r="U43" s="100"/>
      <c r="V43" s="100"/>
      <c r="Y43" s="22" t="s">
        <v>92</v>
      </c>
      <c r="Z43" s="101" t="e">
        <f ca="1">$AN$4-$AN$5</f>
        <v>#N/A</v>
      </c>
      <c r="AA43" s="101" t="e">
        <f ca="1">$AN$12-$AN$13</f>
        <v>#N/A</v>
      </c>
      <c r="AB43" s="101" t="e">
        <f ca="1">$AN$20-$AN$21</f>
        <v>#N/A</v>
      </c>
      <c r="AC43" s="101" t="e">
        <f ca="1">$AN$29-$AN$30</f>
        <v>#N/A</v>
      </c>
    </row>
    <row r="44" spans="1:40" x14ac:dyDescent="0.2">
      <c r="A44" s="97">
        <f t="shared" ca="1" si="10"/>
        <v>43160</v>
      </c>
      <c r="B44" s="100">
        <f ca="1">VLOOKUP($A44,[2]CurveFetch!$D$8:$R$1000,2,0)</f>
        <v>4.9989999999999997</v>
      </c>
      <c r="C44" s="100">
        <f ca="1">VLOOKUP($A44,[2]CurveFetch!$D$8:$R$1000,7,0)</f>
        <v>0.12</v>
      </c>
      <c r="D44" s="100">
        <f ca="1">VLOOKUP($A44,[2]CurveFetch!$D$8:$R$1000,5,0)</f>
        <v>0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-0.19</v>
      </c>
      <c r="H44" s="100">
        <f ca="1">VLOOKUP($A44,[2]CurveFetch!$D$8:$R$1000,9,0)</f>
        <v>0</v>
      </c>
      <c r="I44" s="100">
        <f ca="1">VLOOKUP($A44,[2]CurveFetch!$D$8:$R$1000,11,0)</f>
        <v>6.2449612866946003E-2</v>
      </c>
      <c r="J44" s="100">
        <f ca="1">VLOOKUP($A44,[2]CurveFetch!$D$8:$R$1000,8,0)</f>
        <v>0</v>
      </c>
      <c r="K44" s="100">
        <f t="shared" ca="1" si="1"/>
        <v>0.12</v>
      </c>
      <c r="L44" s="100">
        <f t="shared" ca="1" si="2"/>
        <v>0.12</v>
      </c>
      <c r="M44" s="100">
        <f t="shared" ca="1" si="3"/>
        <v>38.392499999999998</v>
      </c>
      <c r="N44" s="97">
        <f t="shared" ca="1" si="11"/>
        <v>43160</v>
      </c>
      <c r="O44" s="100">
        <f ca="1">VLOOKUP($A44,[2]CurveFetch!$D$8:$V$1000,16,0)</f>
        <v>35.523200000000003</v>
      </c>
      <c r="P44" s="141">
        <f t="shared" ca="1" si="4"/>
        <v>17.761600000000001</v>
      </c>
      <c r="Q44" s="100">
        <f ca="1">VLOOKUP($A44,[2]CurveFetch!$D$8:$V$1000,16,0)</f>
        <v>35.523200000000003</v>
      </c>
      <c r="R44" s="141">
        <f t="shared" ca="1" si="5"/>
        <v>17.761600000000001</v>
      </c>
      <c r="S44" s="100">
        <f ca="1">VLOOKUP($A44,[2]CurveFetch!$D$8:$V$1000,16,0)</f>
        <v>35.523200000000003</v>
      </c>
      <c r="T44" s="141">
        <f t="shared" ca="1" si="6"/>
        <v>17.761600000000001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43191</v>
      </c>
      <c r="B45" s="100">
        <f ca="1">VLOOKUP($A45,[2]CurveFetch!$D$8:$R$1000,2,0)</f>
        <v>4.8159999999999998</v>
      </c>
      <c r="C45" s="100">
        <f ca="1">VLOOKUP($A45,[2]CurveFetch!$D$8:$R$1000,7,0)</f>
        <v>0.29499999999999998</v>
      </c>
      <c r="D45" s="100">
        <f ca="1">VLOOKUP($A45,[2]CurveFetch!$D$8:$R$1000,5,0)</f>
        <v>0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-0.19</v>
      </c>
      <c r="H45" s="100">
        <f ca="1">VLOOKUP($A45,[2]CurveFetch!$D$8:$R$1000,9,0)</f>
        <v>0</v>
      </c>
      <c r="I45" s="100">
        <f ca="1">VLOOKUP($A45,[2]CurveFetch!$D$8:$R$1000,11,0)</f>
        <v>6.2474118459495999E-2</v>
      </c>
      <c r="J45" s="100">
        <f ca="1">VLOOKUP($A45,[2]CurveFetch!$D$8:$R$1000,8,0)</f>
        <v>0</v>
      </c>
      <c r="K45" s="100">
        <f t="shared" ca="1" si="1"/>
        <v>0.29499999999999998</v>
      </c>
      <c r="L45" s="100">
        <f t="shared" ca="1" si="2"/>
        <v>0.29499999999999998</v>
      </c>
      <c r="M45" s="100">
        <f t="shared" ca="1" si="3"/>
        <v>38.332499999999996</v>
      </c>
      <c r="N45" s="97">
        <f ca="1">DATE(YEAR(N44),MONTH(N44)+1,1)</f>
        <v>43191</v>
      </c>
      <c r="O45" s="100">
        <f ca="1">VLOOKUP($A45,[2]CurveFetch!$D$8:$V$1000,16,0)</f>
        <v>34.3917</v>
      </c>
      <c r="P45" s="141">
        <f t="shared" ca="1" si="4"/>
        <v>17.19585</v>
      </c>
      <c r="Q45" s="100">
        <f ca="1">VLOOKUP($A45,[2]CurveFetch!$D$8:$V$1000,16,0)</f>
        <v>34.3917</v>
      </c>
      <c r="R45" s="141">
        <f t="shared" ca="1" si="5"/>
        <v>17.19585</v>
      </c>
      <c r="S45" s="100">
        <f ca="1">VLOOKUP($A45,[2]CurveFetch!$D$8:$V$1000,16,0)</f>
        <v>34.3917</v>
      </c>
      <c r="T45" s="141">
        <f t="shared" ca="1" si="6"/>
        <v>17.19585</v>
      </c>
      <c r="U45" s="100"/>
      <c r="V45" s="100"/>
      <c r="Z45" s="107" t="e">
        <f ca="1">Z43-Z44</f>
        <v>#N/A</v>
      </c>
      <c r="AA45" s="107" t="e">
        <f ca="1">AA43-AA44</f>
        <v>#N/A</v>
      </c>
      <c r="AB45" s="107" t="e">
        <f ca="1">AB43-AB44</f>
        <v>#N/A</v>
      </c>
      <c r="AC45" s="107" t="e">
        <f ca="1">AC43-AC44</f>
        <v>#N/A</v>
      </c>
    </row>
    <row r="46" spans="1:40" ht="12" thickBot="1" x14ac:dyDescent="0.25">
      <c r="A46" s="97">
        <f t="shared" ca="1" si="10"/>
        <v>43221</v>
      </c>
      <c r="B46" s="100">
        <f ca="1">VLOOKUP($A46,[2]CurveFetch!$D$8:$R$1000,2,0)</f>
        <v>4.7910000000000004</v>
      </c>
      <c r="C46" s="100">
        <f ca="1">VLOOKUP($A46,[2]CurveFetch!$D$8:$R$1000,7,0)</f>
        <v>0.29499999999999998</v>
      </c>
      <c r="D46" s="100">
        <f ca="1">VLOOKUP($A46,[2]CurveFetch!$D$8:$R$1000,5,0)</f>
        <v>0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-0.19</v>
      </c>
      <c r="H46" s="100">
        <f ca="1">VLOOKUP($A46,[2]CurveFetch!$D$8:$R$1000,9,0)</f>
        <v>0</v>
      </c>
      <c r="I46" s="100">
        <f ca="1">VLOOKUP($A46,[2]CurveFetch!$D$8:$R$1000,11,0)</f>
        <v>6.2497833549250002E-2</v>
      </c>
      <c r="J46" s="100">
        <f ca="1">VLOOKUP($A46,[2]CurveFetch!$D$8:$R$1000,8,0)</f>
        <v>0</v>
      </c>
      <c r="K46" s="100">
        <f t="shared" ca="1" si="1"/>
        <v>0.29499999999999998</v>
      </c>
      <c r="L46" s="100">
        <f t="shared" ca="1" si="2"/>
        <v>0.29499999999999998</v>
      </c>
      <c r="M46" s="100">
        <f t="shared" ca="1" si="3"/>
        <v>38.145000000000003</v>
      </c>
      <c r="N46" s="97">
        <f t="shared" ca="1" si="11"/>
        <v>43221</v>
      </c>
      <c r="O46" s="100">
        <f ca="1">VLOOKUP($A46,[2]CurveFetch!$D$8:$V$1000,16,0)</f>
        <v>39.3917</v>
      </c>
      <c r="P46" s="141">
        <f t="shared" ca="1" si="4"/>
        <v>19.69585</v>
      </c>
      <c r="Q46" s="100">
        <f ca="1">VLOOKUP($A46,[2]CurveFetch!$D$8:$V$1000,16,0)</f>
        <v>39.3917</v>
      </c>
      <c r="R46" s="141">
        <f t="shared" ca="1" si="5"/>
        <v>19.69585</v>
      </c>
      <c r="S46" s="100">
        <f ca="1">VLOOKUP($A46,[2]CurveFetch!$D$8:$V$1000,16,0)</f>
        <v>39.3917</v>
      </c>
      <c r="T46" s="141">
        <f t="shared" ca="1" si="6"/>
        <v>19.69585</v>
      </c>
      <c r="U46" s="100"/>
      <c r="V46" s="100"/>
      <c r="Z46" s="23" t="e">
        <f ca="1">Z$45*$X$40*$AI$1</f>
        <v>#N/A</v>
      </c>
      <c r="AA46" s="23" t="e">
        <f ca="1">AA$45*$X$40*$AI$1</f>
        <v>#N/A</v>
      </c>
      <c r="AB46" s="23" t="e">
        <f ca="1">AB$45*$X$40*$AI$1</f>
        <v>#N/A</v>
      </c>
      <c r="AC46" s="23" t="e">
        <f ca="1">AC$45*$X$40*$AI$1</f>
        <v>#N/A</v>
      </c>
      <c r="AD46" s="109" t="e">
        <f ca="1">SUM(Z46:AC46)</f>
        <v>#N/A</v>
      </c>
    </row>
    <row r="47" spans="1:40" x14ac:dyDescent="0.2">
      <c r="A47" s="97">
        <f t="shared" ca="1" si="10"/>
        <v>43252</v>
      </c>
      <c r="B47" s="100">
        <f ca="1">VLOOKUP($A47,[2]CurveFetch!$D$8:$R$1000,2,0)</f>
        <v>4.82</v>
      </c>
      <c r="C47" s="100">
        <f ca="1">VLOOKUP($A47,[2]CurveFetch!$D$8:$R$1000,7,0)</f>
        <v>0.29499999999999998</v>
      </c>
      <c r="D47" s="100">
        <f ca="1">VLOOKUP($A47,[2]CurveFetch!$D$8:$R$1000,5,0)</f>
        <v>0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-0.19</v>
      </c>
      <c r="H47" s="100">
        <f ca="1">VLOOKUP($A47,[2]CurveFetch!$D$8:$R$1000,9,0)</f>
        <v>0</v>
      </c>
      <c r="I47" s="100">
        <f ca="1">VLOOKUP($A47,[2]CurveFetch!$D$8:$R$1000,11,0)</f>
        <v>6.2522339142193004E-2</v>
      </c>
      <c r="J47" s="100">
        <f ca="1">VLOOKUP($A47,[2]CurveFetch!$D$8:$R$1000,8,0)</f>
        <v>0</v>
      </c>
      <c r="K47" s="100">
        <f t="shared" ca="1" si="1"/>
        <v>0.29499999999999998</v>
      </c>
      <c r="L47" s="100">
        <f t="shared" ca="1" si="2"/>
        <v>0.29499999999999998</v>
      </c>
      <c r="M47" s="100">
        <f t="shared" ca="1" si="3"/>
        <v>38.362500000000004</v>
      </c>
      <c r="N47" s="97">
        <f t="shared" ca="1" si="11"/>
        <v>43252</v>
      </c>
      <c r="O47" s="100">
        <f ca="1">VLOOKUP($A47,[2]CurveFetch!$D$8:$V$1000,16,0)</f>
        <v>64.3917</v>
      </c>
      <c r="P47" s="141">
        <f t="shared" ca="1" si="4"/>
        <v>32.19585</v>
      </c>
      <c r="Q47" s="100">
        <f ca="1">VLOOKUP($A47,[2]CurveFetch!$D$8:$V$1000,16,0)</f>
        <v>64.3917</v>
      </c>
      <c r="R47" s="141">
        <f t="shared" ca="1" si="5"/>
        <v>32.19585</v>
      </c>
      <c r="S47" s="100">
        <f ca="1">VLOOKUP($A47,[2]CurveFetch!$D$8:$V$1000,16,0)</f>
        <v>64.3917</v>
      </c>
      <c r="T47" s="141">
        <f t="shared" ca="1" si="6"/>
        <v>32.19585</v>
      </c>
      <c r="U47" s="100"/>
      <c r="V47" s="100"/>
    </row>
    <row r="48" spans="1:40" ht="12" thickBot="1" x14ac:dyDescent="0.25">
      <c r="A48" s="97">
        <f t="shared" ca="1" si="10"/>
        <v>43282</v>
      </c>
      <c r="B48" s="100">
        <f ca="1">VLOOKUP($A48,[2]CurveFetch!$D$8:$R$1000,2,0)</f>
        <v>4.8499999999999996</v>
      </c>
      <c r="C48" s="100">
        <f ca="1">VLOOKUP($A48,[2]CurveFetch!$D$8:$R$1000,7,0)</f>
        <v>0.29499999999999998</v>
      </c>
      <c r="D48" s="100">
        <f ca="1">VLOOKUP($A48,[2]CurveFetch!$D$8:$R$1000,5,0)</f>
        <v>0</v>
      </c>
      <c r="E48" s="100">
        <f ca="1">VLOOKUP($A48,[2]CurveFetch!$D$8:$R$1000,4,0)</f>
        <v>0</v>
      </c>
      <c r="F48" s="100">
        <f ca="1">VLOOKUP($A48,[2]CurveFetch!$D$8:$R$1000,15,0)</f>
        <v>0</v>
      </c>
      <c r="G48" s="100">
        <f ca="1">VLOOKUP($A48,[2]CurveFetch!$D$8:$R$1000,3,0)</f>
        <v>-0.19</v>
      </c>
      <c r="H48" s="100">
        <f ca="1">VLOOKUP($A48,[2]CurveFetch!$D$8:$R$1000,9,0)</f>
        <v>0</v>
      </c>
      <c r="I48" s="100">
        <f ca="1">VLOOKUP($A48,[2]CurveFetch!$D$8:$R$1000,11,0)</f>
        <v>6.2546054232325995E-2</v>
      </c>
      <c r="J48" s="100">
        <f ca="1">VLOOKUP($A48,[2]CurveFetch!$D$8:$R$1000,8,0)</f>
        <v>0</v>
      </c>
      <c r="K48" s="100">
        <f t="shared" ca="1" si="1"/>
        <v>0.29499999999999998</v>
      </c>
      <c r="L48" s="100">
        <f t="shared" ca="1" si="2"/>
        <v>0.29499999999999998</v>
      </c>
      <c r="M48" s="100">
        <f t="shared" ca="1" si="3"/>
        <v>38.587499999999999</v>
      </c>
      <c r="N48" s="97">
        <f t="shared" ca="1" si="11"/>
        <v>43282</v>
      </c>
      <c r="O48" s="100">
        <f ca="1">VLOOKUP($A48,[2]CurveFetch!$D$8:$V$1000,16,0)</f>
        <v>61.807600000000001</v>
      </c>
      <c r="P48" s="141">
        <f t="shared" ca="1" si="4"/>
        <v>30.9038</v>
      </c>
      <c r="Q48" s="100">
        <f ca="1">VLOOKUP($A48,[2]CurveFetch!$D$8:$V$1000,16,0)</f>
        <v>61.807600000000001</v>
      </c>
      <c r="R48" s="141">
        <f t="shared" ca="1" si="5"/>
        <v>30.9038</v>
      </c>
      <c r="S48" s="100">
        <f ca="1">VLOOKUP($A48,[2]CurveFetch!$D$8:$V$1000,16,0)</f>
        <v>61.807600000000001</v>
      </c>
      <c r="T48" s="141">
        <f t="shared" ca="1" si="6"/>
        <v>30.9038</v>
      </c>
      <c r="U48" s="100"/>
      <c r="V48" s="100"/>
    </row>
    <row r="49" spans="1:30" ht="12" thickBot="1" x14ac:dyDescent="0.25">
      <c r="A49" s="97">
        <f t="shared" ca="1" si="10"/>
        <v>43313</v>
      </c>
      <c r="B49" s="100">
        <f ca="1">VLOOKUP($A49,[2]CurveFetch!$D$8:$R$1000,2,0)</f>
        <v>4.87</v>
      </c>
      <c r="C49" s="100">
        <f ca="1">VLOOKUP($A49,[2]CurveFetch!$D$8:$R$1000,7,0)</f>
        <v>0.29499999999999998</v>
      </c>
      <c r="D49" s="100">
        <f ca="1">VLOOKUP($A49,[2]CurveFetch!$D$8:$R$1000,5,0)</f>
        <v>0</v>
      </c>
      <c r="E49" s="100">
        <f ca="1">VLOOKUP($A49,[2]CurveFetch!$D$8:$R$1000,4,0)</f>
        <v>0</v>
      </c>
      <c r="F49" s="100">
        <f ca="1">VLOOKUP($A49,[2]CurveFetch!$D$8:$R$1000,15,0)</f>
        <v>0</v>
      </c>
      <c r="G49" s="100">
        <f ca="1">VLOOKUP($A49,[2]CurveFetch!$D$8:$R$1000,3,0)</f>
        <v>-0.19</v>
      </c>
      <c r="H49" s="100">
        <f ca="1">VLOOKUP($A49,[2]CurveFetch!$D$8:$R$1000,9,0)</f>
        <v>0</v>
      </c>
      <c r="I49" s="100">
        <f ca="1">VLOOKUP($A49,[2]CurveFetch!$D$8:$R$1000,11,0)</f>
        <v>6.2570559825660996E-2</v>
      </c>
      <c r="J49" s="100">
        <f ca="1">VLOOKUP($A49,[2]CurveFetch!$D$8:$R$1000,8,0)</f>
        <v>0</v>
      </c>
      <c r="K49" s="100">
        <f t="shared" ca="1" si="1"/>
        <v>0.29499999999999998</v>
      </c>
      <c r="L49" s="100">
        <f t="shared" ca="1" si="2"/>
        <v>0.29499999999999998</v>
      </c>
      <c r="M49" s="100">
        <f t="shared" ca="1" si="3"/>
        <v>38.737499999999997</v>
      </c>
      <c r="N49" s="97">
        <f t="shared" ca="1" si="11"/>
        <v>43313</v>
      </c>
      <c r="O49" s="100">
        <f ca="1">VLOOKUP($A49,[2]CurveFetch!$D$8:$V$1000,16,0)</f>
        <v>71.807599999999994</v>
      </c>
      <c r="P49" s="141">
        <f t="shared" ca="1" si="4"/>
        <v>35.903799999999997</v>
      </c>
      <c r="Q49" s="100">
        <f ca="1">VLOOKUP($A49,[2]CurveFetch!$D$8:$V$1000,16,0)</f>
        <v>71.807599999999994</v>
      </c>
      <c r="R49" s="141">
        <f t="shared" ca="1" si="5"/>
        <v>35.903799999999997</v>
      </c>
      <c r="S49" s="100">
        <f ca="1">VLOOKUP($A49,[2]CurveFetch!$D$8:$V$1000,16,0)</f>
        <v>71.807599999999994</v>
      </c>
      <c r="T49" s="141">
        <f t="shared" ca="1" si="6"/>
        <v>35.903799999999997</v>
      </c>
      <c r="U49" s="100"/>
      <c r="V49" s="100"/>
      <c r="AC49" s="75" t="s">
        <v>98</v>
      </c>
      <c r="AD49" s="110" t="e">
        <f ca="1">$AD$40+$AD$46</f>
        <v>#N/A</v>
      </c>
    </row>
    <row r="50" spans="1:30" x14ac:dyDescent="0.2">
      <c r="A50" s="97">
        <f t="shared" ca="1" si="10"/>
        <v>43344</v>
      </c>
      <c r="B50" s="100">
        <f ca="1">VLOOKUP($A50,[2]CurveFetch!$D$8:$R$1000,2,0)</f>
        <v>4.891</v>
      </c>
      <c r="C50" s="100">
        <f ca="1">VLOOKUP($A50,[2]CurveFetch!$D$8:$R$1000,7,0)</f>
        <v>0.29499999999999998</v>
      </c>
      <c r="D50" s="100">
        <f ca="1">VLOOKUP($A50,[2]CurveFetch!$D$8:$R$1000,5,0)</f>
        <v>0</v>
      </c>
      <c r="E50" s="100">
        <f ca="1">VLOOKUP($A50,[2]CurveFetch!$D$8:$R$1000,4,0)</f>
        <v>0</v>
      </c>
      <c r="F50" s="100">
        <f ca="1">VLOOKUP($A50,[2]CurveFetch!$D$8:$R$1000,15,0)</f>
        <v>0</v>
      </c>
      <c r="G50" s="100">
        <f ca="1">VLOOKUP($A50,[2]CurveFetch!$D$8:$R$1000,3,0)</f>
        <v>-0.19</v>
      </c>
      <c r="H50" s="100">
        <f ca="1">VLOOKUP($A50,[2]CurveFetch!$D$8:$R$1000,9,0)</f>
        <v>0</v>
      </c>
      <c r="I50" s="100">
        <f ca="1">VLOOKUP($A50,[2]CurveFetch!$D$8:$R$1000,11,0)</f>
        <v>6.2595065419194004E-2</v>
      </c>
      <c r="J50" s="100">
        <f ca="1">VLOOKUP($A50,[2]CurveFetch!$D$8:$R$1000,8,0)</f>
        <v>0</v>
      </c>
      <c r="K50" s="100">
        <f t="shared" ca="1" si="1"/>
        <v>0.29499999999999998</v>
      </c>
      <c r="L50" s="100">
        <f t="shared" ca="1" si="2"/>
        <v>0.29499999999999998</v>
      </c>
      <c r="M50" s="100">
        <f t="shared" ca="1" si="3"/>
        <v>38.894999999999996</v>
      </c>
      <c r="N50" s="97">
        <f t="shared" ca="1" si="11"/>
        <v>43344</v>
      </c>
      <c r="O50" s="100">
        <f ca="1">VLOOKUP($A50,[2]CurveFetch!$D$8:$V$1000,16,0)</f>
        <v>51.807600000000001</v>
      </c>
      <c r="P50" s="141">
        <f t="shared" ca="1" si="4"/>
        <v>25.9038</v>
      </c>
      <c r="Q50" s="100">
        <f ca="1">VLOOKUP($A50,[2]CurveFetch!$D$8:$V$1000,16,0)</f>
        <v>51.807600000000001</v>
      </c>
      <c r="R50" s="141">
        <f t="shared" ca="1" si="5"/>
        <v>25.9038</v>
      </c>
      <c r="S50" s="100">
        <f ca="1">VLOOKUP($A50,[2]CurveFetch!$D$8:$V$1000,16,0)</f>
        <v>51.807600000000001</v>
      </c>
      <c r="T50" s="141">
        <f t="shared" ca="1" si="6"/>
        <v>25.9038</v>
      </c>
      <c r="U50" s="100"/>
      <c r="V50" s="100"/>
    </row>
    <row r="51" spans="1:30" x14ac:dyDescent="0.2">
      <c r="A51" s="97">
        <f t="shared" ca="1" si="10"/>
        <v>43374</v>
      </c>
      <c r="B51" s="100">
        <f ca="1">VLOOKUP($A51,[2]CurveFetch!$D$8:$R$1000,2,0)</f>
        <v>4.9210000000000003</v>
      </c>
      <c r="C51" s="100">
        <f ca="1">VLOOKUP($A51,[2]CurveFetch!$D$8:$R$1000,7,0)</f>
        <v>0.29499999999999998</v>
      </c>
      <c r="D51" s="100">
        <f ca="1">VLOOKUP($A51,[2]CurveFetch!$D$8:$R$1000,5,0)</f>
        <v>0</v>
      </c>
      <c r="E51" s="100">
        <f ca="1">VLOOKUP($A51,[2]CurveFetch!$D$8:$R$1000,4,0)</f>
        <v>0</v>
      </c>
      <c r="F51" s="100">
        <f ca="1">VLOOKUP($A51,[2]CurveFetch!$D$8:$R$1000,15,0)</f>
        <v>0</v>
      </c>
      <c r="G51" s="100">
        <f ca="1">VLOOKUP($A51,[2]CurveFetch!$D$8:$R$1000,3,0)</f>
        <v>-0.19</v>
      </c>
      <c r="H51" s="100">
        <f ca="1">VLOOKUP($A51,[2]CurveFetch!$D$8:$R$1000,9,0)</f>
        <v>0</v>
      </c>
      <c r="I51" s="100">
        <f ca="1">VLOOKUP($A51,[2]CurveFetch!$D$8:$R$1000,11,0)</f>
        <v>6.2618780509900995E-2</v>
      </c>
      <c r="J51" s="100">
        <f ca="1">VLOOKUP($A51,[2]CurveFetch!$D$8:$R$1000,8,0)</f>
        <v>0</v>
      </c>
      <c r="K51" s="100">
        <f t="shared" ca="1" si="1"/>
        <v>0.29499999999999998</v>
      </c>
      <c r="L51" s="100">
        <f t="shared" ca="1" si="2"/>
        <v>0.29499999999999998</v>
      </c>
      <c r="M51" s="100">
        <f t="shared" ca="1" si="3"/>
        <v>39.120000000000005</v>
      </c>
      <c r="N51" s="97">
        <f t="shared" ca="1" si="11"/>
        <v>43374</v>
      </c>
      <c r="O51" s="100">
        <f ca="1">VLOOKUP($A51,[2]CurveFetch!$D$8:$V$1000,16,0)</f>
        <v>69.544399999999996</v>
      </c>
      <c r="P51" s="141">
        <f t="shared" ca="1" si="4"/>
        <v>34.772199999999998</v>
      </c>
      <c r="Q51" s="100">
        <f ca="1">VLOOKUP($A51,[2]CurveFetch!$D$8:$V$1000,16,0)</f>
        <v>69.544399999999996</v>
      </c>
      <c r="R51" s="141">
        <f t="shared" ca="1" si="5"/>
        <v>34.772199999999998</v>
      </c>
      <c r="S51" s="100">
        <f ca="1">VLOOKUP($A51,[2]CurveFetch!$D$8:$V$1000,16,0)</f>
        <v>69.544399999999996</v>
      </c>
      <c r="T51" s="141">
        <f t="shared" ca="1" si="6"/>
        <v>34.772199999999998</v>
      </c>
      <c r="U51" s="100"/>
      <c r="V51" s="100"/>
    </row>
    <row r="52" spans="1:30" x14ac:dyDescent="0.2">
      <c r="A52" s="97">
        <f t="shared" ca="1" si="10"/>
        <v>43405</v>
      </c>
      <c r="B52" s="100">
        <f ca="1">VLOOKUP($A52,[2]CurveFetch!$D$8:$R$1000,2,0)</f>
        <v>5.0609999999999999</v>
      </c>
      <c r="C52" s="100">
        <f ca="1">VLOOKUP($A52,[2]CurveFetch!$D$8:$R$1000,7,0)</f>
        <v>0.12</v>
      </c>
      <c r="D52" s="100">
        <f ca="1">VLOOKUP($A52,[2]CurveFetch!$D$8:$R$1000,5,0)</f>
        <v>0</v>
      </c>
      <c r="E52" s="100">
        <f ca="1">VLOOKUP($A52,[2]CurveFetch!$D$8:$R$1000,4,0)</f>
        <v>0</v>
      </c>
      <c r="F52" s="100">
        <f ca="1">VLOOKUP($A52,[2]CurveFetch!$D$8:$R$1000,15,0)</f>
        <v>0</v>
      </c>
      <c r="G52" s="100">
        <f ca="1">VLOOKUP($A52,[2]CurveFetch!$D$8:$R$1000,3,0)</f>
        <v>-0.19</v>
      </c>
      <c r="H52" s="100">
        <f ca="1">VLOOKUP($A52,[2]CurveFetch!$D$8:$R$1000,9,0)</f>
        <v>0</v>
      </c>
      <c r="I52" s="100">
        <f ca="1">VLOOKUP($A52,[2]CurveFetch!$D$8:$R$1000,11,0)</f>
        <v>6.2643286103826995E-2</v>
      </c>
      <c r="J52" s="100">
        <f ca="1">VLOOKUP($A52,[2]CurveFetch!$D$8:$R$1000,8,0)</f>
        <v>0</v>
      </c>
      <c r="K52" s="100">
        <f t="shared" ca="1" si="1"/>
        <v>0.12</v>
      </c>
      <c r="L52" s="100">
        <f t="shared" ca="1" si="2"/>
        <v>0.12</v>
      </c>
      <c r="M52" s="100">
        <f t="shared" ca="1" si="3"/>
        <v>38.857500000000002</v>
      </c>
      <c r="N52" s="97">
        <f t="shared" ca="1" si="11"/>
        <v>43405</v>
      </c>
      <c r="O52" s="100">
        <f ca="1">VLOOKUP($A52,[2]CurveFetch!$D$8:$V$1000,16,0)</f>
        <v>39.544400000000003</v>
      </c>
      <c r="P52" s="141">
        <f t="shared" ca="1" si="4"/>
        <v>19.772200000000002</v>
      </c>
      <c r="Q52" s="100">
        <f ca="1">VLOOKUP($A52,[2]CurveFetch!$D$8:$V$1000,16,0)</f>
        <v>39.544400000000003</v>
      </c>
      <c r="R52" s="141">
        <f t="shared" ca="1" si="5"/>
        <v>19.772200000000002</v>
      </c>
      <c r="S52" s="100">
        <f ca="1">VLOOKUP($A52,[2]CurveFetch!$D$8:$V$1000,16,0)</f>
        <v>39.544400000000003</v>
      </c>
      <c r="T52" s="141">
        <f t="shared" ca="1" si="6"/>
        <v>19.772200000000002</v>
      </c>
      <c r="U52" s="100"/>
      <c r="V52" s="100"/>
    </row>
    <row r="53" spans="1:30" x14ac:dyDescent="0.2">
      <c r="A53" s="97">
        <f t="shared" ca="1" si="10"/>
        <v>43435</v>
      </c>
      <c r="B53" s="100">
        <f ca="1">VLOOKUP($A53,[2]CurveFetch!$D$8:$R$1000,2,0)</f>
        <v>5.1859999999999999</v>
      </c>
      <c r="C53" s="100">
        <f ca="1">VLOOKUP($A53,[2]CurveFetch!$D$8:$R$1000,7,0)</f>
        <v>0.12</v>
      </c>
      <c r="D53" s="100">
        <f ca="1">VLOOKUP($A53,[2]CurveFetch!$D$8:$R$1000,5,0)</f>
        <v>0</v>
      </c>
      <c r="E53" s="100">
        <f ca="1">VLOOKUP($A53,[2]CurveFetch!$D$8:$R$1000,4,0)</f>
        <v>0</v>
      </c>
      <c r="F53" s="100">
        <f ca="1">VLOOKUP($A53,[2]CurveFetch!$D$8:$R$1000,15,0)</f>
        <v>0</v>
      </c>
      <c r="G53" s="100">
        <f ca="1">VLOOKUP($A53,[2]CurveFetch!$D$8:$R$1000,3,0)</f>
        <v>-0.19</v>
      </c>
      <c r="H53" s="100">
        <f ca="1">VLOOKUP($A53,[2]CurveFetch!$D$8:$R$1000,9,0)</f>
        <v>0</v>
      </c>
      <c r="I53" s="100">
        <f ca="1">VLOOKUP($A53,[2]CurveFetch!$D$8:$R$1000,11,0)</f>
        <v>6.2667001194912003E-2</v>
      </c>
      <c r="J53" s="100">
        <f ca="1">VLOOKUP($A53,[2]CurveFetch!$D$8:$R$1000,8,0)</f>
        <v>0</v>
      </c>
      <c r="K53" s="100">
        <f t="shared" ca="1" si="1"/>
        <v>0.12</v>
      </c>
      <c r="L53" s="100">
        <f t="shared" ca="1" si="2"/>
        <v>0.12</v>
      </c>
      <c r="M53" s="100">
        <f t="shared" ca="1" si="3"/>
        <v>39.795000000000002</v>
      </c>
      <c r="N53" s="97">
        <f t="shared" ca="1" si="11"/>
        <v>43435</v>
      </c>
      <c r="O53" s="100">
        <f ca="1">VLOOKUP($A53,[2]CurveFetch!$D$8:$V$1000,16,0)</f>
        <v>24.5444</v>
      </c>
      <c r="P53" s="141">
        <f t="shared" ca="1" si="4"/>
        <v>12.2722</v>
      </c>
      <c r="Q53" s="100">
        <f ca="1">VLOOKUP($A53,[2]CurveFetch!$D$8:$V$1000,16,0)</f>
        <v>24.5444</v>
      </c>
      <c r="R53" s="141">
        <f t="shared" ca="1" si="5"/>
        <v>12.2722</v>
      </c>
      <c r="S53" s="100">
        <f ca="1">VLOOKUP($A53,[2]CurveFetch!$D$8:$V$1000,16,0)</f>
        <v>24.5444</v>
      </c>
      <c r="T53" s="141">
        <f t="shared" ca="1" si="6"/>
        <v>12.2722</v>
      </c>
      <c r="U53" s="100"/>
      <c r="V53" s="100"/>
    </row>
    <row r="54" spans="1:30" x14ac:dyDescent="0.2">
      <c r="A54" s="97">
        <f t="shared" ca="1" si="10"/>
        <v>43466</v>
      </c>
      <c r="B54" s="100">
        <f ca="1">VLOOKUP($A54,[2]CurveFetch!$D$8:$R$1000,2,0)</f>
        <v>5.3550000000000004</v>
      </c>
      <c r="C54" s="100">
        <f ca="1">VLOOKUP($A54,[2]CurveFetch!$D$8:$R$1000,7,0)</f>
        <v>0.12</v>
      </c>
      <c r="D54" s="100">
        <f ca="1">VLOOKUP($A54,[2]CurveFetch!$D$8:$R$1000,5,0)</f>
        <v>0</v>
      </c>
      <c r="E54" s="100">
        <f ca="1">VLOOKUP($A54,[2]CurveFetch!$D$8:$R$1000,4,0)</f>
        <v>0</v>
      </c>
      <c r="F54" s="100">
        <f ca="1">VLOOKUP($A54,[2]CurveFetch!$D$8:$R$1000,15,0)</f>
        <v>0</v>
      </c>
      <c r="G54" s="100">
        <f ca="1">VLOOKUP($A54,[2]CurveFetch!$D$8:$R$1000,3,0)</f>
        <v>-0.19</v>
      </c>
      <c r="H54" s="100">
        <f ca="1">VLOOKUP($A54,[2]CurveFetch!$D$8:$R$1000,9,0)</f>
        <v>0</v>
      </c>
      <c r="I54" s="100">
        <f ca="1">VLOOKUP($A54,[2]CurveFetch!$D$8:$R$1000,11,0)</f>
        <v>6.2691506789230994E-2</v>
      </c>
      <c r="J54" s="100">
        <f ca="1">VLOOKUP($A54,[2]CurveFetch!$D$8:$R$1000,8,0)</f>
        <v>0</v>
      </c>
      <c r="K54" s="100">
        <f t="shared" ca="1" si="1"/>
        <v>0.12</v>
      </c>
      <c r="L54" s="100">
        <f t="shared" ca="1" si="2"/>
        <v>0.12</v>
      </c>
      <c r="M54" s="100">
        <f t="shared" ca="1" si="3"/>
        <v>41.062500000000007</v>
      </c>
      <c r="N54" s="97">
        <f t="shared" ca="1" si="11"/>
        <v>43466</v>
      </c>
      <c r="O54" s="100">
        <f ca="1">VLOOKUP($A54,[2]CurveFetch!$D$8:$V$1000,16,0)</f>
        <v>55.749000000000002</v>
      </c>
      <c r="P54" s="141">
        <f t="shared" ca="1" si="4"/>
        <v>27.874500000000001</v>
      </c>
      <c r="Q54" s="100">
        <f ca="1">VLOOKUP($A54,[2]CurveFetch!$D$8:$V$1000,16,0)</f>
        <v>55.749000000000002</v>
      </c>
      <c r="R54" s="141">
        <f t="shared" ca="1" si="5"/>
        <v>27.874500000000001</v>
      </c>
      <c r="S54" s="100">
        <f ca="1">VLOOKUP($A54,[2]CurveFetch!$D$8:$V$1000,16,0)</f>
        <v>55.749000000000002</v>
      </c>
      <c r="T54" s="141">
        <f t="shared" ca="1" si="6"/>
        <v>27.874500000000001</v>
      </c>
      <c r="U54" s="100"/>
      <c r="V54" s="100"/>
    </row>
    <row r="55" spans="1:30" x14ac:dyDescent="0.2">
      <c r="A55" s="97">
        <f t="shared" ca="1" si="10"/>
        <v>43497</v>
      </c>
      <c r="B55" s="100">
        <f ca="1">VLOOKUP($A55,[2]CurveFetch!$D$8:$R$1000,2,0)</f>
        <v>5.2590000000000003</v>
      </c>
      <c r="C55" s="100">
        <f ca="1">VLOOKUP($A55,[2]CurveFetch!$D$8:$R$1000,7,0)</f>
        <v>0.31</v>
      </c>
      <c r="D55" s="100">
        <f ca="1">VLOOKUP($A55,[2]CurveFetch!$D$8:$R$1000,5,0)</f>
        <v>0</v>
      </c>
      <c r="E55" s="100">
        <f ca="1">VLOOKUP($A55,[2]CurveFetch!$D$8:$R$1000,4,0)</f>
        <v>0</v>
      </c>
      <c r="F55" s="100">
        <f ca="1">VLOOKUP($A55,[2]CurveFetch!$D$8:$R$1000,15,0)</f>
        <v>0</v>
      </c>
      <c r="G55" s="100">
        <f ca="1">VLOOKUP($A55,[2]CurveFetch!$D$8:$R$1000,3,0)</f>
        <v>0</v>
      </c>
      <c r="H55" s="100">
        <f ca="1">VLOOKUP($A55,[2]CurveFetch!$D$8:$R$1000,9,0)</f>
        <v>0</v>
      </c>
      <c r="I55" s="100">
        <f ca="1">VLOOKUP($A55,[2]CurveFetch!$D$8:$R$1000,11,0)</f>
        <v>6.2716012383747993E-2</v>
      </c>
      <c r="J55" s="100">
        <f ca="1">VLOOKUP($A55,[2]CurveFetch!$D$8:$R$1000,8,0)</f>
        <v>0</v>
      </c>
      <c r="K55" s="100">
        <f t="shared" ca="1" si="1"/>
        <v>0.31</v>
      </c>
      <c r="L55" s="100">
        <f t="shared" ca="1" si="2"/>
        <v>0.31</v>
      </c>
      <c r="M55" s="100">
        <f t="shared" ca="1" si="3"/>
        <v>41.767499999999998</v>
      </c>
      <c r="N55" s="97">
        <f t="shared" ca="1" si="11"/>
        <v>43497</v>
      </c>
      <c r="O55" s="100">
        <f ca="1">VLOOKUP($A55,[2]CurveFetch!$D$8:$V$1000,16,0)</f>
        <v>45.749000000000002</v>
      </c>
      <c r="P55" s="141">
        <f t="shared" ca="1" si="4"/>
        <v>22.874500000000001</v>
      </c>
      <c r="Q55" s="100">
        <f ca="1">VLOOKUP($A55,[2]CurveFetch!$D$8:$V$1000,16,0)</f>
        <v>45.749000000000002</v>
      </c>
      <c r="R55" s="141">
        <f t="shared" ca="1" si="5"/>
        <v>22.874500000000001</v>
      </c>
      <c r="S55" s="100">
        <f ca="1">VLOOKUP($A55,[2]CurveFetch!$D$8:$V$1000,16,0)</f>
        <v>45.749000000000002</v>
      </c>
      <c r="T55" s="141">
        <f t="shared" ca="1" si="6"/>
        <v>22.874500000000001</v>
      </c>
      <c r="U55" s="100"/>
      <c r="V55" s="100"/>
    </row>
    <row r="56" spans="1:30" x14ac:dyDescent="0.2">
      <c r="A56" s="97">
        <f t="shared" ca="1" si="10"/>
        <v>43525</v>
      </c>
      <c r="B56" s="100">
        <f ca="1">VLOOKUP($A56,[2]CurveFetch!$D$8:$R$1000,2,0)</f>
        <v>5.109</v>
      </c>
      <c r="C56" s="100">
        <f ca="1">VLOOKUP($A56,[2]CurveFetch!$D$8:$R$1000,7,0)</f>
        <v>0.31</v>
      </c>
      <c r="D56" s="100">
        <f ca="1">VLOOKUP($A56,[2]CurveFetch!$D$8:$R$1000,5,0)</f>
        <v>0</v>
      </c>
      <c r="E56" s="100">
        <f ca="1">VLOOKUP($A56,[2]CurveFetch!$D$8:$R$1000,4,0)</f>
        <v>0</v>
      </c>
      <c r="F56" s="100">
        <f ca="1">VLOOKUP($A56,[2]CurveFetch!$D$8:$R$1000,15,0)</f>
        <v>0</v>
      </c>
      <c r="G56" s="100">
        <f ca="1">VLOOKUP($A56,[2]CurveFetch!$D$8:$R$1000,3,0)</f>
        <v>0</v>
      </c>
      <c r="H56" s="100">
        <f ca="1">VLOOKUP($A56,[2]CurveFetch!$D$8:$R$1000,9,0)</f>
        <v>0</v>
      </c>
      <c r="I56" s="100">
        <f ca="1">VLOOKUP($A56,[2]CurveFetch!$D$8:$R$1000,11,0)</f>
        <v>6.2738146469289005E-2</v>
      </c>
      <c r="J56" s="100">
        <f ca="1">VLOOKUP($A56,[2]CurveFetch!$D$8:$R$1000,8,0)</f>
        <v>0</v>
      </c>
      <c r="K56" s="100">
        <f t="shared" ca="1" si="1"/>
        <v>0.31</v>
      </c>
      <c r="L56" s="100">
        <f t="shared" ca="1" si="2"/>
        <v>0.31</v>
      </c>
      <c r="M56" s="100">
        <f t="shared" ca="1" si="3"/>
        <v>40.642499999999998</v>
      </c>
      <c r="N56" s="97">
        <f t="shared" ca="1" si="11"/>
        <v>43525</v>
      </c>
      <c r="O56" s="100">
        <f ca="1">VLOOKUP($A56,[2]CurveFetch!$D$8:$V$1000,16,0)</f>
        <v>35.749000000000002</v>
      </c>
      <c r="P56" s="141">
        <f t="shared" ca="1" si="4"/>
        <v>17.874500000000001</v>
      </c>
      <c r="Q56" s="100">
        <f ca="1">VLOOKUP($A56,[2]CurveFetch!$D$8:$V$1000,16,0)</f>
        <v>35.749000000000002</v>
      </c>
      <c r="R56" s="141">
        <f t="shared" ca="1" si="5"/>
        <v>17.874500000000001</v>
      </c>
      <c r="S56" s="100">
        <f ca="1">VLOOKUP($A56,[2]CurveFetch!$D$8:$V$1000,16,0)</f>
        <v>35.749000000000002</v>
      </c>
      <c r="T56" s="141">
        <f t="shared" ca="1" si="6"/>
        <v>17.874500000000001</v>
      </c>
      <c r="U56" s="100"/>
      <c r="V56" s="100"/>
    </row>
    <row r="57" spans="1:30" x14ac:dyDescent="0.2">
      <c r="A57" s="97">
        <f t="shared" ca="1" si="10"/>
        <v>43556</v>
      </c>
      <c r="B57" s="100">
        <f ca="1">VLOOKUP($A57,[2]CurveFetch!$D$8:$R$1000,2,0)</f>
        <v>4.9260000000000002</v>
      </c>
      <c r="C57" s="100">
        <f ca="1">VLOOKUP($A57,[2]CurveFetch!$D$8:$R$1000,7,0)</f>
        <v>0.3775</v>
      </c>
      <c r="D57" s="100">
        <f ca="1">VLOOKUP($A57,[2]CurveFetch!$D$8:$R$1000,5,0)</f>
        <v>0</v>
      </c>
      <c r="E57" s="100">
        <f ca="1">VLOOKUP($A57,[2]CurveFetch!$D$8:$R$1000,4,0)</f>
        <v>0</v>
      </c>
      <c r="F57" s="100">
        <f ca="1">VLOOKUP($A57,[2]CurveFetch!$D$8:$R$1000,15,0)</f>
        <v>0</v>
      </c>
      <c r="G57" s="100">
        <f ca="1">VLOOKUP($A57,[2]CurveFetch!$D$8:$R$1000,3,0)</f>
        <v>0</v>
      </c>
      <c r="H57" s="100">
        <f ca="1">VLOOKUP($A57,[2]CurveFetch!$D$8:$R$1000,9,0)</f>
        <v>0</v>
      </c>
      <c r="I57" s="100">
        <f ca="1">VLOOKUP($A57,[2]CurveFetch!$D$8:$R$1000,11,0)</f>
        <v>6.2762652064186006E-2</v>
      </c>
      <c r="J57" s="100">
        <f ca="1">VLOOKUP($A57,[2]CurveFetch!$D$8:$R$1000,8,0)</f>
        <v>0</v>
      </c>
      <c r="K57" s="100">
        <f t="shared" ca="1" si="1"/>
        <v>0.3775</v>
      </c>
      <c r="L57" s="100">
        <f t="shared" ca="1" si="2"/>
        <v>0.3775</v>
      </c>
      <c r="M57" s="100">
        <f t="shared" ca="1" si="3"/>
        <v>39.776250000000005</v>
      </c>
      <c r="N57" s="97">
        <f t="shared" ca="1" si="11"/>
        <v>43556</v>
      </c>
      <c r="O57" s="100">
        <f ca="1">VLOOKUP($A57,[2]CurveFetch!$D$8:$V$1000,16,0)</f>
        <v>34.621899999999997</v>
      </c>
      <c r="P57" s="141">
        <f t="shared" ca="1" si="4"/>
        <v>17.310949999999998</v>
      </c>
      <c r="Q57" s="100">
        <f ca="1">VLOOKUP($A57,[2]CurveFetch!$D$8:$V$1000,16,0)</f>
        <v>34.621899999999997</v>
      </c>
      <c r="R57" s="141">
        <f t="shared" ca="1" si="5"/>
        <v>17.310949999999998</v>
      </c>
      <c r="S57" s="100">
        <f ca="1">VLOOKUP($A57,[2]CurveFetch!$D$8:$V$1000,16,0)</f>
        <v>34.621899999999997</v>
      </c>
      <c r="T57" s="141">
        <f t="shared" ca="1" si="6"/>
        <v>17.310949999999998</v>
      </c>
      <c r="U57" s="100"/>
      <c r="V57" s="100"/>
    </row>
    <row r="58" spans="1:30" x14ac:dyDescent="0.2">
      <c r="A58" s="97">
        <f t="shared" ca="1" si="10"/>
        <v>43586</v>
      </c>
      <c r="B58" s="100">
        <f ca="1">VLOOKUP($A58,[2]CurveFetch!$D$8:$R$1000,2,0)</f>
        <v>4.9009999999999998</v>
      </c>
      <c r="C58" s="100">
        <f ca="1">VLOOKUP($A58,[2]CurveFetch!$D$8:$R$1000,7,0)</f>
        <v>0.3775</v>
      </c>
      <c r="D58" s="100">
        <f ca="1">VLOOKUP($A58,[2]CurveFetch!$D$8:$R$1000,5,0)</f>
        <v>0</v>
      </c>
      <c r="E58" s="100">
        <f ca="1">VLOOKUP($A58,[2]CurveFetch!$D$8:$R$1000,4,0)</f>
        <v>0</v>
      </c>
      <c r="F58" s="100">
        <f ca="1">VLOOKUP($A58,[2]CurveFetch!$D$8:$R$1000,15,0)</f>
        <v>0</v>
      </c>
      <c r="G58" s="100">
        <f ca="1">VLOOKUP($A58,[2]CurveFetch!$D$8:$R$1000,3,0)</f>
        <v>0</v>
      </c>
      <c r="H58" s="100">
        <f ca="1">VLOOKUP($A58,[2]CurveFetch!$D$8:$R$1000,9,0)</f>
        <v>0</v>
      </c>
      <c r="I58" s="100">
        <f ca="1">VLOOKUP($A58,[2]CurveFetch!$D$8:$R$1000,11,0)</f>
        <v>6.2786367156210998E-2</v>
      </c>
      <c r="J58" s="100">
        <f ca="1">VLOOKUP($A58,[2]CurveFetch!$D$8:$R$1000,8,0)</f>
        <v>0</v>
      </c>
      <c r="K58" s="100">
        <f t="shared" ca="1" si="1"/>
        <v>0.3775</v>
      </c>
      <c r="L58" s="100">
        <f t="shared" ca="1" si="2"/>
        <v>0.3775</v>
      </c>
      <c r="M58" s="100">
        <f t="shared" ca="1" si="3"/>
        <v>39.588750000000005</v>
      </c>
      <c r="N58" s="97">
        <f t="shared" ca="1" si="11"/>
        <v>43586</v>
      </c>
      <c r="O58" s="100">
        <f ca="1">VLOOKUP($A58,[2]CurveFetch!$D$8:$V$1000,16,0)</f>
        <v>39.621899999999997</v>
      </c>
      <c r="P58" s="141">
        <f t="shared" ca="1" si="4"/>
        <v>19.810949999999998</v>
      </c>
      <c r="Q58" s="100">
        <f ca="1">VLOOKUP($A58,[2]CurveFetch!$D$8:$V$1000,16,0)</f>
        <v>39.621899999999997</v>
      </c>
      <c r="R58" s="141">
        <f t="shared" ca="1" si="5"/>
        <v>19.810949999999998</v>
      </c>
      <c r="S58" s="100">
        <f ca="1">VLOOKUP($A58,[2]CurveFetch!$D$8:$V$1000,16,0)</f>
        <v>39.621899999999997</v>
      </c>
      <c r="T58" s="141">
        <f t="shared" ca="1" si="6"/>
        <v>19.810949999999998</v>
      </c>
      <c r="U58" s="100"/>
      <c r="V58" s="100"/>
    </row>
    <row r="59" spans="1:30" x14ac:dyDescent="0.2">
      <c r="A59" s="97">
        <f t="shared" ca="1" si="10"/>
        <v>43617</v>
      </c>
      <c r="B59" s="100">
        <f ca="1">VLOOKUP($A59,[2]CurveFetch!$D$8:$R$1000,2,0)</f>
        <v>4.93</v>
      </c>
      <c r="C59" s="100">
        <f ca="1">VLOOKUP($A59,[2]CurveFetch!$D$8:$R$1000,7,0)</f>
        <v>0.3775</v>
      </c>
      <c r="D59" s="100">
        <f ca="1">VLOOKUP($A59,[2]CurveFetch!$D$8:$R$1000,5,0)</f>
        <v>0</v>
      </c>
      <c r="E59" s="100">
        <f ca="1">VLOOKUP($A59,[2]CurveFetch!$D$8:$R$1000,4,0)</f>
        <v>0</v>
      </c>
      <c r="F59" s="100">
        <f ca="1">VLOOKUP($A59,[2]CurveFetch!$D$8:$R$1000,15,0)</f>
        <v>0</v>
      </c>
      <c r="G59" s="100">
        <f ca="1">VLOOKUP($A59,[2]CurveFetch!$D$8:$R$1000,3,0)</f>
        <v>0</v>
      </c>
      <c r="H59" s="100">
        <f ca="1">VLOOKUP($A59,[2]CurveFetch!$D$8:$R$1000,9,0)</f>
        <v>0</v>
      </c>
      <c r="I59" s="100">
        <f ca="1">VLOOKUP($A59,[2]CurveFetch!$D$8:$R$1000,11,0)</f>
        <v>6.2810872751499006E-2</v>
      </c>
      <c r="J59" s="100">
        <f ca="1">VLOOKUP($A59,[2]CurveFetch!$D$8:$R$1000,8,0)</f>
        <v>0</v>
      </c>
      <c r="K59" s="100">
        <f t="shared" ca="1" si="1"/>
        <v>0.3775</v>
      </c>
      <c r="L59" s="100">
        <f t="shared" ca="1" si="2"/>
        <v>0.3775</v>
      </c>
      <c r="M59" s="100">
        <f t="shared" ca="1" si="3"/>
        <v>39.806249999999999</v>
      </c>
      <c r="N59" s="97">
        <f t="shared" ca="1" si="11"/>
        <v>43617</v>
      </c>
      <c r="O59" s="100">
        <f ca="1">VLOOKUP($A59,[2]CurveFetch!$D$8:$V$1000,16,0)</f>
        <v>64.621899999999997</v>
      </c>
      <c r="P59" s="141">
        <f t="shared" ca="1" si="4"/>
        <v>32.310949999999998</v>
      </c>
      <c r="Q59" s="100">
        <f ca="1">VLOOKUP($A59,[2]CurveFetch!$D$8:$V$1000,16,0)</f>
        <v>64.621899999999997</v>
      </c>
      <c r="R59" s="141">
        <f t="shared" ca="1" si="5"/>
        <v>32.310949999999998</v>
      </c>
      <c r="S59" s="100">
        <f ca="1">VLOOKUP($A59,[2]CurveFetch!$D$8:$V$1000,16,0)</f>
        <v>64.621899999999997</v>
      </c>
      <c r="T59" s="141">
        <f t="shared" ca="1" si="6"/>
        <v>32.310949999999998</v>
      </c>
      <c r="U59" s="100"/>
      <c r="V59" s="100"/>
    </row>
    <row r="60" spans="1:30" x14ac:dyDescent="0.2">
      <c r="A60" s="97">
        <f t="shared" ca="1" si="10"/>
        <v>43647</v>
      </c>
      <c r="B60" s="100">
        <f ca="1">VLOOKUP($A60,[2]CurveFetch!$D$8:$R$1000,2,0)</f>
        <v>4.96</v>
      </c>
      <c r="C60" s="100">
        <f ca="1">VLOOKUP($A60,[2]CurveFetch!$D$8:$R$1000,7,0)</f>
        <v>0.3775</v>
      </c>
      <c r="D60" s="100">
        <f ca="1">VLOOKUP($A60,[2]CurveFetch!$D$8:$R$1000,5,0)</f>
        <v>0</v>
      </c>
      <c r="E60" s="100">
        <f ca="1">VLOOKUP($A60,[2]CurveFetch!$D$8:$R$1000,4,0)</f>
        <v>0</v>
      </c>
      <c r="F60" s="100">
        <f ca="1">VLOOKUP($A60,[2]CurveFetch!$D$8:$R$1000,15,0)</f>
        <v>0</v>
      </c>
      <c r="G60" s="100">
        <f ca="1">VLOOKUP($A60,[2]CurveFetch!$D$8:$R$1000,3,0)</f>
        <v>0</v>
      </c>
      <c r="H60" s="100">
        <f ca="1">VLOOKUP($A60,[2]CurveFetch!$D$8:$R$1000,9,0)</f>
        <v>0</v>
      </c>
      <c r="I60" s="100">
        <f ca="1">VLOOKUP($A60,[2]CurveFetch!$D$8:$R$1000,11,0)</f>
        <v>6.2834587843904E-2</v>
      </c>
      <c r="J60" s="100">
        <f ca="1">VLOOKUP($A60,[2]CurveFetch!$D$8:$R$1000,8,0)</f>
        <v>0</v>
      </c>
      <c r="K60" s="100">
        <f t="shared" ca="1" si="1"/>
        <v>0.3775</v>
      </c>
      <c r="L60" s="100">
        <f t="shared" ca="1" si="2"/>
        <v>0.3775</v>
      </c>
      <c r="M60" s="100">
        <f t="shared" ca="1" si="3"/>
        <v>40.03125</v>
      </c>
      <c r="N60" s="97">
        <f t="shared" ca="1" si="11"/>
        <v>43647</v>
      </c>
      <c r="O60" s="100">
        <f ca="1">VLOOKUP($A60,[2]CurveFetch!$D$8:$V$1000,16,0)</f>
        <v>62.147300000000001</v>
      </c>
      <c r="P60" s="141">
        <f t="shared" ca="1" si="4"/>
        <v>31.073650000000001</v>
      </c>
      <c r="Q60" s="100">
        <f ca="1">VLOOKUP($A60,[2]CurveFetch!$D$8:$V$1000,16,0)</f>
        <v>62.147300000000001</v>
      </c>
      <c r="R60" s="141">
        <f t="shared" ca="1" si="5"/>
        <v>31.073650000000001</v>
      </c>
      <c r="S60" s="100">
        <f ca="1">VLOOKUP($A60,[2]CurveFetch!$D$8:$V$1000,16,0)</f>
        <v>62.147300000000001</v>
      </c>
      <c r="T60" s="141">
        <f t="shared" ca="1" si="6"/>
        <v>31.073650000000001</v>
      </c>
      <c r="U60" s="100"/>
      <c r="V60" s="100"/>
    </row>
    <row r="61" spans="1:30" x14ac:dyDescent="0.2">
      <c r="A61" s="97">
        <f t="shared" ca="1" si="10"/>
        <v>43678</v>
      </c>
      <c r="B61" s="100">
        <f ca="1">VLOOKUP($A61,[2]CurveFetch!$D$8:$R$1000,2,0)</f>
        <v>4.9800000000000004</v>
      </c>
      <c r="C61" s="100">
        <f ca="1">VLOOKUP($A61,[2]CurveFetch!$D$8:$R$1000,7,0)</f>
        <v>0.3775</v>
      </c>
      <c r="D61" s="100">
        <f ca="1">VLOOKUP($A61,[2]CurveFetch!$D$8:$R$1000,5,0)</f>
        <v>0</v>
      </c>
      <c r="E61" s="100">
        <f ca="1">VLOOKUP($A61,[2]CurveFetch!$D$8:$R$1000,4,0)</f>
        <v>0</v>
      </c>
      <c r="F61" s="100">
        <f ca="1">VLOOKUP($A61,[2]CurveFetch!$D$8:$R$1000,15,0)</f>
        <v>0</v>
      </c>
      <c r="G61" s="100">
        <f ca="1">VLOOKUP($A61,[2]CurveFetch!$D$8:$R$1000,3,0)</f>
        <v>0</v>
      </c>
      <c r="H61" s="100">
        <f ca="1">VLOOKUP($A61,[2]CurveFetch!$D$8:$R$1000,9,0)</f>
        <v>0</v>
      </c>
      <c r="I61" s="100">
        <f ca="1">VLOOKUP($A61,[2]CurveFetch!$D$8:$R$1000,11,0)</f>
        <v>6.2859093439583999E-2</v>
      </c>
      <c r="J61" s="100">
        <f ca="1">VLOOKUP($A61,[2]CurveFetch!$D$8:$R$1000,8,0)</f>
        <v>0</v>
      </c>
      <c r="K61" s="100">
        <f t="shared" ca="1" si="1"/>
        <v>0.3775</v>
      </c>
      <c r="L61" s="100">
        <f t="shared" ca="1" si="2"/>
        <v>0.3775</v>
      </c>
      <c r="M61" s="100">
        <f t="shared" ca="1" si="3"/>
        <v>40.181250000000006</v>
      </c>
      <c r="N61" s="97">
        <f t="shared" ca="1" si="11"/>
        <v>43678</v>
      </c>
      <c r="O61" s="100">
        <f ca="1">VLOOKUP($A61,[2]CurveFetch!$D$8:$V$1000,16,0)</f>
        <v>72.147300000000001</v>
      </c>
      <c r="P61" s="141">
        <f t="shared" ca="1" si="4"/>
        <v>36.073650000000001</v>
      </c>
      <c r="Q61" s="100">
        <f ca="1">VLOOKUP($A61,[2]CurveFetch!$D$8:$V$1000,16,0)</f>
        <v>72.147300000000001</v>
      </c>
      <c r="R61" s="141">
        <f t="shared" ca="1" si="5"/>
        <v>36.073650000000001</v>
      </c>
      <c r="S61" s="100">
        <f ca="1">VLOOKUP($A61,[2]CurveFetch!$D$8:$V$1000,16,0)</f>
        <v>72.147300000000001</v>
      </c>
      <c r="T61" s="141">
        <f t="shared" ca="1" si="6"/>
        <v>36.073650000000001</v>
      </c>
      <c r="U61" s="100"/>
      <c r="V61" s="100"/>
    </row>
    <row r="62" spans="1:30" x14ac:dyDescent="0.2">
      <c r="A62" s="97">
        <f t="shared" ca="1" si="10"/>
        <v>43709</v>
      </c>
      <c r="B62" s="100">
        <f ca="1">VLOOKUP($A62,[2]CurveFetch!$D$8:$R$1000,2,0)</f>
        <v>5.0010000000000003</v>
      </c>
      <c r="C62" s="100">
        <f ca="1">VLOOKUP($A62,[2]CurveFetch!$D$8:$R$1000,7,0)</f>
        <v>0.3775</v>
      </c>
      <c r="D62" s="100">
        <f ca="1">VLOOKUP($A62,[2]CurveFetch!$D$8:$R$1000,5,0)</f>
        <v>0</v>
      </c>
      <c r="E62" s="100">
        <f ca="1">VLOOKUP($A62,[2]CurveFetch!$D$8:$R$1000,4,0)</f>
        <v>0</v>
      </c>
      <c r="F62" s="100">
        <f ca="1">VLOOKUP($A62,[2]CurveFetch!$D$8:$R$1000,15,0)</f>
        <v>0</v>
      </c>
      <c r="G62" s="100">
        <f ca="1">VLOOKUP($A62,[2]CurveFetch!$D$8:$R$1000,3,0)</f>
        <v>0</v>
      </c>
      <c r="H62" s="100">
        <f ca="1">VLOOKUP($A62,[2]CurveFetch!$D$8:$R$1000,9,0)</f>
        <v>0</v>
      </c>
      <c r="I62" s="100">
        <f ca="1">VLOOKUP($A62,[2]CurveFetch!$D$8:$R$1000,11,0)</f>
        <v>6.2883599035464005E-2</v>
      </c>
      <c r="J62" s="100">
        <f ca="1">VLOOKUP($A62,[2]CurveFetch!$D$8:$R$1000,8,0)</f>
        <v>0</v>
      </c>
      <c r="K62" s="100">
        <f t="shared" ca="1" si="1"/>
        <v>0.3775</v>
      </c>
      <c r="L62" s="100">
        <f t="shared" ca="1" si="2"/>
        <v>0.3775</v>
      </c>
      <c r="M62" s="100">
        <f t="shared" ca="1" si="3"/>
        <v>40.338750000000005</v>
      </c>
      <c r="N62" s="97">
        <f t="shared" ca="1" si="11"/>
        <v>43709</v>
      </c>
      <c r="O62" s="100">
        <f ca="1">VLOOKUP($A62,[2]CurveFetch!$D$8:$V$1000,16,0)</f>
        <v>52.147300000000001</v>
      </c>
      <c r="P62" s="141">
        <f t="shared" ca="1" si="4"/>
        <v>26.073650000000001</v>
      </c>
      <c r="Q62" s="100">
        <f ca="1">VLOOKUP($A62,[2]CurveFetch!$D$8:$V$1000,16,0)</f>
        <v>52.147300000000001</v>
      </c>
      <c r="R62" s="141">
        <f t="shared" ca="1" si="5"/>
        <v>26.073650000000001</v>
      </c>
      <c r="S62" s="100">
        <f ca="1">VLOOKUP($A62,[2]CurveFetch!$D$8:$V$1000,16,0)</f>
        <v>52.147300000000001</v>
      </c>
      <c r="T62" s="141">
        <f t="shared" ca="1" si="6"/>
        <v>26.073650000000001</v>
      </c>
      <c r="U62" s="100"/>
      <c r="V62" s="100"/>
    </row>
    <row r="63" spans="1:30" x14ac:dyDescent="0.2">
      <c r="A63" s="97">
        <f t="shared" ca="1" si="10"/>
        <v>43739</v>
      </c>
      <c r="B63" s="100">
        <f ca="1">VLOOKUP($A63,[2]CurveFetch!$D$8:$R$1000,2,0)</f>
        <v>5.0309999999999997</v>
      </c>
      <c r="C63" s="100">
        <f ca="1">VLOOKUP($A63,[2]CurveFetch!$D$8:$R$1000,7,0)</f>
        <v>0.3775</v>
      </c>
      <c r="D63" s="100">
        <f ca="1">VLOOKUP($A63,[2]CurveFetch!$D$8:$R$1000,5,0)</f>
        <v>0</v>
      </c>
      <c r="E63" s="100">
        <f ca="1">VLOOKUP($A63,[2]CurveFetch!$D$8:$R$1000,4,0)</f>
        <v>0</v>
      </c>
      <c r="F63" s="100">
        <f ca="1">VLOOKUP($A63,[2]CurveFetch!$D$8:$R$1000,15,0)</f>
        <v>0</v>
      </c>
      <c r="G63" s="100">
        <f ca="1">VLOOKUP($A63,[2]CurveFetch!$D$8:$R$1000,3,0)</f>
        <v>0</v>
      </c>
      <c r="H63" s="100">
        <f ca="1">VLOOKUP($A63,[2]CurveFetch!$D$8:$R$1000,9,0)</f>
        <v>0</v>
      </c>
      <c r="I63" s="100">
        <f ca="1">VLOOKUP($A63,[2]CurveFetch!$D$8:$R$1000,11,0)</f>
        <v>6.2907314128441E-2</v>
      </c>
      <c r="J63" s="100">
        <f ca="1">VLOOKUP($A63,[2]CurveFetch!$D$8:$R$1000,8,0)</f>
        <v>0</v>
      </c>
      <c r="K63" s="100">
        <f t="shared" ca="1" si="1"/>
        <v>0.3775</v>
      </c>
      <c r="L63" s="100">
        <f t="shared" ca="1" si="2"/>
        <v>0.3775</v>
      </c>
      <c r="M63" s="100">
        <f t="shared" ca="1" si="3"/>
        <v>40.563749999999999</v>
      </c>
      <c r="N63" s="97">
        <f t="shared" ca="1" si="11"/>
        <v>43739</v>
      </c>
      <c r="O63" s="100">
        <f ca="1">VLOOKUP($A63,[2]CurveFetch!$D$8:$V$1000,16,0)</f>
        <v>69.759799999999998</v>
      </c>
      <c r="P63" s="141">
        <f t="shared" ca="1" si="4"/>
        <v>34.879899999999999</v>
      </c>
      <c r="Q63" s="100">
        <f ca="1">VLOOKUP($A63,[2]CurveFetch!$D$8:$V$1000,16,0)</f>
        <v>69.759799999999998</v>
      </c>
      <c r="R63" s="141">
        <f t="shared" ca="1" si="5"/>
        <v>34.879899999999999</v>
      </c>
      <c r="S63" s="100">
        <f ca="1">VLOOKUP($A63,[2]CurveFetch!$D$8:$V$1000,16,0)</f>
        <v>69.759799999999998</v>
      </c>
      <c r="T63" s="141">
        <f t="shared" ca="1" si="6"/>
        <v>34.879899999999999</v>
      </c>
      <c r="U63" s="100"/>
      <c r="V63" s="100"/>
    </row>
    <row r="64" spans="1:30" x14ac:dyDescent="0.2">
      <c r="A64" s="97">
        <f t="shared" ca="1" si="10"/>
        <v>43770</v>
      </c>
      <c r="B64" s="100">
        <f ca="1">VLOOKUP($A64,[2]CurveFetch!$D$8:$R$1000,2,0)</f>
        <v>5.1710000000000003</v>
      </c>
      <c r="C64" s="100">
        <f ca="1">VLOOKUP($A64,[2]CurveFetch!$D$8:$R$1000,7,0)</f>
        <v>0.31</v>
      </c>
      <c r="D64" s="100">
        <f ca="1">VLOOKUP($A64,[2]CurveFetch!$D$8:$R$1000,5,0)</f>
        <v>0</v>
      </c>
      <c r="E64" s="100">
        <f ca="1">VLOOKUP($A64,[2]CurveFetch!$D$8:$R$1000,4,0)</f>
        <v>0</v>
      </c>
      <c r="F64" s="100">
        <f ca="1">VLOOKUP($A64,[2]CurveFetch!$D$8:$R$1000,15,0)</f>
        <v>0</v>
      </c>
      <c r="G64" s="100">
        <f ca="1">VLOOKUP($A64,[2]CurveFetch!$D$8:$R$1000,3,0)</f>
        <v>0</v>
      </c>
      <c r="H64" s="100">
        <f ca="1">VLOOKUP($A64,[2]CurveFetch!$D$8:$R$1000,9,0)</f>
        <v>0</v>
      </c>
      <c r="I64" s="100">
        <f ca="1">VLOOKUP($A64,[2]CurveFetch!$D$8:$R$1000,11,0)</f>
        <v>6.2931819724712998E-2</v>
      </c>
      <c r="J64" s="100">
        <f ca="1">VLOOKUP($A64,[2]CurveFetch!$D$8:$R$1000,8,0)</f>
        <v>0</v>
      </c>
      <c r="K64" s="100">
        <f t="shared" ca="1" si="1"/>
        <v>0.31</v>
      </c>
      <c r="L64" s="100">
        <f t="shared" ca="1" si="2"/>
        <v>0.31</v>
      </c>
      <c r="M64" s="100">
        <f t="shared" ca="1" si="3"/>
        <v>41.107500000000002</v>
      </c>
      <c r="N64" s="97">
        <f t="shared" ca="1" si="11"/>
        <v>43770</v>
      </c>
      <c r="O64" s="100">
        <f ca="1">VLOOKUP($A64,[2]CurveFetch!$D$8:$V$1000,16,0)</f>
        <v>39.759799999999998</v>
      </c>
      <c r="P64" s="141">
        <f t="shared" ca="1" si="4"/>
        <v>19.879899999999999</v>
      </c>
      <c r="Q64" s="100">
        <f ca="1">VLOOKUP($A64,[2]CurveFetch!$D$8:$V$1000,16,0)</f>
        <v>39.759799999999998</v>
      </c>
      <c r="R64" s="141">
        <f t="shared" ca="1" si="5"/>
        <v>19.879899999999999</v>
      </c>
      <c r="S64" s="100">
        <f ca="1">VLOOKUP($A64,[2]CurveFetch!$D$8:$V$1000,16,0)</f>
        <v>39.759799999999998</v>
      </c>
      <c r="T64" s="141">
        <f t="shared" ca="1" si="6"/>
        <v>19.879899999999999</v>
      </c>
      <c r="U64" s="100"/>
      <c r="V64" s="100"/>
    </row>
    <row r="65" spans="1:22" x14ac:dyDescent="0.2">
      <c r="A65" s="97">
        <f t="shared" ca="1" si="10"/>
        <v>43800</v>
      </c>
      <c r="B65" s="100">
        <f ca="1">VLOOKUP($A65,[2]CurveFetch!$D$8:$R$1000,2,0)</f>
        <v>5.2960000000000003</v>
      </c>
      <c r="C65" s="100">
        <f ca="1">VLOOKUP($A65,[2]CurveFetch!$D$8:$R$1000,7,0)</f>
        <v>0.31</v>
      </c>
      <c r="D65" s="100">
        <f ca="1">VLOOKUP($A65,[2]CurveFetch!$D$8:$R$1000,5,0)</f>
        <v>0</v>
      </c>
      <c r="E65" s="100">
        <f ca="1">VLOOKUP($A65,[2]CurveFetch!$D$8:$R$1000,4,0)</f>
        <v>0</v>
      </c>
      <c r="F65" s="100">
        <f ca="1">VLOOKUP($A65,[2]CurveFetch!$D$8:$R$1000,15,0)</f>
        <v>0</v>
      </c>
      <c r="G65" s="100">
        <f ca="1">VLOOKUP($A65,[2]CurveFetch!$D$8:$R$1000,3,0)</f>
        <v>0</v>
      </c>
      <c r="H65" s="100">
        <f ca="1">VLOOKUP($A65,[2]CurveFetch!$D$8:$R$1000,9,0)</f>
        <v>0</v>
      </c>
      <c r="I65" s="100">
        <f ca="1">VLOOKUP($A65,[2]CurveFetch!$D$8:$R$1000,11,0)</f>
        <v>6.2955534818068995E-2</v>
      </c>
      <c r="J65" s="100">
        <f ca="1">VLOOKUP($A65,[2]CurveFetch!$D$8:$R$1000,8,0)</f>
        <v>0</v>
      </c>
      <c r="K65" s="100">
        <f t="shared" ca="1" si="1"/>
        <v>0.31</v>
      </c>
      <c r="L65" s="100">
        <f t="shared" ca="1" si="2"/>
        <v>0.31</v>
      </c>
      <c r="M65" s="100">
        <f t="shared" ca="1" si="3"/>
        <v>42.045000000000002</v>
      </c>
      <c r="N65" s="97">
        <f t="shared" ca="1" si="11"/>
        <v>43800</v>
      </c>
      <c r="O65" s="100">
        <f ca="1">VLOOKUP($A65,[2]CurveFetch!$D$8:$V$1000,16,0)</f>
        <v>24.759799999999998</v>
      </c>
      <c r="P65" s="141">
        <f t="shared" ca="1" si="4"/>
        <v>12.379899999999999</v>
      </c>
      <c r="Q65" s="100">
        <f ca="1">VLOOKUP($A65,[2]CurveFetch!$D$8:$V$1000,16,0)</f>
        <v>24.759799999999998</v>
      </c>
      <c r="R65" s="141">
        <f t="shared" ca="1" si="5"/>
        <v>12.379899999999999</v>
      </c>
      <c r="S65" s="100">
        <f ca="1">VLOOKUP($A65,[2]CurveFetch!$D$8:$V$1000,16,0)</f>
        <v>24.759799999999998</v>
      </c>
      <c r="T65" s="141">
        <f t="shared" ca="1" si="6"/>
        <v>12.379899999999999</v>
      </c>
      <c r="U65" s="100"/>
      <c r="V65" s="100"/>
    </row>
    <row r="66" spans="1:22" x14ac:dyDescent="0.2">
      <c r="A66" s="97">
        <f t="shared" ca="1" si="10"/>
        <v>43831</v>
      </c>
      <c r="B66" s="100">
        <f ca="1">VLOOKUP($A66,[2]CurveFetch!$D$8:$R$1000,2,0)</f>
        <v>5.4649999999999999</v>
      </c>
      <c r="C66" s="100">
        <f ca="1">VLOOKUP($A66,[2]CurveFetch!$D$8:$R$1000,7,0)</f>
        <v>0.31</v>
      </c>
      <c r="D66" s="100">
        <f ca="1">VLOOKUP($A66,[2]CurveFetch!$D$8:$R$1000,5,0)</f>
        <v>0</v>
      </c>
      <c r="E66" s="100">
        <f ca="1">VLOOKUP($A66,[2]CurveFetch!$D$8:$R$1000,4,0)</f>
        <v>0</v>
      </c>
      <c r="F66" s="100">
        <f ca="1">VLOOKUP($A66,[2]CurveFetch!$D$8:$R$1000,15,0)</f>
        <v>0</v>
      </c>
      <c r="G66" s="100">
        <f ca="1">VLOOKUP($A66,[2]CurveFetch!$D$8:$R$1000,3,0)</f>
        <v>0</v>
      </c>
      <c r="H66" s="100">
        <f ca="1">VLOOKUP($A66,[2]CurveFetch!$D$8:$R$1000,9,0)</f>
        <v>0</v>
      </c>
      <c r="I66" s="100">
        <f ca="1">VLOOKUP($A66,[2]CurveFetch!$D$8:$R$1000,11,0)</f>
        <v>6.2980040414732999E-2</v>
      </c>
      <c r="J66" s="100">
        <f ca="1">VLOOKUP($A66,[2]CurveFetch!$D$8:$R$1000,8,0)</f>
        <v>0</v>
      </c>
      <c r="K66" s="100">
        <f t="shared" ca="1" si="1"/>
        <v>0.31</v>
      </c>
      <c r="L66" s="100">
        <f t="shared" ca="1" si="2"/>
        <v>0.31</v>
      </c>
      <c r="M66" s="100">
        <f t="shared" ca="1" si="3"/>
        <v>43.312499999999993</v>
      </c>
      <c r="N66" s="97">
        <f t="shared" ca="1" si="11"/>
        <v>43831</v>
      </c>
      <c r="O66" s="100">
        <f ca="1">VLOOKUP($A66,[2]CurveFetch!$D$8:$V$1000,16,0)</f>
        <v>55.974800000000002</v>
      </c>
      <c r="P66" s="141">
        <f t="shared" ca="1" si="4"/>
        <v>27.987400000000001</v>
      </c>
      <c r="Q66" s="100">
        <f ca="1">VLOOKUP($A66,[2]CurveFetch!$D$8:$V$1000,16,0)</f>
        <v>55.974800000000002</v>
      </c>
      <c r="R66" s="141">
        <f t="shared" ca="1" si="5"/>
        <v>27.987400000000001</v>
      </c>
      <c r="S66" s="100">
        <f ca="1">VLOOKUP($A66,[2]CurveFetch!$D$8:$V$1000,16,0)</f>
        <v>55.974800000000002</v>
      </c>
      <c r="T66" s="141">
        <f t="shared" ca="1" si="6"/>
        <v>27.987400000000001</v>
      </c>
      <c r="U66" s="100"/>
      <c r="V66" s="100"/>
    </row>
    <row r="67" spans="1:22" x14ac:dyDescent="0.2">
      <c r="A67" s="97">
        <f t="shared" ca="1" si="10"/>
        <v>43862</v>
      </c>
      <c r="B67" s="100">
        <f ca="1">VLOOKUP($A67,[2]CurveFetch!$D$8:$R$1000,2,0)</f>
        <v>5.3689999999999998</v>
      </c>
      <c r="C67" s="100">
        <f ca="1">VLOOKUP($A67,[2]CurveFetch!$D$8:$R$1000,7,0)</f>
        <v>0.31</v>
      </c>
      <c r="D67" s="100">
        <f ca="1">VLOOKUP($A67,[2]CurveFetch!$D$8:$R$1000,5,0)</f>
        <v>0</v>
      </c>
      <c r="E67" s="100">
        <f ca="1">VLOOKUP($A67,[2]CurveFetch!$D$8:$R$1000,4,0)</f>
        <v>0</v>
      </c>
      <c r="F67" s="100">
        <f ca="1">VLOOKUP($A67,[2]CurveFetch!$D$8:$R$1000,15,0)</f>
        <v>0</v>
      </c>
      <c r="G67" s="100">
        <f ca="1">VLOOKUP($A67,[2]CurveFetch!$D$8:$R$1000,3,0)</f>
        <v>0</v>
      </c>
      <c r="H67" s="100">
        <f ca="1">VLOOKUP($A67,[2]CurveFetch!$D$8:$R$1000,9,0)</f>
        <v>0</v>
      </c>
      <c r="I67" s="100">
        <f ca="1">VLOOKUP($A67,[2]CurveFetch!$D$8:$R$1000,11,0)</f>
        <v>6.3004546011596996E-2</v>
      </c>
      <c r="J67" s="100">
        <f ca="1">VLOOKUP($A67,[2]CurveFetch!$D$8:$R$1000,8,0)</f>
        <v>0</v>
      </c>
      <c r="K67" s="100">
        <f t="shared" ca="1" si="1"/>
        <v>0.31</v>
      </c>
      <c r="L67" s="100">
        <f t="shared" ca="1" si="2"/>
        <v>0.31</v>
      </c>
      <c r="M67" s="100">
        <f t="shared" ca="1" si="3"/>
        <v>42.592499999999994</v>
      </c>
      <c r="N67" s="97">
        <f t="shared" ca="1" si="11"/>
        <v>43862</v>
      </c>
      <c r="O67" s="100">
        <f ca="1">VLOOKUP($A67,[2]CurveFetch!$D$8:$V$1000,16,0)</f>
        <v>45.974800000000002</v>
      </c>
      <c r="P67" s="141">
        <f t="shared" ca="1" si="4"/>
        <v>22.987400000000001</v>
      </c>
      <c r="Q67" s="100">
        <f ca="1">VLOOKUP($A67,[2]CurveFetch!$D$8:$V$1000,16,0)</f>
        <v>45.974800000000002</v>
      </c>
      <c r="R67" s="141">
        <f t="shared" ca="1" si="5"/>
        <v>22.987400000000001</v>
      </c>
      <c r="S67" s="100">
        <f ca="1">VLOOKUP($A67,[2]CurveFetch!$D$8:$V$1000,16,0)</f>
        <v>45.974800000000002</v>
      </c>
      <c r="T67" s="141">
        <f t="shared" ca="1" si="6"/>
        <v>22.987400000000001</v>
      </c>
      <c r="U67" s="100"/>
      <c r="V67" s="100"/>
    </row>
    <row r="68" spans="1:22" x14ac:dyDescent="0.2">
      <c r="A68" s="97">
        <f t="shared" ca="1" si="10"/>
        <v>43891</v>
      </c>
      <c r="B68" s="100">
        <f ca="1">VLOOKUP($A68,[2]CurveFetch!$D$8:$R$1000,2,0)</f>
        <v>5.2190000000000003</v>
      </c>
      <c r="C68" s="100">
        <f ca="1">VLOOKUP($A68,[2]CurveFetch!$D$8:$R$1000,7,0)</f>
        <v>0.31</v>
      </c>
      <c r="D68" s="100">
        <f ca="1">VLOOKUP($A68,[2]CurveFetch!$D$8:$R$1000,5,0)</f>
        <v>0</v>
      </c>
      <c r="E68" s="100">
        <f ca="1">VLOOKUP($A68,[2]CurveFetch!$D$8:$R$1000,4,0)</f>
        <v>0</v>
      </c>
      <c r="F68" s="100">
        <f ca="1">VLOOKUP($A68,[2]CurveFetch!$D$8:$R$1000,15,0)</f>
        <v>0</v>
      </c>
      <c r="G68" s="100">
        <f ca="1">VLOOKUP($A68,[2]CurveFetch!$D$8:$R$1000,3,0)</f>
        <v>0</v>
      </c>
      <c r="H68" s="100">
        <f ca="1">VLOOKUP($A68,[2]CurveFetch!$D$8:$R$1000,9,0)</f>
        <v>0</v>
      </c>
      <c r="I68" s="100">
        <f ca="1">VLOOKUP($A68,[2]CurveFetch!$D$8:$R$1000,11,0)</f>
        <v>6.3027470602391E-2</v>
      </c>
      <c r="J68" s="100">
        <f ca="1">VLOOKUP($A68,[2]CurveFetch!$D$8:$R$1000,8,0)</f>
        <v>0</v>
      </c>
      <c r="K68" s="100">
        <f t="shared" ref="K68:K131" ca="1" si="41">C68-J68</f>
        <v>0.31</v>
      </c>
      <c r="L68" s="100">
        <f t="shared" ref="L68:L131" ca="1" si="42">C68-F68</f>
        <v>0.31</v>
      </c>
      <c r="M68" s="100">
        <f t="shared" ca="1" si="3"/>
        <v>41.467500000000001</v>
      </c>
      <c r="N68" s="97">
        <f t="shared" ca="1" si="11"/>
        <v>43891</v>
      </c>
      <c r="O68" s="100">
        <f ca="1">VLOOKUP($A68,[2]CurveFetch!$D$8:$V$1000,16,0)</f>
        <v>35.974800000000002</v>
      </c>
      <c r="P68" s="141">
        <f t="shared" ref="P68:P131" ca="1" si="43">O68/2</f>
        <v>17.987400000000001</v>
      </c>
      <c r="Q68" s="100">
        <f ca="1">VLOOKUP($A68,[2]CurveFetch!$D$8:$V$1000,16,0)</f>
        <v>35.974800000000002</v>
      </c>
      <c r="R68" s="141">
        <f t="shared" ref="R68:R131" ca="1" si="44">Q68/2</f>
        <v>17.987400000000001</v>
      </c>
      <c r="S68" s="100">
        <f ca="1">VLOOKUP($A68,[2]CurveFetch!$D$8:$V$1000,16,0)</f>
        <v>35.974800000000002</v>
      </c>
      <c r="T68" s="141">
        <f t="shared" ref="T68:T131" ca="1" si="45">S68/2</f>
        <v>17.987400000000001</v>
      </c>
    </row>
    <row r="69" spans="1:22" x14ac:dyDescent="0.2">
      <c r="A69" s="97">
        <f t="shared" ref="A69:A132" ca="1" si="46">DATE(YEAR(A68),MONTH(A68)+1,1)</f>
        <v>43922</v>
      </c>
      <c r="B69" s="100">
        <f ca="1">VLOOKUP($A69,[2]CurveFetch!$D$8:$R$1000,2,0)</f>
        <v>5.0359999999999996</v>
      </c>
      <c r="C69" s="100">
        <f ca="1">VLOOKUP($A69,[2]CurveFetch!$D$8:$R$1000,7,0)</f>
        <v>0.3775</v>
      </c>
      <c r="D69" s="100">
        <f ca="1">VLOOKUP($A69,[2]CurveFetch!$D$8:$R$1000,5,0)</f>
        <v>0</v>
      </c>
      <c r="E69" s="100">
        <f ca="1">VLOOKUP($A69,[2]CurveFetch!$D$8:$R$1000,4,0)</f>
        <v>0</v>
      </c>
      <c r="F69" s="100">
        <f ca="1">VLOOKUP($A69,[2]CurveFetch!$D$8:$R$1000,15,0)</f>
        <v>0</v>
      </c>
      <c r="G69" s="100">
        <f ca="1">VLOOKUP($A69,[2]CurveFetch!$D$8:$R$1000,3,0)</f>
        <v>0</v>
      </c>
      <c r="H69" s="100">
        <f ca="1">VLOOKUP($A69,[2]CurveFetch!$D$8:$R$1000,9,0)</f>
        <v>0</v>
      </c>
      <c r="I69" s="100">
        <f ca="1">VLOOKUP($A69,[2]CurveFetch!$D$8:$R$1000,11,0)</f>
        <v>6.3051976199639995E-2</v>
      </c>
      <c r="J69" s="100">
        <f ca="1">VLOOKUP($A69,[2]CurveFetch!$D$8:$R$1000,8,0)</f>
        <v>0</v>
      </c>
      <c r="K69" s="100">
        <f t="shared" ca="1" si="41"/>
        <v>0.3775</v>
      </c>
      <c r="L69" s="100">
        <f t="shared" ca="1" si="42"/>
        <v>0.3775</v>
      </c>
      <c r="M69" s="100">
        <f t="shared" ref="M69:M132" ca="1" si="47">($B69+$C69)*$M$1</f>
        <v>40.60125</v>
      </c>
      <c r="N69" s="97">
        <f t="shared" ref="N69:N132" ca="1" si="48">DATE(YEAR(N68),MONTH(N68)+1,1)</f>
        <v>43922</v>
      </c>
      <c r="O69" s="100">
        <f ca="1">VLOOKUP($A69,[2]CurveFetch!$D$8:$V$1000,16,0)</f>
        <v>34.8521</v>
      </c>
      <c r="P69" s="141">
        <f t="shared" ca="1" si="43"/>
        <v>17.42605</v>
      </c>
      <c r="Q69" s="100">
        <f ca="1">VLOOKUP($A69,[2]CurveFetch!$D$8:$V$1000,16,0)</f>
        <v>34.8521</v>
      </c>
      <c r="R69" s="141">
        <f t="shared" ca="1" si="44"/>
        <v>17.42605</v>
      </c>
      <c r="S69" s="100">
        <f ca="1">VLOOKUP($A69,[2]CurveFetch!$D$8:$V$1000,16,0)</f>
        <v>34.8521</v>
      </c>
      <c r="T69" s="141">
        <f t="shared" ca="1" si="45"/>
        <v>17.42605</v>
      </c>
    </row>
    <row r="70" spans="1:22" x14ac:dyDescent="0.2">
      <c r="A70" s="97">
        <f t="shared" ca="1" si="46"/>
        <v>43952</v>
      </c>
      <c r="B70" s="100">
        <f ca="1">VLOOKUP($A70,[2]CurveFetch!$D$8:$R$1000,2,0)</f>
        <v>5.0110000000000001</v>
      </c>
      <c r="C70" s="100">
        <f ca="1">VLOOKUP($A70,[2]CurveFetch!$D$8:$R$1000,7,0)</f>
        <v>0.3775</v>
      </c>
      <c r="D70" s="100">
        <f ca="1">VLOOKUP($A70,[2]CurveFetch!$D$8:$R$1000,5,0)</f>
        <v>0</v>
      </c>
      <c r="E70" s="100">
        <f ca="1">VLOOKUP($A70,[2]CurveFetch!$D$8:$R$1000,4,0)</f>
        <v>0</v>
      </c>
      <c r="F70" s="100">
        <f ca="1">VLOOKUP($A70,[2]CurveFetch!$D$8:$R$1000,15,0)</f>
        <v>0</v>
      </c>
      <c r="G70" s="100">
        <f ca="1">VLOOKUP($A70,[2]CurveFetch!$D$8:$R$1000,3,0)</f>
        <v>0</v>
      </c>
      <c r="H70" s="100">
        <f ca="1">VLOOKUP($A70,[2]CurveFetch!$D$8:$R$1000,9,0)</f>
        <v>0</v>
      </c>
      <c r="I70" s="100">
        <f ca="1">VLOOKUP($A70,[2]CurveFetch!$D$8:$R$1000,11,0)</f>
        <v>6.3075691293941E-2</v>
      </c>
      <c r="J70" s="100">
        <f ca="1">VLOOKUP($A70,[2]CurveFetch!$D$8:$R$1000,8,0)</f>
        <v>0</v>
      </c>
      <c r="K70" s="100">
        <f t="shared" ca="1" si="41"/>
        <v>0.3775</v>
      </c>
      <c r="L70" s="100">
        <f t="shared" ca="1" si="42"/>
        <v>0.3775</v>
      </c>
      <c r="M70" s="100">
        <f t="shared" ca="1" si="47"/>
        <v>40.413750000000007</v>
      </c>
      <c r="N70" s="97">
        <f t="shared" ca="1" si="48"/>
        <v>43952</v>
      </c>
      <c r="O70" s="100">
        <f ca="1">VLOOKUP($A70,[2]CurveFetch!$D$8:$V$1000,16,0)</f>
        <v>39.8521</v>
      </c>
      <c r="P70" s="141">
        <f t="shared" ca="1" si="43"/>
        <v>19.92605</v>
      </c>
      <c r="Q70" s="100">
        <f ca="1">VLOOKUP($A70,[2]CurveFetch!$D$8:$V$1000,16,0)</f>
        <v>39.8521</v>
      </c>
      <c r="R70" s="141">
        <f t="shared" ca="1" si="44"/>
        <v>19.92605</v>
      </c>
      <c r="S70" s="100">
        <f ca="1">VLOOKUP($A70,[2]CurveFetch!$D$8:$V$1000,16,0)</f>
        <v>39.8521</v>
      </c>
      <c r="T70" s="141">
        <f t="shared" ca="1" si="45"/>
        <v>19.92605</v>
      </c>
    </row>
    <row r="71" spans="1:22" x14ac:dyDescent="0.2">
      <c r="A71" s="97">
        <f t="shared" ca="1" si="46"/>
        <v>43983</v>
      </c>
      <c r="B71" s="100">
        <f ca="1">VLOOKUP($A71,[2]CurveFetch!$D$8:$R$1000,2,0)</f>
        <v>5.04</v>
      </c>
      <c r="C71" s="100">
        <f ca="1">VLOOKUP($A71,[2]CurveFetch!$D$8:$R$1000,7,0)</f>
        <v>0.3775</v>
      </c>
      <c r="D71" s="100">
        <f ca="1">VLOOKUP($A71,[2]CurveFetch!$D$8:$R$1000,5,0)</f>
        <v>0</v>
      </c>
      <c r="E71" s="100">
        <f ca="1">VLOOKUP($A71,[2]CurveFetch!$D$8:$R$1000,4,0)</f>
        <v>0</v>
      </c>
      <c r="F71" s="100">
        <f ca="1">VLOOKUP($A71,[2]CurveFetch!$D$8:$R$1000,15,0)</f>
        <v>0</v>
      </c>
      <c r="G71" s="100">
        <f ca="1">VLOOKUP($A71,[2]CurveFetch!$D$8:$R$1000,3,0)</f>
        <v>0</v>
      </c>
      <c r="H71" s="100">
        <f ca="1">VLOOKUP($A71,[2]CurveFetch!$D$8:$R$1000,9,0)</f>
        <v>0</v>
      </c>
      <c r="I71" s="100">
        <f ca="1">VLOOKUP($A71,[2]CurveFetch!$D$8:$R$1000,11,0)</f>
        <v>6.3100196891582E-2</v>
      </c>
      <c r="J71" s="100">
        <f ca="1">VLOOKUP($A71,[2]CurveFetch!$D$8:$R$1000,8,0)</f>
        <v>0</v>
      </c>
      <c r="K71" s="100">
        <f t="shared" ca="1" si="41"/>
        <v>0.3775</v>
      </c>
      <c r="L71" s="100">
        <f t="shared" ca="1" si="42"/>
        <v>0.3775</v>
      </c>
      <c r="M71" s="100">
        <f t="shared" ca="1" si="47"/>
        <v>40.631250000000001</v>
      </c>
      <c r="N71" s="97">
        <f t="shared" ca="1" si="48"/>
        <v>43983</v>
      </c>
      <c r="O71" s="100">
        <f ca="1">VLOOKUP($A71,[2]CurveFetch!$D$8:$V$1000,16,0)</f>
        <v>64.852099999999993</v>
      </c>
      <c r="P71" s="141">
        <f t="shared" ca="1" si="43"/>
        <v>32.426049999999996</v>
      </c>
      <c r="Q71" s="100">
        <f ca="1">VLOOKUP($A71,[2]CurveFetch!$D$8:$V$1000,16,0)</f>
        <v>64.852099999999993</v>
      </c>
      <c r="R71" s="141">
        <f t="shared" ca="1" si="44"/>
        <v>32.426049999999996</v>
      </c>
      <c r="S71" s="100">
        <f ca="1">VLOOKUP($A71,[2]CurveFetch!$D$8:$V$1000,16,0)</f>
        <v>64.852099999999993</v>
      </c>
      <c r="T71" s="141">
        <f t="shared" ca="1" si="45"/>
        <v>32.426049999999996</v>
      </c>
    </row>
    <row r="72" spans="1:22" x14ac:dyDescent="0.2">
      <c r="A72" s="97">
        <f t="shared" ca="1" si="46"/>
        <v>44013</v>
      </c>
      <c r="B72" s="100">
        <f ca="1">VLOOKUP($A72,[2]CurveFetch!$D$8:$R$1000,2,0)</f>
        <v>5.07</v>
      </c>
      <c r="C72" s="100">
        <f ca="1">VLOOKUP($A72,[2]CurveFetch!$D$8:$R$1000,7,0)</f>
        <v>0.3775</v>
      </c>
      <c r="D72" s="100">
        <f ca="1">VLOOKUP($A72,[2]CurveFetch!$D$8:$R$1000,5,0)</f>
        <v>0</v>
      </c>
      <c r="E72" s="100">
        <f ca="1">VLOOKUP($A72,[2]CurveFetch!$D$8:$R$1000,4,0)</f>
        <v>0</v>
      </c>
      <c r="F72" s="100">
        <f ca="1">VLOOKUP($A72,[2]CurveFetch!$D$8:$R$1000,15,0)</f>
        <v>0</v>
      </c>
      <c r="G72" s="100">
        <f ca="1">VLOOKUP($A72,[2]CurveFetch!$D$8:$R$1000,3,0)</f>
        <v>0</v>
      </c>
      <c r="H72" s="100">
        <f ca="1">VLOOKUP($A72,[2]CurveFetch!$D$8:$R$1000,9,0)</f>
        <v>0</v>
      </c>
      <c r="I72" s="100">
        <f ca="1">VLOOKUP($A72,[2]CurveFetch!$D$8:$R$1000,11,0)</f>
        <v>6.3123911986263007E-2</v>
      </c>
      <c r="J72" s="100">
        <f ca="1">VLOOKUP($A72,[2]CurveFetch!$D$8:$R$1000,8,0)</f>
        <v>0</v>
      </c>
      <c r="K72" s="100">
        <f t="shared" ca="1" si="41"/>
        <v>0.3775</v>
      </c>
      <c r="L72" s="100">
        <f t="shared" ca="1" si="42"/>
        <v>0.3775</v>
      </c>
      <c r="M72" s="100">
        <f t="shared" ca="1" si="47"/>
        <v>40.856250000000003</v>
      </c>
      <c r="N72" s="97">
        <f t="shared" ca="1" si="48"/>
        <v>44013</v>
      </c>
      <c r="O72" s="100">
        <f ca="1">VLOOKUP($A72,[2]CurveFetch!$D$8:$V$1000,16,0)</f>
        <v>62.486899999999999</v>
      </c>
      <c r="P72" s="141">
        <f t="shared" ca="1" si="43"/>
        <v>31.243449999999999</v>
      </c>
      <c r="Q72" s="100">
        <f ca="1">VLOOKUP($A72,[2]CurveFetch!$D$8:$V$1000,16,0)</f>
        <v>62.486899999999999</v>
      </c>
      <c r="R72" s="141">
        <f t="shared" ca="1" si="44"/>
        <v>31.243449999999999</v>
      </c>
      <c r="S72" s="100">
        <f ca="1">VLOOKUP($A72,[2]CurveFetch!$D$8:$V$1000,16,0)</f>
        <v>62.486899999999999</v>
      </c>
      <c r="T72" s="141">
        <f t="shared" ca="1" si="45"/>
        <v>31.243449999999999</v>
      </c>
    </row>
    <row r="73" spans="1:22" x14ac:dyDescent="0.2">
      <c r="A73" s="97">
        <f t="shared" ca="1" si="46"/>
        <v>44044</v>
      </c>
      <c r="B73" s="100">
        <f ca="1">VLOOKUP($A73,[2]CurveFetch!$D$8:$R$1000,2,0)</f>
        <v>5.09</v>
      </c>
      <c r="C73" s="100">
        <f ca="1">VLOOKUP($A73,[2]CurveFetch!$D$8:$R$1000,7,0)</f>
        <v>0.3775</v>
      </c>
      <c r="D73" s="100">
        <f ca="1">VLOOKUP($A73,[2]CurveFetch!$D$8:$R$1000,5,0)</f>
        <v>0</v>
      </c>
      <c r="E73" s="100">
        <f ca="1">VLOOKUP($A73,[2]CurveFetch!$D$8:$R$1000,4,0)</f>
        <v>0</v>
      </c>
      <c r="F73" s="100">
        <f ca="1">VLOOKUP($A73,[2]CurveFetch!$D$8:$R$1000,15,0)</f>
        <v>0</v>
      </c>
      <c r="G73" s="100">
        <f ca="1">VLOOKUP($A73,[2]CurveFetch!$D$8:$R$1000,3,0)</f>
        <v>0</v>
      </c>
      <c r="H73" s="100">
        <f ca="1">VLOOKUP($A73,[2]CurveFetch!$D$8:$R$1000,9,0)</f>
        <v>0</v>
      </c>
      <c r="I73" s="100">
        <f ca="1">VLOOKUP($A73,[2]CurveFetch!$D$8:$R$1000,11,0)</f>
        <v>6.3148417584295999E-2</v>
      </c>
      <c r="J73" s="100">
        <f ca="1">VLOOKUP($A73,[2]CurveFetch!$D$8:$R$1000,8,0)</f>
        <v>0</v>
      </c>
      <c r="K73" s="100">
        <f t="shared" ca="1" si="41"/>
        <v>0.3775</v>
      </c>
      <c r="L73" s="100">
        <f t="shared" ca="1" si="42"/>
        <v>0.3775</v>
      </c>
      <c r="M73" s="100">
        <f t="shared" ca="1" si="47"/>
        <v>41.006250000000001</v>
      </c>
      <c r="N73" s="97">
        <f t="shared" ca="1" si="48"/>
        <v>44044</v>
      </c>
      <c r="O73" s="100">
        <f ca="1">VLOOKUP($A73,[2]CurveFetch!$D$8:$V$1000,16,0)</f>
        <v>72.486900000000006</v>
      </c>
      <c r="P73" s="141">
        <f t="shared" ca="1" si="43"/>
        <v>36.243450000000003</v>
      </c>
      <c r="Q73" s="100">
        <f ca="1">VLOOKUP($A73,[2]CurveFetch!$D$8:$V$1000,16,0)</f>
        <v>72.486900000000006</v>
      </c>
      <c r="R73" s="141">
        <f t="shared" ca="1" si="44"/>
        <v>36.243450000000003</v>
      </c>
      <c r="S73" s="100">
        <f ca="1">VLOOKUP($A73,[2]CurveFetch!$D$8:$V$1000,16,0)</f>
        <v>72.486900000000006</v>
      </c>
      <c r="T73" s="141">
        <f t="shared" ca="1" si="45"/>
        <v>36.243450000000003</v>
      </c>
    </row>
    <row r="74" spans="1:22" x14ac:dyDescent="0.2">
      <c r="A74" s="97">
        <f t="shared" ca="1" si="46"/>
        <v>44075</v>
      </c>
      <c r="B74" s="100">
        <f ca="1">VLOOKUP($A74,[2]CurveFetch!$D$8:$R$1000,2,0)</f>
        <v>5.1109999999999998</v>
      </c>
      <c r="C74" s="100">
        <f ca="1">VLOOKUP($A74,[2]CurveFetch!$D$8:$R$1000,7,0)</f>
        <v>0.3775</v>
      </c>
      <c r="D74" s="100">
        <f ca="1">VLOOKUP($A74,[2]CurveFetch!$D$8:$R$1000,5,0)</f>
        <v>0</v>
      </c>
      <c r="E74" s="100">
        <f ca="1">VLOOKUP($A74,[2]CurveFetch!$D$8:$R$1000,4,0)</f>
        <v>0</v>
      </c>
      <c r="F74" s="100">
        <f ca="1">VLOOKUP($A74,[2]CurveFetch!$D$8:$R$1000,15,0)</f>
        <v>0</v>
      </c>
      <c r="G74" s="100">
        <f ca="1">VLOOKUP($A74,[2]CurveFetch!$D$8:$R$1000,3,0)</f>
        <v>0</v>
      </c>
      <c r="H74" s="100">
        <f ca="1">VLOOKUP($A74,[2]CurveFetch!$D$8:$R$1000,9,0)</f>
        <v>0</v>
      </c>
      <c r="I74" s="100">
        <f ca="1">VLOOKUP($A74,[2]CurveFetch!$D$8:$R$1000,11,0)</f>
        <v>6.3172923182528998E-2</v>
      </c>
      <c r="J74" s="100">
        <f ca="1">VLOOKUP($A74,[2]CurveFetch!$D$8:$R$1000,8,0)</f>
        <v>0</v>
      </c>
      <c r="K74" s="100">
        <f t="shared" ca="1" si="41"/>
        <v>0.3775</v>
      </c>
      <c r="L74" s="100">
        <f t="shared" ca="1" si="42"/>
        <v>0.3775</v>
      </c>
      <c r="M74" s="100">
        <f t="shared" ca="1" si="47"/>
        <v>41.16375</v>
      </c>
      <c r="N74" s="97">
        <f t="shared" ca="1" si="48"/>
        <v>44075</v>
      </c>
      <c r="O74" s="100">
        <f ca="1">VLOOKUP($A74,[2]CurveFetch!$D$8:$V$1000,16,0)</f>
        <v>52.486899999999999</v>
      </c>
      <c r="P74" s="141">
        <f t="shared" ca="1" si="43"/>
        <v>26.243449999999999</v>
      </c>
      <c r="Q74" s="100">
        <f ca="1">VLOOKUP($A74,[2]CurveFetch!$D$8:$V$1000,16,0)</f>
        <v>52.486899999999999</v>
      </c>
      <c r="R74" s="141">
        <f t="shared" ca="1" si="44"/>
        <v>26.243449999999999</v>
      </c>
      <c r="S74" s="100">
        <f ca="1">VLOOKUP($A74,[2]CurveFetch!$D$8:$V$1000,16,0)</f>
        <v>52.486899999999999</v>
      </c>
      <c r="T74" s="141">
        <f t="shared" ca="1" si="45"/>
        <v>26.243449999999999</v>
      </c>
    </row>
    <row r="75" spans="1:22" x14ac:dyDescent="0.2">
      <c r="A75" s="97">
        <f t="shared" ca="1" si="46"/>
        <v>44105</v>
      </c>
      <c r="B75" s="100">
        <f ca="1">VLOOKUP($A75,[2]CurveFetch!$D$8:$R$1000,2,0)</f>
        <v>5.141</v>
      </c>
      <c r="C75" s="100">
        <f ca="1">VLOOKUP($A75,[2]CurveFetch!$D$8:$R$1000,7,0)</f>
        <v>0.3775</v>
      </c>
      <c r="D75" s="100">
        <f ca="1">VLOOKUP($A75,[2]CurveFetch!$D$8:$R$1000,5,0)</f>
        <v>0</v>
      </c>
      <c r="E75" s="100">
        <f ca="1">VLOOKUP($A75,[2]CurveFetch!$D$8:$R$1000,4,0)</f>
        <v>0</v>
      </c>
      <c r="F75" s="100">
        <f ca="1">VLOOKUP($A75,[2]CurveFetch!$D$8:$R$1000,15,0)</f>
        <v>0</v>
      </c>
      <c r="G75" s="100">
        <f ca="1">VLOOKUP($A75,[2]CurveFetch!$D$8:$R$1000,3,0)</f>
        <v>0</v>
      </c>
      <c r="H75" s="100">
        <f ca="1">VLOOKUP($A75,[2]CurveFetch!$D$8:$R$1000,9,0)</f>
        <v>0</v>
      </c>
      <c r="I75" s="100">
        <f ca="1">VLOOKUP($A75,[2]CurveFetch!$D$8:$R$1000,11,0)</f>
        <v>6.3196638277782005E-2</v>
      </c>
      <c r="J75" s="100">
        <f ca="1">VLOOKUP($A75,[2]CurveFetch!$D$8:$R$1000,8,0)</f>
        <v>0</v>
      </c>
      <c r="K75" s="100">
        <f t="shared" ca="1" si="41"/>
        <v>0.3775</v>
      </c>
      <c r="L75" s="100">
        <f t="shared" ca="1" si="42"/>
        <v>0.3775</v>
      </c>
      <c r="M75" s="100">
        <f t="shared" ca="1" si="47"/>
        <v>41.388750000000002</v>
      </c>
      <c r="N75" s="97">
        <f t="shared" ca="1" si="48"/>
        <v>44105</v>
      </c>
      <c r="O75" s="100">
        <f ca="1">VLOOKUP($A75,[2]CurveFetch!$D$8:$V$1000,16,0)</f>
        <v>69.975300000000004</v>
      </c>
      <c r="P75" s="141">
        <f t="shared" ca="1" si="43"/>
        <v>34.987650000000002</v>
      </c>
      <c r="Q75" s="100">
        <f ca="1">VLOOKUP($A75,[2]CurveFetch!$D$8:$V$1000,16,0)</f>
        <v>69.975300000000004</v>
      </c>
      <c r="R75" s="141">
        <f t="shared" ca="1" si="44"/>
        <v>34.987650000000002</v>
      </c>
      <c r="S75" s="100">
        <f ca="1">VLOOKUP($A75,[2]CurveFetch!$D$8:$V$1000,16,0)</f>
        <v>69.975300000000004</v>
      </c>
      <c r="T75" s="141">
        <f t="shared" ca="1" si="45"/>
        <v>34.987650000000002</v>
      </c>
    </row>
    <row r="76" spans="1:22" x14ac:dyDescent="0.2">
      <c r="A76" s="97">
        <f t="shared" ca="1" si="46"/>
        <v>44136</v>
      </c>
      <c r="B76" s="100">
        <f ca="1">VLOOKUP($A76,[2]CurveFetch!$D$8:$R$1000,2,0)</f>
        <v>5.2809999999999997</v>
      </c>
      <c r="C76" s="100">
        <f ca="1">VLOOKUP($A76,[2]CurveFetch!$D$8:$R$1000,7,0)</f>
        <v>0.33</v>
      </c>
      <c r="D76" s="100">
        <f ca="1">VLOOKUP($A76,[2]CurveFetch!$D$8:$R$1000,5,0)</f>
        <v>0</v>
      </c>
      <c r="E76" s="100">
        <f ca="1">VLOOKUP($A76,[2]CurveFetch!$D$8:$R$1000,4,0)</f>
        <v>0</v>
      </c>
      <c r="F76" s="100">
        <f ca="1">VLOOKUP($A76,[2]CurveFetch!$D$8:$R$1000,15,0)</f>
        <v>0</v>
      </c>
      <c r="G76" s="100">
        <f ca="1">VLOOKUP($A76,[2]CurveFetch!$D$8:$R$1000,3,0)</f>
        <v>0</v>
      </c>
      <c r="H76" s="100">
        <f ca="1">VLOOKUP($A76,[2]CurveFetch!$D$8:$R$1000,9,0)</f>
        <v>0</v>
      </c>
      <c r="I76" s="100">
        <f ca="1">VLOOKUP($A76,[2]CurveFetch!$D$8:$R$1000,11,0)</f>
        <v>6.3221143876405997E-2</v>
      </c>
      <c r="J76" s="100">
        <f ca="1">VLOOKUP($A76,[2]CurveFetch!$D$8:$R$1000,8,0)</f>
        <v>0</v>
      </c>
      <c r="K76" s="100">
        <f t="shared" ca="1" si="41"/>
        <v>0.33</v>
      </c>
      <c r="L76" s="100">
        <f t="shared" ca="1" si="42"/>
        <v>0.33</v>
      </c>
      <c r="M76" s="100">
        <f t="shared" ca="1" si="47"/>
        <v>42.082499999999996</v>
      </c>
      <c r="N76" s="97">
        <f t="shared" ca="1" si="48"/>
        <v>44136</v>
      </c>
      <c r="O76" s="100">
        <f ca="1">VLOOKUP($A76,[2]CurveFetch!$D$8:$V$1000,16,0)</f>
        <v>39.975299999999997</v>
      </c>
      <c r="P76" s="141">
        <f t="shared" ca="1" si="43"/>
        <v>19.987649999999999</v>
      </c>
      <c r="Q76" s="100">
        <f ca="1">VLOOKUP($A76,[2]CurveFetch!$D$8:$V$1000,16,0)</f>
        <v>39.975299999999997</v>
      </c>
      <c r="R76" s="141">
        <f t="shared" ca="1" si="44"/>
        <v>19.987649999999999</v>
      </c>
      <c r="S76" s="100">
        <f ca="1">VLOOKUP($A76,[2]CurveFetch!$D$8:$V$1000,16,0)</f>
        <v>39.975299999999997</v>
      </c>
      <c r="T76" s="141">
        <f t="shared" ca="1" si="45"/>
        <v>19.987649999999999</v>
      </c>
    </row>
    <row r="77" spans="1:22" x14ac:dyDescent="0.2">
      <c r="A77" s="97">
        <f t="shared" ca="1" si="46"/>
        <v>44166</v>
      </c>
      <c r="B77" s="100">
        <f ca="1">VLOOKUP($A77,[2]CurveFetch!$D$8:$R$1000,2,0)</f>
        <v>5.4059999999999997</v>
      </c>
      <c r="C77" s="100">
        <f ca="1">VLOOKUP($A77,[2]CurveFetch!$D$8:$R$1000,7,0)</f>
        <v>0.33</v>
      </c>
      <c r="D77" s="100">
        <f ca="1">VLOOKUP($A77,[2]CurveFetch!$D$8:$R$1000,5,0)</f>
        <v>0</v>
      </c>
      <c r="E77" s="100">
        <f ca="1">VLOOKUP($A77,[2]CurveFetch!$D$8:$R$1000,4,0)</f>
        <v>0</v>
      </c>
      <c r="F77" s="100">
        <f ca="1">VLOOKUP($A77,[2]CurveFetch!$D$8:$R$1000,15,0)</f>
        <v>0</v>
      </c>
      <c r="G77" s="100">
        <f ca="1">VLOOKUP($A77,[2]CurveFetch!$D$8:$R$1000,3,0)</f>
        <v>0</v>
      </c>
      <c r="H77" s="100">
        <f ca="1">VLOOKUP($A77,[2]CurveFetch!$D$8:$R$1000,9,0)</f>
        <v>0</v>
      </c>
      <c r="I77" s="100">
        <f ca="1">VLOOKUP($A77,[2]CurveFetch!$D$8:$R$1000,11,0)</f>
        <v>6.3244858972038007E-2</v>
      </c>
      <c r="J77" s="100">
        <f ca="1">VLOOKUP($A77,[2]CurveFetch!$D$8:$R$1000,8,0)</f>
        <v>0</v>
      </c>
      <c r="K77" s="100">
        <f t="shared" ca="1" si="41"/>
        <v>0.33</v>
      </c>
      <c r="L77" s="100">
        <f t="shared" ca="1" si="42"/>
        <v>0.33</v>
      </c>
      <c r="M77" s="100">
        <f t="shared" ca="1" si="47"/>
        <v>43.019999999999996</v>
      </c>
      <c r="N77" s="97">
        <f t="shared" ca="1" si="48"/>
        <v>44166</v>
      </c>
      <c r="O77" s="100">
        <f ca="1">VLOOKUP($A77,[2]CurveFetch!$D$8:$V$1000,16,0)</f>
        <v>24.975300000000001</v>
      </c>
      <c r="P77" s="141">
        <f t="shared" ca="1" si="43"/>
        <v>12.48765</v>
      </c>
      <c r="Q77" s="100">
        <f ca="1">VLOOKUP($A77,[2]CurveFetch!$D$8:$V$1000,16,0)</f>
        <v>24.975300000000001</v>
      </c>
      <c r="R77" s="141">
        <f t="shared" ca="1" si="44"/>
        <v>12.48765</v>
      </c>
      <c r="S77" s="100">
        <f ca="1">VLOOKUP($A77,[2]CurveFetch!$D$8:$V$1000,16,0)</f>
        <v>24.975300000000001</v>
      </c>
      <c r="T77" s="141">
        <f t="shared" ca="1" si="45"/>
        <v>12.48765</v>
      </c>
    </row>
    <row r="78" spans="1:22" x14ac:dyDescent="0.2">
      <c r="A78" s="97">
        <f t="shared" ca="1" si="46"/>
        <v>44197</v>
      </c>
      <c r="B78" s="100">
        <f ca="1">VLOOKUP($A78,[2]CurveFetch!$D$8:$R$1000,2,0)</f>
        <v>5.5750000000000002</v>
      </c>
      <c r="C78" s="100">
        <f ca="1">VLOOKUP($A78,[2]CurveFetch!$D$8:$R$1000,7,0)</f>
        <v>0.33</v>
      </c>
      <c r="D78" s="100">
        <f ca="1">VLOOKUP($A78,[2]CurveFetch!$D$8:$R$1000,5,0)</f>
        <v>0</v>
      </c>
      <c r="E78" s="100">
        <f ca="1">VLOOKUP($A78,[2]CurveFetch!$D$8:$R$1000,4,0)</f>
        <v>0</v>
      </c>
      <c r="F78" s="100">
        <f ca="1">VLOOKUP($A78,[2]CurveFetch!$D$8:$R$1000,15,0)</f>
        <v>0</v>
      </c>
      <c r="G78" s="100">
        <f ca="1">VLOOKUP($A78,[2]CurveFetch!$D$8:$R$1000,3,0)</f>
        <v>0</v>
      </c>
      <c r="H78" s="100">
        <f ca="1">VLOOKUP($A78,[2]CurveFetch!$D$8:$R$1000,9,0)</f>
        <v>0</v>
      </c>
      <c r="I78" s="100">
        <f ca="1">VLOOKUP($A78,[2]CurveFetch!$D$8:$R$1000,11,0)</f>
        <v>6.3269364571055003E-2</v>
      </c>
      <c r="J78" s="100">
        <f ca="1">VLOOKUP($A78,[2]CurveFetch!$D$8:$R$1000,8,0)</f>
        <v>0</v>
      </c>
      <c r="K78" s="100">
        <f t="shared" ca="1" si="41"/>
        <v>0.33</v>
      </c>
      <c r="L78" s="100">
        <f t="shared" ca="1" si="42"/>
        <v>0.33</v>
      </c>
      <c r="M78" s="100">
        <f t="shared" ca="1" si="47"/>
        <v>44.287500000000001</v>
      </c>
      <c r="N78" s="97">
        <f t="shared" ca="1" si="48"/>
        <v>44197</v>
      </c>
      <c r="O78" s="100">
        <f ca="1">VLOOKUP($A78,[2]CurveFetch!$D$8:$V$1000,16,0)</f>
        <v>56.200600000000001</v>
      </c>
      <c r="P78" s="141">
        <f t="shared" ca="1" si="43"/>
        <v>28.100300000000001</v>
      </c>
      <c r="Q78" s="100">
        <f ca="1">VLOOKUP($A78,[2]CurveFetch!$D$8:$V$1000,16,0)</f>
        <v>56.200600000000001</v>
      </c>
      <c r="R78" s="141">
        <f t="shared" ca="1" si="44"/>
        <v>28.100300000000001</v>
      </c>
      <c r="S78" s="100">
        <f ca="1">VLOOKUP($A78,[2]CurveFetch!$D$8:$V$1000,16,0)</f>
        <v>56.200600000000001</v>
      </c>
      <c r="T78" s="141">
        <f t="shared" ca="1" si="45"/>
        <v>28.100300000000001</v>
      </c>
    </row>
    <row r="79" spans="1:22" x14ac:dyDescent="0.2">
      <c r="A79" s="97">
        <f t="shared" ca="1" si="46"/>
        <v>44228</v>
      </c>
      <c r="B79" s="100">
        <f ca="1">VLOOKUP($A79,[2]CurveFetch!$D$8:$R$1000,2,0)</f>
        <v>5.4790000000000001</v>
      </c>
      <c r="C79" s="100">
        <f ca="1">VLOOKUP($A79,[2]CurveFetch!$D$8:$R$1000,7,0)</f>
        <v>0.33</v>
      </c>
      <c r="D79" s="100">
        <f ca="1">VLOOKUP($A79,[2]CurveFetch!$D$8:$R$1000,5,0)</f>
        <v>0</v>
      </c>
      <c r="E79" s="100">
        <f ca="1">VLOOKUP($A79,[2]CurveFetch!$D$8:$R$1000,4,0)</f>
        <v>0</v>
      </c>
      <c r="F79" s="100">
        <f ca="1">VLOOKUP($A79,[2]CurveFetch!$D$8:$R$1000,15,0)</f>
        <v>0</v>
      </c>
      <c r="G79" s="100">
        <f ca="1">VLOOKUP($A79,[2]CurveFetch!$D$8:$R$1000,3,0)</f>
        <v>0</v>
      </c>
      <c r="H79" s="100">
        <f ca="1">VLOOKUP($A79,[2]CurveFetch!$D$8:$R$1000,9,0)</f>
        <v>0</v>
      </c>
      <c r="I79" s="100">
        <f ca="1">VLOOKUP($A79,[2]CurveFetch!$D$8:$R$1000,11,0)</f>
        <v>6.3276697538157997E-2</v>
      </c>
      <c r="J79" s="100">
        <f ca="1">VLOOKUP($A79,[2]CurveFetch!$D$8:$R$1000,8,0)</f>
        <v>0</v>
      </c>
      <c r="K79" s="100">
        <f t="shared" ca="1" si="41"/>
        <v>0.33</v>
      </c>
      <c r="L79" s="100">
        <f t="shared" ca="1" si="42"/>
        <v>0.33</v>
      </c>
      <c r="M79" s="100">
        <f t="shared" ca="1" si="47"/>
        <v>43.567500000000003</v>
      </c>
      <c r="N79" s="97">
        <f t="shared" ca="1" si="48"/>
        <v>44228</v>
      </c>
      <c r="O79" s="100">
        <f ca="1">VLOOKUP($A79,[2]CurveFetch!$D$8:$V$1000,16,0)</f>
        <v>46.200600000000001</v>
      </c>
      <c r="P79" s="141">
        <f t="shared" ca="1" si="43"/>
        <v>23.100300000000001</v>
      </c>
      <c r="Q79" s="100">
        <f ca="1">VLOOKUP($A79,[2]CurveFetch!$D$8:$V$1000,16,0)</f>
        <v>46.200600000000001</v>
      </c>
      <c r="R79" s="141">
        <f t="shared" ca="1" si="44"/>
        <v>23.100300000000001</v>
      </c>
      <c r="S79" s="100">
        <f ca="1">VLOOKUP($A79,[2]CurveFetch!$D$8:$V$1000,16,0)</f>
        <v>46.200600000000001</v>
      </c>
      <c r="T79" s="141">
        <f t="shared" ca="1" si="45"/>
        <v>23.100300000000001</v>
      </c>
    </row>
    <row r="80" spans="1:22" x14ac:dyDescent="0.2">
      <c r="A80" s="97">
        <f t="shared" ca="1" si="46"/>
        <v>44256</v>
      </c>
      <c r="B80" s="100">
        <f ca="1">VLOOKUP($A80,[2]CurveFetch!$D$8:$R$1000,2,0)</f>
        <v>5.3289999999999997</v>
      </c>
      <c r="C80" s="100">
        <f ca="1">VLOOKUP($A80,[2]CurveFetch!$D$8:$R$1000,7,0)</f>
        <v>0.33</v>
      </c>
      <c r="D80" s="100">
        <f ca="1">VLOOKUP($A80,[2]CurveFetch!$D$8:$R$1000,5,0)</f>
        <v>0</v>
      </c>
      <c r="E80" s="100">
        <f ca="1">VLOOKUP($A80,[2]CurveFetch!$D$8:$R$1000,4,0)</f>
        <v>0</v>
      </c>
      <c r="F80" s="100">
        <f ca="1">VLOOKUP($A80,[2]CurveFetch!$D$8:$R$1000,15,0)</f>
        <v>0</v>
      </c>
      <c r="G80" s="100">
        <f ca="1">VLOOKUP($A80,[2]CurveFetch!$D$8:$R$1000,3,0)</f>
        <v>0</v>
      </c>
      <c r="H80" s="100">
        <f ca="1">VLOOKUP($A80,[2]CurveFetch!$D$8:$R$1000,9,0)</f>
        <v>0</v>
      </c>
      <c r="I80" s="100">
        <f ca="1">VLOOKUP($A80,[2]CurveFetch!$D$8:$R$1000,11,0)</f>
        <v>6.3274789942849005E-2</v>
      </c>
      <c r="J80" s="100">
        <f ca="1">VLOOKUP($A80,[2]CurveFetch!$D$8:$R$1000,8,0)</f>
        <v>0</v>
      </c>
      <c r="K80" s="100">
        <f t="shared" ca="1" si="41"/>
        <v>0.33</v>
      </c>
      <c r="L80" s="100">
        <f t="shared" ca="1" si="42"/>
        <v>0.33</v>
      </c>
      <c r="M80" s="100">
        <f t="shared" ca="1" si="47"/>
        <v>42.442499999999995</v>
      </c>
      <c r="N80" s="97">
        <f t="shared" ca="1" si="48"/>
        <v>44256</v>
      </c>
      <c r="O80" s="100">
        <f ca="1">VLOOKUP($A80,[2]CurveFetch!$D$8:$V$1000,16,0)</f>
        <v>36.200600000000001</v>
      </c>
      <c r="P80" s="141">
        <f t="shared" ca="1" si="43"/>
        <v>18.100300000000001</v>
      </c>
      <c r="Q80" s="100">
        <f ca="1">VLOOKUP($A80,[2]CurveFetch!$D$8:$V$1000,16,0)</f>
        <v>36.200600000000001</v>
      </c>
      <c r="R80" s="141">
        <f t="shared" ca="1" si="44"/>
        <v>18.100300000000001</v>
      </c>
      <c r="S80" s="100">
        <f ca="1">VLOOKUP($A80,[2]CurveFetch!$D$8:$V$1000,16,0)</f>
        <v>36.200600000000001</v>
      </c>
      <c r="T80" s="141">
        <f t="shared" ca="1" si="45"/>
        <v>18.100300000000001</v>
      </c>
    </row>
    <row r="81" spans="1:20" x14ac:dyDescent="0.2">
      <c r="A81" s="97">
        <f t="shared" ca="1" si="46"/>
        <v>44287</v>
      </c>
      <c r="B81" s="100">
        <f ca="1">VLOOKUP($A81,[2]CurveFetch!$D$8:$R$1000,2,0)</f>
        <v>5.1459999999999999</v>
      </c>
      <c r="C81" s="100">
        <f ca="1">VLOOKUP($A81,[2]CurveFetch!$D$8:$R$1000,7,0)</f>
        <v>0.33</v>
      </c>
      <c r="D81" s="100">
        <f ca="1">VLOOKUP($A81,[2]CurveFetch!$D$8:$R$1000,5,0)</f>
        <v>0</v>
      </c>
      <c r="E81" s="100">
        <f ca="1">VLOOKUP($A81,[2]CurveFetch!$D$8:$R$1000,4,0)</f>
        <v>0</v>
      </c>
      <c r="F81" s="100">
        <f ca="1">VLOOKUP($A81,[2]CurveFetch!$D$8:$R$1000,15,0)</f>
        <v>0</v>
      </c>
      <c r="G81" s="100">
        <f ca="1">VLOOKUP($A81,[2]CurveFetch!$D$8:$R$1000,3,0)</f>
        <v>0</v>
      </c>
      <c r="H81" s="100">
        <f ca="1">VLOOKUP($A81,[2]CurveFetch!$D$8:$R$1000,9,0)</f>
        <v>0</v>
      </c>
      <c r="I81" s="100">
        <f ca="1">VLOOKUP($A81,[2]CurveFetch!$D$8:$R$1000,11,0)</f>
        <v>6.3272677962328994E-2</v>
      </c>
      <c r="J81" s="100">
        <f ca="1">VLOOKUP($A81,[2]CurveFetch!$D$8:$R$1000,8,0)</f>
        <v>0</v>
      </c>
      <c r="K81" s="100">
        <f t="shared" ca="1" si="41"/>
        <v>0.33</v>
      </c>
      <c r="L81" s="100">
        <f t="shared" ca="1" si="42"/>
        <v>0.33</v>
      </c>
      <c r="M81" s="100">
        <f t="shared" ca="1" si="47"/>
        <v>41.07</v>
      </c>
      <c r="N81" s="97">
        <f t="shared" ca="1" si="48"/>
        <v>44287</v>
      </c>
      <c r="O81" s="100">
        <f ca="1">VLOOKUP($A81,[2]CurveFetch!$D$8:$V$1000,16,0)</f>
        <v>35.0824</v>
      </c>
      <c r="P81" s="141">
        <f t="shared" ca="1" si="43"/>
        <v>17.5412</v>
      </c>
      <c r="Q81" s="100">
        <f ca="1">VLOOKUP($A81,[2]CurveFetch!$D$8:$V$1000,16,0)</f>
        <v>35.0824</v>
      </c>
      <c r="R81" s="141">
        <f t="shared" ca="1" si="44"/>
        <v>17.5412</v>
      </c>
      <c r="S81" s="100">
        <f ca="1">VLOOKUP($A81,[2]CurveFetch!$D$8:$V$1000,16,0)</f>
        <v>35.0824</v>
      </c>
      <c r="T81" s="141">
        <f t="shared" ca="1" si="45"/>
        <v>17.5412</v>
      </c>
    </row>
    <row r="82" spans="1:20" x14ac:dyDescent="0.2">
      <c r="A82" s="97">
        <f t="shared" ca="1" si="46"/>
        <v>44317</v>
      </c>
      <c r="B82" s="100">
        <f ca="1">VLOOKUP($A82,[2]CurveFetch!$D$8:$R$1000,2,0)</f>
        <v>5.1210000000000004</v>
      </c>
      <c r="C82" s="100">
        <f ca="1">VLOOKUP($A82,[2]CurveFetch!$D$8:$R$1000,7,0)</f>
        <v>0.33</v>
      </c>
      <c r="D82" s="100">
        <f ca="1">VLOOKUP($A82,[2]CurveFetch!$D$8:$R$1000,5,0)</f>
        <v>0</v>
      </c>
      <c r="E82" s="100">
        <f ca="1">VLOOKUP($A82,[2]CurveFetch!$D$8:$R$1000,4,0)</f>
        <v>0</v>
      </c>
      <c r="F82" s="100">
        <f ca="1">VLOOKUP($A82,[2]CurveFetch!$D$8:$R$1000,15,0)</f>
        <v>0</v>
      </c>
      <c r="G82" s="100">
        <f ca="1">VLOOKUP($A82,[2]CurveFetch!$D$8:$R$1000,3,0)</f>
        <v>0</v>
      </c>
      <c r="H82" s="100">
        <f ca="1">VLOOKUP($A82,[2]CurveFetch!$D$8:$R$1000,9,0)</f>
        <v>0</v>
      </c>
      <c r="I82" s="100">
        <f ca="1">VLOOKUP($A82,[2]CurveFetch!$D$8:$R$1000,11,0)</f>
        <v>6.3270634110213997E-2</v>
      </c>
      <c r="J82" s="100">
        <f ca="1">VLOOKUP($A82,[2]CurveFetch!$D$8:$R$1000,8,0)</f>
        <v>0</v>
      </c>
      <c r="K82" s="100">
        <f t="shared" ca="1" si="41"/>
        <v>0.33</v>
      </c>
      <c r="L82" s="100">
        <f t="shared" ca="1" si="42"/>
        <v>0.33</v>
      </c>
      <c r="M82" s="100">
        <f t="shared" ca="1" si="47"/>
        <v>40.882500000000007</v>
      </c>
      <c r="N82" s="97">
        <f t="shared" ca="1" si="48"/>
        <v>44317</v>
      </c>
      <c r="O82" s="100">
        <f ca="1">VLOOKUP($A82,[2]CurveFetch!$D$8:$V$1000,16,0)</f>
        <v>40.0824</v>
      </c>
      <c r="P82" s="141">
        <f t="shared" ca="1" si="43"/>
        <v>20.0412</v>
      </c>
      <c r="Q82" s="100">
        <f ca="1">VLOOKUP($A82,[2]CurveFetch!$D$8:$V$1000,16,0)</f>
        <v>40.0824</v>
      </c>
      <c r="R82" s="141">
        <f t="shared" ca="1" si="44"/>
        <v>20.0412</v>
      </c>
      <c r="S82" s="100">
        <f ca="1">VLOOKUP($A82,[2]CurveFetch!$D$8:$V$1000,16,0)</f>
        <v>40.0824</v>
      </c>
      <c r="T82" s="141">
        <f t="shared" ca="1" si="45"/>
        <v>20.0412</v>
      </c>
    </row>
    <row r="83" spans="1:20" x14ac:dyDescent="0.2">
      <c r="A83" s="97">
        <f t="shared" ca="1" si="46"/>
        <v>44348</v>
      </c>
      <c r="B83" s="100">
        <f ca="1">VLOOKUP($A83,[2]CurveFetch!$D$8:$R$1000,2,0)</f>
        <v>5.15</v>
      </c>
      <c r="C83" s="100">
        <f ca="1">VLOOKUP($A83,[2]CurveFetch!$D$8:$R$1000,7,0)</f>
        <v>0.33</v>
      </c>
      <c r="D83" s="100">
        <f ca="1">VLOOKUP($A83,[2]CurveFetch!$D$8:$R$1000,5,0)</f>
        <v>0</v>
      </c>
      <c r="E83" s="100">
        <f ca="1">VLOOKUP($A83,[2]CurveFetch!$D$8:$R$1000,4,0)</f>
        <v>0</v>
      </c>
      <c r="F83" s="100">
        <f ca="1">VLOOKUP($A83,[2]CurveFetch!$D$8:$R$1000,15,0)</f>
        <v>0</v>
      </c>
      <c r="G83" s="100">
        <f ca="1">VLOOKUP($A83,[2]CurveFetch!$D$8:$R$1000,3,0)</f>
        <v>0</v>
      </c>
      <c r="H83" s="100">
        <f ca="1">VLOOKUP($A83,[2]CurveFetch!$D$8:$R$1000,9,0)</f>
        <v>0</v>
      </c>
      <c r="I83" s="100">
        <f ca="1">VLOOKUP($A83,[2]CurveFetch!$D$8:$R$1000,11,0)</f>
        <v>6.3268522129696997E-2</v>
      </c>
      <c r="J83" s="100">
        <f ca="1">VLOOKUP($A83,[2]CurveFetch!$D$8:$R$1000,8,0)</f>
        <v>0</v>
      </c>
      <c r="K83" s="100">
        <f t="shared" ca="1" si="41"/>
        <v>0.33</v>
      </c>
      <c r="L83" s="100">
        <f t="shared" ca="1" si="42"/>
        <v>0.33</v>
      </c>
      <c r="M83" s="100">
        <f t="shared" ca="1" si="47"/>
        <v>41.1</v>
      </c>
      <c r="N83" s="97">
        <f t="shared" ca="1" si="48"/>
        <v>44348</v>
      </c>
      <c r="O83" s="100">
        <f ca="1">VLOOKUP($A83,[2]CurveFetch!$D$8:$V$1000,16,0)</f>
        <v>65.082400000000007</v>
      </c>
      <c r="P83" s="141">
        <f t="shared" ca="1" si="43"/>
        <v>32.541200000000003</v>
      </c>
      <c r="Q83" s="100">
        <f ca="1">VLOOKUP($A83,[2]CurveFetch!$D$8:$V$1000,16,0)</f>
        <v>65.082400000000007</v>
      </c>
      <c r="R83" s="141">
        <f t="shared" ca="1" si="44"/>
        <v>32.541200000000003</v>
      </c>
      <c r="S83" s="100">
        <f ca="1">VLOOKUP($A83,[2]CurveFetch!$D$8:$V$1000,16,0)</f>
        <v>65.082400000000007</v>
      </c>
      <c r="T83" s="141">
        <f t="shared" ca="1" si="45"/>
        <v>32.541200000000003</v>
      </c>
    </row>
    <row r="84" spans="1:20" x14ac:dyDescent="0.2">
      <c r="A84" s="97">
        <f t="shared" ca="1" si="46"/>
        <v>44378</v>
      </c>
      <c r="B84" s="100">
        <f ca="1">VLOOKUP($A84,[2]CurveFetch!$D$8:$R$1000,2,0)</f>
        <v>5.18</v>
      </c>
      <c r="C84" s="100">
        <f ca="1">VLOOKUP($A84,[2]CurveFetch!$D$8:$R$1000,7,0)</f>
        <v>0.33</v>
      </c>
      <c r="D84" s="100">
        <f ca="1">VLOOKUP($A84,[2]CurveFetch!$D$8:$R$1000,5,0)</f>
        <v>0</v>
      </c>
      <c r="E84" s="100">
        <f ca="1">VLOOKUP($A84,[2]CurveFetch!$D$8:$R$1000,4,0)</f>
        <v>0</v>
      </c>
      <c r="F84" s="100">
        <f ca="1">VLOOKUP($A84,[2]CurveFetch!$D$8:$R$1000,15,0)</f>
        <v>0</v>
      </c>
      <c r="G84" s="100">
        <f ca="1">VLOOKUP($A84,[2]CurveFetch!$D$8:$R$1000,3,0)</f>
        <v>0</v>
      </c>
      <c r="H84" s="100">
        <f ca="1">VLOOKUP($A84,[2]CurveFetch!$D$8:$R$1000,9,0)</f>
        <v>0</v>
      </c>
      <c r="I84" s="100">
        <f ca="1">VLOOKUP($A84,[2]CurveFetch!$D$8:$R$1000,11,0)</f>
        <v>6.3266478277584998E-2</v>
      </c>
      <c r="J84" s="100">
        <f ca="1">VLOOKUP($A84,[2]CurveFetch!$D$8:$R$1000,8,0)</f>
        <v>0</v>
      </c>
      <c r="K84" s="100">
        <f t="shared" ca="1" si="41"/>
        <v>0.33</v>
      </c>
      <c r="L84" s="100">
        <f t="shared" ca="1" si="42"/>
        <v>0.33</v>
      </c>
      <c r="M84" s="100">
        <f t="shared" ca="1" si="47"/>
        <v>41.324999999999996</v>
      </c>
      <c r="N84" s="97">
        <f t="shared" ca="1" si="48"/>
        <v>44378</v>
      </c>
      <c r="O84" s="100">
        <f ca="1">VLOOKUP($A84,[2]CurveFetch!$D$8:$V$1000,16,0)</f>
        <v>62.826500000000003</v>
      </c>
      <c r="P84" s="141">
        <f t="shared" ca="1" si="43"/>
        <v>31.413250000000001</v>
      </c>
      <c r="Q84" s="100">
        <f ca="1">VLOOKUP($A84,[2]CurveFetch!$D$8:$V$1000,16,0)</f>
        <v>62.826500000000003</v>
      </c>
      <c r="R84" s="141">
        <f t="shared" ca="1" si="44"/>
        <v>31.413250000000001</v>
      </c>
      <c r="S84" s="100">
        <f ca="1">VLOOKUP($A84,[2]CurveFetch!$D$8:$V$1000,16,0)</f>
        <v>62.826500000000003</v>
      </c>
      <c r="T84" s="141">
        <f t="shared" ca="1" si="45"/>
        <v>31.413250000000001</v>
      </c>
    </row>
    <row r="85" spans="1:20" x14ac:dyDescent="0.2">
      <c r="A85" s="97">
        <f t="shared" ca="1" si="46"/>
        <v>44409</v>
      </c>
      <c r="B85" s="100">
        <f ca="1">VLOOKUP($A85,[2]CurveFetch!$D$8:$R$1000,2,0)</f>
        <v>5.2</v>
      </c>
      <c r="C85" s="100">
        <f ca="1">VLOOKUP($A85,[2]CurveFetch!$D$8:$R$1000,7,0)</f>
        <v>0.33</v>
      </c>
      <c r="D85" s="100">
        <f ca="1">VLOOKUP($A85,[2]CurveFetch!$D$8:$R$1000,5,0)</f>
        <v>0</v>
      </c>
      <c r="E85" s="100">
        <f ca="1">VLOOKUP($A85,[2]CurveFetch!$D$8:$R$1000,4,0)</f>
        <v>0</v>
      </c>
      <c r="F85" s="100">
        <f ca="1">VLOOKUP($A85,[2]CurveFetch!$D$8:$R$1000,15,0)</f>
        <v>0</v>
      </c>
      <c r="G85" s="100">
        <f ca="1">VLOOKUP($A85,[2]CurveFetch!$D$8:$R$1000,3,0)</f>
        <v>0</v>
      </c>
      <c r="H85" s="100">
        <f ca="1">VLOOKUP($A85,[2]CurveFetch!$D$8:$R$1000,9,0)</f>
        <v>0</v>
      </c>
      <c r="I85" s="100">
        <f ca="1">VLOOKUP($A85,[2]CurveFetch!$D$8:$R$1000,11,0)</f>
        <v>6.3264366297070995E-2</v>
      </c>
      <c r="J85" s="100">
        <f ca="1">VLOOKUP($A85,[2]CurveFetch!$D$8:$R$1000,8,0)</f>
        <v>0</v>
      </c>
      <c r="K85" s="100">
        <f t="shared" ca="1" si="41"/>
        <v>0.33</v>
      </c>
      <c r="L85" s="100">
        <f t="shared" ca="1" si="42"/>
        <v>0.33</v>
      </c>
      <c r="M85" s="100">
        <f t="shared" ca="1" si="47"/>
        <v>41.475000000000001</v>
      </c>
      <c r="N85" s="97">
        <f t="shared" ca="1" si="48"/>
        <v>44409</v>
      </c>
      <c r="O85" s="100">
        <f ca="1">VLOOKUP($A85,[2]CurveFetch!$D$8:$V$1000,16,0)</f>
        <v>72.826499999999996</v>
      </c>
      <c r="P85" s="141">
        <f t="shared" ca="1" si="43"/>
        <v>36.413249999999998</v>
      </c>
      <c r="Q85" s="100">
        <f ca="1">VLOOKUP($A85,[2]CurveFetch!$D$8:$V$1000,16,0)</f>
        <v>72.826499999999996</v>
      </c>
      <c r="R85" s="141">
        <f t="shared" ca="1" si="44"/>
        <v>36.413249999999998</v>
      </c>
      <c r="S85" s="100">
        <f ca="1">VLOOKUP($A85,[2]CurveFetch!$D$8:$V$1000,16,0)</f>
        <v>72.826499999999996</v>
      </c>
      <c r="T85" s="141">
        <f t="shared" ca="1" si="45"/>
        <v>36.413249999999998</v>
      </c>
    </row>
    <row r="86" spans="1:20" x14ac:dyDescent="0.2">
      <c r="A86" s="97">
        <f t="shared" ca="1" si="46"/>
        <v>44440</v>
      </c>
      <c r="B86" s="100">
        <f ca="1">VLOOKUP($A86,[2]CurveFetch!$D$8:$R$1000,2,0)</f>
        <v>5.2210000000000001</v>
      </c>
      <c r="C86" s="100">
        <f ca="1">VLOOKUP($A86,[2]CurveFetch!$D$8:$R$1000,7,0)</f>
        <v>0.33</v>
      </c>
      <c r="D86" s="100">
        <f ca="1">VLOOKUP($A86,[2]CurveFetch!$D$8:$R$1000,5,0)</f>
        <v>0</v>
      </c>
      <c r="E86" s="100">
        <f ca="1">VLOOKUP($A86,[2]CurveFetch!$D$8:$R$1000,4,0)</f>
        <v>0</v>
      </c>
      <c r="F86" s="100">
        <f ca="1">VLOOKUP($A86,[2]CurveFetch!$D$8:$R$1000,15,0)</f>
        <v>0</v>
      </c>
      <c r="G86" s="100">
        <f ca="1">VLOOKUP($A86,[2]CurveFetch!$D$8:$R$1000,3,0)</f>
        <v>0</v>
      </c>
      <c r="H86" s="100">
        <f ca="1">VLOOKUP($A86,[2]CurveFetch!$D$8:$R$1000,9,0)</f>
        <v>0</v>
      </c>
      <c r="I86" s="100">
        <f ca="1">VLOOKUP($A86,[2]CurveFetch!$D$8:$R$1000,11,0)</f>
        <v>6.3262254316558006E-2</v>
      </c>
      <c r="J86" s="100">
        <f ca="1">VLOOKUP($A86,[2]CurveFetch!$D$8:$R$1000,8,0)</f>
        <v>0</v>
      </c>
      <c r="K86" s="100">
        <f t="shared" ca="1" si="41"/>
        <v>0.33</v>
      </c>
      <c r="L86" s="100">
        <f t="shared" ca="1" si="42"/>
        <v>0.33</v>
      </c>
      <c r="M86" s="100">
        <f t="shared" ca="1" si="47"/>
        <v>41.6325</v>
      </c>
      <c r="N86" s="97">
        <f t="shared" ca="1" si="48"/>
        <v>44440</v>
      </c>
      <c r="O86" s="100">
        <f ca="1">VLOOKUP($A86,[2]CurveFetch!$D$8:$V$1000,16,0)</f>
        <v>52.826500000000003</v>
      </c>
      <c r="P86" s="141">
        <f t="shared" ca="1" si="43"/>
        <v>26.413250000000001</v>
      </c>
      <c r="Q86" s="100">
        <f ca="1">VLOOKUP($A86,[2]CurveFetch!$D$8:$V$1000,16,0)</f>
        <v>52.826500000000003</v>
      </c>
      <c r="R86" s="141">
        <f t="shared" ca="1" si="44"/>
        <v>26.413250000000001</v>
      </c>
      <c r="S86" s="100">
        <f ca="1">VLOOKUP($A86,[2]CurveFetch!$D$8:$V$1000,16,0)</f>
        <v>52.826500000000003</v>
      </c>
      <c r="T86" s="141">
        <f t="shared" ca="1" si="45"/>
        <v>26.413250000000001</v>
      </c>
    </row>
    <row r="87" spans="1:20" x14ac:dyDescent="0.2">
      <c r="A87" s="97">
        <f t="shared" ca="1" si="46"/>
        <v>44470</v>
      </c>
      <c r="B87" s="100">
        <f ca="1">VLOOKUP($A87,[2]CurveFetch!$D$8:$R$1000,2,0)</f>
        <v>5.2510000000000003</v>
      </c>
      <c r="C87" s="100">
        <f ca="1">VLOOKUP($A87,[2]CurveFetch!$D$8:$R$1000,7,0)</f>
        <v>0.33</v>
      </c>
      <c r="D87" s="100">
        <f ca="1">VLOOKUP($A87,[2]CurveFetch!$D$8:$R$1000,5,0)</f>
        <v>0</v>
      </c>
      <c r="E87" s="100">
        <f ca="1">VLOOKUP($A87,[2]CurveFetch!$D$8:$R$1000,4,0)</f>
        <v>0</v>
      </c>
      <c r="F87" s="100">
        <f ca="1">VLOOKUP($A87,[2]CurveFetch!$D$8:$R$1000,15,0)</f>
        <v>0</v>
      </c>
      <c r="G87" s="100">
        <f ca="1">VLOOKUP($A87,[2]CurveFetch!$D$8:$R$1000,3,0)</f>
        <v>0</v>
      </c>
      <c r="H87" s="100">
        <f ca="1">VLOOKUP($A87,[2]CurveFetch!$D$8:$R$1000,9,0)</f>
        <v>0</v>
      </c>
      <c r="I87" s="100">
        <f ca="1">VLOOKUP($A87,[2]CurveFetch!$D$8:$R$1000,11,0)</f>
        <v>6.3260210464450004E-2</v>
      </c>
      <c r="J87" s="100">
        <f ca="1">VLOOKUP($A87,[2]CurveFetch!$D$8:$R$1000,8,0)</f>
        <v>0</v>
      </c>
      <c r="K87" s="100">
        <f t="shared" ca="1" si="41"/>
        <v>0.33</v>
      </c>
      <c r="L87" s="100">
        <f t="shared" ca="1" si="42"/>
        <v>0.33</v>
      </c>
      <c r="M87" s="100">
        <f t="shared" ca="1" si="47"/>
        <v>41.857500000000002</v>
      </c>
      <c r="N87" s="97">
        <f t="shared" ca="1" si="48"/>
        <v>44470</v>
      </c>
      <c r="O87" s="100">
        <f ca="1">VLOOKUP($A87,[2]CurveFetch!$D$8:$V$1000,16,0)</f>
        <v>70.190799999999996</v>
      </c>
      <c r="P87" s="141">
        <f t="shared" ca="1" si="43"/>
        <v>35.095399999999998</v>
      </c>
      <c r="Q87" s="100">
        <f ca="1">VLOOKUP($A87,[2]CurveFetch!$D$8:$V$1000,16,0)</f>
        <v>70.190799999999996</v>
      </c>
      <c r="R87" s="141">
        <f t="shared" ca="1" si="44"/>
        <v>35.095399999999998</v>
      </c>
      <c r="S87" s="100">
        <f ca="1">VLOOKUP($A87,[2]CurveFetch!$D$8:$V$1000,16,0)</f>
        <v>70.190799999999996</v>
      </c>
      <c r="T87" s="141">
        <f t="shared" ca="1" si="45"/>
        <v>35.095399999999998</v>
      </c>
    </row>
    <row r="88" spans="1:20" x14ac:dyDescent="0.2">
      <c r="A88" s="97">
        <f t="shared" ca="1" si="46"/>
        <v>44501</v>
      </c>
      <c r="B88" s="100">
        <f ca="1">VLOOKUP($A88,[2]CurveFetch!$D$8:$R$1000,2,0)</f>
        <v>5.391</v>
      </c>
      <c r="C88" s="100">
        <f ca="1">VLOOKUP($A88,[2]CurveFetch!$D$8:$R$1000,7,0)</f>
        <v>0</v>
      </c>
      <c r="D88" s="100">
        <f ca="1">VLOOKUP($A88,[2]CurveFetch!$D$8:$R$1000,5,0)</f>
        <v>0</v>
      </c>
      <c r="E88" s="100">
        <f ca="1">VLOOKUP($A88,[2]CurveFetch!$D$8:$R$1000,4,0)</f>
        <v>0</v>
      </c>
      <c r="F88" s="100">
        <f ca="1">VLOOKUP($A88,[2]CurveFetch!$D$8:$R$1000,15,0)</f>
        <v>0</v>
      </c>
      <c r="G88" s="100">
        <f ca="1">VLOOKUP($A88,[2]CurveFetch!$D$8:$R$1000,3,0)</f>
        <v>0</v>
      </c>
      <c r="H88" s="100">
        <f ca="1">VLOOKUP($A88,[2]CurveFetch!$D$8:$R$1000,9,0)</f>
        <v>0</v>
      </c>
      <c r="I88" s="100">
        <f ca="1">VLOOKUP($A88,[2]CurveFetch!$D$8:$R$1000,11,0)</f>
        <v>6.3258098483939998E-2</v>
      </c>
      <c r="J88" s="100">
        <f ca="1">VLOOKUP($A88,[2]CurveFetch!$D$8:$R$1000,8,0)</f>
        <v>0</v>
      </c>
      <c r="K88" s="100">
        <f t="shared" ca="1" si="41"/>
        <v>0</v>
      </c>
      <c r="L88" s="100">
        <f t="shared" ca="1" si="42"/>
        <v>0</v>
      </c>
      <c r="M88" s="100">
        <f t="shared" ca="1" si="47"/>
        <v>40.432499999999997</v>
      </c>
      <c r="N88" s="97">
        <f t="shared" ca="1" si="48"/>
        <v>44501</v>
      </c>
      <c r="O88" s="100">
        <f ca="1">VLOOKUP($A88,[2]CurveFetch!$D$8:$V$1000,16,0)</f>
        <v>40.190800000000003</v>
      </c>
      <c r="P88" s="141">
        <f t="shared" ca="1" si="43"/>
        <v>20.095400000000001</v>
      </c>
      <c r="Q88" s="100">
        <f ca="1">VLOOKUP($A88,[2]CurveFetch!$D$8:$V$1000,16,0)</f>
        <v>40.190800000000003</v>
      </c>
      <c r="R88" s="141">
        <f t="shared" ca="1" si="44"/>
        <v>20.095400000000001</v>
      </c>
      <c r="S88" s="100">
        <f ca="1">VLOOKUP($A88,[2]CurveFetch!$D$8:$V$1000,16,0)</f>
        <v>40.190800000000003</v>
      </c>
      <c r="T88" s="141">
        <f t="shared" ca="1" si="45"/>
        <v>20.095400000000001</v>
      </c>
    </row>
    <row r="89" spans="1:20" x14ac:dyDescent="0.2">
      <c r="A89" s="97">
        <f t="shared" ca="1" si="46"/>
        <v>44531</v>
      </c>
      <c r="B89" s="100">
        <f ca="1">VLOOKUP($A89,[2]CurveFetch!$D$8:$R$1000,2,0)</f>
        <v>5.516</v>
      </c>
      <c r="C89" s="100">
        <f ca="1">VLOOKUP($A89,[2]CurveFetch!$D$8:$R$1000,7,0)</f>
        <v>0</v>
      </c>
      <c r="D89" s="100">
        <f ca="1">VLOOKUP($A89,[2]CurveFetch!$D$8:$R$1000,5,0)</f>
        <v>0</v>
      </c>
      <c r="E89" s="100">
        <f ca="1">VLOOKUP($A89,[2]CurveFetch!$D$8:$R$1000,4,0)</f>
        <v>0</v>
      </c>
      <c r="F89" s="100">
        <f ca="1">VLOOKUP($A89,[2]CurveFetch!$D$8:$R$1000,15,0)</f>
        <v>0</v>
      </c>
      <c r="G89" s="100">
        <f ca="1">VLOOKUP($A89,[2]CurveFetch!$D$8:$R$1000,3,0)</f>
        <v>0</v>
      </c>
      <c r="H89" s="100">
        <f ca="1">VLOOKUP($A89,[2]CurveFetch!$D$8:$R$1000,9,0)</f>
        <v>0</v>
      </c>
      <c r="I89" s="100">
        <f ca="1">VLOOKUP($A89,[2]CurveFetch!$D$8:$R$1000,11,0)</f>
        <v>6.3256054631834993E-2</v>
      </c>
      <c r="J89" s="100">
        <f ca="1">VLOOKUP($A89,[2]CurveFetch!$D$8:$R$1000,8,0)</f>
        <v>0</v>
      </c>
      <c r="K89" s="100">
        <f t="shared" ca="1" si="41"/>
        <v>0</v>
      </c>
      <c r="L89" s="100">
        <f t="shared" ca="1" si="42"/>
        <v>0</v>
      </c>
      <c r="M89" s="100">
        <f t="shared" ca="1" si="47"/>
        <v>41.37</v>
      </c>
      <c r="N89" s="97">
        <f t="shared" ca="1" si="48"/>
        <v>44531</v>
      </c>
      <c r="O89" s="100">
        <f ca="1">VLOOKUP($A89,[2]CurveFetch!$D$8:$V$1000,16,0)</f>
        <v>25.190799999999999</v>
      </c>
      <c r="P89" s="141">
        <f t="shared" ca="1" si="43"/>
        <v>12.5954</v>
      </c>
      <c r="Q89" s="100">
        <f ca="1">VLOOKUP($A89,[2]CurveFetch!$D$8:$V$1000,16,0)</f>
        <v>25.190799999999999</v>
      </c>
      <c r="R89" s="141">
        <f t="shared" ca="1" si="44"/>
        <v>12.5954</v>
      </c>
      <c r="S89" s="100">
        <f ca="1">VLOOKUP($A89,[2]CurveFetch!$D$8:$V$1000,16,0)</f>
        <v>25.190799999999999</v>
      </c>
      <c r="T89" s="141">
        <f t="shared" ca="1" si="45"/>
        <v>12.5954</v>
      </c>
    </row>
    <row r="90" spans="1:20" x14ac:dyDescent="0.2">
      <c r="A90" s="97">
        <f t="shared" ca="1" si="46"/>
        <v>44562</v>
      </c>
      <c r="B90" s="100">
        <f ca="1">VLOOKUP($A90,[2]CurveFetch!$D$8:$R$1000,2,0)</f>
        <v>5.6849999999999996</v>
      </c>
      <c r="C90" s="100">
        <f ca="1">VLOOKUP($A90,[2]CurveFetch!$D$8:$R$1000,7,0)</f>
        <v>0</v>
      </c>
      <c r="D90" s="100">
        <f ca="1">VLOOKUP($A90,[2]CurveFetch!$D$8:$R$1000,5,0)</f>
        <v>0</v>
      </c>
      <c r="E90" s="100">
        <f ca="1">VLOOKUP($A90,[2]CurveFetch!$D$8:$R$1000,4,0)</f>
        <v>0</v>
      </c>
      <c r="F90" s="100">
        <f ca="1">VLOOKUP($A90,[2]CurveFetch!$D$8:$R$1000,15,0)</f>
        <v>0</v>
      </c>
      <c r="G90" s="100">
        <f ca="1">VLOOKUP($A90,[2]CurveFetch!$D$8:$R$1000,3,0)</f>
        <v>0</v>
      </c>
      <c r="H90" s="100">
        <f ca="1">VLOOKUP($A90,[2]CurveFetch!$D$8:$R$1000,9,0)</f>
        <v>0</v>
      </c>
      <c r="I90" s="100">
        <f ca="1">VLOOKUP($A90,[2]CurveFetch!$D$8:$R$1000,11,0)</f>
        <v>6.3253942651327999E-2</v>
      </c>
      <c r="J90" s="100">
        <f ca="1">VLOOKUP($A90,[2]CurveFetch!$D$8:$R$1000,8,0)</f>
        <v>0</v>
      </c>
      <c r="K90" s="100">
        <f t="shared" ca="1" si="41"/>
        <v>0</v>
      </c>
      <c r="L90" s="100">
        <f t="shared" ca="1" si="42"/>
        <v>0</v>
      </c>
      <c r="M90" s="100">
        <f t="shared" ca="1" si="47"/>
        <v>42.637499999999996</v>
      </c>
      <c r="N90" s="97">
        <f t="shared" ca="1" si="48"/>
        <v>44562</v>
      </c>
      <c r="O90" s="100">
        <f ca="1">VLOOKUP($A90,[2]CurveFetch!$D$8:$V$1000,16,0)</f>
        <v>56.426400000000001</v>
      </c>
      <c r="P90" s="141">
        <f t="shared" ca="1" si="43"/>
        <v>28.213200000000001</v>
      </c>
      <c r="Q90" s="100">
        <f ca="1">VLOOKUP($A90,[2]CurveFetch!$D$8:$V$1000,16,0)</f>
        <v>56.426400000000001</v>
      </c>
      <c r="R90" s="141">
        <f t="shared" ca="1" si="44"/>
        <v>28.213200000000001</v>
      </c>
      <c r="S90" s="100">
        <f ca="1">VLOOKUP($A90,[2]CurveFetch!$D$8:$V$1000,16,0)</f>
        <v>56.426400000000001</v>
      </c>
      <c r="T90" s="141">
        <f t="shared" ca="1" si="45"/>
        <v>28.213200000000001</v>
      </c>
    </row>
    <row r="91" spans="1:20" x14ac:dyDescent="0.2">
      <c r="A91" s="97">
        <f t="shared" ca="1" si="46"/>
        <v>44593</v>
      </c>
      <c r="B91" s="100">
        <f ca="1">VLOOKUP($A91,[2]CurveFetch!$D$8:$R$1000,2,0)</f>
        <v>5.5890000000000004</v>
      </c>
      <c r="C91" s="100">
        <f ca="1">VLOOKUP($A91,[2]CurveFetch!$D$8:$R$1000,7,0)</f>
        <v>0</v>
      </c>
      <c r="D91" s="100">
        <f ca="1">VLOOKUP($A91,[2]CurveFetch!$D$8:$R$1000,5,0)</f>
        <v>0</v>
      </c>
      <c r="E91" s="100">
        <f ca="1">VLOOKUP($A91,[2]CurveFetch!$D$8:$R$1000,4,0)</f>
        <v>0</v>
      </c>
      <c r="F91" s="100">
        <f ca="1">VLOOKUP($A91,[2]CurveFetch!$D$8:$R$1000,15,0)</f>
        <v>0</v>
      </c>
      <c r="G91" s="100">
        <f ca="1">VLOOKUP($A91,[2]CurveFetch!$D$8:$R$1000,3,0)</f>
        <v>0</v>
      </c>
      <c r="H91" s="100">
        <f ca="1">VLOOKUP($A91,[2]CurveFetch!$D$8:$R$1000,9,0)</f>
        <v>0</v>
      </c>
      <c r="I91" s="100">
        <f ca="1">VLOOKUP($A91,[2]CurveFetch!$D$8:$R$1000,11,0)</f>
        <v>6.3251830670823003E-2</v>
      </c>
      <c r="J91" s="100">
        <f ca="1">VLOOKUP($A91,[2]CurveFetch!$D$8:$R$1000,8,0)</f>
        <v>0</v>
      </c>
      <c r="K91" s="100">
        <f t="shared" ca="1" si="41"/>
        <v>0</v>
      </c>
      <c r="L91" s="100">
        <f t="shared" ca="1" si="42"/>
        <v>0</v>
      </c>
      <c r="M91" s="100">
        <f t="shared" ca="1" si="47"/>
        <v>41.917500000000004</v>
      </c>
      <c r="N91" s="97">
        <f t="shared" ca="1" si="48"/>
        <v>44593</v>
      </c>
      <c r="O91" s="100">
        <f ca="1">VLOOKUP($A91,[2]CurveFetch!$D$8:$V$1000,16,0)</f>
        <v>46.426400000000001</v>
      </c>
      <c r="P91" s="141">
        <f t="shared" ca="1" si="43"/>
        <v>23.213200000000001</v>
      </c>
      <c r="Q91" s="100">
        <f ca="1">VLOOKUP($A91,[2]CurveFetch!$D$8:$V$1000,16,0)</f>
        <v>46.426400000000001</v>
      </c>
      <c r="R91" s="141">
        <f t="shared" ca="1" si="44"/>
        <v>23.213200000000001</v>
      </c>
      <c r="S91" s="100">
        <f ca="1">VLOOKUP($A91,[2]CurveFetch!$D$8:$V$1000,16,0)</f>
        <v>46.426400000000001</v>
      </c>
      <c r="T91" s="141">
        <f t="shared" ca="1" si="45"/>
        <v>23.213200000000001</v>
      </c>
    </row>
    <row r="92" spans="1:20" x14ac:dyDescent="0.2">
      <c r="A92" s="97">
        <f t="shared" ca="1" si="46"/>
        <v>44621</v>
      </c>
      <c r="B92" s="100">
        <f ca="1">VLOOKUP($A92,[2]CurveFetch!$D$8:$R$1000,2,0)</f>
        <v>5.4390000000000001</v>
      </c>
      <c r="C92" s="100">
        <f ca="1">VLOOKUP($A92,[2]CurveFetch!$D$8:$R$1000,7,0)</f>
        <v>0</v>
      </c>
      <c r="D92" s="100">
        <f ca="1">VLOOKUP($A92,[2]CurveFetch!$D$8:$R$1000,5,0)</f>
        <v>0</v>
      </c>
      <c r="E92" s="100">
        <f ca="1">VLOOKUP($A92,[2]CurveFetch!$D$8:$R$1000,4,0)</f>
        <v>0</v>
      </c>
      <c r="F92" s="100">
        <f ca="1">VLOOKUP($A92,[2]CurveFetch!$D$8:$R$1000,15,0)</f>
        <v>0</v>
      </c>
      <c r="G92" s="100">
        <f ca="1">VLOOKUP($A92,[2]CurveFetch!$D$8:$R$1000,3,0)</f>
        <v>0</v>
      </c>
      <c r="H92" s="100">
        <f ca="1">VLOOKUP($A92,[2]CurveFetch!$D$8:$R$1000,9,0)</f>
        <v>0</v>
      </c>
      <c r="I92" s="100">
        <f ca="1">VLOOKUP($A92,[2]CurveFetch!$D$8:$R$1000,11,0)</f>
        <v>6.3249923075528999E-2</v>
      </c>
      <c r="J92" s="100">
        <f ca="1">VLOOKUP($A92,[2]CurveFetch!$D$8:$R$1000,8,0)</f>
        <v>0</v>
      </c>
      <c r="K92" s="100">
        <f t="shared" ca="1" si="41"/>
        <v>0</v>
      </c>
      <c r="L92" s="100">
        <f t="shared" ca="1" si="42"/>
        <v>0</v>
      </c>
      <c r="M92" s="100">
        <f t="shared" ca="1" si="47"/>
        <v>40.792500000000004</v>
      </c>
      <c r="N92" s="97">
        <f t="shared" ca="1" si="48"/>
        <v>44621</v>
      </c>
      <c r="O92" s="100">
        <f ca="1">VLOOKUP($A92,[2]CurveFetch!$D$8:$V$1000,16,0)</f>
        <v>36.426400000000001</v>
      </c>
      <c r="P92" s="141">
        <f t="shared" ca="1" si="43"/>
        <v>18.213200000000001</v>
      </c>
      <c r="Q92" s="100">
        <f ca="1">VLOOKUP($A92,[2]CurveFetch!$D$8:$V$1000,16,0)</f>
        <v>36.426400000000001</v>
      </c>
      <c r="R92" s="141">
        <f t="shared" ca="1" si="44"/>
        <v>18.213200000000001</v>
      </c>
      <c r="S92" s="100">
        <f ca="1">VLOOKUP($A92,[2]CurveFetch!$D$8:$V$1000,16,0)</f>
        <v>36.426400000000001</v>
      </c>
      <c r="T92" s="141">
        <f t="shared" ca="1" si="45"/>
        <v>18.213200000000001</v>
      </c>
    </row>
    <row r="93" spans="1:20" x14ac:dyDescent="0.2">
      <c r="A93" s="97">
        <f t="shared" ca="1" si="46"/>
        <v>44652</v>
      </c>
      <c r="B93" s="100">
        <f ca="1">VLOOKUP($A93,[2]CurveFetch!$D$8:$R$1000,2,0)</f>
        <v>5.2560000000000002</v>
      </c>
      <c r="C93" s="100">
        <f ca="1">VLOOKUP($A93,[2]CurveFetch!$D$8:$R$1000,7,0)</f>
        <v>0</v>
      </c>
      <c r="D93" s="100">
        <f ca="1">VLOOKUP($A93,[2]CurveFetch!$D$8:$R$1000,5,0)</f>
        <v>0</v>
      </c>
      <c r="E93" s="100">
        <f ca="1">VLOOKUP($A93,[2]CurveFetch!$D$8:$R$1000,4,0)</f>
        <v>0</v>
      </c>
      <c r="F93" s="100">
        <f ca="1">VLOOKUP($A93,[2]CurveFetch!$D$8:$R$1000,15,0)</f>
        <v>0</v>
      </c>
      <c r="G93" s="100">
        <f ca="1">VLOOKUP($A93,[2]CurveFetch!$D$8:$R$1000,3,0)</f>
        <v>0</v>
      </c>
      <c r="H93" s="100">
        <f ca="1">VLOOKUP($A93,[2]CurveFetch!$D$8:$R$1000,9,0)</f>
        <v>0</v>
      </c>
      <c r="I93" s="100">
        <f ca="1">VLOOKUP($A93,[2]CurveFetch!$D$8:$R$1000,11,0)</f>
        <v>6.3247811095026002E-2</v>
      </c>
      <c r="J93" s="100">
        <f ca="1">VLOOKUP($A93,[2]CurveFetch!$D$8:$R$1000,8,0)</f>
        <v>0</v>
      </c>
      <c r="K93" s="100">
        <f t="shared" ca="1" si="41"/>
        <v>0</v>
      </c>
      <c r="L93" s="100">
        <f t="shared" ca="1" si="42"/>
        <v>0</v>
      </c>
      <c r="M93" s="100">
        <f t="shared" ca="1" si="47"/>
        <v>39.42</v>
      </c>
      <c r="N93" s="97">
        <f t="shared" ca="1" si="48"/>
        <v>44652</v>
      </c>
      <c r="O93" s="100">
        <f ca="1">VLOOKUP($A93,[2]CurveFetch!$D$8:$V$1000,16,0)</f>
        <v>35.312600000000003</v>
      </c>
      <c r="P93" s="141">
        <f t="shared" ca="1" si="43"/>
        <v>17.656300000000002</v>
      </c>
      <c r="Q93" s="100">
        <f ca="1">VLOOKUP($A93,[2]CurveFetch!$D$8:$V$1000,16,0)</f>
        <v>35.312600000000003</v>
      </c>
      <c r="R93" s="141">
        <f t="shared" ca="1" si="44"/>
        <v>17.656300000000002</v>
      </c>
      <c r="S93" s="100">
        <f ca="1">VLOOKUP($A93,[2]CurveFetch!$D$8:$V$1000,16,0)</f>
        <v>35.312600000000003</v>
      </c>
      <c r="T93" s="141">
        <f t="shared" ca="1" si="45"/>
        <v>17.656300000000002</v>
      </c>
    </row>
    <row r="94" spans="1:20" x14ac:dyDescent="0.2">
      <c r="A94" s="97">
        <f t="shared" ca="1" si="46"/>
        <v>44682</v>
      </c>
      <c r="B94" s="100">
        <f ca="1">VLOOKUP($A94,[2]CurveFetch!$D$8:$R$1000,2,0)</f>
        <v>5.2309999999999999</v>
      </c>
      <c r="C94" s="100">
        <f ca="1">VLOOKUP($A94,[2]CurveFetch!$D$8:$R$1000,7,0)</f>
        <v>0</v>
      </c>
      <c r="D94" s="100">
        <f ca="1">VLOOKUP($A94,[2]CurveFetch!$D$8:$R$1000,5,0)</f>
        <v>0</v>
      </c>
      <c r="E94" s="100">
        <f ca="1">VLOOKUP($A94,[2]CurveFetch!$D$8:$R$1000,4,0)</f>
        <v>0</v>
      </c>
      <c r="F94" s="100">
        <f ca="1">VLOOKUP($A94,[2]CurveFetch!$D$8:$R$1000,15,0)</f>
        <v>0</v>
      </c>
      <c r="G94" s="100">
        <f ca="1">VLOOKUP($A94,[2]CurveFetch!$D$8:$R$1000,3,0)</f>
        <v>0</v>
      </c>
      <c r="H94" s="100">
        <f ca="1">VLOOKUP($A94,[2]CurveFetch!$D$8:$R$1000,9,0)</f>
        <v>0</v>
      </c>
      <c r="I94" s="100">
        <f ca="1">VLOOKUP($A94,[2]CurveFetch!$D$8:$R$1000,11,0)</f>
        <v>6.3245767242928005E-2</v>
      </c>
      <c r="J94" s="100">
        <f ca="1">VLOOKUP($A94,[2]CurveFetch!$D$8:$R$1000,8,0)</f>
        <v>0</v>
      </c>
      <c r="K94" s="100">
        <f t="shared" ca="1" si="41"/>
        <v>0</v>
      </c>
      <c r="L94" s="100">
        <f t="shared" ca="1" si="42"/>
        <v>0</v>
      </c>
      <c r="M94" s="100">
        <f t="shared" ca="1" si="47"/>
        <v>39.232500000000002</v>
      </c>
      <c r="N94" s="97">
        <f t="shared" ca="1" si="48"/>
        <v>44682</v>
      </c>
      <c r="O94" s="100">
        <f ca="1">VLOOKUP($A94,[2]CurveFetch!$D$8:$V$1000,16,0)</f>
        <v>40.312600000000003</v>
      </c>
      <c r="P94" s="141">
        <f t="shared" ca="1" si="43"/>
        <v>20.156300000000002</v>
      </c>
      <c r="Q94" s="100">
        <f ca="1">VLOOKUP($A94,[2]CurveFetch!$D$8:$V$1000,16,0)</f>
        <v>40.312600000000003</v>
      </c>
      <c r="R94" s="141">
        <f t="shared" ca="1" si="44"/>
        <v>20.156300000000002</v>
      </c>
      <c r="S94" s="100">
        <f ca="1">VLOOKUP($A94,[2]CurveFetch!$D$8:$V$1000,16,0)</f>
        <v>40.312600000000003</v>
      </c>
      <c r="T94" s="141">
        <f t="shared" ca="1" si="45"/>
        <v>20.156300000000002</v>
      </c>
    </row>
    <row r="95" spans="1:20" x14ac:dyDescent="0.2">
      <c r="A95" s="97">
        <f t="shared" ca="1" si="46"/>
        <v>44713</v>
      </c>
      <c r="B95" s="100">
        <f ca="1">VLOOKUP($A95,[2]CurveFetch!$D$8:$R$1000,2,0)</f>
        <v>5.26</v>
      </c>
      <c r="C95" s="100">
        <f ca="1">VLOOKUP($A95,[2]CurveFetch!$D$8:$R$1000,7,0)</f>
        <v>0</v>
      </c>
      <c r="D95" s="100">
        <f ca="1">VLOOKUP($A95,[2]CurveFetch!$D$8:$R$1000,5,0)</f>
        <v>0</v>
      </c>
      <c r="E95" s="100">
        <f ca="1">VLOOKUP($A95,[2]CurveFetch!$D$8:$R$1000,4,0)</f>
        <v>0</v>
      </c>
      <c r="F95" s="100">
        <f ca="1">VLOOKUP($A95,[2]CurveFetch!$D$8:$R$1000,15,0)</f>
        <v>0</v>
      </c>
      <c r="G95" s="100">
        <f ca="1">VLOOKUP($A95,[2]CurveFetch!$D$8:$R$1000,3,0)</f>
        <v>0</v>
      </c>
      <c r="H95" s="100">
        <f ca="1">VLOOKUP($A95,[2]CurveFetch!$D$8:$R$1000,9,0)</f>
        <v>0</v>
      </c>
      <c r="I95" s="100">
        <f ca="1">VLOOKUP($A95,[2]CurveFetch!$D$8:$R$1000,11,0)</f>
        <v>6.3243655262428006E-2</v>
      </c>
      <c r="J95" s="100">
        <f ca="1">VLOOKUP($A95,[2]CurveFetch!$D$8:$R$1000,8,0)</f>
        <v>0</v>
      </c>
      <c r="K95" s="100">
        <f t="shared" ca="1" si="41"/>
        <v>0</v>
      </c>
      <c r="L95" s="100">
        <f t="shared" ca="1" si="42"/>
        <v>0</v>
      </c>
      <c r="M95" s="100">
        <f t="shared" ca="1" si="47"/>
        <v>39.449999999999996</v>
      </c>
      <c r="N95" s="97">
        <f t="shared" ca="1" si="48"/>
        <v>44713</v>
      </c>
      <c r="O95" s="100">
        <f ca="1">VLOOKUP($A95,[2]CurveFetch!$D$8:$V$1000,16,0)</f>
        <v>65.312600000000003</v>
      </c>
      <c r="P95" s="141">
        <f t="shared" ca="1" si="43"/>
        <v>32.656300000000002</v>
      </c>
      <c r="Q95" s="100">
        <f ca="1">VLOOKUP($A95,[2]CurveFetch!$D$8:$V$1000,16,0)</f>
        <v>65.312600000000003</v>
      </c>
      <c r="R95" s="141">
        <f t="shared" ca="1" si="44"/>
        <v>32.656300000000002</v>
      </c>
      <c r="S95" s="100">
        <f ca="1">VLOOKUP($A95,[2]CurveFetch!$D$8:$V$1000,16,0)</f>
        <v>65.312600000000003</v>
      </c>
      <c r="T95" s="141">
        <f t="shared" ca="1" si="45"/>
        <v>32.656300000000002</v>
      </c>
    </row>
    <row r="96" spans="1:20" x14ac:dyDescent="0.2">
      <c r="A96" s="97">
        <f t="shared" ca="1" si="46"/>
        <v>44743</v>
      </c>
      <c r="B96" s="100">
        <f ca="1">VLOOKUP($A96,[2]CurveFetch!$D$8:$R$1000,2,0)</f>
        <v>5.29</v>
      </c>
      <c r="C96" s="100">
        <f ca="1">VLOOKUP($A96,[2]CurveFetch!$D$8:$R$1000,7,0)</f>
        <v>0</v>
      </c>
      <c r="D96" s="100">
        <f ca="1">VLOOKUP($A96,[2]CurveFetch!$D$8:$R$1000,5,0)</f>
        <v>0</v>
      </c>
      <c r="E96" s="100">
        <f ca="1">VLOOKUP($A96,[2]CurveFetch!$D$8:$R$1000,4,0)</f>
        <v>0</v>
      </c>
      <c r="F96" s="100">
        <f ca="1">VLOOKUP($A96,[2]CurveFetch!$D$8:$R$1000,15,0)</f>
        <v>0</v>
      </c>
      <c r="G96" s="100">
        <f ca="1">VLOOKUP($A96,[2]CurveFetch!$D$8:$R$1000,3,0)</f>
        <v>0</v>
      </c>
      <c r="H96" s="100">
        <f ca="1">VLOOKUP($A96,[2]CurveFetch!$D$8:$R$1000,9,0)</f>
        <v>0</v>
      </c>
      <c r="I96" s="100">
        <f ca="1">VLOOKUP($A96,[2]CurveFetch!$D$8:$R$1000,11,0)</f>
        <v>6.3241611410333007E-2</v>
      </c>
      <c r="J96" s="100">
        <f ca="1">VLOOKUP($A96,[2]CurveFetch!$D$8:$R$1000,8,0)</f>
        <v>0</v>
      </c>
      <c r="K96" s="100">
        <f t="shared" ca="1" si="41"/>
        <v>0</v>
      </c>
      <c r="L96" s="100">
        <f t="shared" ca="1" si="42"/>
        <v>0</v>
      </c>
      <c r="M96" s="100">
        <f t="shared" ca="1" si="47"/>
        <v>39.674999999999997</v>
      </c>
      <c r="N96" s="97">
        <f t="shared" ca="1" si="48"/>
        <v>44743</v>
      </c>
      <c r="O96" s="100">
        <f ca="1">VLOOKUP($A96,[2]CurveFetch!$D$8:$V$1000,16,0)</f>
        <v>63.166200000000003</v>
      </c>
      <c r="P96" s="141">
        <f t="shared" ca="1" si="43"/>
        <v>31.583100000000002</v>
      </c>
      <c r="Q96" s="100">
        <f ca="1">VLOOKUP($A96,[2]CurveFetch!$D$8:$V$1000,16,0)</f>
        <v>63.166200000000003</v>
      </c>
      <c r="R96" s="141">
        <f t="shared" ca="1" si="44"/>
        <v>31.583100000000002</v>
      </c>
      <c r="S96" s="100">
        <f ca="1">VLOOKUP($A96,[2]CurveFetch!$D$8:$V$1000,16,0)</f>
        <v>63.166200000000003</v>
      </c>
      <c r="T96" s="141">
        <f t="shared" ca="1" si="45"/>
        <v>31.583100000000002</v>
      </c>
    </row>
    <row r="97" spans="1:20" x14ac:dyDescent="0.2">
      <c r="A97" s="97">
        <f t="shared" ca="1" si="46"/>
        <v>44774</v>
      </c>
      <c r="B97" s="100">
        <f ca="1">VLOOKUP($A97,[2]CurveFetch!$D$8:$R$1000,2,0)</f>
        <v>5.31</v>
      </c>
      <c r="C97" s="100">
        <f ca="1">VLOOKUP($A97,[2]CurveFetch!$D$8:$R$1000,7,0)</f>
        <v>0</v>
      </c>
      <c r="D97" s="100">
        <f ca="1">VLOOKUP($A97,[2]CurveFetch!$D$8:$R$1000,5,0)</f>
        <v>0</v>
      </c>
      <c r="E97" s="100">
        <f ca="1">VLOOKUP($A97,[2]CurveFetch!$D$8:$R$1000,4,0)</f>
        <v>0</v>
      </c>
      <c r="F97" s="100">
        <f ca="1">VLOOKUP($A97,[2]CurveFetch!$D$8:$R$1000,15,0)</f>
        <v>0</v>
      </c>
      <c r="G97" s="100">
        <f ca="1">VLOOKUP($A97,[2]CurveFetch!$D$8:$R$1000,3,0)</f>
        <v>0</v>
      </c>
      <c r="H97" s="100">
        <f ca="1">VLOOKUP($A97,[2]CurveFetch!$D$8:$R$1000,9,0)</f>
        <v>0</v>
      </c>
      <c r="I97" s="100">
        <f ca="1">VLOOKUP($A97,[2]CurveFetch!$D$8:$R$1000,11,0)</f>
        <v>6.3239499429836005E-2</v>
      </c>
      <c r="J97" s="100">
        <f ca="1">VLOOKUP($A97,[2]CurveFetch!$D$8:$R$1000,8,0)</f>
        <v>0</v>
      </c>
      <c r="K97" s="100">
        <f t="shared" ca="1" si="41"/>
        <v>0</v>
      </c>
      <c r="L97" s="100">
        <f t="shared" ca="1" si="42"/>
        <v>0</v>
      </c>
      <c r="M97" s="100">
        <f t="shared" ca="1" si="47"/>
        <v>39.824999999999996</v>
      </c>
      <c r="N97" s="97">
        <f t="shared" ca="1" si="48"/>
        <v>44774</v>
      </c>
      <c r="O97" s="100">
        <f ca="1">VLOOKUP($A97,[2]CurveFetch!$D$8:$V$1000,16,0)</f>
        <v>73.166200000000003</v>
      </c>
      <c r="P97" s="141">
        <f t="shared" ca="1" si="43"/>
        <v>36.583100000000002</v>
      </c>
      <c r="Q97" s="100">
        <f ca="1">VLOOKUP($A97,[2]CurveFetch!$D$8:$V$1000,16,0)</f>
        <v>73.166200000000003</v>
      </c>
      <c r="R97" s="141">
        <f t="shared" ca="1" si="44"/>
        <v>36.583100000000002</v>
      </c>
      <c r="S97" s="100">
        <f ca="1">VLOOKUP($A97,[2]CurveFetch!$D$8:$V$1000,16,0)</f>
        <v>73.166200000000003</v>
      </c>
      <c r="T97" s="141">
        <f t="shared" ca="1" si="45"/>
        <v>36.583100000000002</v>
      </c>
    </row>
    <row r="98" spans="1:20" x14ac:dyDescent="0.2">
      <c r="A98" s="97">
        <f t="shared" ca="1" si="46"/>
        <v>44805</v>
      </c>
      <c r="B98" s="100">
        <f ca="1">VLOOKUP($A98,[2]CurveFetch!$D$8:$R$1000,2,0)</f>
        <v>5.3310000000000004</v>
      </c>
      <c r="C98" s="100">
        <f ca="1">VLOOKUP($A98,[2]CurveFetch!$D$8:$R$1000,7,0)</f>
        <v>0</v>
      </c>
      <c r="D98" s="100">
        <f ca="1">VLOOKUP($A98,[2]CurveFetch!$D$8:$R$1000,5,0)</f>
        <v>0</v>
      </c>
      <c r="E98" s="100">
        <f ca="1">VLOOKUP($A98,[2]CurveFetch!$D$8:$R$1000,4,0)</f>
        <v>0</v>
      </c>
      <c r="F98" s="100">
        <f ca="1">VLOOKUP($A98,[2]CurveFetch!$D$8:$R$1000,15,0)</f>
        <v>0</v>
      </c>
      <c r="G98" s="100">
        <f ca="1">VLOOKUP($A98,[2]CurveFetch!$D$8:$R$1000,3,0)</f>
        <v>0</v>
      </c>
      <c r="H98" s="100">
        <f ca="1">VLOOKUP($A98,[2]CurveFetch!$D$8:$R$1000,9,0)</f>
        <v>0</v>
      </c>
      <c r="I98" s="100">
        <f ca="1">VLOOKUP($A98,[2]CurveFetch!$D$8:$R$1000,11,0)</f>
        <v>6.3237387449340002E-2</v>
      </c>
      <c r="J98" s="100">
        <f ca="1">VLOOKUP($A98,[2]CurveFetch!$D$8:$R$1000,8,0)</f>
        <v>0</v>
      </c>
      <c r="K98" s="100">
        <f t="shared" ca="1" si="41"/>
        <v>0</v>
      </c>
      <c r="L98" s="100">
        <f t="shared" ca="1" si="42"/>
        <v>0</v>
      </c>
      <c r="M98" s="100">
        <f t="shared" ca="1" si="47"/>
        <v>39.982500000000002</v>
      </c>
      <c r="N98" s="97">
        <f t="shared" ca="1" si="48"/>
        <v>44805</v>
      </c>
      <c r="O98" s="100">
        <f ca="1">VLOOKUP($A98,[2]CurveFetch!$D$8:$V$1000,16,0)</f>
        <v>53.166200000000003</v>
      </c>
      <c r="P98" s="141">
        <f t="shared" ca="1" si="43"/>
        <v>26.583100000000002</v>
      </c>
      <c r="Q98" s="100">
        <f ca="1">VLOOKUP($A98,[2]CurveFetch!$D$8:$V$1000,16,0)</f>
        <v>53.166200000000003</v>
      </c>
      <c r="R98" s="141">
        <f t="shared" ca="1" si="44"/>
        <v>26.583100000000002</v>
      </c>
      <c r="S98" s="100">
        <f ca="1">VLOOKUP($A98,[2]CurveFetch!$D$8:$V$1000,16,0)</f>
        <v>53.166200000000003</v>
      </c>
      <c r="T98" s="141">
        <f t="shared" ca="1" si="45"/>
        <v>26.583100000000002</v>
      </c>
    </row>
    <row r="99" spans="1:20" x14ac:dyDescent="0.2">
      <c r="A99" s="97">
        <f t="shared" ca="1" si="46"/>
        <v>44835</v>
      </c>
      <c r="B99" s="100">
        <f ca="1">VLOOKUP($A99,[2]CurveFetch!$D$8:$R$1000,2,0)</f>
        <v>5.3609999999999998</v>
      </c>
      <c r="C99" s="100">
        <f ca="1">VLOOKUP($A99,[2]CurveFetch!$D$8:$R$1000,7,0)</f>
        <v>0</v>
      </c>
      <c r="D99" s="100">
        <f ca="1">VLOOKUP($A99,[2]CurveFetch!$D$8:$R$1000,5,0)</f>
        <v>0</v>
      </c>
      <c r="E99" s="100">
        <f ca="1">VLOOKUP($A99,[2]CurveFetch!$D$8:$R$1000,4,0)</f>
        <v>0</v>
      </c>
      <c r="F99" s="100">
        <f ca="1">VLOOKUP($A99,[2]CurveFetch!$D$8:$R$1000,15,0)</f>
        <v>0</v>
      </c>
      <c r="G99" s="100">
        <f ca="1">VLOOKUP($A99,[2]CurveFetch!$D$8:$R$1000,3,0)</f>
        <v>0</v>
      </c>
      <c r="H99" s="100">
        <f ca="1">VLOOKUP($A99,[2]CurveFetch!$D$8:$R$1000,9,0)</f>
        <v>0</v>
      </c>
      <c r="I99" s="100">
        <f ca="1">VLOOKUP($A99,[2]CurveFetch!$D$8:$R$1000,11,0)</f>
        <v>6.3235343597249999E-2</v>
      </c>
      <c r="J99" s="100">
        <f ca="1">VLOOKUP($A99,[2]CurveFetch!$D$8:$R$1000,8,0)</f>
        <v>0</v>
      </c>
      <c r="K99" s="100">
        <f t="shared" ca="1" si="41"/>
        <v>0</v>
      </c>
      <c r="L99" s="100">
        <f t="shared" ca="1" si="42"/>
        <v>0</v>
      </c>
      <c r="M99" s="100">
        <f t="shared" ca="1" si="47"/>
        <v>40.207499999999996</v>
      </c>
      <c r="N99" s="97">
        <f t="shared" ca="1" si="48"/>
        <v>44835</v>
      </c>
      <c r="O99" s="100">
        <f ca="1">VLOOKUP($A99,[2]CurveFetch!$D$8:$V$1000,16,0)</f>
        <v>70.406199999999998</v>
      </c>
      <c r="P99" s="141">
        <f t="shared" ca="1" si="43"/>
        <v>35.203099999999999</v>
      </c>
      <c r="Q99" s="100">
        <f ca="1">VLOOKUP($A99,[2]CurveFetch!$D$8:$V$1000,16,0)</f>
        <v>70.406199999999998</v>
      </c>
      <c r="R99" s="141">
        <f t="shared" ca="1" si="44"/>
        <v>35.203099999999999</v>
      </c>
      <c r="S99" s="100">
        <f ca="1">VLOOKUP($A99,[2]CurveFetch!$D$8:$V$1000,16,0)</f>
        <v>70.406199999999998</v>
      </c>
      <c r="T99" s="141">
        <f t="shared" ca="1" si="45"/>
        <v>35.203099999999999</v>
      </c>
    </row>
    <row r="100" spans="1:20" x14ac:dyDescent="0.2">
      <c r="A100" s="97">
        <f t="shared" ca="1" si="46"/>
        <v>44866</v>
      </c>
      <c r="B100" s="100">
        <f ca="1">VLOOKUP($A100,[2]CurveFetch!$D$8:$R$1000,2,0)</f>
        <v>5.5010000000000003</v>
      </c>
      <c r="C100" s="100">
        <f ca="1">VLOOKUP($A100,[2]CurveFetch!$D$8:$R$1000,7,0)</f>
        <v>0</v>
      </c>
      <c r="D100" s="100">
        <f ca="1">VLOOKUP($A100,[2]CurveFetch!$D$8:$R$1000,5,0)</f>
        <v>0</v>
      </c>
      <c r="E100" s="100">
        <f ca="1">VLOOKUP($A100,[2]CurveFetch!$D$8:$R$1000,4,0)</f>
        <v>0</v>
      </c>
      <c r="F100" s="100">
        <f ca="1">VLOOKUP($A100,[2]CurveFetch!$D$8:$R$1000,15,0)</f>
        <v>0</v>
      </c>
      <c r="G100" s="100">
        <f ca="1">VLOOKUP($A100,[2]CurveFetch!$D$8:$R$1000,3,0)</f>
        <v>0</v>
      </c>
      <c r="H100" s="100">
        <f ca="1">VLOOKUP($A100,[2]CurveFetch!$D$8:$R$1000,9,0)</f>
        <v>0</v>
      </c>
      <c r="I100" s="100">
        <f ca="1">VLOOKUP($A100,[2]CurveFetch!$D$8:$R$1000,11,0)</f>
        <v>6.3233231616756994E-2</v>
      </c>
      <c r="J100" s="100">
        <f ca="1">VLOOKUP($A100,[2]CurveFetch!$D$8:$R$1000,8,0)</f>
        <v>0</v>
      </c>
      <c r="K100" s="100">
        <f t="shared" ca="1" si="41"/>
        <v>0</v>
      </c>
      <c r="L100" s="100">
        <f t="shared" ca="1" si="42"/>
        <v>0</v>
      </c>
      <c r="M100" s="100">
        <f t="shared" ca="1" si="47"/>
        <v>41.2575</v>
      </c>
      <c r="N100" s="97">
        <f t="shared" ca="1" si="48"/>
        <v>44866</v>
      </c>
      <c r="O100" s="100">
        <f ca="1">VLOOKUP($A100,[2]CurveFetch!$D$8:$V$1000,16,0)</f>
        <v>40.406199999999998</v>
      </c>
      <c r="P100" s="141">
        <f t="shared" ca="1" si="43"/>
        <v>20.203099999999999</v>
      </c>
      <c r="Q100" s="100">
        <f ca="1">VLOOKUP($A100,[2]CurveFetch!$D$8:$V$1000,16,0)</f>
        <v>40.406199999999998</v>
      </c>
      <c r="R100" s="141">
        <f t="shared" ca="1" si="44"/>
        <v>20.203099999999999</v>
      </c>
      <c r="S100" s="100">
        <f ca="1">VLOOKUP($A100,[2]CurveFetch!$D$8:$V$1000,16,0)</f>
        <v>40.406199999999998</v>
      </c>
      <c r="T100" s="141">
        <f t="shared" ca="1" si="45"/>
        <v>20.203099999999999</v>
      </c>
    </row>
    <row r="101" spans="1:20" x14ac:dyDescent="0.2">
      <c r="A101" s="97">
        <f t="shared" ca="1" si="46"/>
        <v>44896</v>
      </c>
      <c r="B101" s="100">
        <f ca="1">VLOOKUP($A101,[2]CurveFetch!$D$8:$R$1000,2,0)</f>
        <v>5.6260000000000003</v>
      </c>
      <c r="C101" s="100">
        <f ca="1">VLOOKUP($A101,[2]CurveFetch!$D$8:$R$1000,7,0)</f>
        <v>0</v>
      </c>
      <c r="D101" s="100">
        <f ca="1">VLOOKUP($A101,[2]CurveFetch!$D$8:$R$1000,5,0)</f>
        <v>0</v>
      </c>
      <c r="E101" s="100">
        <f ca="1">VLOOKUP($A101,[2]CurveFetch!$D$8:$R$1000,4,0)</f>
        <v>0</v>
      </c>
      <c r="F101" s="100">
        <f ca="1">VLOOKUP($A101,[2]CurveFetch!$D$8:$R$1000,15,0)</f>
        <v>0</v>
      </c>
      <c r="G101" s="100">
        <f ca="1">VLOOKUP($A101,[2]CurveFetch!$D$8:$R$1000,3,0)</f>
        <v>0</v>
      </c>
      <c r="H101" s="100">
        <f ca="1">VLOOKUP($A101,[2]CurveFetch!$D$8:$R$1000,9,0)</f>
        <v>0</v>
      </c>
      <c r="I101" s="100">
        <f ca="1">VLOOKUP($A101,[2]CurveFetch!$D$8:$R$1000,11,0)</f>
        <v>6.3231187764670002E-2</v>
      </c>
      <c r="J101" s="100">
        <f ca="1">VLOOKUP($A101,[2]CurveFetch!$D$8:$R$1000,8,0)</f>
        <v>0</v>
      </c>
      <c r="K101" s="100">
        <f t="shared" ca="1" si="41"/>
        <v>0</v>
      </c>
      <c r="L101" s="100">
        <f t="shared" ca="1" si="42"/>
        <v>0</v>
      </c>
      <c r="M101" s="100">
        <f t="shared" ca="1" si="47"/>
        <v>42.195</v>
      </c>
      <c r="N101" s="97">
        <f t="shared" ca="1" si="48"/>
        <v>44896</v>
      </c>
      <c r="O101" s="100">
        <f ca="1">VLOOKUP($A101,[2]CurveFetch!$D$8:$V$1000,16,0)</f>
        <v>25.406199999999998</v>
      </c>
      <c r="P101" s="141">
        <f t="shared" ca="1" si="43"/>
        <v>12.703099999999999</v>
      </c>
      <c r="Q101" s="100">
        <f ca="1">VLOOKUP($A101,[2]CurveFetch!$D$8:$V$1000,16,0)</f>
        <v>25.406199999999998</v>
      </c>
      <c r="R101" s="141">
        <f t="shared" ca="1" si="44"/>
        <v>12.703099999999999</v>
      </c>
      <c r="S101" s="100">
        <f ca="1">VLOOKUP($A101,[2]CurveFetch!$D$8:$V$1000,16,0)</f>
        <v>25.406199999999998</v>
      </c>
      <c r="T101" s="141">
        <f t="shared" ca="1" si="45"/>
        <v>12.703099999999999</v>
      </c>
    </row>
    <row r="102" spans="1:20" x14ac:dyDescent="0.2">
      <c r="A102" s="97">
        <f t="shared" ca="1" si="46"/>
        <v>44927</v>
      </c>
      <c r="B102" s="100">
        <f ca="1">VLOOKUP($A102,[2]CurveFetch!$D$8:$R$1000,2,0)</f>
        <v>5.7949999999999999</v>
      </c>
      <c r="C102" s="100">
        <f ca="1">VLOOKUP($A102,[2]CurveFetch!$D$8:$R$1000,7,0)</f>
        <v>0</v>
      </c>
      <c r="D102" s="100">
        <f ca="1">VLOOKUP($A102,[2]CurveFetch!$D$8:$R$1000,5,0)</f>
        <v>0</v>
      </c>
      <c r="E102" s="100">
        <f ca="1">VLOOKUP($A102,[2]CurveFetch!$D$8:$R$1000,4,0)</f>
        <v>0</v>
      </c>
      <c r="F102" s="100">
        <f ca="1">VLOOKUP($A102,[2]CurveFetch!$D$8:$R$1000,15,0)</f>
        <v>0</v>
      </c>
      <c r="G102" s="100">
        <f ca="1">VLOOKUP($A102,[2]CurveFetch!$D$8:$R$1000,3,0)</f>
        <v>0</v>
      </c>
      <c r="H102" s="100">
        <f ca="1">VLOOKUP($A102,[2]CurveFetch!$D$8:$R$1000,9,0)</f>
        <v>0</v>
      </c>
      <c r="I102" s="100">
        <f ca="1">VLOOKUP($A102,[2]CurveFetch!$D$8:$R$1000,11,0)</f>
        <v>6.3229075784178995E-2</v>
      </c>
      <c r="J102" s="100">
        <f ca="1">VLOOKUP($A102,[2]CurveFetch!$D$8:$R$1000,8,0)</f>
        <v>0</v>
      </c>
      <c r="K102" s="100">
        <f t="shared" ca="1" si="41"/>
        <v>0</v>
      </c>
      <c r="L102" s="100">
        <f t="shared" ca="1" si="42"/>
        <v>0</v>
      </c>
      <c r="M102" s="100">
        <f t="shared" ca="1" si="47"/>
        <v>43.462499999999999</v>
      </c>
      <c r="N102" s="97">
        <f t="shared" ca="1" si="48"/>
        <v>44927</v>
      </c>
      <c r="O102" s="100">
        <f ca="1">VLOOKUP($A102,[2]CurveFetch!$D$8:$V$1000,16,0)</f>
        <v>56.652099999999997</v>
      </c>
      <c r="P102" s="141">
        <f t="shared" ca="1" si="43"/>
        <v>28.326049999999999</v>
      </c>
      <c r="Q102" s="100">
        <f ca="1">VLOOKUP($A102,[2]CurveFetch!$D$8:$V$1000,16,0)</f>
        <v>56.652099999999997</v>
      </c>
      <c r="R102" s="141">
        <f t="shared" ca="1" si="44"/>
        <v>28.326049999999999</v>
      </c>
      <c r="S102" s="100">
        <f ca="1">VLOOKUP($A102,[2]CurveFetch!$D$8:$V$1000,16,0)</f>
        <v>56.652099999999997</v>
      </c>
      <c r="T102" s="141">
        <f t="shared" ca="1" si="45"/>
        <v>28.326049999999999</v>
      </c>
    </row>
    <row r="103" spans="1:20" x14ac:dyDescent="0.2">
      <c r="A103" s="97">
        <f t="shared" ca="1" si="46"/>
        <v>44958</v>
      </c>
      <c r="B103" s="100">
        <f ca="1">VLOOKUP($A103,[2]CurveFetch!$D$8:$R$1000,2,0)</f>
        <v>5.6989999999999998</v>
      </c>
      <c r="C103" s="100">
        <f ca="1">VLOOKUP($A103,[2]CurveFetch!$D$8:$R$1000,7,0)</f>
        <v>0</v>
      </c>
      <c r="D103" s="100">
        <f ca="1">VLOOKUP($A103,[2]CurveFetch!$D$8:$R$1000,5,0)</f>
        <v>0</v>
      </c>
      <c r="E103" s="100">
        <f ca="1">VLOOKUP($A103,[2]CurveFetch!$D$8:$R$1000,4,0)</f>
        <v>0</v>
      </c>
      <c r="F103" s="100">
        <f ca="1">VLOOKUP($A103,[2]CurveFetch!$D$8:$R$1000,15,0)</f>
        <v>0</v>
      </c>
      <c r="G103" s="100">
        <f ca="1">VLOOKUP($A103,[2]CurveFetch!$D$8:$R$1000,3,0)</f>
        <v>0</v>
      </c>
      <c r="H103" s="100">
        <f ca="1">VLOOKUP($A103,[2]CurveFetch!$D$8:$R$1000,9,0)</f>
        <v>0</v>
      </c>
      <c r="I103" s="100">
        <f ca="1">VLOOKUP($A103,[2]CurveFetch!$D$8:$R$1000,11,0)</f>
        <v>6.3226963803691999E-2</v>
      </c>
      <c r="J103" s="100">
        <f ca="1">VLOOKUP($A103,[2]CurveFetch!$D$8:$R$1000,8,0)</f>
        <v>0</v>
      </c>
      <c r="K103" s="100">
        <f t="shared" ca="1" si="41"/>
        <v>0</v>
      </c>
      <c r="L103" s="100">
        <f t="shared" ca="1" si="42"/>
        <v>0</v>
      </c>
      <c r="M103" s="100">
        <f t="shared" ca="1" si="47"/>
        <v>42.7425</v>
      </c>
      <c r="N103" s="97">
        <f t="shared" ca="1" si="48"/>
        <v>44958</v>
      </c>
      <c r="O103" s="100">
        <f ca="1">VLOOKUP($A103,[2]CurveFetch!$D$8:$V$1000,16,0)</f>
        <v>46.652099999999997</v>
      </c>
      <c r="P103" s="141">
        <f t="shared" ca="1" si="43"/>
        <v>23.326049999999999</v>
      </c>
      <c r="Q103" s="100">
        <f ca="1">VLOOKUP($A103,[2]CurveFetch!$D$8:$V$1000,16,0)</f>
        <v>46.652099999999997</v>
      </c>
      <c r="R103" s="141">
        <f t="shared" ca="1" si="44"/>
        <v>23.326049999999999</v>
      </c>
      <c r="S103" s="100">
        <f ca="1">VLOOKUP($A103,[2]CurveFetch!$D$8:$V$1000,16,0)</f>
        <v>46.652099999999997</v>
      </c>
      <c r="T103" s="141">
        <f t="shared" ca="1" si="45"/>
        <v>23.326049999999999</v>
      </c>
    </row>
    <row r="104" spans="1:20" x14ac:dyDescent="0.2">
      <c r="A104" s="97">
        <f t="shared" ca="1" si="46"/>
        <v>44986</v>
      </c>
      <c r="B104" s="100">
        <f ca="1">VLOOKUP($A104,[2]CurveFetch!$D$8:$R$1000,2,0)</f>
        <v>5.5490000000000004</v>
      </c>
      <c r="C104" s="100">
        <f ca="1">VLOOKUP($A104,[2]CurveFetch!$D$8:$R$1000,7,0)</f>
        <v>0</v>
      </c>
      <c r="D104" s="100">
        <f ca="1">VLOOKUP($A104,[2]CurveFetch!$D$8:$R$1000,5,0)</f>
        <v>0</v>
      </c>
      <c r="E104" s="100">
        <f ca="1">VLOOKUP($A104,[2]CurveFetch!$D$8:$R$1000,4,0)</f>
        <v>0</v>
      </c>
      <c r="F104" s="100">
        <f ca="1">VLOOKUP($A104,[2]CurveFetch!$D$8:$R$1000,15,0)</f>
        <v>0</v>
      </c>
      <c r="G104" s="100">
        <f ca="1">VLOOKUP($A104,[2]CurveFetch!$D$8:$R$1000,3,0)</f>
        <v>0</v>
      </c>
      <c r="H104" s="100">
        <f ca="1">VLOOKUP($A104,[2]CurveFetch!$D$8:$R$1000,9,0)</f>
        <v>0</v>
      </c>
      <c r="I104" s="100">
        <f ca="1">VLOOKUP($A104,[2]CurveFetch!$D$8:$R$1000,11,0)</f>
        <v>6.3225056208412997E-2</v>
      </c>
      <c r="J104" s="100">
        <f ca="1">VLOOKUP($A104,[2]CurveFetch!$D$8:$R$1000,8,0)</f>
        <v>0</v>
      </c>
      <c r="K104" s="100">
        <f t="shared" ca="1" si="41"/>
        <v>0</v>
      </c>
      <c r="L104" s="100">
        <f t="shared" ca="1" si="42"/>
        <v>0</v>
      </c>
      <c r="M104" s="100">
        <f t="shared" ca="1" si="47"/>
        <v>41.6175</v>
      </c>
      <c r="N104" s="97">
        <f t="shared" ca="1" si="48"/>
        <v>44986</v>
      </c>
      <c r="O104" s="100">
        <f ca="1">VLOOKUP($A104,[2]CurveFetch!$D$8:$V$1000,16,0)</f>
        <v>36.652099999999997</v>
      </c>
      <c r="P104" s="141">
        <f t="shared" ca="1" si="43"/>
        <v>18.326049999999999</v>
      </c>
      <c r="Q104" s="100">
        <f ca="1">VLOOKUP($A104,[2]CurveFetch!$D$8:$V$1000,16,0)</f>
        <v>36.652099999999997</v>
      </c>
      <c r="R104" s="141">
        <f t="shared" ca="1" si="44"/>
        <v>18.326049999999999</v>
      </c>
      <c r="S104" s="100">
        <f ca="1">VLOOKUP($A104,[2]CurveFetch!$D$8:$V$1000,16,0)</f>
        <v>36.652099999999997</v>
      </c>
      <c r="T104" s="141">
        <f t="shared" ca="1" si="45"/>
        <v>18.326049999999999</v>
      </c>
    </row>
    <row r="105" spans="1:20" x14ac:dyDescent="0.2">
      <c r="A105" s="97">
        <f t="shared" ca="1" si="46"/>
        <v>45017</v>
      </c>
      <c r="B105" s="100">
        <f ca="1">VLOOKUP($A105,[2]CurveFetch!$D$8:$R$1000,2,0)</f>
        <v>5.3659999999999997</v>
      </c>
      <c r="C105" s="100">
        <f ca="1">VLOOKUP($A105,[2]CurveFetch!$D$8:$R$1000,7,0)</f>
        <v>0</v>
      </c>
      <c r="D105" s="100">
        <f ca="1">VLOOKUP($A105,[2]CurveFetch!$D$8:$R$1000,5,0)</f>
        <v>0</v>
      </c>
      <c r="E105" s="100">
        <f ca="1">VLOOKUP($A105,[2]CurveFetch!$D$8:$R$1000,4,0)</f>
        <v>0</v>
      </c>
      <c r="F105" s="100">
        <f ca="1">VLOOKUP($A105,[2]CurveFetch!$D$8:$R$1000,15,0)</f>
        <v>0</v>
      </c>
      <c r="G105" s="100">
        <f ca="1">VLOOKUP($A105,[2]CurveFetch!$D$8:$R$1000,3,0)</f>
        <v>0</v>
      </c>
      <c r="H105" s="100">
        <f ca="1">VLOOKUP($A105,[2]CurveFetch!$D$8:$R$1000,9,0)</f>
        <v>0</v>
      </c>
      <c r="I105" s="100">
        <f ca="1">VLOOKUP($A105,[2]CurveFetch!$D$8:$R$1000,11,0)</f>
        <v>6.3222944227927999E-2</v>
      </c>
      <c r="J105" s="100">
        <f ca="1">VLOOKUP($A105,[2]CurveFetch!$D$8:$R$1000,8,0)</f>
        <v>0</v>
      </c>
      <c r="K105" s="100">
        <f t="shared" ca="1" si="41"/>
        <v>0</v>
      </c>
      <c r="L105" s="100">
        <f t="shared" ca="1" si="42"/>
        <v>0</v>
      </c>
      <c r="M105" s="100">
        <f t="shared" ca="1" si="47"/>
        <v>40.244999999999997</v>
      </c>
      <c r="N105" s="97">
        <f t="shared" ca="1" si="48"/>
        <v>45017</v>
      </c>
      <c r="O105" s="100">
        <f ca="1">VLOOKUP($A105,[2]CurveFetch!$D$8:$V$1000,16,0)</f>
        <v>35.5428</v>
      </c>
      <c r="P105" s="141">
        <f t="shared" ca="1" si="43"/>
        <v>17.7714</v>
      </c>
      <c r="Q105" s="100">
        <f ca="1">VLOOKUP($A105,[2]CurveFetch!$D$8:$V$1000,16,0)</f>
        <v>35.5428</v>
      </c>
      <c r="R105" s="141">
        <f t="shared" ca="1" si="44"/>
        <v>17.7714</v>
      </c>
      <c r="S105" s="100">
        <f ca="1">VLOOKUP($A105,[2]CurveFetch!$D$8:$V$1000,16,0)</f>
        <v>35.5428</v>
      </c>
      <c r="T105" s="141">
        <f t="shared" ca="1" si="45"/>
        <v>17.7714</v>
      </c>
    </row>
    <row r="106" spans="1:20" x14ac:dyDescent="0.2">
      <c r="A106" s="97">
        <f t="shared" ca="1" si="46"/>
        <v>45047</v>
      </c>
      <c r="B106" s="100">
        <f ca="1">VLOOKUP($A106,[2]CurveFetch!$D$8:$R$1000,2,0)</f>
        <v>5.3410000000000002</v>
      </c>
      <c r="C106" s="100">
        <f ca="1">VLOOKUP($A106,[2]CurveFetch!$D$8:$R$1000,7,0)</f>
        <v>0</v>
      </c>
      <c r="D106" s="100">
        <f ca="1">VLOOKUP($A106,[2]CurveFetch!$D$8:$R$1000,5,0)</f>
        <v>0</v>
      </c>
      <c r="E106" s="100">
        <f ca="1">VLOOKUP($A106,[2]CurveFetch!$D$8:$R$1000,4,0)</f>
        <v>0</v>
      </c>
      <c r="F106" s="100">
        <f ca="1">VLOOKUP($A106,[2]CurveFetch!$D$8:$R$1000,15,0)</f>
        <v>0</v>
      </c>
      <c r="G106" s="100">
        <f ca="1">VLOOKUP($A106,[2]CurveFetch!$D$8:$R$1000,3,0)</f>
        <v>0</v>
      </c>
      <c r="H106" s="100">
        <f ca="1">VLOOKUP($A106,[2]CurveFetch!$D$8:$R$1000,9,0)</f>
        <v>0</v>
      </c>
      <c r="I106" s="100">
        <f ca="1">VLOOKUP($A106,[2]CurveFetch!$D$8:$R$1000,11,0)</f>
        <v>6.3220900375847003E-2</v>
      </c>
      <c r="J106" s="100">
        <f ca="1">VLOOKUP($A106,[2]CurveFetch!$D$8:$R$1000,8,0)</f>
        <v>0</v>
      </c>
      <c r="K106" s="100">
        <f t="shared" ca="1" si="41"/>
        <v>0</v>
      </c>
      <c r="L106" s="100">
        <f t="shared" ca="1" si="42"/>
        <v>0</v>
      </c>
      <c r="M106" s="100">
        <f t="shared" ca="1" si="47"/>
        <v>40.057500000000005</v>
      </c>
      <c r="N106" s="97">
        <f t="shared" ca="1" si="48"/>
        <v>45047</v>
      </c>
      <c r="O106" s="100">
        <f ca="1">VLOOKUP($A106,[2]CurveFetch!$D$8:$V$1000,16,0)</f>
        <v>40.5428</v>
      </c>
      <c r="P106" s="141">
        <f t="shared" ca="1" si="43"/>
        <v>20.2714</v>
      </c>
      <c r="Q106" s="100">
        <f ca="1">VLOOKUP($A106,[2]CurveFetch!$D$8:$V$1000,16,0)</f>
        <v>40.5428</v>
      </c>
      <c r="R106" s="141">
        <f t="shared" ca="1" si="44"/>
        <v>20.2714</v>
      </c>
      <c r="S106" s="100">
        <f ca="1">VLOOKUP($A106,[2]CurveFetch!$D$8:$V$1000,16,0)</f>
        <v>40.5428</v>
      </c>
      <c r="T106" s="141">
        <f t="shared" ca="1" si="45"/>
        <v>20.2714</v>
      </c>
    </row>
    <row r="107" spans="1:20" x14ac:dyDescent="0.2">
      <c r="A107" s="97">
        <f t="shared" ca="1" si="46"/>
        <v>45078</v>
      </c>
      <c r="B107" s="100">
        <f ca="1">VLOOKUP($A107,[2]CurveFetch!$D$8:$R$1000,2,0)</f>
        <v>5.37</v>
      </c>
      <c r="C107" s="100">
        <f ca="1">VLOOKUP($A107,[2]CurveFetch!$D$8:$R$1000,7,0)</f>
        <v>0</v>
      </c>
      <c r="D107" s="100">
        <f ca="1">VLOOKUP($A107,[2]CurveFetch!$D$8:$R$1000,5,0)</f>
        <v>0</v>
      </c>
      <c r="E107" s="100">
        <f ca="1">VLOOKUP($A107,[2]CurveFetch!$D$8:$R$1000,4,0)</f>
        <v>0</v>
      </c>
      <c r="F107" s="100">
        <f ca="1">VLOOKUP($A107,[2]CurveFetch!$D$8:$R$1000,15,0)</f>
        <v>0</v>
      </c>
      <c r="G107" s="100">
        <f ca="1">VLOOKUP($A107,[2]CurveFetch!$D$8:$R$1000,3,0)</f>
        <v>0</v>
      </c>
      <c r="H107" s="100">
        <f ca="1">VLOOKUP($A107,[2]CurveFetch!$D$8:$R$1000,9,0)</f>
        <v>0</v>
      </c>
      <c r="I107" s="100">
        <f ca="1">VLOOKUP($A107,[2]CurveFetch!$D$8:$R$1000,11,0)</f>
        <v>6.3218788395365003E-2</v>
      </c>
      <c r="J107" s="100">
        <f ca="1">VLOOKUP($A107,[2]CurveFetch!$D$8:$R$1000,8,0)</f>
        <v>0</v>
      </c>
      <c r="K107" s="100">
        <f t="shared" ca="1" si="41"/>
        <v>0</v>
      </c>
      <c r="L107" s="100">
        <f t="shared" ca="1" si="42"/>
        <v>0</v>
      </c>
      <c r="M107" s="100">
        <f t="shared" ca="1" si="47"/>
        <v>40.274999999999999</v>
      </c>
      <c r="N107" s="97">
        <f t="shared" ca="1" si="48"/>
        <v>45078</v>
      </c>
      <c r="O107" s="100">
        <f ca="1">VLOOKUP($A107,[2]CurveFetch!$D$8:$V$1000,16,0)</f>
        <v>65.5428</v>
      </c>
      <c r="P107" s="141">
        <f t="shared" ca="1" si="43"/>
        <v>32.7714</v>
      </c>
      <c r="Q107" s="100">
        <f ca="1">VLOOKUP($A107,[2]CurveFetch!$D$8:$V$1000,16,0)</f>
        <v>65.5428</v>
      </c>
      <c r="R107" s="141">
        <f t="shared" ca="1" si="44"/>
        <v>32.7714</v>
      </c>
      <c r="S107" s="100">
        <f ca="1">VLOOKUP($A107,[2]CurveFetch!$D$8:$V$1000,16,0)</f>
        <v>65.5428</v>
      </c>
      <c r="T107" s="141">
        <f t="shared" ca="1" si="45"/>
        <v>32.7714</v>
      </c>
    </row>
    <row r="108" spans="1:20" x14ac:dyDescent="0.2">
      <c r="A108" s="97">
        <f t="shared" ca="1" si="46"/>
        <v>45108</v>
      </c>
      <c r="B108" s="100">
        <f ca="1">VLOOKUP($A108,[2]CurveFetch!$D$8:$R$1000,2,0)</f>
        <v>5.4</v>
      </c>
      <c r="C108" s="100">
        <f ca="1">VLOOKUP($A108,[2]CurveFetch!$D$8:$R$1000,7,0)</f>
        <v>0</v>
      </c>
      <c r="D108" s="100">
        <f ca="1">VLOOKUP($A108,[2]CurveFetch!$D$8:$R$1000,5,0)</f>
        <v>0</v>
      </c>
      <c r="E108" s="100">
        <f ca="1">VLOOKUP($A108,[2]CurveFetch!$D$8:$R$1000,4,0)</f>
        <v>0</v>
      </c>
      <c r="F108" s="100">
        <f ca="1">VLOOKUP($A108,[2]CurveFetch!$D$8:$R$1000,15,0)</f>
        <v>0</v>
      </c>
      <c r="G108" s="100">
        <f ca="1">VLOOKUP($A108,[2]CurveFetch!$D$8:$R$1000,3,0)</f>
        <v>0</v>
      </c>
      <c r="H108" s="100">
        <f ca="1">VLOOKUP($A108,[2]CurveFetch!$D$8:$R$1000,9,0)</f>
        <v>0</v>
      </c>
      <c r="I108" s="100">
        <f ca="1">VLOOKUP($A108,[2]CurveFetch!$D$8:$R$1000,11,0)</f>
        <v>6.3216744543287004E-2</v>
      </c>
      <c r="J108" s="100">
        <f ca="1">VLOOKUP($A108,[2]CurveFetch!$D$8:$R$1000,8,0)</f>
        <v>0</v>
      </c>
      <c r="K108" s="100">
        <f t="shared" ca="1" si="41"/>
        <v>0</v>
      </c>
      <c r="L108" s="100">
        <f t="shared" ca="1" si="42"/>
        <v>0</v>
      </c>
      <c r="M108" s="100">
        <f t="shared" ca="1" si="47"/>
        <v>40.5</v>
      </c>
      <c r="N108" s="97">
        <f t="shared" ca="1" si="48"/>
        <v>45108</v>
      </c>
      <c r="O108" s="100">
        <f ca="1">VLOOKUP($A108,[2]CurveFetch!$D$8:$V$1000,16,0)</f>
        <v>63.505800000000001</v>
      </c>
      <c r="P108" s="141">
        <f t="shared" ca="1" si="43"/>
        <v>31.7529</v>
      </c>
      <c r="Q108" s="100">
        <f ca="1">VLOOKUP($A108,[2]CurveFetch!$D$8:$V$1000,16,0)</f>
        <v>63.505800000000001</v>
      </c>
      <c r="R108" s="141">
        <f t="shared" ca="1" si="44"/>
        <v>31.7529</v>
      </c>
      <c r="S108" s="100">
        <f ca="1">VLOOKUP($A108,[2]CurveFetch!$D$8:$V$1000,16,0)</f>
        <v>63.505800000000001</v>
      </c>
      <c r="T108" s="141">
        <f t="shared" ca="1" si="45"/>
        <v>31.7529</v>
      </c>
    </row>
    <row r="109" spans="1:20" x14ac:dyDescent="0.2">
      <c r="A109" s="97">
        <f t="shared" ca="1" si="46"/>
        <v>45139</v>
      </c>
      <c r="B109" s="100">
        <f ca="1">VLOOKUP($A109,[2]CurveFetch!$D$8:$R$1000,2,0)</f>
        <v>5.42</v>
      </c>
      <c r="C109" s="100">
        <f ca="1">VLOOKUP($A109,[2]CurveFetch!$D$8:$R$1000,7,0)</f>
        <v>0</v>
      </c>
      <c r="D109" s="100">
        <f ca="1">VLOOKUP($A109,[2]CurveFetch!$D$8:$R$1000,5,0)</f>
        <v>0</v>
      </c>
      <c r="E109" s="100">
        <f ca="1">VLOOKUP($A109,[2]CurveFetch!$D$8:$R$1000,4,0)</f>
        <v>0</v>
      </c>
      <c r="F109" s="100">
        <f ca="1">VLOOKUP($A109,[2]CurveFetch!$D$8:$R$1000,15,0)</f>
        <v>0</v>
      </c>
      <c r="G109" s="100">
        <f ca="1">VLOOKUP($A109,[2]CurveFetch!$D$8:$R$1000,3,0)</f>
        <v>0</v>
      </c>
      <c r="H109" s="100">
        <f ca="1">VLOOKUP($A109,[2]CurveFetch!$D$8:$R$1000,9,0)</f>
        <v>0</v>
      </c>
      <c r="I109" s="100">
        <f ca="1">VLOOKUP($A109,[2]CurveFetch!$D$8:$R$1000,11,0)</f>
        <v>6.3214632562807002E-2</v>
      </c>
      <c r="J109" s="100">
        <f ca="1">VLOOKUP($A109,[2]CurveFetch!$D$8:$R$1000,8,0)</f>
        <v>0</v>
      </c>
      <c r="K109" s="100">
        <f t="shared" ca="1" si="41"/>
        <v>0</v>
      </c>
      <c r="L109" s="100">
        <f t="shared" ca="1" si="42"/>
        <v>0</v>
      </c>
      <c r="M109" s="100">
        <f t="shared" ca="1" si="47"/>
        <v>40.65</v>
      </c>
      <c r="N109" s="97">
        <f t="shared" ca="1" si="48"/>
        <v>45139</v>
      </c>
      <c r="O109" s="100">
        <f ca="1">VLOOKUP($A109,[2]CurveFetch!$D$8:$V$1000,16,0)</f>
        <v>73.505799999999994</v>
      </c>
      <c r="P109" s="141">
        <f t="shared" ca="1" si="43"/>
        <v>36.752899999999997</v>
      </c>
      <c r="Q109" s="100">
        <f ca="1">VLOOKUP($A109,[2]CurveFetch!$D$8:$V$1000,16,0)</f>
        <v>73.505799999999994</v>
      </c>
      <c r="R109" s="141">
        <f t="shared" ca="1" si="44"/>
        <v>36.752899999999997</v>
      </c>
      <c r="S109" s="100">
        <f ca="1">VLOOKUP($A109,[2]CurveFetch!$D$8:$V$1000,16,0)</f>
        <v>73.505799999999994</v>
      </c>
      <c r="T109" s="141">
        <f t="shared" ca="1" si="45"/>
        <v>36.752899999999997</v>
      </c>
    </row>
    <row r="110" spans="1:20" x14ac:dyDescent="0.2">
      <c r="A110" s="97">
        <f t="shared" ca="1" si="46"/>
        <v>45170</v>
      </c>
      <c r="B110" s="100">
        <f ca="1">VLOOKUP($A110,[2]CurveFetch!$D$8:$R$1000,2,0)</f>
        <v>5.4409999999999998</v>
      </c>
      <c r="C110" s="100">
        <f ca="1">VLOOKUP($A110,[2]CurveFetch!$D$8:$R$1000,7,0)</f>
        <v>0</v>
      </c>
      <c r="D110" s="100">
        <f ca="1">VLOOKUP($A110,[2]CurveFetch!$D$8:$R$1000,5,0)</f>
        <v>0</v>
      </c>
      <c r="E110" s="100">
        <f ca="1">VLOOKUP($A110,[2]CurveFetch!$D$8:$R$1000,4,0)</f>
        <v>0</v>
      </c>
      <c r="F110" s="100">
        <f ca="1">VLOOKUP($A110,[2]CurveFetch!$D$8:$R$1000,15,0)</f>
        <v>0</v>
      </c>
      <c r="G110" s="100">
        <f ca="1">VLOOKUP($A110,[2]CurveFetch!$D$8:$R$1000,3,0)</f>
        <v>0</v>
      </c>
      <c r="H110" s="100">
        <f ca="1">VLOOKUP($A110,[2]CurveFetch!$D$8:$R$1000,9,0)</f>
        <v>0</v>
      </c>
      <c r="I110" s="100">
        <f ca="1">VLOOKUP($A110,[2]CurveFetch!$D$8:$R$1000,11,0)</f>
        <v>6.3212520582328999E-2</v>
      </c>
      <c r="J110" s="100">
        <f ca="1">VLOOKUP($A110,[2]CurveFetch!$D$8:$R$1000,8,0)</f>
        <v>0</v>
      </c>
      <c r="K110" s="100">
        <f t="shared" ca="1" si="41"/>
        <v>0</v>
      </c>
      <c r="L110" s="100">
        <f t="shared" ca="1" si="42"/>
        <v>0</v>
      </c>
      <c r="M110" s="100">
        <f t="shared" ca="1" si="47"/>
        <v>40.807499999999997</v>
      </c>
      <c r="N110" s="97">
        <f t="shared" ca="1" si="48"/>
        <v>45170</v>
      </c>
      <c r="O110" s="100">
        <f ca="1">VLOOKUP($A110,[2]CurveFetch!$D$8:$V$1000,16,0)</f>
        <v>53.505800000000001</v>
      </c>
      <c r="P110" s="141">
        <f t="shared" ca="1" si="43"/>
        <v>26.7529</v>
      </c>
      <c r="Q110" s="100">
        <f ca="1">VLOOKUP($A110,[2]CurveFetch!$D$8:$V$1000,16,0)</f>
        <v>53.505800000000001</v>
      </c>
      <c r="R110" s="141">
        <f t="shared" ca="1" si="44"/>
        <v>26.7529</v>
      </c>
      <c r="S110" s="100">
        <f ca="1">VLOOKUP($A110,[2]CurveFetch!$D$8:$V$1000,16,0)</f>
        <v>53.505800000000001</v>
      </c>
      <c r="T110" s="141">
        <f t="shared" ca="1" si="45"/>
        <v>26.7529</v>
      </c>
    </row>
    <row r="111" spans="1:20" x14ac:dyDescent="0.2">
      <c r="A111" s="97">
        <f t="shared" ca="1" si="46"/>
        <v>45200</v>
      </c>
      <c r="B111" s="100">
        <f ca="1">VLOOKUP($A111,[2]CurveFetch!$D$8:$R$1000,2,0)</f>
        <v>5.4710000000000001</v>
      </c>
      <c r="C111" s="100">
        <f ca="1">VLOOKUP($A111,[2]CurveFetch!$D$8:$R$1000,7,0)</f>
        <v>0</v>
      </c>
      <c r="D111" s="100">
        <f ca="1">VLOOKUP($A111,[2]CurveFetch!$D$8:$R$1000,5,0)</f>
        <v>0</v>
      </c>
      <c r="E111" s="100">
        <f ca="1">VLOOKUP($A111,[2]CurveFetch!$D$8:$R$1000,4,0)</f>
        <v>0</v>
      </c>
      <c r="F111" s="100">
        <f ca="1">VLOOKUP($A111,[2]CurveFetch!$D$8:$R$1000,15,0)</f>
        <v>0</v>
      </c>
      <c r="G111" s="100">
        <f ca="1">VLOOKUP($A111,[2]CurveFetch!$D$8:$R$1000,3,0)</f>
        <v>0</v>
      </c>
      <c r="H111" s="100">
        <f ca="1">VLOOKUP($A111,[2]CurveFetch!$D$8:$R$1000,9,0)</f>
        <v>0</v>
      </c>
      <c r="I111" s="100">
        <f ca="1">VLOOKUP($A111,[2]CurveFetch!$D$8:$R$1000,11,0)</f>
        <v>6.3210476730254997E-2</v>
      </c>
      <c r="J111" s="100">
        <f ca="1">VLOOKUP($A111,[2]CurveFetch!$D$8:$R$1000,8,0)</f>
        <v>0</v>
      </c>
      <c r="K111" s="100">
        <f t="shared" ca="1" si="41"/>
        <v>0</v>
      </c>
      <c r="L111" s="100">
        <f t="shared" ca="1" si="42"/>
        <v>0</v>
      </c>
      <c r="M111" s="100">
        <f t="shared" ca="1" si="47"/>
        <v>41.032499999999999</v>
      </c>
      <c r="N111" s="97">
        <f t="shared" ca="1" si="48"/>
        <v>45200</v>
      </c>
      <c r="O111" s="100">
        <f ca="1">VLOOKUP($A111,[2]CurveFetch!$D$8:$V$1000,16,0)</f>
        <v>70.621700000000004</v>
      </c>
      <c r="P111" s="141">
        <f t="shared" ca="1" si="43"/>
        <v>35.310850000000002</v>
      </c>
      <c r="Q111" s="100">
        <f ca="1">VLOOKUP($A111,[2]CurveFetch!$D$8:$V$1000,16,0)</f>
        <v>70.621700000000004</v>
      </c>
      <c r="R111" s="141">
        <f t="shared" ca="1" si="44"/>
        <v>35.310850000000002</v>
      </c>
      <c r="S111" s="100">
        <f ca="1">VLOOKUP($A111,[2]CurveFetch!$D$8:$V$1000,16,0)</f>
        <v>70.621700000000004</v>
      </c>
      <c r="T111" s="141">
        <f t="shared" ca="1" si="45"/>
        <v>35.310850000000002</v>
      </c>
    </row>
    <row r="112" spans="1:20" x14ac:dyDescent="0.2">
      <c r="A112" s="97">
        <f t="shared" ca="1" si="46"/>
        <v>45231</v>
      </c>
      <c r="B112" s="100">
        <f ca="1">VLOOKUP($A112,[2]CurveFetch!$D$8:$R$1000,2,0)</f>
        <v>5.6109999999999998</v>
      </c>
      <c r="C112" s="100">
        <f ca="1">VLOOKUP($A112,[2]CurveFetch!$D$8:$R$1000,7,0)</f>
        <v>0</v>
      </c>
      <c r="D112" s="100">
        <f ca="1">VLOOKUP($A112,[2]CurveFetch!$D$8:$R$1000,5,0)</f>
        <v>0</v>
      </c>
      <c r="E112" s="100">
        <f ca="1">VLOOKUP($A112,[2]CurveFetch!$D$8:$R$1000,4,0)</f>
        <v>0</v>
      </c>
      <c r="F112" s="100">
        <f ca="1">VLOOKUP($A112,[2]CurveFetch!$D$8:$R$1000,15,0)</f>
        <v>0</v>
      </c>
      <c r="G112" s="100">
        <f ca="1">VLOOKUP($A112,[2]CurveFetch!$D$8:$R$1000,3,0)</f>
        <v>0</v>
      </c>
      <c r="H112" s="100">
        <f ca="1">VLOOKUP($A112,[2]CurveFetch!$D$8:$R$1000,9,0)</f>
        <v>0</v>
      </c>
      <c r="I112" s="100">
        <f ca="1">VLOOKUP($A112,[2]CurveFetch!$D$8:$R$1000,11,0)</f>
        <v>6.3208364749781004E-2</v>
      </c>
      <c r="J112" s="100">
        <f ca="1">VLOOKUP($A112,[2]CurveFetch!$D$8:$R$1000,8,0)</f>
        <v>0</v>
      </c>
      <c r="K112" s="100">
        <f t="shared" ca="1" si="41"/>
        <v>0</v>
      </c>
      <c r="L112" s="100">
        <f t="shared" ca="1" si="42"/>
        <v>0</v>
      </c>
      <c r="M112" s="100">
        <f t="shared" ca="1" si="47"/>
        <v>42.082499999999996</v>
      </c>
      <c r="N112" s="97">
        <f t="shared" ca="1" si="48"/>
        <v>45231</v>
      </c>
      <c r="O112" s="100">
        <f ca="1">VLOOKUP($A112,[2]CurveFetch!$D$8:$V$1000,16,0)</f>
        <v>40.621699999999997</v>
      </c>
      <c r="P112" s="141">
        <f t="shared" ca="1" si="43"/>
        <v>20.310849999999999</v>
      </c>
      <c r="Q112" s="100">
        <f ca="1">VLOOKUP($A112,[2]CurveFetch!$D$8:$V$1000,16,0)</f>
        <v>40.621699999999997</v>
      </c>
      <c r="R112" s="141">
        <f t="shared" ca="1" si="44"/>
        <v>20.310849999999999</v>
      </c>
      <c r="S112" s="100">
        <f ca="1">VLOOKUP($A112,[2]CurveFetch!$D$8:$V$1000,16,0)</f>
        <v>40.621699999999997</v>
      </c>
      <c r="T112" s="141">
        <f t="shared" ca="1" si="45"/>
        <v>20.310849999999999</v>
      </c>
    </row>
    <row r="113" spans="1:20" x14ac:dyDescent="0.2">
      <c r="A113" s="97">
        <f t="shared" ca="1" si="46"/>
        <v>45261</v>
      </c>
      <c r="B113" s="100">
        <f ca="1">VLOOKUP($A113,[2]CurveFetch!$D$8:$R$1000,2,0)</f>
        <v>5.7359999999999998</v>
      </c>
      <c r="C113" s="100">
        <f ca="1">VLOOKUP($A113,[2]CurveFetch!$D$8:$R$1000,7,0)</f>
        <v>0</v>
      </c>
      <c r="D113" s="100">
        <f ca="1">VLOOKUP($A113,[2]CurveFetch!$D$8:$R$1000,5,0)</f>
        <v>0</v>
      </c>
      <c r="E113" s="100">
        <f ca="1">VLOOKUP($A113,[2]CurveFetch!$D$8:$R$1000,4,0)</f>
        <v>0</v>
      </c>
      <c r="F113" s="100">
        <f ca="1">VLOOKUP($A113,[2]CurveFetch!$D$8:$R$1000,15,0)</f>
        <v>0</v>
      </c>
      <c r="G113" s="100">
        <f ca="1">VLOOKUP($A113,[2]CurveFetch!$D$8:$R$1000,3,0)</f>
        <v>0</v>
      </c>
      <c r="H113" s="100">
        <f ca="1">VLOOKUP($A113,[2]CurveFetch!$D$8:$R$1000,9,0)</f>
        <v>0</v>
      </c>
      <c r="I113" s="100">
        <f ca="1">VLOOKUP($A113,[2]CurveFetch!$D$8:$R$1000,11,0)</f>
        <v>6.3206320897709001E-2</v>
      </c>
      <c r="J113" s="100">
        <f ca="1">VLOOKUP($A113,[2]CurveFetch!$D$8:$R$1000,8,0)</f>
        <v>0</v>
      </c>
      <c r="K113" s="100">
        <f t="shared" ca="1" si="41"/>
        <v>0</v>
      </c>
      <c r="L113" s="100">
        <f t="shared" ca="1" si="42"/>
        <v>0</v>
      </c>
      <c r="M113" s="100">
        <f t="shared" ca="1" si="47"/>
        <v>43.019999999999996</v>
      </c>
      <c r="N113" s="97">
        <f t="shared" ca="1" si="48"/>
        <v>45261</v>
      </c>
      <c r="O113" s="100">
        <f ca="1">VLOOKUP($A113,[2]CurveFetch!$D$8:$V$1000,16,0)</f>
        <v>25.621700000000001</v>
      </c>
      <c r="P113" s="141">
        <f t="shared" ca="1" si="43"/>
        <v>12.81085</v>
      </c>
      <c r="Q113" s="100">
        <f ca="1">VLOOKUP($A113,[2]CurveFetch!$D$8:$V$1000,16,0)</f>
        <v>25.621700000000001</v>
      </c>
      <c r="R113" s="141">
        <f t="shared" ca="1" si="44"/>
        <v>12.81085</v>
      </c>
      <c r="S113" s="100">
        <f ca="1">VLOOKUP($A113,[2]CurveFetch!$D$8:$V$1000,16,0)</f>
        <v>25.621700000000001</v>
      </c>
      <c r="T113" s="141">
        <f t="shared" ca="1" si="45"/>
        <v>12.81085</v>
      </c>
    </row>
    <row r="114" spans="1:20" x14ac:dyDescent="0.2">
      <c r="A114" s="97">
        <f t="shared" ca="1" si="46"/>
        <v>45292</v>
      </c>
      <c r="B114" s="100" t="e">
        <f ca="1">VLOOKUP($A114,[2]CurveFetch!$D$8:$R$1000,2,0)</f>
        <v>#N/A</v>
      </c>
      <c r="C114" s="100" t="e">
        <f ca="1">VLOOKUP($A114,[2]CurveFetch!$D$8:$R$1000,7,0)</f>
        <v>#N/A</v>
      </c>
      <c r="D114" s="100" t="e">
        <f ca="1">VLOOKUP($A114,[2]CurveFetch!$D$8:$R$1000,5,0)</f>
        <v>#N/A</v>
      </c>
      <c r="E114" s="100" t="e">
        <f ca="1">VLOOKUP($A114,[2]CurveFetch!$D$8:$R$1000,4,0)</f>
        <v>#N/A</v>
      </c>
      <c r="F114" s="100" t="e">
        <f ca="1">VLOOKUP($A114,[2]CurveFetch!$D$8:$R$1000,15,0)</f>
        <v>#N/A</v>
      </c>
      <c r="G114" s="100" t="e">
        <f ca="1">VLOOKUP($A114,[2]CurveFetch!$D$8:$R$1000,3,0)</f>
        <v>#N/A</v>
      </c>
      <c r="H114" s="100" t="e">
        <f ca="1">VLOOKUP($A114,[2]CurveFetch!$D$8:$R$1000,9,0)</f>
        <v>#N/A</v>
      </c>
      <c r="I114" s="100" t="e">
        <f ca="1">VLOOKUP($A114,[2]CurveFetch!$D$8:$R$1000,11,0)</f>
        <v>#N/A</v>
      </c>
      <c r="J114" s="100" t="e">
        <f ca="1">VLOOKUP($A114,[2]CurveFetch!$D$8:$R$1000,8,0)</f>
        <v>#N/A</v>
      </c>
      <c r="K114" s="100" t="e">
        <f t="shared" ca="1" si="41"/>
        <v>#N/A</v>
      </c>
      <c r="L114" s="100" t="e">
        <f t="shared" ca="1" si="42"/>
        <v>#N/A</v>
      </c>
      <c r="M114" s="100" t="e">
        <f t="shared" ca="1" si="47"/>
        <v>#N/A</v>
      </c>
      <c r="N114" s="97">
        <f t="shared" ca="1" si="48"/>
        <v>45292</v>
      </c>
      <c r="O114" s="100" t="e">
        <f ca="1">VLOOKUP($A114,[2]CurveFetch!$D$8:$V$1000,16,0)</f>
        <v>#N/A</v>
      </c>
      <c r="P114" s="141" t="e">
        <f t="shared" ca="1" si="43"/>
        <v>#N/A</v>
      </c>
      <c r="Q114" s="100" t="e">
        <f ca="1">VLOOKUP($A114,[2]CurveFetch!$D$8:$V$1000,16,0)</f>
        <v>#N/A</v>
      </c>
      <c r="R114" s="141" t="e">
        <f t="shared" ca="1" si="44"/>
        <v>#N/A</v>
      </c>
      <c r="S114" s="100" t="e">
        <f ca="1">VLOOKUP($A114,[2]CurveFetch!$D$8:$V$1000,16,0)</f>
        <v>#N/A</v>
      </c>
      <c r="T114" s="141" t="e">
        <f t="shared" ca="1" si="45"/>
        <v>#N/A</v>
      </c>
    </row>
    <row r="115" spans="1:20" x14ac:dyDescent="0.2">
      <c r="A115" s="97">
        <f t="shared" ca="1" si="46"/>
        <v>45323</v>
      </c>
      <c r="B115" s="100" t="e">
        <f ca="1">VLOOKUP($A115,[2]CurveFetch!$D$8:$R$1000,2,0)</f>
        <v>#N/A</v>
      </c>
      <c r="C115" s="100" t="e">
        <f ca="1">VLOOKUP($A115,[2]CurveFetch!$D$8:$R$1000,7,0)</f>
        <v>#N/A</v>
      </c>
      <c r="D115" s="100" t="e">
        <f ca="1">VLOOKUP($A115,[2]CurveFetch!$D$8:$R$1000,5,0)</f>
        <v>#N/A</v>
      </c>
      <c r="E115" s="100" t="e">
        <f ca="1">VLOOKUP($A115,[2]CurveFetch!$D$8:$R$1000,4,0)</f>
        <v>#N/A</v>
      </c>
      <c r="F115" s="100" t="e">
        <f ca="1">VLOOKUP($A115,[2]CurveFetch!$D$8:$R$1000,15,0)</f>
        <v>#N/A</v>
      </c>
      <c r="G115" s="100" t="e">
        <f ca="1">VLOOKUP($A115,[2]CurveFetch!$D$8:$R$1000,3,0)</f>
        <v>#N/A</v>
      </c>
      <c r="H115" s="100" t="e">
        <f ca="1">VLOOKUP($A115,[2]CurveFetch!$D$8:$R$1000,9,0)</f>
        <v>#N/A</v>
      </c>
      <c r="I115" s="100" t="e">
        <f ca="1">VLOOKUP($A115,[2]CurveFetch!$D$8:$R$1000,11,0)</f>
        <v>#N/A</v>
      </c>
      <c r="J115" s="100" t="e">
        <f ca="1">VLOOKUP($A115,[2]CurveFetch!$D$8:$R$1000,8,0)</f>
        <v>#N/A</v>
      </c>
      <c r="K115" s="100" t="e">
        <f t="shared" ca="1" si="41"/>
        <v>#N/A</v>
      </c>
      <c r="L115" s="100" t="e">
        <f t="shared" ca="1" si="42"/>
        <v>#N/A</v>
      </c>
      <c r="M115" s="100" t="e">
        <f t="shared" ca="1" si="47"/>
        <v>#N/A</v>
      </c>
      <c r="N115" s="97">
        <f t="shared" ca="1" si="48"/>
        <v>45323</v>
      </c>
      <c r="O115" s="100" t="e">
        <f ca="1">VLOOKUP($A115,[2]CurveFetch!$D$8:$V$1000,16,0)</f>
        <v>#N/A</v>
      </c>
      <c r="P115" s="141" t="e">
        <f t="shared" ca="1" si="43"/>
        <v>#N/A</v>
      </c>
      <c r="Q115" s="100" t="e">
        <f ca="1">VLOOKUP($A115,[2]CurveFetch!$D$8:$V$1000,16,0)</f>
        <v>#N/A</v>
      </c>
      <c r="R115" s="141" t="e">
        <f t="shared" ca="1" si="44"/>
        <v>#N/A</v>
      </c>
      <c r="S115" s="100" t="e">
        <f ca="1">VLOOKUP($A115,[2]CurveFetch!$D$8:$V$1000,16,0)</f>
        <v>#N/A</v>
      </c>
      <c r="T115" s="141" t="e">
        <f t="shared" ca="1" si="45"/>
        <v>#N/A</v>
      </c>
    </row>
    <row r="116" spans="1:20" x14ac:dyDescent="0.2">
      <c r="A116" s="97">
        <f t="shared" ca="1" si="46"/>
        <v>45352</v>
      </c>
      <c r="B116" s="100" t="e">
        <f ca="1">VLOOKUP($A116,[2]CurveFetch!$D$8:$R$1000,2,0)</f>
        <v>#N/A</v>
      </c>
      <c r="C116" s="100" t="e">
        <f ca="1">VLOOKUP($A116,[2]CurveFetch!$D$8:$R$1000,7,0)</f>
        <v>#N/A</v>
      </c>
      <c r="D116" s="100" t="e">
        <f ca="1">VLOOKUP($A116,[2]CurveFetch!$D$8:$R$1000,5,0)</f>
        <v>#N/A</v>
      </c>
      <c r="E116" s="100" t="e">
        <f ca="1">VLOOKUP($A116,[2]CurveFetch!$D$8:$R$1000,4,0)</f>
        <v>#N/A</v>
      </c>
      <c r="F116" s="100" t="e">
        <f ca="1">VLOOKUP($A116,[2]CurveFetch!$D$8:$R$1000,15,0)</f>
        <v>#N/A</v>
      </c>
      <c r="G116" s="100" t="e">
        <f ca="1">VLOOKUP($A116,[2]CurveFetch!$D$8:$R$1000,3,0)</f>
        <v>#N/A</v>
      </c>
      <c r="H116" s="100" t="e">
        <f ca="1">VLOOKUP($A116,[2]CurveFetch!$D$8:$R$1000,9,0)</f>
        <v>#N/A</v>
      </c>
      <c r="I116" s="100" t="e">
        <f ca="1">VLOOKUP($A116,[2]CurveFetch!$D$8:$R$1000,11,0)</f>
        <v>#N/A</v>
      </c>
      <c r="J116" s="100" t="e">
        <f ca="1">VLOOKUP($A116,[2]CurveFetch!$D$8:$R$1000,8,0)</f>
        <v>#N/A</v>
      </c>
      <c r="K116" s="100" t="e">
        <f t="shared" ca="1" si="41"/>
        <v>#N/A</v>
      </c>
      <c r="L116" s="100" t="e">
        <f t="shared" ca="1" si="42"/>
        <v>#N/A</v>
      </c>
      <c r="M116" s="100" t="e">
        <f t="shared" ca="1" si="47"/>
        <v>#N/A</v>
      </c>
      <c r="N116" s="97">
        <f t="shared" ca="1" si="48"/>
        <v>45352</v>
      </c>
      <c r="O116" s="100" t="e">
        <f ca="1">VLOOKUP($A116,[2]CurveFetch!$D$8:$V$1000,16,0)</f>
        <v>#N/A</v>
      </c>
      <c r="P116" s="141" t="e">
        <f t="shared" ca="1" si="43"/>
        <v>#N/A</v>
      </c>
      <c r="Q116" s="100" t="e">
        <f ca="1">VLOOKUP($A116,[2]CurveFetch!$D$8:$V$1000,16,0)</f>
        <v>#N/A</v>
      </c>
      <c r="R116" s="141" t="e">
        <f t="shared" ca="1" si="44"/>
        <v>#N/A</v>
      </c>
      <c r="S116" s="100" t="e">
        <f ca="1">VLOOKUP($A116,[2]CurveFetch!$D$8:$V$1000,16,0)</f>
        <v>#N/A</v>
      </c>
      <c r="T116" s="141" t="e">
        <f t="shared" ca="1" si="45"/>
        <v>#N/A</v>
      </c>
    </row>
    <row r="117" spans="1:20" x14ac:dyDescent="0.2">
      <c r="A117" s="97">
        <f t="shared" ca="1" si="46"/>
        <v>45383</v>
      </c>
      <c r="B117" s="100" t="e">
        <f ca="1">VLOOKUP($A117,[2]CurveFetch!$D$8:$R$1000,2,0)</f>
        <v>#N/A</v>
      </c>
      <c r="C117" s="100" t="e">
        <f ca="1">VLOOKUP($A117,[2]CurveFetch!$D$8:$R$1000,7,0)</f>
        <v>#N/A</v>
      </c>
      <c r="D117" s="100" t="e">
        <f ca="1">VLOOKUP($A117,[2]CurveFetch!$D$8:$R$1000,5,0)</f>
        <v>#N/A</v>
      </c>
      <c r="E117" s="100" t="e">
        <f ca="1">VLOOKUP($A117,[2]CurveFetch!$D$8:$R$1000,4,0)</f>
        <v>#N/A</v>
      </c>
      <c r="F117" s="100" t="e">
        <f ca="1">VLOOKUP($A117,[2]CurveFetch!$D$8:$R$1000,15,0)</f>
        <v>#N/A</v>
      </c>
      <c r="G117" s="100" t="e">
        <f ca="1">VLOOKUP($A117,[2]CurveFetch!$D$8:$R$1000,3,0)</f>
        <v>#N/A</v>
      </c>
      <c r="H117" s="100" t="e">
        <f ca="1">VLOOKUP($A117,[2]CurveFetch!$D$8:$R$1000,9,0)</f>
        <v>#N/A</v>
      </c>
      <c r="I117" s="100" t="e">
        <f ca="1">VLOOKUP($A117,[2]CurveFetch!$D$8:$R$1000,11,0)</f>
        <v>#N/A</v>
      </c>
      <c r="J117" s="100" t="e">
        <f ca="1">VLOOKUP($A117,[2]CurveFetch!$D$8:$R$1000,8,0)</f>
        <v>#N/A</v>
      </c>
      <c r="K117" s="100" t="e">
        <f t="shared" ca="1" si="41"/>
        <v>#N/A</v>
      </c>
      <c r="L117" s="100" t="e">
        <f t="shared" ca="1" si="42"/>
        <v>#N/A</v>
      </c>
      <c r="M117" s="100" t="e">
        <f t="shared" ca="1" si="47"/>
        <v>#N/A</v>
      </c>
      <c r="N117" s="97">
        <f t="shared" ca="1" si="48"/>
        <v>45383</v>
      </c>
      <c r="O117" s="100" t="e">
        <f ca="1">VLOOKUP($A117,[2]CurveFetch!$D$8:$V$1000,16,0)</f>
        <v>#N/A</v>
      </c>
      <c r="P117" s="141" t="e">
        <f t="shared" ca="1" si="43"/>
        <v>#N/A</v>
      </c>
      <c r="Q117" s="100" t="e">
        <f ca="1">VLOOKUP($A117,[2]CurveFetch!$D$8:$V$1000,16,0)</f>
        <v>#N/A</v>
      </c>
      <c r="R117" s="141" t="e">
        <f t="shared" ca="1" si="44"/>
        <v>#N/A</v>
      </c>
      <c r="S117" s="100" t="e">
        <f ca="1">VLOOKUP($A117,[2]CurveFetch!$D$8:$V$1000,16,0)</f>
        <v>#N/A</v>
      </c>
      <c r="T117" s="141" t="e">
        <f t="shared" ca="1" si="45"/>
        <v>#N/A</v>
      </c>
    </row>
    <row r="118" spans="1:20" x14ac:dyDescent="0.2">
      <c r="A118" s="97">
        <f t="shared" ca="1" si="46"/>
        <v>45413</v>
      </c>
      <c r="B118" s="100" t="e">
        <f ca="1">VLOOKUP($A118,[2]CurveFetch!$D$8:$R$1000,2,0)</f>
        <v>#N/A</v>
      </c>
      <c r="C118" s="100" t="e">
        <f ca="1">VLOOKUP($A118,[2]CurveFetch!$D$8:$R$1000,7,0)</f>
        <v>#N/A</v>
      </c>
      <c r="D118" s="100" t="e">
        <f ca="1">VLOOKUP($A118,[2]CurveFetch!$D$8:$R$1000,5,0)</f>
        <v>#N/A</v>
      </c>
      <c r="E118" s="100" t="e">
        <f ca="1">VLOOKUP($A118,[2]CurveFetch!$D$8:$R$1000,4,0)</f>
        <v>#N/A</v>
      </c>
      <c r="F118" s="100" t="e">
        <f ca="1">VLOOKUP($A118,[2]CurveFetch!$D$8:$R$1000,15,0)</f>
        <v>#N/A</v>
      </c>
      <c r="G118" s="100" t="e">
        <f ca="1">VLOOKUP($A118,[2]CurveFetch!$D$8:$R$1000,3,0)</f>
        <v>#N/A</v>
      </c>
      <c r="H118" s="100" t="e">
        <f ca="1">VLOOKUP($A118,[2]CurveFetch!$D$8:$R$1000,9,0)</f>
        <v>#N/A</v>
      </c>
      <c r="I118" s="100" t="e">
        <f ca="1">VLOOKUP($A118,[2]CurveFetch!$D$8:$R$1000,11,0)</f>
        <v>#N/A</v>
      </c>
      <c r="J118" s="100" t="e">
        <f ca="1">VLOOKUP($A118,[2]CurveFetch!$D$8:$R$1000,8,0)</f>
        <v>#N/A</v>
      </c>
      <c r="K118" s="100" t="e">
        <f t="shared" ca="1" si="41"/>
        <v>#N/A</v>
      </c>
      <c r="L118" s="100" t="e">
        <f t="shared" ca="1" si="42"/>
        <v>#N/A</v>
      </c>
      <c r="M118" s="100" t="e">
        <f t="shared" ca="1" si="47"/>
        <v>#N/A</v>
      </c>
      <c r="N118" s="97">
        <f t="shared" ca="1" si="48"/>
        <v>45413</v>
      </c>
      <c r="O118" s="100" t="e">
        <f ca="1">VLOOKUP($A118,[2]CurveFetch!$D$8:$V$1000,16,0)</f>
        <v>#N/A</v>
      </c>
      <c r="P118" s="141" t="e">
        <f t="shared" ca="1" si="43"/>
        <v>#N/A</v>
      </c>
      <c r="Q118" s="100" t="e">
        <f ca="1">VLOOKUP($A118,[2]CurveFetch!$D$8:$V$1000,16,0)</f>
        <v>#N/A</v>
      </c>
      <c r="R118" s="141" t="e">
        <f t="shared" ca="1" si="44"/>
        <v>#N/A</v>
      </c>
      <c r="S118" s="100" t="e">
        <f ca="1">VLOOKUP($A118,[2]CurveFetch!$D$8:$V$1000,16,0)</f>
        <v>#N/A</v>
      </c>
      <c r="T118" s="141" t="e">
        <f t="shared" ca="1" si="45"/>
        <v>#N/A</v>
      </c>
    </row>
    <row r="119" spans="1:20" x14ac:dyDescent="0.2">
      <c r="A119" s="97">
        <f t="shared" ca="1" si="46"/>
        <v>45444</v>
      </c>
      <c r="B119" s="100" t="e">
        <f ca="1">VLOOKUP($A119,[2]CurveFetch!$D$8:$R$1000,2,0)</f>
        <v>#N/A</v>
      </c>
      <c r="C119" s="100" t="e">
        <f ca="1">VLOOKUP($A119,[2]CurveFetch!$D$8:$R$1000,7,0)</f>
        <v>#N/A</v>
      </c>
      <c r="D119" s="100" t="e">
        <f ca="1">VLOOKUP($A119,[2]CurveFetch!$D$8:$R$1000,5,0)</f>
        <v>#N/A</v>
      </c>
      <c r="E119" s="100" t="e">
        <f ca="1">VLOOKUP($A119,[2]CurveFetch!$D$8:$R$1000,4,0)</f>
        <v>#N/A</v>
      </c>
      <c r="F119" s="100" t="e">
        <f ca="1">VLOOKUP($A119,[2]CurveFetch!$D$8:$R$1000,15,0)</f>
        <v>#N/A</v>
      </c>
      <c r="G119" s="100" t="e">
        <f ca="1">VLOOKUP($A119,[2]CurveFetch!$D$8:$R$1000,3,0)</f>
        <v>#N/A</v>
      </c>
      <c r="H119" s="100" t="e">
        <f ca="1">VLOOKUP($A119,[2]CurveFetch!$D$8:$R$1000,9,0)</f>
        <v>#N/A</v>
      </c>
      <c r="I119" s="100" t="e">
        <f ca="1">VLOOKUP($A119,[2]CurveFetch!$D$8:$R$1000,11,0)</f>
        <v>#N/A</v>
      </c>
      <c r="J119" s="100" t="e">
        <f ca="1">VLOOKUP($A119,[2]CurveFetch!$D$8:$R$1000,8,0)</f>
        <v>#N/A</v>
      </c>
      <c r="K119" s="100" t="e">
        <f t="shared" ca="1" si="41"/>
        <v>#N/A</v>
      </c>
      <c r="L119" s="100" t="e">
        <f t="shared" ca="1" si="42"/>
        <v>#N/A</v>
      </c>
      <c r="M119" s="100" t="e">
        <f t="shared" ca="1" si="47"/>
        <v>#N/A</v>
      </c>
      <c r="N119" s="97">
        <f t="shared" ca="1" si="48"/>
        <v>45444</v>
      </c>
      <c r="O119" s="100" t="e">
        <f ca="1">VLOOKUP($A119,[2]CurveFetch!$D$8:$V$1000,16,0)</f>
        <v>#N/A</v>
      </c>
      <c r="P119" s="141" t="e">
        <f t="shared" ca="1" si="43"/>
        <v>#N/A</v>
      </c>
      <c r="Q119" s="100" t="e">
        <f ca="1">VLOOKUP($A119,[2]CurveFetch!$D$8:$V$1000,16,0)</f>
        <v>#N/A</v>
      </c>
      <c r="R119" s="141" t="e">
        <f t="shared" ca="1" si="44"/>
        <v>#N/A</v>
      </c>
      <c r="S119" s="100" t="e">
        <f ca="1">VLOOKUP($A119,[2]CurveFetch!$D$8:$V$1000,16,0)</f>
        <v>#N/A</v>
      </c>
      <c r="T119" s="141" t="e">
        <f t="shared" ca="1" si="45"/>
        <v>#N/A</v>
      </c>
    </row>
    <row r="120" spans="1:20" x14ac:dyDescent="0.2">
      <c r="A120" s="97">
        <f t="shared" ca="1" si="46"/>
        <v>45474</v>
      </c>
      <c r="B120" s="100" t="e">
        <f ca="1">VLOOKUP($A120,[2]CurveFetch!$D$8:$R$1000,2,0)</f>
        <v>#N/A</v>
      </c>
      <c r="C120" s="100" t="e">
        <f ca="1">VLOOKUP($A120,[2]CurveFetch!$D$8:$R$1000,7,0)</f>
        <v>#N/A</v>
      </c>
      <c r="D120" s="100" t="e">
        <f ca="1">VLOOKUP($A120,[2]CurveFetch!$D$8:$R$1000,5,0)</f>
        <v>#N/A</v>
      </c>
      <c r="E120" s="100" t="e">
        <f ca="1">VLOOKUP($A120,[2]CurveFetch!$D$8:$R$1000,4,0)</f>
        <v>#N/A</v>
      </c>
      <c r="F120" s="100" t="e">
        <f ca="1">VLOOKUP($A120,[2]CurveFetch!$D$8:$R$1000,15,0)</f>
        <v>#N/A</v>
      </c>
      <c r="G120" s="100" t="e">
        <f ca="1">VLOOKUP($A120,[2]CurveFetch!$D$8:$R$1000,3,0)</f>
        <v>#N/A</v>
      </c>
      <c r="H120" s="100" t="e">
        <f ca="1">VLOOKUP($A120,[2]CurveFetch!$D$8:$R$1000,9,0)</f>
        <v>#N/A</v>
      </c>
      <c r="I120" s="100" t="e">
        <f ca="1">VLOOKUP($A120,[2]CurveFetch!$D$8:$R$1000,11,0)</f>
        <v>#N/A</v>
      </c>
      <c r="J120" s="100" t="e">
        <f ca="1">VLOOKUP($A120,[2]CurveFetch!$D$8:$R$1000,8,0)</f>
        <v>#N/A</v>
      </c>
      <c r="K120" s="100" t="e">
        <f t="shared" ca="1" si="41"/>
        <v>#N/A</v>
      </c>
      <c r="L120" s="100" t="e">
        <f t="shared" ca="1" si="42"/>
        <v>#N/A</v>
      </c>
      <c r="M120" s="100" t="e">
        <f t="shared" ca="1" si="47"/>
        <v>#N/A</v>
      </c>
      <c r="N120" s="97">
        <f t="shared" ca="1" si="48"/>
        <v>45474</v>
      </c>
      <c r="O120" s="100" t="e">
        <f ca="1">VLOOKUP($A120,[2]CurveFetch!$D$8:$V$1000,16,0)</f>
        <v>#N/A</v>
      </c>
      <c r="P120" s="141" t="e">
        <f t="shared" ca="1" si="43"/>
        <v>#N/A</v>
      </c>
      <c r="Q120" s="100" t="e">
        <f ca="1">VLOOKUP($A120,[2]CurveFetch!$D$8:$V$1000,16,0)</f>
        <v>#N/A</v>
      </c>
      <c r="R120" s="141" t="e">
        <f t="shared" ca="1" si="44"/>
        <v>#N/A</v>
      </c>
      <c r="S120" s="100" t="e">
        <f ca="1">VLOOKUP($A120,[2]CurveFetch!$D$8:$V$1000,16,0)</f>
        <v>#N/A</v>
      </c>
      <c r="T120" s="141" t="e">
        <f t="shared" ca="1" si="45"/>
        <v>#N/A</v>
      </c>
    </row>
    <row r="121" spans="1:20" x14ac:dyDescent="0.2">
      <c r="A121" s="97">
        <f t="shared" ca="1" si="46"/>
        <v>45505</v>
      </c>
      <c r="B121" s="100" t="e">
        <f ca="1">VLOOKUP($A121,[2]CurveFetch!$D$8:$R$1000,2,0)</f>
        <v>#N/A</v>
      </c>
      <c r="C121" s="100" t="e">
        <f ca="1">VLOOKUP($A121,[2]CurveFetch!$D$8:$R$1000,7,0)</f>
        <v>#N/A</v>
      </c>
      <c r="D121" s="100" t="e">
        <f ca="1">VLOOKUP($A121,[2]CurveFetch!$D$8:$R$1000,5,0)</f>
        <v>#N/A</v>
      </c>
      <c r="E121" s="100" t="e">
        <f ca="1">VLOOKUP($A121,[2]CurveFetch!$D$8:$R$1000,4,0)</f>
        <v>#N/A</v>
      </c>
      <c r="F121" s="100" t="e">
        <f ca="1">VLOOKUP($A121,[2]CurveFetch!$D$8:$R$1000,15,0)</f>
        <v>#N/A</v>
      </c>
      <c r="G121" s="100" t="e">
        <f ca="1">VLOOKUP($A121,[2]CurveFetch!$D$8:$R$1000,3,0)</f>
        <v>#N/A</v>
      </c>
      <c r="H121" s="100" t="e">
        <f ca="1">VLOOKUP($A121,[2]CurveFetch!$D$8:$R$1000,9,0)</f>
        <v>#N/A</v>
      </c>
      <c r="I121" s="100" t="e">
        <f ca="1">VLOOKUP($A121,[2]CurveFetch!$D$8:$R$1000,11,0)</f>
        <v>#N/A</v>
      </c>
      <c r="J121" s="100" t="e">
        <f ca="1">VLOOKUP($A121,[2]CurveFetch!$D$8:$R$1000,8,0)</f>
        <v>#N/A</v>
      </c>
      <c r="K121" s="100" t="e">
        <f t="shared" ca="1" si="41"/>
        <v>#N/A</v>
      </c>
      <c r="L121" s="100" t="e">
        <f t="shared" ca="1" si="42"/>
        <v>#N/A</v>
      </c>
      <c r="M121" s="100" t="e">
        <f t="shared" ca="1" si="47"/>
        <v>#N/A</v>
      </c>
      <c r="N121" s="97">
        <f t="shared" ca="1" si="48"/>
        <v>45505</v>
      </c>
      <c r="O121" s="100" t="e">
        <f ca="1">VLOOKUP($A121,[2]CurveFetch!$D$8:$V$1000,16,0)</f>
        <v>#N/A</v>
      </c>
      <c r="P121" s="141" t="e">
        <f t="shared" ca="1" si="43"/>
        <v>#N/A</v>
      </c>
      <c r="Q121" s="100" t="e">
        <f ca="1">VLOOKUP($A121,[2]CurveFetch!$D$8:$V$1000,16,0)</f>
        <v>#N/A</v>
      </c>
      <c r="R121" s="141" t="e">
        <f t="shared" ca="1" si="44"/>
        <v>#N/A</v>
      </c>
      <c r="S121" s="100" t="e">
        <f ca="1">VLOOKUP($A121,[2]CurveFetch!$D$8:$V$1000,16,0)</f>
        <v>#N/A</v>
      </c>
      <c r="T121" s="141" t="e">
        <f t="shared" ca="1" si="45"/>
        <v>#N/A</v>
      </c>
    </row>
    <row r="122" spans="1:20" x14ac:dyDescent="0.2">
      <c r="A122" s="97">
        <f t="shared" ca="1" si="46"/>
        <v>45536</v>
      </c>
      <c r="B122" s="100" t="e">
        <f ca="1">VLOOKUP($A122,[2]CurveFetch!$D$8:$R$1000,2,0)</f>
        <v>#N/A</v>
      </c>
      <c r="C122" s="100" t="e">
        <f ca="1">VLOOKUP($A122,[2]CurveFetch!$D$8:$R$1000,7,0)</f>
        <v>#N/A</v>
      </c>
      <c r="D122" s="100" t="e">
        <f ca="1">VLOOKUP($A122,[2]CurveFetch!$D$8:$R$1000,5,0)</f>
        <v>#N/A</v>
      </c>
      <c r="E122" s="100" t="e">
        <f ca="1">VLOOKUP($A122,[2]CurveFetch!$D$8:$R$1000,4,0)</f>
        <v>#N/A</v>
      </c>
      <c r="F122" s="100" t="e">
        <f ca="1">VLOOKUP($A122,[2]CurveFetch!$D$8:$R$1000,15,0)</f>
        <v>#N/A</v>
      </c>
      <c r="G122" s="100" t="e">
        <f ca="1">VLOOKUP($A122,[2]CurveFetch!$D$8:$R$1000,3,0)</f>
        <v>#N/A</v>
      </c>
      <c r="H122" s="100" t="e">
        <f ca="1">VLOOKUP($A122,[2]CurveFetch!$D$8:$R$1000,9,0)</f>
        <v>#N/A</v>
      </c>
      <c r="I122" s="100" t="e">
        <f ca="1">VLOOKUP($A122,[2]CurveFetch!$D$8:$R$1000,11,0)</f>
        <v>#N/A</v>
      </c>
      <c r="J122" s="100" t="e">
        <f ca="1">VLOOKUP($A122,[2]CurveFetch!$D$8:$R$1000,8,0)</f>
        <v>#N/A</v>
      </c>
      <c r="K122" s="100" t="e">
        <f t="shared" ca="1" si="41"/>
        <v>#N/A</v>
      </c>
      <c r="L122" s="100" t="e">
        <f t="shared" ca="1" si="42"/>
        <v>#N/A</v>
      </c>
      <c r="M122" s="100" t="e">
        <f t="shared" ca="1" si="47"/>
        <v>#N/A</v>
      </c>
      <c r="N122" s="97">
        <f t="shared" ca="1" si="48"/>
        <v>45536</v>
      </c>
      <c r="O122" s="100" t="e">
        <f ca="1">VLOOKUP($A122,[2]CurveFetch!$D$8:$V$1000,16,0)</f>
        <v>#N/A</v>
      </c>
      <c r="P122" s="141" t="e">
        <f t="shared" ca="1" si="43"/>
        <v>#N/A</v>
      </c>
      <c r="Q122" s="100" t="e">
        <f ca="1">VLOOKUP($A122,[2]CurveFetch!$D$8:$V$1000,16,0)</f>
        <v>#N/A</v>
      </c>
      <c r="R122" s="141" t="e">
        <f t="shared" ca="1" si="44"/>
        <v>#N/A</v>
      </c>
      <c r="S122" s="100" t="e">
        <f ca="1">VLOOKUP($A122,[2]CurveFetch!$D$8:$V$1000,16,0)</f>
        <v>#N/A</v>
      </c>
      <c r="T122" s="141" t="e">
        <f t="shared" ca="1" si="45"/>
        <v>#N/A</v>
      </c>
    </row>
    <row r="123" spans="1:20" x14ac:dyDescent="0.2">
      <c r="A123" s="97">
        <f t="shared" ca="1" si="46"/>
        <v>45566</v>
      </c>
      <c r="B123" s="100" t="e">
        <f ca="1">VLOOKUP($A123,[2]CurveFetch!$D$8:$R$1000,2,0)</f>
        <v>#N/A</v>
      </c>
      <c r="C123" s="100" t="e">
        <f ca="1">VLOOKUP($A123,[2]CurveFetch!$D$8:$R$1000,7,0)</f>
        <v>#N/A</v>
      </c>
      <c r="D123" s="100" t="e">
        <f ca="1">VLOOKUP($A123,[2]CurveFetch!$D$8:$R$1000,5,0)</f>
        <v>#N/A</v>
      </c>
      <c r="E123" s="100" t="e">
        <f ca="1">VLOOKUP($A123,[2]CurveFetch!$D$8:$R$1000,4,0)</f>
        <v>#N/A</v>
      </c>
      <c r="F123" s="100" t="e">
        <f ca="1">VLOOKUP($A123,[2]CurveFetch!$D$8:$R$1000,15,0)</f>
        <v>#N/A</v>
      </c>
      <c r="G123" s="100" t="e">
        <f ca="1">VLOOKUP($A123,[2]CurveFetch!$D$8:$R$1000,3,0)</f>
        <v>#N/A</v>
      </c>
      <c r="H123" s="100" t="e">
        <f ca="1">VLOOKUP($A123,[2]CurveFetch!$D$8:$R$1000,9,0)</f>
        <v>#N/A</v>
      </c>
      <c r="I123" s="100" t="e">
        <f ca="1">VLOOKUP($A123,[2]CurveFetch!$D$8:$R$1000,11,0)</f>
        <v>#N/A</v>
      </c>
      <c r="J123" s="100" t="e">
        <f ca="1">VLOOKUP($A123,[2]CurveFetch!$D$8:$R$1000,8,0)</f>
        <v>#N/A</v>
      </c>
      <c r="K123" s="100" t="e">
        <f t="shared" ca="1" si="41"/>
        <v>#N/A</v>
      </c>
      <c r="L123" s="100" t="e">
        <f t="shared" ca="1" si="42"/>
        <v>#N/A</v>
      </c>
      <c r="M123" s="100" t="e">
        <f t="shared" ca="1" si="47"/>
        <v>#N/A</v>
      </c>
      <c r="N123" s="97">
        <f t="shared" ca="1" si="48"/>
        <v>45566</v>
      </c>
      <c r="O123" s="100" t="e">
        <f ca="1">VLOOKUP($A123,[2]CurveFetch!$D$8:$V$1000,16,0)</f>
        <v>#N/A</v>
      </c>
      <c r="P123" s="141" t="e">
        <f t="shared" ca="1" si="43"/>
        <v>#N/A</v>
      </c>
      <c r="Q123" s="100" t="e">
        <f ca="1">VLOOKUP($A123,[2]CurveFetch!$D$8:$V$1000,16,0)</f>
        <v>#N/A</v>
      </c>
      <c r="R123" s="141" t="e">
        <f t="shared" ca="1" si="44"/>
        <v>#N/A</v>
      </c>
      <c r="S123" s="100" t="e">
        <f ca="1">VLOOKUP($A123,[2]CurveFetch!$D$8:$V$1000,16,0)</f>
        <v>#N/A</v>
      </c>
      <c r="T123" s="141" t="e">
        <f t="shared" ca="1" si="45"/>
        <v>#N/A</v>
      </c>
    </row>
    <row r="124" spans="1:20" x14ac:dyDescent="0.2">
      <c r="A124" s="97">
        <f t="shared" ca="1" si="46"/>
        <v>45597</v>
      </c>
      <c r="B124" s="100" t="e">
        <f ca="1">VLOOKUP($A124,[2]CurveFetch!$D$8:$R$1000,2,0)</f>
        <v>#N/A</v>
      </c>
      <c r="C124" s="100" t="e">
        <f ca="1">VLOOKUP($A124,[2]CurveFetch!$D$8:$R$1000,7,0)</f>
        <v>#N/A</v>
      </c>
      <c r="D124" s="100" t="e">
        <f ca="1">VLOOKUP($A124,[2]CurveFetch!$D$8:$R$1000,5,0)</f>
        <v>#N/A</v>
      </c>
      <c r="E124" s="100" t="e">
        <f ca="1">VLOOKUP($A124,[2]CurveFetch!$D$8:$R$1000,4,0)</f>
        <v>#N/A</v>
      </c>
      <c r="F124" s="100" t="e">
        <f ca="1">VLOOKUP($A124,[2]CurveFetch!$D$8:$R$1000,15,0)</f>
        <v>#N/A</v>
      </c>
      <c r="G124" s="100" t="e">
        <f ca="1">VLOOKUP($A124,[2]CurveFetch!$D$8:$R$1000,3,0)</f>
        <v>#N/A</v>
      </c>
      <c r="H124" s="100" t="e">
        <f ca="1">VLOOKUP($A124,[2]CurveFetch!$D$8:$R$1000,9,0)</f>
        <v>#N/A</v>
      </c>
      <c r="I124" s="100" t="e">
        <f ca="1">VLOOKUP($A124,[2]CurveFetch!$D$8:$R$1000,11,0)</f>
        <v>#N/A</v>
      </c>
      <c r="J124" s="100" t="e">
        <f ca="1">VLOOKUP($A124,[2]CurveFetch!$D$8:$R$1000,8,0)</f>
        <v>#N/A</v>
      </c>
      <c r="K124" s="100" t="e">
        <f t="shared" ca="1" si="41"/>
        <v>#N/A</v>
      </c>
      <c r="L124" s="100" t="e">
        <f t="shared" ca="1" si="42"/>
        <v>#N/A</v>
      </c>
      <c r="M124" s="100" t="e">
        <f t="shared" ca="1" si="47"/>
        <v>#N/A</v>
      </c>
      <c r="N124" s="97">
        <f t="shared" ca="1" si="48"/>
        <v>45597</v>
      </c>
      <c r="O124" s="100" t="e">
        <f ca="1">VLOOKUP($A124,[2]CurveFetch!$D$8:$V$1000,16,0)</f>
        <v>#N/A</v>
      </c>
      <c r="P124" s="141" t="e">
        <f t="shared" ca="1" si="43"/>
        <v>#N/A</v>
      </c>
      <c r="Q124" s="100" t="e">
        <f ca="1">VLOOKUP($A124,[2]CurveFetch!$D$8:$V$1000,16,0)</f>
        <v>#N/A</v>
      </c>
      <c r="R124" s="141" t="e">
        <f t="shared" ca="1" si="44"/>
        <v>#N/A</v>
      </c>
      <c r="S124" s="100" t="e">
        <f ca="1">VLOOKUP($A124,[2]CurveFetch!$D$8:$V$1000,16,0)</f>
        <v>#N/A</v>
      </c>
      <c r="T124" s="141" t="e">
        <f t="shared" ca="1" si="45"/>
        <v>#N/A</v>
      </c>
    </row>
    <row r="125" spans="1:20" x14ac:dyDescent="0.2">
      <c r="A125" s="97">
        <f t="shared" ca="1" si="46"/>
        <v>45627</v>
      </c>
      <c r="B125" s="100" t="e">
        <f ca="1">VLOOKUP($A125,[2]CurveFetch!$D$8:$R$1000,2,0)</f>
        <v>#N/A</v>
      </c>
      <c r="C125" s="100" t="e">
        <f ca="1">VLOOKUP($A125,[2]CurveFetch!$D$8:$R$1000,7,0)</f>
        <v>#N/A</v>
      </c>
      <c r="D125" s="100" t="e">
        <f ca="1">VLOOKUP($A125,[2]CurveFetch!$D$8:$R$1000,5,0)</f>
        <v>#N/A</v>
      </c>
      <c r="E125" s="100" t="e">
        <f ca="1">VLOOKUP($A125,[2]CurveFetch!$D$8:$R$1000,4,0)</f>
        <v>#N/A</v>
      </c>
      <c r="F125" s="100" t="e">
        <f ca="1">VLOOKUP($A125,[2]CurveFetch!$D$8:$R$1000,15,0)</f>
        <v>#N/A</v>
      </c>
      <c r="G125" s="100" t="e">
        <f ca="1">VLOOKUP($A125,[2]CurveFetch!$D$8:$R$1000,3,0)</f>
        <v>#N/A</v>
      </c>
      <c r="H125" s="100" t="e">
        <f ca="1">VLOOKUP($A125,[2]CurveFetch!$D$8:$R$1000,9,0)</f>
        <v>#N/A</v>
      </c>
      <c r="I125" s="100" t="e">
        <f ca="1">VLOOKUP($A125,[2]CurveFetch!$D$8:$R$1000,11,0)</f>
        <v>#N/A</v>
      </c>
      <c r="J125" s="100" t="e">
        <f ca="1">VLOOKUP($A125,[2]CurveFetch!$D$8:$R$1000,8,0)</f>
        <v>#N/A</v>
      </c>
      <c r="K125" s="100" t="e">
        <f t="shared" ca="1" si="41"/>
        <v>#N/A</v>
      </c>
      <c r="L125" s="100" t="e">
        <f t="shared" ca="1" si="42"/>
        <v>#N/A</v>
      </c>
      <c r="M125" s="100" t="e">
        <f t="shared" ca="1" si="47"/>
        <v>#N/A</v>
      </c>
      <c r="N125" s="97">
        <f t="shared" ca="1" si="48"/>
        <v>45627</v>
      </c>
      <c r="O125" s="100" t="e">
        <f ca="1">VLOOKUP($A125,[2]CurveFetch!$D$8:$V$1000,16,0)</f>
        <v>#N/A</v>
      </c>
      <c r="P125" s="141" t="e">
        <f t="shared" ca="1" si="43"/>
        <v>#N/A</v>
      </c>
      <c r="Q125" s="100" t="e">
        <f ca="1">VLOOKUP($A125,[2]CurveFetch!$D$8:$V$1000,16,0)</f>
        <v>#N/A</v>
      </c>
      <c r="R125" s="141" t="e">
        <f t="shared" ca="1" si="44"/>
        <v>#N/A</v>
      </c>
      <c r="S125" s="100" t="e">
        <f ca="1">VLOOKUP($A125,[2]CurveFetch!$D$8:$V$1000,16,0)</f>
        <v>#N/A</v>
      </c>
      <c r="T125" s="141" t="e">
        <f t="shared" ca="1" si="45"/>
        <v>#N/A</v>
      </c>
    </row>
    <row r="126" spans="1:20" x14ac:dyDescent="0.2">
      <c r="A126" s="97">
        <f t="shared" ca="1" si="46"/>
        <v>45658</v>
      </c>
      <c r="B126" s="100" t="e">
        <f ca="1">VLOOKUP($A126,[2]CurveFetch!$D$8:$R$1000,2,0)</f>
        <v>#N/A</v>
      </c>
      <c r="C126" s="100" t="e">
        <f ca="1">VLOOKUP($A126,[2]CurveFetch!$D$8:$R$1000,7,0)</f>
        <v>#N/A</v>
      </c>
      <c r="D126" s="100" t="e">
        <f ca="1">VLOOKUP($A126,[2]CurveFetch!$D$8:$R$1000,5,0)</f>
        <v>#N/A</v>
      </c>
      <c r="E126" s="100" t="e">
        <f ca="1">VLOOKUP($A126,[2]CurveFetch!$D$8:$R$1000,4,0)</f>
        <v>#N/A</v>
      </c>
      <c r="F126" s="100" t="e">
        <f ca="1">VLOOKUP($A126,[2]CurveFetch!$D$8:$R$1000,15,0)</f>
        <v>#N/A</v>
      </c>
      <c r="G126" s="100" t="e">
        <f ca="1">VLOOKUP($A126,[2]CurveFetch!$D$8:$R$1000,3,0)</f>
        <v>#N/A</v>
      </c>
      <c r="H126" s="100" t="e">
        <f ca="1">VLOOKUP($A126,[2]CurveFetch!$D$8:$R$1000,9,0)</f>
        <v>#N/A</v>
      </c>
      <c r="I126" s="100" t="e">
        <f ca="1">VLOOKUP($A126,[2]CurveFetch!$D$8:$R$1000,11,0)</f>
        <v>#N/A</v>
      </c>
      <c r="J126" s="100" t="e">
        <f ca="1">VLOOKUP($A126,[2]CurveFetch!$D$8:$R$1000,8,0)</f>
        <v>#N/A</v>
      </c>
      <c r="K126" s="100" t="e">
        <f t="shared" ca="1" si="41"/>
        <v>#N/A</v>
      </c>
      <c r="L126" s="100" t="e">
        <f t="shared" ca="1" si="42"/>
        <v>#N/A</v>
      </c>
      <c r="M126" s="100" t="e">
        <f t="shared" ca="1" si="47"/>
        <v>#N/A</v>
      </c>
      <c r="N126" s="97">
        <f t="shared" ca="1" si="48"/>
        <v>45658</v>
      </c>
      <c r="O126" s="100" t="e">
        <f ca="1">VLOOKUP($A126,[2]CurveFetch!$D$8:$V$1000,16,0)</f>
        <v>#N/A</v>
      </c>
      <c r="P126" s="141" t="e">
        <f t="shared" ca="1" si="43"/>
        <v>#N/A</v>
      </c>
      <c r="Q126" s="100" t="e">
        <f ca="1">VLOOKUP($A126,[2]CurveFetch!$D$8:$V$1000,16,0)</f>
        <v>#N/A</v>
      </c>
      <c r="R126" s="141" t="e">
        <f t="shared" ca="1" si="44"/>
        <v>#N/A</v>
      </c>
      <c r="S126" s="100" t="e">
        <f ca="1">VLOOKUP($A126,[2]CurveFetch!$D$8:$V$1000,16,0)</f>
        <v>#N/A</v>
      </c>
      <c r="T126" s="141" t="e">
        <f t="shared" ca="1" si="45"/>
        <v>#N/A</v>
      </c>
    </row>
    <row r="127" spans="1:20" x14ac:dyDescent="0.2">
      <c r="A127" s="97">
        <f t="shared" ca="1" si="46"/>
        <v>45689</v>
      </c>
      <c r="B127" s="100" t="e">
        <f ca="1">VLOOKUP($A127,[2]CurveFetch!$D$8:$R$1000,2,0)</f>
        <v>#N/A</v>
      </c>
      <c r="C127" s="100" t="e">
        <f ca="1">VLOOKUP($A127,[2]CurveFetch!$D$8:$R$1000,7,0)</f>
        <v>#N/A</v>
      </c>
      <c r="D127" s="100" t="e">
        <f ca="1">VLOOKUP($A127,[2]CurveFetch!$D$8:$R$1000,5,0)</f>
        <v>#N/A</v>
      </c>
      <c r="E127" s="100" t="e">
        <f ca="1">VLOOKUP($A127,[2]CurveFetch!$D$8:$R$1000,4,0)</f>
        <v>#N/A</v>
      </c>
      <c r="F127" s="100" t="e">
        <f ca="1">VLOOKUP($A127,[2]CurveFetch!$D$8:$R$1000,15,0)</f>
        <v>#N/A</v>
      </c>
      <c r="G127" s="100" t="e">
        <f ca="1">VLOOKUP($A127,[2]CurveFetch!$D$8:$R$1000,3,0)</f>
        <v>#N/A</v>
      </c>
      <c r="H127" s="100" t="e">
        <f ca="1">VLOOKUP($A127,[2]CurveFetch!$D$8:$R$1000,9,0)</f>
        <v>#N/A</v>
      </c>
      <c r="I127" s="100" t="e">
        <f ca="1">VLOOKUP($A127,[2]CurveFetch!$D$8:$R$1000,11,0)</f>
        <v>#N/A</v>
      </c>
      <c r="J127" s="100" t="e">
        <f ca="1">VLOOKUP($A127,[2]CurveFetch!$D$8:$R$1000,8,0)</f>
        <v>#N/A</v>
      </c>
      <c r="K127" s="100" t="e">
        <f t="shared" ca="1" si="41"/>
        <v>#N/A</v>
      </c>
      <c r="L127" s="100" t="e">
        <f t="shared" ca="1" si="42"/>
        <v>#N/A</v>
      </c>
      <c r="M127" s="100" t="e">
        <f t="shared" ca="1" si="47"/>
        <v>#N/A</v>
      </c>
      <c r="N127" s="97">
        <f t="shared" ca="1" si="48"/>
        <v>45689</v>
      </c>
      <c r="O127" s="100" t="e">
        <f ca="1">VLOOKUP($A127,[2]CurveFetch!$D$8:$V$1000,16,0)</f>
        <v>#N/A</v>
      </c>
      <c r="P127" s="141" t="e">
        <f t="shared" ca="1" si="43"/>
        <v>#N/A</v>
      </c>
      <c r="Q127" s="100" t="e">
        <f ca="1">VLOOKUP($A127,[2]CurveFetch!$D$8:$V$1000,16,0)</f>
        <v>#N/A</v>
      </c>
      <c r="R127" s="141" t="e">
        <f t="shared" ca="1" si="44"/>
        <v>#N/A</v>
      </c>
      <c r="S127" s="100" t="e">
        <f ca="1">VLOOKUP($A127,[2]CurveFetch!$D$8:$V$1000,16,0)</f>
        <v>#N/A</v>
      </c>
      <c r="T127" s="141" t="e">
        <f t="shared" ca="1" si="45"/>
        <v>#N/A</v>
      </c>
    </row>
    <row r="128" spans="1:20" x14ac:dyDescent="0.2">
      <c r="A128" s="97">
        <f t="shared" ca="1" si="46"/>
        <v>45717</v>
      </c>
      <c r="B128" s="100" t="e">
        <f ca="1">VLOOKUP($A128,[2]CurveFetch!$D$8:$R$1000,2,0)</f>
        <v>#N/A</v>
      </c>
      <c r="C128" s="100" t="e">
        <f ca="1">VLOOKUP($A128,[2]CurveFetch!$D$8:$R$1000,7,0)</f>
        <v>#N/A</v>
      </c>
      <c r="D128" s="100" t="e">
        <f ca="1">VLOOKUP($A128,[2]CurveFetch!$D$8:$R$1000,5,0)</f>
        <v>#N/A</v>
      </c>
      <c r="E128" s="100" t="e">
        <f ca="1">VLOOKUP($A128,[2]CurveFetch!$D$8:$R$1000,4,0)</f>
        <v>#N/A</v>
      </c>
      <c r="F128" s="100" t="e">
        <f ca="1">VLOOKUP($A128,[2]CurveFetch!$D$8:$R$1000,15,0)</f>
        <v>#N/A</v>
      </c>
      <c r="G128" s="100" t="e">
        <f ca="1">VLOOKUP($A128,[2]CurveFetch!$D$8:$R$1000,3,0)</f>
        <v>#N/A</v>
      </c>
      <c r="H128" s="100" t="e">
        <f ca="1">VLOOKUP($A128,[2]CurveFetch!$D$8:$R$1000,9,0)</f>
        <v>#N/A</v>
      </c>
      <c r="I128" s="100" t="e">
        <f ca="1">VLOOKUP($A128,[2]CurveFetch!$D$8:$R$1000,11,0)</f>
        <v>#N/A</v>
      </c>
      <c r="J128" s="100" t="e">
        <f ca="1">VLOOKUP($A128,[2]CurveFetch!$D$8:$R$1000,8,0)</f>
        <v>#N/A</v>
      </c>
      <c r="K128" s="100" t="e">
        <f t="shared" ca="1" si="41"/>
        <v>#N/A</v>
      </c>
      <c r="L128" s="100" t="e">
        <f t="shared" ca="1" si="42"/>
        <v>#N/A</v>
      </c>
      <c r="M128" s="100" t="e">
        <f t="shared" ca="1" si="47"/>
        <v>#N/A</v>
      </c>
      <c r="N128" s="97">
        <f t="shared" ca="1" si="48"/>
        <v>45717</v>
      </c>
      <c r="O128" s="100" t="e">
        <f ca="1">VLOOKUP($A128,[2]CurveFetch!$D$8:$V$1000,16,0)</f>
        <v>#N/A</v>
      </c>
      <c r="P128" s="141" t="e">
        <f t="shared" ca="1" si="43"/>
        <v>#N/A</v>
      </c>
      <c r="Q128" s="100" t="e">
        <f ca="1">VLOOKUP($A128,[2]CurveFetch!$D$8:$V$1000,16,0)</f>
        <v>#N/A</v>
      </c>
      <c r="R128" s="141" t="e">
        <f t="shared" ca="1" si="44"/>
        <v>#N/A</v>
      </c>
      <c r="S128" s="100" t="e">
        <f ca="1">VLOOKUP($A128,[2]CurveFetch!$D$8:$V$1000,16,0)</f>
        <v>#N/A</v>
      </c>
      <c r="T128" s="141" t="e">
        <f t="shared" ca="1" si="45"/>
        <v>#N/A</v>
      </c>
    </row>
    <row r="129" spans="1:20" x14ac:dyDescent="0.2">
      <c r="A129" s="97">
        <f t="shared" ca="1" si="46"/>
        <v>45748</v>
      </c>
      <c r="B129" s="100" t="e">
        <f ca="1">VLOOKUP($A129,[2]CurveFetch!$D$8:$R$1000,2,0)</f>
        <v>#N/A</v>
      </c>
      <c r="C129" s="100" t="e">
        <f ca="1">VLOOKUP($A129,[2]CurveFetch!$D$8:$R$1000,7,0)</f>
        <v>#N/A</v>
      </c>
      <c r="D129" s="100" t="e">
        <f ca="1">VLOOKUP($A129,[2]CurveFetch!$D$8:$R$1000,5,0)</f>
        <v>#N/A</v>
      </c>
      <c r="E129" s="100" t="e">
        <f ca="1">VLOOKUP($A129,[2]CurveFetch!$D$8:$R$1000,4,0)</f>
        <v>#N/A</v>
      </c>
      <c r="F129" s="100" t="e">
        <f ca="1">VLOOKUP($A129,[2]CurveFetch!$D$8:$R$1000,15,0)</f>
        <v>#N/A</v>
      </c>
      <c r="G129" s="100" t="e">
        <f ca="1">VLOOKUP($A129,[2]CurveFetch!$D$8:$R$1000,3,0)</f>
        <v>#N/A</v>
      </c>
      <c r="H129" s="100" t="e">
        <f ca="1">VLOOKUP($A129,[2]CurveFetch!$D$8:$R$1000,9,0)</f>
        <v>#N/A</v>
      </c>
      <c r="I129" s="100" t="e">
        <f ca="1">VLOOKUP($A129,[2]CurveFetch!$D$8:$R$1000,11,0)</f>
        <v>#N/A</v>
      </c>
      <c r="J129" s="100" t="e">
        <f ca="1">VLOOKUP($A129,[2]CurveFetch!$D$8:$R$1000,8,0)</f>
        <v>#N/A</v>
      </c>
      <c r="K129" s="100" t="e">
        <f t="shared" ca="1" si="41"/>
        <v>#N/A</v>
      </c>
      <c r="L129" s="100" t="e">
        <f t="shared" ca="1" si="42"/>
        <v>#N/A</v>
      </c>
      <c r="M129" s="100" t="e">
        <f t="shared" ca="1" si="47"/>
        <v>#N/A</v>
      </c>
      <c r="N129" s="97">
        <f t="shared" ca="1" si="48"/>
        <v>45748</v>
      </c>
      <c r="O129" s="100" t="e">
        <f ca="1">VLOOKUP($A129,[2]CurveFetch!$D$8:$V$1000,16,0)</f>
        <v>#N/A</v>
      </c>
      <c r="P129" s="141" t="e">
        <f t="shared" ca="1" si="43"/>
        <v>#N/A</v>
      </c>
      <c r="Q129" s="100" t="e">
        <f ca="1">VLOOKUP($A129,[2]CurveFetch!$D$8:$V$1000,16,0)</f>
        <v>#N/A</v>
      </c>
      <c r="R129" s="141" t="e">
        <f t="shared" ca="1" si="44"/>
        <v>#N/A</v>
      </c>
      <c r="S129" s="100" t="e">
        <f ca="1">VLOOKUP($A129,[2]CurveFetch!$D$8:$V$1000,16,0)</f>
        <v>#N/A</v>
      </c>
      <c r="T129" s="141" t="e">
        <f t="shared" ca="1" si="45"/>
        <v>#N/A</v>
      </c>
    </row>
    <row r="130" spans="1:20" x14ac:dyDescent="0.2">
      <c r="A130" s="97">
        <f t="shared" ca="1" si="46"/>
        <v>45778</v>
      </c>
      <c r="B130" s="100" t="e">
        <f ca="1">VLOOKUP($A130,[2]CurveFetch!$D$8:$R$1000,2,0)</f>
        <v>#N/A</v>
      </c>
      <c r="C130" s="100" t="e">
        <f ca="1">VLOOKUP($A130,[2]CurveFetch!$D$8:$R$1000,7,0)</f>
        <v>#N/A</v>
      </c>
      <c r="D130" s="100" t="e">
        <f ca="1">VLOOKUP($A130,[2]CurveFetch!$D$8:$R$1000,5,0)</f>
        <v>#N/A</v>
      </c>
      <c r="E130" s="100" t="e">
        <f ca="1">VLOOKUP($A130,[2]CurveFetch!$D$8:$R$1000,4,0)</f>
        <v>#N/A</v>
      </c>
      <c r="F130" s="100" t="e">
        <f ca="1">VLOOKUP($A130,[2]CurveFetch!$D$8:$R$1000,15,0)</f>
        <v>#N/A</v>
      </c>
      <c r="G130" s="100" t="e">
        <f ca="1">VLOOKUP($A130,[2]CurveFetch!$D$8:$R$1000,3,0)</f>
        <v>#N/A</v>
      </c>
      <c r="H130" s="100" t="e">
        <f ca="1">VLOOKUP($A130,[2]CurveFetch!$D$8:$R$1000,9,0)</f>
        <v>#N/A</v>
      </c>
      <c r="I130" s="100" t="e">
        <f ca="1">VLOOKUP($A130,[2]CurveFetch!$D$8:$R$1000,11,0)</f>
        <v>#N/A</v>
      </c>
      <c r="J130" s="100" t="e">
        <f ca="1">VLOOKUP($A130,[2]CurveFetch!$D$8:$R$1000,8,0)</f>
        <v>#N/A</v>
      </c>
      <c r="K130" s="100" t="e">
        <f t="shared" ca="1" si="41"/>
        <v>#N/A</v>
      </c>
      <c r="L130" s="100" t="e">
        <f t="shared" ca="1" si="42"/>
        <v>#N/A</v>
      </c>
      <c r="M130" s="100" t="e">
        <f t="shared" ca="1" si="47"/>
        <v>#N/A</v>
      </c>
      <c r="N130" s="97">
        <f t="shared" ca="1" si="48"/>
        <v>45778</v>
      </c>
      <c r="O130" s="100" t="e">
        <f ca="1">VLOOKUP($A130,[2]CurveFetch!$D$8:$V$1000,16,0)</f>
        <v>#N/A</v>
      </c>
      <c r="P130" s="141" t="e">
        <f t="shared" ca="1" si="43"/>
        <v>#N/A</v>
      </c>
      <c r="Q130" s="100" t="e">
        <f ca="1">VLOOKUP($A130,[2]CurveFetch!$D$8:$V$1000,16,0)</f>
        <v>#N/A</v>
      </c>
      <c r="R130" s="141" t="e">
        <f t="shared" ca="1" si="44"/>
        <v>#N/A</v>
      </c>
      <c r="S130" s="100" t="e">
        <f ca="1">VLOOKUP($A130,[2]CurveFetch!$D$8:$V$1000,16,0)</f>
        <v>#N/A</v>
      </c>
      <c r="T130" s="141" t="e">
        <f t="shared" ca="1" si="45"/>
        <v>#N/A</v>
      </c>
    </row>
    <row r="131" spans="1:20" x14ac:dyDescent="0.2">
      <c r="A131" s="97">
        <f t="shared" ca="1" si="46"/>
        <v>45809</v>
      </c>
      <c r="B131" s="100" t="e">
        <f ca="1">VLOOKUP($A131,[2]CurveFetch!$D$8:$R$1000,2,0)</f>
        <v>#N/A</v>
      </c>
      <c r="C131" s="100" t="e">
        <f ca="1">VLOOKUP($A131,[2]CurveFetch!$D$8:$R$1000,7,0)</f>
        <v>#N/A</v>
      </c>
      <c r="D131" s="100" t="e">
        <f ca="1">VLOOKUP($A131,[2]CurveFetch!$D$8:$R$1000,5,0)</f>
        <v>#N/A</v>
      </c>
      <c r="E131" s="100" t="e">
        <f ca="1">VLOOKUP($A131,[2]CurveFetch!$D$8:$R$1000,4,0)</f>
        <v>#N/A</v>
      </c>
      <c r="F131" s="100" t="e">
        <f ca="1">VLOOKUP($A131,[2]CurveFetch!$D$8:$R$1000,15,0)</f>
        <v>#N/A</v>
      </c>
      <c r="G131" s="100" t="e">
        <f ca="1">VLOOKUP($A131,[2]CurveFetch!$D$8:$R$1000,3,0)</f>
        <v>#N/A</v>
      </c>
      <c r="H131" s="100" t="e">
        <f ca="1">VLOOKUP($A131,[2]CurveFetch!$D$8:$R$1000,9,0)</f>
        <v>#N/A</v>
      </c>
      <c r="I131" s="100" t="e">
        <f ca="1">VLOOKUP($A131,[2]CurveFetch!$D$8:$R$1000,11,0)</f>
        <v>#N/A</v>
      </c>
      <c r="J131" s="100" t="e">
        <f ca="1">VLOOKUP($A131,[2]CurveFetch!$D$8:$R$1000,8,0)</f>
        <v>#N/A</v>
      </c>
      <c r="K131" s="100" t="e">
        <f t="shared" ca="1" si="41"/>
        <v>#N/A</v>
      </c>
      <c r="L131" s="100" t="e">
        <f t="shared" ca="1" si="42"/>
        <v>#N/A</v>
      </c>
      <c r="M131" s="100" t="e">
        <f t="shared" ca="1" si="47"/>
        <v>#N/A</v>
      </c>
      <c r="N131" s="97">
        <f t="shared" ca="1" si="48"/>
        <v>45809</v>
      </c>
      <c r="O131" s="100" t="e">
        <f ca="1">VLOOKUP($A131,[2]CurveFetch!$D$8:$V$1000,16,0)</f>
        <v>#N/A</v>
      </c>
      <c r="P131" s="141" t="e">
        <f t="shared" ca="1" si="43"/>
        <v>#N/A</v>
      </c>
      <c r="Q131" s="100" t="e">
        <f ca="1">VLOOKUP($A131,[2]CurveFetch!$D$8:$V$1000,16,0)</f>
        <v>#N/A</v>
      </c>
      <c r="R131" s="141" t="e">
        <f t="shared" ca="1" si="44"/>
        <v>#N/A</v>
      </c>
      <c r="S131" s="100" t="e">
        <f ca="1">VLOOKUP($A131,[2]CurveFetch!$D$8:$V$1000,16,0)</f>
        <v>#N/A</v>
      </c>
      <c r="T131" s="141" t="e">
        <f t="shared" ca="1" si="45"/>
        <v>#N/A</v>
      </c>
    </row>
    <row r="132" spans="1:20" x14ac:dyDescent="0.2">
      <c r="A132" s="97">
        <f t="shared" ca="1" si="46"/>
        <v>45839</v>
      </c>
      <c r="B132" s="100" t="e">
        <f ca="1">VLOOKUP($A132,[2]CurveFetch!$D$8:$R$1000,2,0)</f>
        <v>#N/A</v>
      </c>
      <c r="C132" s="100" t="e">
        <f ca="1">VLOOKUP($A132,[2]CurveFetch!$D$8:$R$1000,7,0)</f>
        <v>#N/A</v>
      </c>
      <c r="D132" s="100" t="e">
        <f ca="1">VLOOKUP($A132,[2]CurveFetch!$D$8:$R$1000,5,0)</f>
        <v>#N/A</v>
      </c>
      <c r="E132" s="100" t="e">
        <f ca="1">VLOOKUP($A132,[2]CurveFetch!$D$8:$R$1000,4,0)</f>
        <v>#N/A</v>
      </c>
      <c r="F132" s="100" t="e">
        <f ca="1">VLOOKUP($A132,[2]CurveFetch!$D$8:$R$1000,15,0)</f>
        <v>#N/A</v>
      </c>
      <c r="G132" s="100" t="e">
        <f ca="1">VLOOKUP($A132,[2]CurveFetch!$D$8:$R$1000,3,0)</f>
        <v>#N/A</v>
      </c>
      <c r="H132" s="100" t="e">
        <f ca="1">VLOOKUP($A132,[2]CurveFetch!$D$8:$R$1000,9,0)</f>
        <v>#N/A</v>
      </c>
      <c r="I132" s="100" t="e">
        <f ca="1">VLOOKUP($A132,[2]CurveFetch!$D$8:$R$1000,11,0)</f>
        <v>#N/A</v>
      </c>
      <c r="J132" s="100" t="e">
        <f ca="1">VLOOKUP($A132,[2]CurveFetch!$D$8:$R$1000,8,0)</f>
        <v>#N/A</v>
      </c>
      <c r="K132" s="100" t="e">
        <f t="shared" ref="K132:K195" ca="1" si="49">C132-J132</f>
        <v>#N/A</v>
      </c>
      <c r="L132" s="100" t="e">
        <f t="shared" ref="L132:L195" ca="1" si="50">C132-F132</f>
        <v>#N/A</v>
      </c>
      <c r="M132" s="100" t="e">
        <f t="shared" ca="1" si="47"/>
        <v>#N/A</v>
      </c>
      <c r="N132" s="97">
        <f t="shared" ca="1" si="48"/>
        <v>45839</v>
      </c>
      <c r="O132" s="100" t="e">
        <f ca="1">VLOOKUP($A132,[2]CurveFetch!$D$8:$V$1000,16,0)</f>
        <v>#N/A</v>
      </c>
      <c r="P132" s="141" t="e">
        <f t="shared" ref="P132:P195" ca="1" si="51">O132/2</f>
        <v>#N/A</v>
      </c>
      <c r="Q132" s="100" t="e">
        <f ca="1">VLOOKUP($A132,[2]CurveFetch!$D$8:$V$1000,16,0)</f>
        <v>#N/A</v>
      </c>
      <c r="R132" s="141" t="e">
        <f t="shared" ref="R132:R195" ca="1" si="52">Q132/2</f>
        <v>#N/A</v>
      </c>
      <c r="S132" s="100" t="e">
        <f ca="1">VLOOKUP($A132,[2]CurveFetch!$D$8:$V$1000,16,0)</f>
        <v>#N/A</v>
      </c>
      <c r="T132" s="141" t="e">
        <f t="shared" ref="T132:T195" ca="1" si="53">S132/2</f>
        <v>#N/A</v>
      </c>
    </row>
    <row r="133" spans="1:20" x14ac:dyDescent="0.2">
      <c r="A133" s="97">
        <f t="shared" ref="A133:A196" ca="1" si="54">DATE(YEAR(A132),MONTH(A132)+1,1)</f>
        <v>45870</v>
      </c>
      <c r="B133" s="100" t="e">
        <f ca="1">VLOOKUP($A133,[2]CurveFetch!$D$8:$R$1000,2,0)</f>
        <v>#N/A</v>
      </c>
      <c r="C133" s="100" t="e">
        <f ca="1">VLOOKUP($A133,[2]CurveFetch!$D$8:$R$1000,7,0)</f>
        <v>#N/A</v>
      </c>
      <c r="D133" s="100" t="e">
        <f ca="1">VLOOKUP($A133,[2]CurveFetch!$D$8:$R$1000,5,0)</f>
        <v>#N/A</v>
      </c>
      <c r="E133" s="100" t="e">
        <f ca="1">VLOOKUP($A133,[2]CurveFetch!$D$8:$R$1000,4,0)</f>
        <v>#N/A</v>
      </c>
      <c r="F133" s="100" t="e">
        <f ca="1">VLOOKUP($A133,[2]CurveFetch!$D$8:$R$1000,15,0)</f>
        <v>#N/A</v>
      </c>
      <c r="G133" s="100" t="e">
        <f ca="1">VLOOKUP($A133,[2]CurveFetch!$D$8:$R$1000,3,0)</f>
        <v>#N/A</v>
      </c>
      <c r="H133" s="100" t="e">
        <f ca="1">VLOOKUP($A133,[2]CurveFetch!$D$8:$R$1000,9,0)</f>
        <v>#N/A</v>
      </c>
      <c r="I133" s="100" t="e">
        <f ca="1">VLOOKUP($A133,[2]CurveFetch!$D$8:$R$1000,11,0)</f>
        <v>#N/A</v>
      </c>
      <c r="J133" s="100" t="e">
        <f ca="1">VLOOKUP($A133,[2]CurveFetch!$D$8:$R$1000,8,0)</f>
        <v>#N/A</v>
      </c>
      <c r="K133" s="100" t="e">
        <f t="shared" ca="1" si="49"/>
        <v>#N/A</v>
      </c>
      <c r="L133" s="100" t="e">
        <f t="shared" ca="1" si="50"/>
        <v>#N/A</v>
      </c>
      <c r="M133" s="100" t="e">
        <f t="shared" ref="M133:M196" ca="1" si="55">($B133+$C133)*$M$1</f>
        <v>#N/A</v>
      </c>
      <c r="N133" s="97">
        <f t="shared" ref="N133:N196" ca="1" si="56">DATE(YEAR(N132),MONTH(N132)+1,1)</f>
        <v>45870</v>
      </c>
      <c r="O133" s="100" t="e">
        <f ca="1">VLOOKUP($A133,[2]CurveFetch!$D$8:$V$1000,16,0)</f>
        <v>#N/A</v>
      </c>
      <c r="P133" s="141" t="e">
        <f t="shared" ca="1" si="51"/>
        <v>#N/A</v>
      </c>
      <c r="Q133" s="100" t="e">
        <f ca="1">VLOOKUP($A133,[2]CurveFetch!$D$8:$V$1000,16,0)</f>
        <v>#N/A</v>
      </c>
      <c r="R133" s="141" t="e">
        <f t="shared" ca="1" si="52"/>
        <v>#N/A</v>
      </c>
      <c r="S133" s="100" t="e">
        <f ca="1">VLOOKUP($A133,[2]CurveFetch!$D$8:$V$1000,16,0)</f>
        <v>#N/A</v>
      </c>
      <c r="T133" s="141" t="e">
        <f t="shared" ca="1" si="53"/>
        <v>#N/A</v>
      </c>
    </row>
    <row r="134" spans="1:20" x14ac:dyDescent="0.2">
      <c r="A134" s="97">
        <f t="shared" ca="1" si="54"/>
        <v>45901</v>
      </c>
      <c r="B134" s="100" t="e">
        <f ca="1">VLOOKUP($A134,[2]CurveFetch!$D$8:$R$1000,2,0)</f>
        <v>#N/A</v>
      </c>
      <c r="C134" s="100" t="e">
        <f ca="1">VLOOKUP($A134,[2]CurveFetch!$D$8:$R$1000,7,0)</f>
        <v>#N/A</v>
      </c>
      <c r="D134" s="100" t="e">
        <f ca="1">VLOOKUP($A134,[2]CurveFetch!$D$8:$R$1000,5,0)</f>
        <v>#N/A</v>
      </c>
      <c r="E134" s="100" t="e">
        <f ca="1">VLOOKUP($A134,[2]CurveFetch!$D$8:$R$1000,4,0)</f>
        <v>#N/A</v>
      </c>
      <c r="F134" s="100" t="e">
        <f ca="1">VLOOKUP($A134,[2]CurveFetch!$D$8:$R$1000,15,0)</f>
        <v>#N/A</v>
      </c>
      <c r="G134" s="100" t="e">
        <f ca="1">VLOOKUP($A134,[2]CurveFetch!$D$8:$R$1000,3,0)</f>
        <v>#N/A</v>
      </c>
      <c r="H134" s="100" t="e">
        <f ca="1">VLOOKUP($A134,[2]CurveFetch!$D$8:$R$1000,9,0)</f>
        <v>#N/A</v>
      </c>
      <c r="I134" s="100" t="e">
        <f ca="1">VLOOKUP($A134,[2]CurveFetch!$D$8:$R$1000,11,0)</f>
        <v>#N/A</v>
      </c>
      <c r="J134" s="100" t="e">
        <f ca="1">VLOOKUP($A134,[2]CurveFetch!$D$8:$R$1000,8,0)</f>
        <v>#N/A</v>
      </c>
      <c r="K134" s="100" t="e">
        <f t="shared" ca="1" si="49"/>
        <v>#N/A</v>
      </c>
      <c r="L134" s="100" t="e">
        <f t="shared" ca="1" si="50"/>
        <v>#N/A</v>
      </c>
      <c r="M134" s="100" t="e">
        <f t="shared" ca="1" si="55"/>
        <v>#N/A</v>
      </c>
      <c r="N134" s="97">
        <f t="shared" ca="1" si="56"/>
        <v>45901</v>
      </c>
      <c r="O134" s="100" t="e">
        <f ca="1">VLOOKUP($A134,[2]CurveFetch!$D$8:$V$1000,16,0)</f>
        <v>#N/A</v>
      </c>
      <c r="P134" s="141" t="e">
        <f t="shared" ca="1" si="51"/>
        <v>#N/A</v>
      </c>
      <c r="Q134" s="100" t="e">
        <f ca="1">VLOOKUP($A134,[2]CurveFetch!$D$8:$V$1000,16,0)</f>
        <v>#N/A</v>
      </c>
      <c r="R134" s="141" t="e">
        <f t="shared" ca="1" si="52"/>
        <v>#N/A</v>
      </c>
      <c r="S134" s="100" t="e">
        <f ca="1">VLOOKUP($A134,[2]CurveFetch!$D$8:$V$1000,16,0)</f>
        <v>#N/A</v>
      </c>
      <c r="T134" s="141" t="e">
        <f t="shared" ca="1" si="53"/>
        <v>#N/A</v>
      </c>
    </row>
    <row r="135" spans="1:20" x14ac:dyDescent="0.2">
      <c r="A135" s="97">
        <f t="shared" ca="1" si="54"/>
        <v>45931</v>
      </c>
      <c r="B135" s="100" t="e">
        <f ca="1">VLOOKUP($A135,[2]CurveFetch!$D$8:$R$1000,2,0)</f>
        <v>#N/A</v>
      </c>
      <c r="C135" s="100" t="e">
        <f ca="1">VLOOKUP($A135,[2]CurveFetch!$D$8:$R$1000,7,0)</f>
        <v>#N/A</v>
      </c>
      <c r="D135" s="100" t="e">
        <f ca="1">VLOOKUP($A135,[2]CurveFetch!$D$8:$R$1000,5,0)</f>
        <v>#N/A</v>
      </c>
      <c r="E135" s="100" t="e">
        <f ca="1">VLOOKUP($A135,[2]CurveFetch!$D$8:$R$1000,4,0)</f>
        <v>#N/A</v>
      </c>
      <c r="F135" s="100" t="e">
        <f ca="1">VLOOKUP($A135,[2]CurveFetch!$D$8:$R$1000,15,0)</f>
        <v>#N/A</v>
      </c>
      <c r="G135" s="100" t="e">
        <f ca="1">VLOOKUP($A135,[2]CurveFetch!$D$8:$R$1000,3,0)</f>
        <v>#N/A</v>
      </c>
      <c r="H135" s="100" t="e">
        <f ca="1">VLOOKUP($A135,[2]CurveFetch!$D$8:$R$1000,9,0)</f>
        <v>#N/A</v>
      </c>
      <c r="I135" s="100" t="e">
        <f ca="1">VLOOKUP($A135,[2]CurveFetch!$D$8:$R$1000,11,0)</f>
        <v>#N/A</v>
      </c>
      <c r="J135" s="100" t="e">
        <f ca="1">VLOOKUP($A135,[2]CurveFetch!$D$8:$R$1000,8,0)</f>
        <v>#N/A</v>
      </c>
      <c r="K135" s="100" t="e">
        <f t="shared" ca="1" si="49"/>
        <v>#N/A</v>
      </c>
      <c r="L135" s="100" t="e">
        <f t="shared" ca="1" si="50"/>
        <v>#N/A</v>
      </c>
      <c r="M135" s="100" t="e">
        <f t="shared" ca="1" si="55"/>
        <v>#N/A</v>
      </c>
      <c r="N135" s="97">
        <f t="shared" ca="1" si="56"/>
        <v>45931</v>
      </c>
      <c r="O135" s="100" t="e">
        <f ca="1">VLOOKUP($A135,[2]CurveFetch!$D$8:$V$1000,16,0)</f>
        <v>#N/A</v>
      </c>
      <c r="P135" s="141" t="e">
        <f t="shared" ca="1" si="51"/>
        <v>#N/A</v>
      </c>
      <c r="Q135" s="100" t="e">
        <f ca="1">VLOOKUP($A135,[2]CurveFetch!$D$8:$V$1000,16,0)</f>
        <v>#N/A</v>
      </c>
      <c r="R135" s="141" t="e">
        <f t="shared" ca="1" si="52"/>
        <v>#N/A</v>
      </c>
      <c r="S135" s="100" t="e">
        <f ca="1">VLOOKUP($A135,[2]CurveFetch!$D$8:$V$1000,16,0)</f>
        <v>#N/A</v>
      </c>
      <c r="T135" s="141" t="e">
        <f t="shared" ca="1" si="53"/>
        <v>#N/A</v>
      </c>
    </row>
    <row r="136" spans="1:20" x14ac:dyDescent="0.2">
      <c r="A136" s="97">
        <f t="shared" ca="1" si="54"/>
        <v>45962</v>
      </c>
      <c r="B136" s="100" t="e">
        <f ca="1">VLOOKUP($A136,[2]CurveFetch!$D$8:$R$1000,2,0)</f>
        <v>#N/A</v>
      </c>
      <c r="C136" s="100" t="e">
        <f ca="1">VLOOKUP($A136,[2]CurveFetch!$D$8:$R$1000,7,0)</f>
        <v>#N/A</v>
      </c>
      <c r="D136" s="100" t="e">
        <f ca="1">VLOOKUP($A136,[2]CurveFetch!$D$8:$R$1000,5,0)</f>
        <v>#N/A</v>
      </c>
      <c r="E136" s="100" t="e">
        <f ca="1">VLOOKUP($A136,[2]CurveFetch!$D$8:$R$1000,4,0)</f>
        <v>#N/A</v>
      </c>
      <c r="F136" s="100" t="e">
        <f ca="1">VLOOKUP($A136,[2]CurveFetch!$D$8:$R$1000,15,0)</f>
        <v>#N/A</v>
      </c>
      <c r="G136" s="100" t="e">
        <f ca="1">VLOOKUP($A136,[2]CurveFetch!$D$8:$R$1000,3,0)</f>
        <v>#N/A</v>
      </c>
      <c r="H136" s="100" t="e">
        <f ca="1">VLOOKUP($A136,[2]CurveFetch!$D$8:$R$1000,9,0)</f>
        <v>#N/A</v>
      </c>
      <c r="I136" s="100" t="e">
        <f ca="1">VLOOKUP($A136,[2]CurveFetch!$D$8:$R$1000,11,0)</f>
        <v>#N/A</v>
      </c>
      <c r="J136" s="100" t="e">
        <f ca="1">VLOOKUP($A136,[2]CurveFetch!$D$8:$R$1000,8,0)</f>
        <v>#N/A</v>
      </c>
      <c r="K136" s="100" t="e">
        <f t="shared" ca="1" si="49"/>
        <v>#N/A</v>
      </c>
      <c r="L136" s="100" t="e">
        <f t="shared" ca="1" si="50"/>
        <v>#N/A</v>
      </c>
      <c r="M136" s="100" t="e">
        <f t="shared" ca="1" si="55"/>
        <v>#N/A</v>
      </c>
      <c r="N136" s="97">
        <f t="shared" ca="1" si="56"/>
        <v>45962</v>
      </c>
      <c r="O136" s="100" t="e">
        <f ca="1">VLOOKUP($A136,[2]CurveFetch!$D$8:$V$1000,16,0)</f>
        <v>#N/A</v>
      </c>
      <c r="P136" s="141" t="e">
        <f t="shared" ca="1" si="51"/>
        <v>#N/A</v>
      </c>
      <c r="Q136" s="100" t="e">
        <f ca="1">VLOOKUP($A136,[2]CurveFetch!$D$8:$V$1000,16,0)</f>
        <v>#N/A</v>
      </c>
      <c r="R136" s="141" t="e">
        <f t="shared" ca="1" si="52"/>
        <v>#N/A</v>
      </c>
      <c r="S136" s="100" t="e">
        <f ca="1">VLOOKUP($A136,[2]CurveFetch!$D$8:$V$1000,16,0)</f>
        <v>#N/A</v>
      </c>
      <c r="T136" s="141" t="e">
        <f t="shared" ca="1" si="53"/>
        <v>#N/A</v>
      </c>
    </row>
    <row r="137" spans="1:20" x14ac:dyDescent="0.2">
      <c r="A137" s="97">
        <f t="shared" ca="1" si="54"/>
        <v>45992</v>
      </c>
      <c r="B137" s="100" t="e">
        <f ca="1">VLOOKUP($A137,[2]CurveFetch!$D$8:$R$1000,2,0)</f>
        <v>#N/A</v>
      </c>
      <c r="C137" s="100" t="e">
        <f ca="1">VLOOKUP($A137,[2]CurveFetch!$D$8:$R$1000,7,0)</f>
        <v>#N/A</v>
      </c>
      <c r="D137" s="100" t="e">
        <f ca="1">VLOOKUP($A137,[2]CurveFetch!$D$8:$R$1000,5,0)</f>
        <v>#N/A</v>
      </c>
      <c r="E137" s="100" t="e">
        <f ca="1">VLOOKUP($A137,[2]CurveFetch!$D$8:$R$1000,4,0)</f>
        <v>#N/A</v>
      </c>
      <c r="F137" s="100" t="e">
        <f ca="1">VLOOKUP($A137,[2]CurveFetch!$D$8:$R$1000,15,0)</f>
        <v>#N/A</v>
      </c>
      <c r="G137" s="100" t="e">
        <f ca="1">VLOOKUP($A137,[2]CurveFetch!$D$8:$R$1000,3,0)</f>
        <v>#N/A</v>
      </c>
      <c r="H137" s="100" t="e">
        <f ca="1">VLOOKUP($A137,[2]CurveFetch!$D$8:$R$1000,9,0)</f>
        <v>#N/A</v>
      </c>
      <c r="I137" s="100" t="e">
        <f ca="1">VLOOKUP($A137,[2]CurveFetch!$D$8:$R$1000,11,0)</f>
        <v>#N/A</v>
      </c>
      <c r="J137" s="100" t="e">
        <f ca="1">VLOOKUP($A137,[2]CurveFetch!$D$8:$R$1000,8,0)</f>
        <v>#N/A</v>
      </c>
      <c r="K137" s="100" t="e">
        <f t="shared" ca="1" si="49"/>
        <v>#N/A</v>
      </c>
      <c r="L137" s="100" t="e">
        <f t="shared" ca="1" si="50"/>
        <v>#N/A</v>
      </c>
      <c r="M137" s="100" t="e">
        <f t="shared" ca="1" si="55"/>
        <v>#N/A</v>
      </c>
      <c r="N137" s="97">
        <f t="shared" ca="1" si="56"/>
        <v>45992</v>
      </c>
      <c r="O137" s="100" t="e">
        <f ca="1">VLOOKUP($A137,[2]CurveFetch!$D$8:$V$1000,16,0)</f>
        <v>#N/A</v>
      </c>
      <c r="P137" s="141" t="e">
        <f t="shared" ca="1" si="51"/>
        <v>#N/A</v>
      </c>
      <c r="Q137" s="100" t="e">
        <f ca="1">VLOOKUP($A137,[2]CurveFetch!$D$8:$V$1000,16,0)</f>
        <v>#N/A</v>
      </c>
      <c r="R137" s="141" t="e">
        <f t="shared" ca="1" si="52"/>
        <v>#N/A</v>
      </c>
      <c r="S137" s="100" t="e">
        <f ca="1">VLOOKUP($A137,[2]CurveFetch!$D$8:$V$1000,16,0)</f>
        <v>#N/A</v>
      </c>
      <c r="T137" s="141" t="e">
        <f t="shared" ca="1" si="53"/>
        <v>#N/A</v>
      </c>
    </row>
    <row r="138" spans="1:20" x14ac:dyDescent="0.2">
      <c r="A138" s="97">
        <f t="shared" ca="1" si="54"/>
        <v>46023</v>
      </c>
      <c r="B138" s="100" t="e">
        <f ca="1">VLOOKUP($A138,[2]CurveFetch!$D$8:$R$1000,2,0)</f>
        <v>#N/A</v>
      </c>
      <c r="C138" s="100" t="e">
        <f ca="1">VLOOKUP($A138,[2]CurveFetch!$D$8:$R$1000,7,0)</f>
        <v>#N/A</v>
      </c>
      <c r="D138" s="100" t="e">
        <f ca="1">VLOOKUP($A138,[2]CurveFetch!$D$8:$R$1000,5,0)</f>
        <v>#N/A</v>
      </c>
      <c r="E138" s="100" t="e">
        <f ca="1">VLOOKUP($A138,[2]CurveFetch!$D$8:$R$1000,4,0)</f>
        <v>#N/A</v>
      </c>
      <c r="F138" s="100" t="e">
        <f ca="1">VLOOKUP($A138,[2]CurveFetch!$D$8:$R$1000,15,0)</f>
        <v>#N/A</v>
      </c>
      <c r="G138" s="100" t="e">
        <f ca="1">VLOOKUP($A138,[2]CurveFetch!$D$8:$R$1000,3,0)</f>
        <v>#N/A</v>
      </c>
      <c r="H138" s="100" t="e">
        <f ca="1">VLOOKUP($A138,[2]CurveFetch!$D$8:$R$1000,9,0)</f>
        <v>#N/A</v>
      </c>
      <c r="I138" s="100" t="e">
        <f ca="1">VLOOKUP($A138,[2]CurveFetch!$D$8:$R$1000,11,0)</f>
        <v>#N/A</v>
      </c>
      <c r="J138" s="100" t="e">
        <f ca="1">VLOOKUP($A138,[2]CurveFetch!$D$8:$R$1000,8,0)</f>
        <v>#N/A</v>
      </c>
      <c r="K138" s="100" t="e">
        <f t="shared" ca="1" si="49"/>
        <v>#N/A</v>
      </c>
      <c r="L138" s="100" t="e">
        <f t="shared" ca="1" si="50"/>
        <v>#N/A</v>
      </c>
      <c r="M138" s="100" t="e">
        <f t="shared" ca="1" si="55"/>
        <v>#N/A</v>
      </c>
      <c r="N138" s="97">
        <f t="shared" ca="1" si="56"/>
        <v>46023</v>
      </c>
      <c r="O138" s="100" t="e">
        <f ca="1">VLOOKUP($A138,[2]CurveFetch!$D$8:$V$1000,16,0)</f>
        <v>#N/A</v>
      </c>
      <c r="P138" s="141" t="e">
        <f t="shared" ca="1" si="51"/>
        <v>#N/A</v>
      </c>
      <c r="Q138" s="100" t="e">
        <f ca="1">VLOOKUP($A138,[2]CurveFetch!$D$8:$V$1000,16,0)</f>
        <v>#N/A</v>
      </c>
      <c r="R138" s="141" t="e">
        <f t="shared" ca="1" si="52"/>
        <v>#N/A</v>
      </c>
      <c r="S138" s="100" t="e">
        <f ca="1">VLOOKUP($A138,[2]CurveFetch!$D$8:$V$1000,16,0)</f>
        <v>#N/A</v>
      </c>
      <c r="T138" s="141" t="e">
        <f t="shared" ca="1" si="53"/>
        <v>#N/A</v>
      </c>
    </row>
    <row r="139" spans="1:20" x14ac:dyDescent="0.2">
      <c r="A139" s="97">
        <f t="shared" ca="1" si="54"/>
        <v>46054</v>
      </c>
      <c r="B139" s="100" t="e">
        <f ca="1">VLOOKUP($A139,[2]CurveFetch!$D$8:$R$1000,2,0)</f>
        <v>#N/A</v>
      </c>
      <c r="C139" s="100" t="e">
        <f ca="1">VLOOKUP($A139,[2]CurveFetch!$D$8:$R$1000,7,0)</f>
        <v>#N/A</v>
      </c>
      <c r="D139" s="100" t="e">
        <f ca="1">VLOOKUP($A139,[2]CurveFetch!$D$8:$R$1000,5,0)</f>
        <v>#N/A</v>
      </c>
      <c r="E139" s="100" t="e">
        <f ca="1">VLOOKUP($A139,[2]CurveFetch!$D$8:$R$1000,4,0)</f>
        <v>#N/A</v>
      </c>
      <c r="F139" s="100" t="e">
        <f ca="1">VLOOKUP($A139,[2]CurveFetch!$D$8:$R$1000,15,0)</f>
        <v>#N/A</v>
      </c>
      <c r="G139" s="100" t="e">
        <f ca="1">VLOOKUP($A139,[2]CurveFetch!$D$8:$R$1000,3,0)</f>
        <v>#N/A</v>
      </c>
      <c r="H139" s="100" t="e">
        <f ca="1">VLOOKUP($A139,[2]CurveFetch!$D$8:$R$1000,9,0)</f>
        <v>#N/A</v>
      </c>
      <c r="I139" s="100" t="e">
        <f ca="1">VLOOKUP($A139,[2]CurveFetch!$D$8:$R$1000,11,0)</f>
        <v>#N/A</v>
      </c>
      <c r="J139" s="100" t="e">
        <f ca="1">VLOOKUP($A139,[2]CurveFetch!$D$8:$R$1000,8,0)</f>
        <v>#N/A</v>
      </c>
      <c r="K139" s="100" t="e">
        <f t="shared" ca="1" si="49"/>
        <v>#N/A</v>
      </c>
      <c r="L139" s="100" t="e">
        <f t="shared" ca="1" si="50"/>
        <v>#N/A</v>
      </c>
      <c r="M139" s="100" t="e">
        <f t="shared" ca="1" si="55"/>
        <v>#N/A</v>
      </c>
      <c r="N139" s="97">
        <f t="shared" ca="1" si="56"/>
        <v>46054</v>
      </c>
      <c r="O139" s="100" t="e">
        <f ca="1">VLOOKUP($A139,[2]CurveFetch!$D$8:$V$1000,16,0)</f>
        <v>#N/A</v>
      </c>
      <c r="P139" s="141" t="e">
        <f t="shared" ca="1" si="51"/>
        <v>#N/A</v>
      </c>
      <c r="Q139" s="100" t="e">
        <f ca="1">VLOOKUP($A139,[2]CurveFetch!$D$8:$V$1000,16,0)</f>
        <v>#N/A</v>
      </c>
      <c r="R139" s="141" t="e">
        <f t="shared" ca="1" si="52"/>
        <v>#N/A</v>
      </c>
      <c r="S139" s="100" t="e">
        <f ca="1">VLOOKUP($A139,[2]CurveFetch!$D$8:$V$1000,16,0)</f>
        <v>#N/A</v>
      </c>
      <c r="T139" s="141" t="e">
        <f t="shared" ca="1" si="53"/>
        <v>#N/A</v>
      </c>
    </row>
    <row r="140" spans="1:20" x14ac:dyDescent="0.2">
      <c r="A140" s="97">
        <f t="shared" ca="1" si="54"/>
        <v>46082</v>
      </c>
      <c r="B140" s="100" t="e">
        <f ca="1">VLOOKUP($A140,[2]CurveFetch!$D$8:$R$1000,2,0)</f>
        <v>#N/A</v>
      </c>
      <c r="C140" s="100" t="e">
        <f ca="1">VLOOKUP($A140,[2]CurveFetch!$D$8:$R$1000,7,0)</f>
        <v>#N/A</v>
      </c>
      <c r="D140" s="100" t="e">
        <f ca="1">VLOOKUP($A140,[2]CurveFetch!$D$8:$R$1000,5,0)</f>
        <v>#N/A</v>
      </c>
      <c r="E140" s="100" t="e">
        <f ca="1">VLOOKUP($A140,[2]CurveFetch!$D$8:$R$1000,4,0)</f>
        <v>#N/A</v>
      </c>
      <c r="F140" s="100" t="e">
        <f ca="1">VLOOKUP($A140,[2]CurveFetch!$D$8:$R$1000,15,0)</f>
        <v>#N/A</v>
      </c>
      <c r="G140" s="100" t="e">
        <f ca="1">VLOOKUP($A140,[2]CurveFetch!$D$8:$R$1000,3,0)</f>
        <v>#N/A</v>
      </c>
      <c r="H140" s="100" t="e">
        <f ca="1">VLOOKUP($A140,[2]CurveFetch!$D$8:$R$1000,9,0)</f>
        <v>#N/A</v>
      </c>
      <c r="I140" s="100" t="e">
        <f ca="1">VLOOKUP($A140,[2]CurveFetch!$D$8:$R$1000,11,0)</f>
        <v>#N/A</v>
      </c>
      <c r="J140" s="100" t="e">
        <f ca="1">VLOOKUP($A140,[2]CurveFetch!$D$8:$R$1000,8,0)</f>
        <v>#N/A</v>
      </c>
      <c r="K140" s="100" t="e">
        <f t="shared" ca="1" si="49"/>
        <v>#N/A</v>
      </c>
      <c r="L140" s="100" t="e">
        <f t="shared" ca="1" si="50"/>
        <v>#N/A</v>
      </c>
      <c r="M140" s="100" t="e">
        <f t="shared" ca="1" si="55"/>
        <v>#N/A</v>
      </c>
      <c r="N140" s="97">
        <f t="shared" ca="1" si="56"/>
        <v>46082</v>
      </c>
      <c r="O140" s="100" t="e">
        <f ca="1">VLOOKUP($A140,[2]CurveFetch!$D$8:$V$1000,16,0)</f>
        <v>#N/A</v>
      </c>
      <c r="P140" s="141" t="e">
        <f t="shared" ca="1" si="51"/>
        <v>#N/A</v>
      </c>
      <c r="Q140" s="100" t="e">
        <f ca="1">VLOOKUP($A140,[2]CurveFetch!$D$8:$V$1000,16,0)</f>
        <v>#N/A</v>
      </c>
      <c r="R140" s="141" t="e">
        <f t="shared" ca="1" si="52"/>
        <v>#N/A</v>
      </c>
      <c r="S140" s="100" t="e">
        <f ca="1">VLOOKUP($A140,[2]CurveFetch!$D$8:$V$1000,16,0)</f>
        <v>#N/A</v>
      </c>
      <c r="T140" s="141" t="e">
        <f t="shared" ca="1" si="53"/>
        <v>#N/A</v>
      </c>
    </row>
    <row r="141" spans="1:20" x14ac:dyDescent="0.2">
      <c r="A141" s="97">
        <f t="shared" ca="1" si="54"/>
        <v>46113</v>
      </c>
      <c r="B141" s="100" t="e">
        <f ca="1">VLOOKUP($A141,[2]CurveFetch!$D$8:$R$1000,2,0)</f>
        <v>#N/A</v>
      </c>
      <c r="C141" s="100" t="e">
        <f ca="1">VLOOKUP($A141,[2]CurveFetch!$D$8:$R$1000,7,0)</f>
        <v>#N/A</v>
      </c>
      <c r="D141" s="100" t="e">
        <f ca="1">VLOOKUP($A141,[2]CurveFetch!$D$8:$R$1000,5,0)</f>
        <v>#N/A</v>
      </c>
      <c r="E141" s="100" t="e">
        <f ca="1">VLOOKUP($A141,[2]CurveFetch!$D$8:$R$1000,4,0)</f>
        <v>#N/A</v>
      </c>
      <c r="F141" s="100" t="e">
        <f ca="1">VLOOKUP($A141,[2]CurveFetch!$D$8:$R$1000,15,0)</f>
        <v>#N/A</v>
      </c>
      <c r="G141" s="100" t="e">
        <f ca="1">VLOOKUP($A141,[2]CurveFetch!$D$8:$R$1000,3,0)</f>
        <v>#N/A</v>
      </c>
      <c r="H141" s="100" t="e">
        <f ca="1">VLOOKUP($A141,[2]CurveFetch!$D$8:$R$1000,9,0)</f>
        <v>#N/A</v>
      </c>
      <c r="I141" s="100" t="e">
        <f ca="1">VLOOKUP($A141,[2]CurveFetch!$D$8:$R$1000,11,0)</f>
        <v>#N/A</v>
      </c>
      <c r="J141" s="100" t="e">
        <f ca="1">VLOOKUP($A141,[2]CurveFetch!$D$8:$R$1000,8,0)</f>
        <v>#N/A</v>
      </c>
      <c r="K141" s="100" t="e">
        <f t="shared" ca="1" si="49"/>
        <v>#N/A</v>
      </c>
      <c r="L141" s="100" t="e">
        <f t="shared" ca="1" si="50"/>
        <v>#N/A</v>
      </c>
      <c r="M141" s="100" t="e">
        <f t="shared" ca="1" si="55"/>
        <v>#N/A</v>
      </c>
      <c r="N141" s="97">
        <f t="shared" ca="1" si="56"/>
        <v>46113</v>
      </c>
      <c r="O141" s="100" t="e">
        <f ca="1">VLOOKUP($A141,[2]CurveFetch!$D$8:$V$1000,16,0)</f>
        <v>#N/A</v>
      </c>
      <c r="P141" s="141" t="e">
        <f t="shared" ca="1" si="51"/>
        <v>#N/A</v>
      </c>
      <c r="Q141" s="100" t="e">
        <f ca="1">VLOOKUP($A141,[2]CurveFetch!$D$8:$V$1000,16,0)</f>
        <v>#N/A</v>
      </c>
      <c r="R141" s="141" t="e">
        <f t="shared" ca="1" si="52"/>
        <v>#N/A</v>
      </c>
      <c r="S141" s="100" t="e">
        <f ca="1">VLOOKUP($A141,[2]CurveFetch!$D$8:$V$1000,16,0)</f>
        <v>#N/A</v>
      </c>
      <c r="T141" s="141" t="e">
        <f t="shared" ca="1" si="53"/>
        <v>#N/A</v>
      </c>
    </row>
    <row r="142" spans="1:20" x14ac:dyDescent="0.2">
      <c r="A142" s="97">
        <f t="shared" ca="1" si="54"/>
        <v>46143</v>
      </c>
      <c r="B142" s="100" t="e">
        <f ca="1">VLOOKUP($A142,[2]CurveFetch!$D$8:$R$1000,2,0)</f>
        <v>#N/A</v>
      </c>
      <c r="C142" s="100" t="e">
        <f ca="1">VLOOKUP($A142,[2]CurveFetch!$D$8:$R$1000,7,0)</f>
        <v>#N/A</v>
      </c>
      <c r="D142" s="100" t="e">
        <f ca="1">VLOOKUP($A142,[2]CurveFetch!$D$8:$R$1000,5,0)</f>
        <v>#N/A</v>
      </c>
      <c r="E142" s="100" t="e">
        <f ca="1">VLOOKUP($A142,[2]CurveFetch!$D$8:$R$1000,4,0)</f>
        <v>#N/A</v>
      </c>
      <c r="F142" s="100" t="e">
        <f ca="1">VLOOKUP($A142,[2]CurveFetch!$D$8:$R$1000,15,0)</f>
        <v>#N/A</v>
      </c>
      <c r="G142" s="100" t="e">
        <f ca="1">VLOOKUP($A142,[2]CurveFetch!$D$8:$R$1000,3,0)</f>
        <v>#N/A</v>
      </c>
      <c r="H142" s="100" t="e">
        <f ca="1">VLOOKUP($A142,[2]CurveFetch!$D$8:$R$1000,9,0)</f>
        <v>#N/A</v>
      </c>
      <c r="I142" s="100" t="e">
        <f ca="1">VLOOKUP($A142,[2]CurveFetch!$D$8:$R$1000,11,0)</f>
        <v>#N/A</v>
      </c>
      <c r="J142" s="100" t="e">
        <f ca="1">VLOOKUP($A142,[2]CurveFetch!$D$8:$R$1000,8,0)</f>
        <v>#N/A</v>
      </c>
      <c r="K142" s="100" t="e">
        <f t="shared" ca="1" si="49"/>
        <v>#N/A</v>
      </c>
      <c r="L142" s="100" t="e">
        <f t="shared" ca="1" si="50"/>
        <v>#N/A</v>
      </c>
      <c r="M142" s="100" t="e">
        <f t="shared" ca="1" si="55"/>
        <v>#N/A</v>
      </c>
      <c r="N142" s="97">
        <f t="shared" ca="1" si="56"/>
        <v>46143</v>
      </c>
      <c r="O142" s="100" t="e">
        <f ca="1">VLOOKUP($A142,[2]CurveFetch!$D$8:$V$1000,16,0)</f>
        <v>#N/A</v>
      </c>
      <c r="P142" s="141" t="e">
        <f t="shared" ca="1" si="51"/>
        <v>#N/A</v>
      </c>
      <c r="Q142" s="100" t="e">
        <f ca="1">VLOOKUP($A142,[2]CurveFetch!$D$8:$V$1000,16,0)</f>
        <v>#N/A</v>
      </c>
      <c r="R142" s="141" t="e">
        <f t="shared" ca="1" si="52"/>
        <v>#N/A</v>
      </c>
      <c r="S142" s="100" t="e">
        <f ca="1">VLOOKUP($A142,[2]CurveFetch!$D$8:$V$1000,16,0)</f>
        <v>#N/A</v>
      </c>
      <c r="T142" s="141" t="e">
        <f t="shared" ca="1" si="53"/>
        <v>#N/A</v>
      </c>
    </row>
    <row r="143" spans="1:20" x14ac:dyDescent="0.2">
      <c r="A143" s="97">
        <f t="shared" ca="1" si="54"/>
        <v>46174</v>
      </c>
      <c r="B143" s="100" t="e">
        <f ca="1">VLOOKUP($A143,[2]CurveFetch!$D$8:$R$1000,2,0)</f>
        <v>#N/A</v>
      </c>
      <c r="C143" s="100" t="e">
        <f ca="1">VLOOKUP($A143,[2]CurveFetch!$D$8:$R$1000,7,0)</f>
        <v>#N/A</v>
      </c>
      <c r="D143" s="100" t="e">
        <f ca="1">VLOOKUP($A143,[2]CurveFetch!$D$8:$R$1000,5,0)</f>
        <v>#N/A</v>
      </c>
      <c r="E143" s="100" t="e">
        <f ca="1">VLOOKUP($A143,[2]CurveFetch!$D$8:$R$1000,4,0)</f>
        <v>#N/A</v>
      </c>
      <c r="F143" s="100" t="e">
        <f ca="1">VLOOKUP($A143,[2]CurveFetch!$D$8:$R$1000,15,0)</f>
        <v>#N/A</v>
      </c>
      <c r="G143" s="100" t="e">
        <f ca="1">VLOOKUP($A143,[2]CurveFetch!$D$8:$R$1000,3,0)</f>
        <v>#N/A</v>
      </c>
      <c r="H143" s="100" t="e">
        <f ca="1">VLOOKUP($A143,[2]CurveFetch!$D$8:$R$1000,9,0)</f>
        <v>#N/A</v>
      </c>
      <c r="I143" s="100" t="e">
        <f ca="1">VLOOKUP($A143,[2]CurveFetch!$D$8:$R$1000,11,0)</f>
        <v>#N/A</v>
      </c>
      <c r="J143" s="100" t="e">
        <f ca="1">VLOOKUP($A143,[2]CurveFetch!$D$8:$R$1000,8,0)</f>
        <v>#N/A</v>
      </c>
      <c r="K143" s="100" t="e">
        <f t="shared" ca="1" si="49"/>
        <v>#N/A</v>
      </c>
      <c r="L143" s="100" t="e">
        <f t="shared" ca="1" si="50"/>
        <v>#N/A</v>
      </c>
      <c r="M143" s="100" t="e">
        <f t="shared" ca="1" si="55"/>
        <v>#N/A</v>
      </c>
      <c r="N143" s="97">
        <f t="shared" ca="1" si="56"/>
        <v>46174</v>
      </c>
      <c r="O143" s="100" t="e">
        <f ca="1">VLOOKUP($A143,[2]CurveFetch!$D$8:$V$1000,16,0)</f>
        <v>#N/A</v>
      </c>
      <c r="P143" s="141" t="e">
        <f t="shared" ca="1" si="51"/>
        <v>#N/A</v>
      </c>
      <c r="Q143" s="100" t="e">
        <f ca="1">VLOOKUP($A143,[2]CurveFetch!$D$8:$V$1000,16,0)</f>
        <v>#N/A</v>
      </c>
      <c r="R143" s="141" t="e">
        <f t="shared" ca="1" si="52"/>
        <v>#N/A</v>
      </c>
      <c r="S143" s="100" t="e">
        <f ca="1">VLOOKUP($A143,[2]CurveFetch!$D$8:$V$1000,16,0)</f>
        <v>#N/A</v>
      </c>
      <c r="T143" s="141" t="e">
        <f t="shared" ca="1" si="53"/>
        <v>#N/A</v>
      </c>
    </row>
    <row r="144" spans="1:20" x14ac:dyDescent="0.2">
      <c r="A144" s="97">
        <f t="shared" ca="1" si="54"/>
        <v>46204</v>
      </c>
      <c r="B144" s="100" t="e">
        <f ca="1">VLOOKUP($A144,[2]CurveFetch!$D$8:$R$1000,2,0)</f>
        <v>#N/A</v>
      </c>
      <c r="C144" s="100" t="e">
        <f ca="1">VLOOKUP($A144,[2]CurveFetch!$D$8:$R$1000,7,0)</f>
        <v>#N/A</v>
      </c>
      <c r="D144" s="100" t="e">
        <f ca="1">VLOOKUP($A144,[2]CurveFetch!$D$8:$R$1000,5,0)</f>
        <v>#N/A</v>
      </c>
      <c r="E144" s="100" t="e">
        <f ca="1">VLOOKUP($A144,[2]CurveFetch!$D$8:$R$1000,4,0)</f>
        <v>#N/A</v>
      </c>
      <c r="F144" s="100" t="e">
        <f ca="1">VLOOKUP($A144,[2]CurveFetch!$D$8:$R$1000,15,0)</f>
        <v>#N/A</v>
      </c>
      <c r="G144" s="100" t="e">
        <f ca="1">VLOOKUP($A144,[2]CurveFetch!$D$8:$R$1000,3,0)</f>
        <v>#N/A</v>
      </c>
      <c r="H144" s="100" t="e">
        <f ca="1">VLOOKUP($A144,[2]CurveFetch!$D$8:$R$1000,9,0)</f>
        <v>#N/A</v>
      </c>
      <c r="I144" s="100" t="e">
        <f ca="1">VLOOKUP($A144,[2]CurveFetch!$D$8:$R$1000,11,0)</f>
        <v>#N/A</v>
      </c>
      <c r="J144" s="100" t="e">
        <f ca="1">VLOOKUP($A144,[2]CurveFetch!$D$8:$R$1000,8,0)</f>
        <v>#N/A</v>
      </c>
      <c r="K144" s="100" t="e">
        <f t="shared" ca="1" si="49"/>
        <v>#N/A</v>
      </c>
      <c r="L144" s="100" t="e">
        <f t="shared" ca="1" si="50"/>
        <v>#N/A</v>
      </c>
      <c r="M144" s="100" t="e">
        <f t="shared" ca="1" si="55"/>
        <v>#N/A</v>
      </c>
      <c r="N144" s="97">
        <f t="shared" ca="1" si="56"/>
        <v>46204</v>
      </c>
      <c r="O144" s="100" t="e">
        <f ca="1">VLOOKUP($A144,[2]CurveFetch!$D$8:$V$1000,16,0)</f>
        <v>#N/A</v>
      </c>
      <c r="P144" s="141" t="e">
        <f t="shared" ca="1" si="51"/>
        <v>#N/A</v>
      </c>
      <c r="Q144" s="100" t="e">
        <f ca="1">VLOOKUP($A144,[2]CurveFetch!$D$8:$V$1000,16,0)</f>
        <v>#N/A</v>
      </c>
      <c r="R144" s="141" t="e">
        <f t="shared" ca="1" si="52"/>
        <v>#N/A</v>
      </c>
      <c r="S144" s="100" t="e">
        <f ca="1">VLOOKUP($A144,[2]CurveFetch!$D$8:$V$1000,16,0)</f>
        <v>#N/A</v>
      </c>
      <c r="T144" s="141" t="e">
        <f t="shared" ca="1" si="53"/>
        <v>#N/A</v>
      </c>
    </row>
    <row r="145" spans="1:20" x14ac:dyDescent="0.2">
      <c r="A145" s="97">
        <f t="shared" ca="1" si="54"/>
        <v>46235</v>
      </c>
      <c r="B145" s="100" t="e">
        <f ca="1">VLOOKUP($A145,[2]CurveFetch!$D$8:$R$1000,2,0)</f>
        <v>#N/A</v>
      </c>
      <c r="C145" s="100" t="e">
        <f ca="1">VLOOKUP($A145,[2]CurveFetch!$D$8:$R$1000,7,0)</f>
        <v>#N/A</v>
      </c>
      <c r="D145" s="100" t="e">
        <f ca="1">VLOOKUP($A145,[2]CurveFetch!$D$8:$R$1000,5,0)</f>
        <v>#N/A</v>
      </c>
      <c r="E145" s="100" t="e">
        <f ca="1">VLOOKUP($A145,[2]CurveFetch!$D$8:$R$1000,4,0)</f>
        <v>#N/A</v>
      </c>
      <c r="F145" s="100" t="e">
        <f ca="1">VLOOKUP($A145,[2]CurveFetch!$D$8:$R$1000,15,0)</f>
        <v>#N/A</v>
      </c>
      <c r="G145" s="100" t="e">
        <f ca="1">VLOOKUP($A145,[2]CurveFetch!$D$8:$R$1000,3,0)</f>
        <v>#N/A</v>
      </c>
      <c r="H145" s="100" t="e">
        <f ca="1">VLOOKUP($A145,[2]CurveFetch!$D$8:$R$1000,9,0)</f>
        <v>#N/A</v>
      </c>
      <c r="I145" s="100" t="e">
        <f ca="1">VLOOKUP($A145,[2]CurveFetch!$D$8:$R$1000,11,0)</f>
        <v>#N/A</v>
      </c>
      <c r="J145" s="100" t="e">
        <f ca="1">VLOOKUP($A145,[2]CurveFetch!$D$8:$R$1000,8,0)</f>
        <v>#N/A</v>
      </c>
      <c r="K145" s="100" t="e">
        <f t="shared" ca="1" si="49"/>
        <v>#N/A</v>
      </c>
      <c r="L145" s="100" t="e">
        <f t="shared" ca="1" si="50"/>
        <v>#N/A</v>
      </c>
      <c r="M145" s="100" t="e">
        <f t="shared" ca="1" si="55"/>
        <v>#N/A</v>
      </c>
      <c r="N145" s="97">
        <f t="shared" ca="1" si="56"/>
        <v>46235</v>
      </c>
      <c r="O145" s="100" t="e">
        <f ca="1">VLOOKUP($A145,[2]CurveFetch!$D$8:$V$1000,16,0)</f>
        <v>#N/A</v>
      </c>
      <c r="P145" s="141" t="e">
        <f t="shared" ca="1" si="51"/>
        <v>#N/A</v>
      </c>
      <c r="Q145" s="100" t="e">
        <f ca="1">VLOOKUP($A145,[2]CurveFetch!$D$8:$V$1000,16,0)</f>
        <v>#N/A</v>
      </c>
      <c r="R145" s="141" t="e">
        <f t="shared" ca="1" si="52"/>
        <v>#N/A</v>
      </c>
      <c r="S145" s="100" t="e">
        <f ca="1">VLOOKUP($A145,[2]CurveFetch!$D$8:$V$1000,16,0)</f>
        <v>#N/A</v>
      </c>
      <c r="T145" s="141" t="e">
        <f t="shared" ca="1" si="53"/>
        <v>#N/A</v>
      </c>
    </row>
    <row r="146" spans="1:20" x14ac:dyDescent="0.2">
      <c r="A146" s="97">
        <f t="shared" ca="1" si="54"/>
        <v>46266</v>
      </c>
      <c r="B146" s="100" t="e">
        <f ca="1">VLOOKUP($A146,[2]CurveFetch!$D$8:$R$1000,2,0)</f>
        <v>#N/A</v>
      </c>
      <c r="C146" s="100" t="e">
        <f ca="1">VLOOKUP($A146,[2]CurveFetch!$D$8:$R$1000,7,0)</f>
        <v>#N/A</v>
      </c>
      <c r="D146" s="100" t="e">
        <f ca="1">VLOOKUP($A146,[2]CurveFetch!$D$8:$R$1000,5,0)</f>
        <v>#N/A</v>
      </c>
      <c r="E146" s="100" t="e">
        <f ca="1">VLOOKUP($A146,[2]CurveFetch!$D$8:$R$1000,4,0)</f>
        <v>#N/A</v>
      </c>
      <c r="F146" s="100" t="e">
        <f ca="1">VLOOKUP($A146,[2]CurveFetch!$D$8:$R$1000,15,0)</f>
        <v>#N/A</v>
      </c>
      <c r="G146" s="100" t="e">
        <f ca="1">VLOOKUP($A146,[2]CurveFetch!$D$8:$R$1000,3,0)</f>
        <v>#N/A</v>
      </c>
      <c r="H146" s="100" t="e">
        <f ca="1">VLOOKUP($A146,[2]CurveFetch!$D$8:$R$1000,9,0)</f>
        <v>#N/A</v>
      </c>
      <c r="I146" s="100" t="e">
        <f ca="1">VLOOKUP($A146,[2]CurveFetch!$D$8:$R$1000,11,0)</f>
        <v>#N/A</v>
      </c>
      <c r="J146" s="100" t="e">
        <f ca="1">VLOOKUP($A146,[2]CurveFetch!$D$8:$R$1000,8,0)</f>
        <v>#N/A</v>
      </c>
      <c r="K146" s="100" t="e">
        <f t="shared" ca="1" si="49"/>
        <v>#N/A</v>
      </c>
      <c r="L146" s="100" t="e">
        <f t="shared" ca="1" si="50"/>
        <v>#N/A</v>
      </c>
      <c r="M146" s="100" t="e">
        <f t="shared" ca="1" si="55"/>
        <v>#N/A</v>
      </c>
      <c r="N146" s="97">
        <f t="shared" ca="1" si="56"/>
        <v>46266</v>
      </c>
      <c r="O146" s="100" t="e">
        <f ca="1">VLOOKUP($A146,[2]CurveFetch!$D$8:$V$1000,16,0)</f>
        <v>#N/A</v>
      </c>
      <c r="P146" s="141" t="e">
        <f t="shared" ca="1" si="51"/>
        <v>#N/A</v>
      </c>
      <c r="Q146" s="100" t="e">
        <f ca="1">VLOOKUP($A146,[2]CurveFetch!$D$8:$V$1000,16,0)</f>
        <v>#N/A</v>
      </c>
      <c r="R146" s="141" t="e">
        <f t="shared" ca="1" si="52"/>
        <v>#N/A</v>
      </c>
      <c r="S146" s="100" t="e">
        <f ca="1">VLOOKUP($A146,[2]CurveFetch!$D$8:$V$1000,16,0)</f>
        <v>#N/A</v>
      </c>
      <c r="T146" s="141" t="e">
        <f t="shared" ca="1" si="53"/>
        <v>#N/A</v>
      </c>
    </row>
    <row r="147" spans="1:20" x14ac:dyDescent="0.2">
      <c r="A147" s="97">
        <f t="shared" ca="1" si="54"/>
        <v>46296</v>
      </c>
      <c r="B147" s="100" t="e">
        <f ca="1">VLOOKUP($A147,[2]CurveFetch!$D$8:$R$1000,2,0)</f>
        <v>#N/A</v>
      </c>
      <c r="C147" s="100" t="e">
        <f ca="1">VLOOKUP($A147,[2]CurveFetch!$D$8:$R$1000,7,0)</f>
        <v>#N/A</v>
      </c>
      <c r="D147" s="100" t="e">
        <f ca="1">VLOOKUP($A147,[2]CurveFetch!$D$8:$R$1000,5,0)</f>
        <v>#N/A</v>
      </c>
      <c r="E147" s="100" t="e">
        <f ca="1">VLOOKUP($A147,[2]CurveFetch!$D$8:$R$1000,4,0)</f>
        <v>#N/A</v>
      </c>
      <c r="F147" s="100" t="e">
        <f ca="1">VLOOKUP($A147,[2]CurveFetch!$D$8:$R$1000,15,0)</f>
        <v>#N/A</v>
      </c>
      <c r="G147" s="100" t="e">
        <f ca="1">VLOOKUP($A147,[2]CurveFetch!$D$8:$R$1000,3,0)</f>
        <v>#N/A</v>
      </c>
      <c r="H147" s="100" t="e">
        <f ca="1">VLOOKUP($A147,[2]CurveFetch!$D$8:$R$1000,9,0)</f>
        <v>#N/A</v>
      </c>
      <c r="I147" s="100" t="e">
        <f ca="1">VLOOKUP($A147,[2]CurveFetch!$D$8:$R$1000,11,0)</f>
        <v>#N/A</v>
      </c>
      <c r="J147" s="100" t="e">
        <f ca="1">VLOOKUP($A147,[2]CurveFetch!$D$8:$R$1000,8,0)</f>
        <v>#N/A</v>
      </c>
      <c r="K147" s="100" t="e">
        <f t="shared" ca="1" si="49"/>
        <v>#N/A</v>
      </c>
      <c r="L147" s="100" t="e">
        <f t="shared" ca="1" si="50"/>
        <v>#N/A</v>
      </c>
      <c r="M147" s="100" t="e">
        <f t="shared" ca="1" si="55"/>
        <v>#N/A</v>
      </c>
      <c r="N147" s="97">
        <f t="shared" ca="1" si="56"/>
        <v>46296</v>
      </c>
      <c r="O147" s="100" t="e">
        <f ca="1">VLOOKUP($A147,[2]CurveFetch!$D$8:$V$1000,16,0)</f>
        <v>#N/A</v>
      </c>
      <c r="P147" s="141" t="e">
        <f t="shared" ca="1" si="51"/>
        <v>#N/A</v>
      </c>
      <c r="Q147" s="100" t="e">
        <f ca="1">VLOOKUP($A147,[2]CurveFetch!$D$8:$V$1000,16,0)</f>
        <v>#N/A</v>
      </c>
      <c r="R147" s="141" t="e">
        <f t="shared" ca="1" si="52"/>
        <v>#N/A</v>
      </c>
      <c r="S147" s="100" t="e">
        <f ca="1">VLOOKUP($A147,[2]CurveFetch!$D$8:$V$1000,16,0)</f>
        <v>#N/A</v>
      </c>
      <c r="T147" s="141" t="e">
        <f t="shared" ca="1" si="53"/>
        <v>#N/A</v>
      </c>
    </row>
    <row r="148" spans="1:20" x14ac:dyDescent="0.2">
      <c r="A148" s="97">
        <f t="shared" ca="1" si="54"/>
        <v>46327</v>
      </c>
      <c r="B148" s="100" t="e">
        <f ca="1">VLOOKUP($A148,[2]CurveFetch!$D$8:$R$1000,2,0)</f>
        <v>#N/A</v>
      </c>
      <c r="C148" s="100" t="e">
        <f ca="1">VLOOKUP($A148,[2]CurveFetch!$D$8:$R$1000,7,0)</f>
        <v>#N/A</v>
      </c>
      <c r="D148" s="100" t="e">
        <f ca="1">VLOOKUP($A148,[2]CurveFetch!$D$8:$R$1000,5,0)</f>
        <v>#N/A</v>
      </c>
      <c r="E148" s="100" t="e">
        <f ca="1">VLOOKUP($A148,[2]CurveFetch!$D$8:$R$1000,4,0)</f>
        <v>#N/A</v>
      </c>
      <c r="F148" s="100" t="e">
        <f ca="1">VLOOKUP($A148,[2]CurveFetch!$D$8:$R$1000,15,0)</f>
        <v>#N/A</v>
      </c>
      <c r="G148" s="100" t="e">
        <f ca="1">VLOOKUP($A148,[2]CurveFetch!$D$8:$R$1000,3,0)</f>
        <v>#N/A</v>
      </c>
      <c r="H148" s="100" t="e">
        <f ca="1">VLOOKUP($A148,[2]CurveFetch!$D$8:$R$1000,9,0)</f>
        <v>#N/A</v>
      </c>
      <c r="I148" s="100" t="e">
        <f ca="1">VLOOKUP($A148,[2]CurveFetch!$D$8:$R$1000,11,0)</f>
        <v>#N/A</v>
      </c>
      <c r="J148" s="100" t="e">
        <f ca="1">VLOOKUP($A148,[2]CurveFetch!$D$8:$R$1000,8,0)</f>
        <v>#N/A</v>
      </c>
      <c r="K148" s="100" t="e">
        <f t="shared" ca="1" si="49"/>
        <v>#N/A</v>
      </c>
      <c r="L148" s="100" t="e">
        <f t="shared" ca="1" si="50"/>
        <v>#N/A</v>
      </c>
      <c r="M148" s="100" t="e">
        <f t="shared" ca="1" si="55"/>
        <v>#N/A</v>
      </c>
      <c r="N148" s="97">
        <f t="shared" ca="1" si="56"/>
        <v>46327</v>
      </c>
      <c r="O148" s="100" t="e">
        <f ca="1">VLOOKUP($A148,[2]CurveFetch!$D$8:$V$1000,16,0)</f>
        <v>#N/A</v>
      </c>
      <c r="P148" s="141" t="e">
        <f t="shared" ca="1" si="51"/>
        <v>#N/A</v>
      </c>
      <c r="Q148" s="100" t="e">
        <f ca="1">VLOOKUP($A148,[2]CurveFetch!$D$8:$V$1000,16,0)</f>
        <v>#N/A</v>
      </c>
      <c r="R148" s="141" t="e">
        <f t="shared" ca="1" si="52"/>
        <v>#N/A</v>
      </c>
      <c r="S148" s="100" t="e">
        <f ca="1">VLOOKUP($A148,[2]CurveFetch!$D$8:$V$1000,16,0)</f>
        <v>#N/A</v>
      </c>
      <c r="T148" s="141" t="e">
        <f t="shared" ca="1" si="53"/>
        <v>#N/A</v>
      </c>
    </row>
    <row r="149" spans="1:20" x14ac:dyDescent="0.2">
      <c r="A149" s="97">
        <f t="shared" ca="1" si="54"/>
        <v>46357</v>
      </c>
      <c r="B149" s="100" t="e">
        <f ca="1">VLOOKUP($A149,[2]CurveFetch!$D$8:$R$1000,2,0)</f>
        <v>#N/A</v>
      </c>
      <c r="C149" s="100" t="e">
        <f ca="1">VLOOKUP($A149,[2]CurveFetch!$D$8:$R$1000,7,0)</f>
        <v>#N/A</v>
      </c>
      <c r="D149" s="100" t="e">
        <f ca="1">VLOOKUP($A149,[2]CurveFetch!$D$8:$R$1000,5,0)</f>
        <v>#N/A</v>
      </c>
      <c r="E149" s="100" t="e">
        <f ca="1">VLOOKUP($A149,[2]CurveFetch!$D$8:$R$1000,4,0)</f>
        <v>#N/A</v>
      </c>
      <c r="F149" s="100" t="e">
        <f ca="1">VLOOKUP($A149,[2]CurveFetch!$D$8:$R$1000,15,0)</f>
        <v>#N/A</v>
      </c>
      <c r="G149" s="100" t="e">
        <f ca="1">VLOOKUP($A149,[2]CurveFetch!$D$8:$R$1000,3,0)</f>
        <v>#N/A</v>
      </c>
      <c r="H149" s="100" t="e">
        <f ca="1">VLOOKUP($A149,[2]CurveFetch!$D$8:$R$1000,9,0)</f>
        <v>#N/A</v>
      </c>
      <c r="I149" s="100" t="e">
        <f ca="1">VLOOKUP($A149,[2]CurveFetch!$D$8:$R$1000,11,0)</f>
        <v>#N/A</v>
      </c>
      <c r="J149" s="100" t="e">
        <f ca="1">VLOOKUP($A149,[2]CurveFetch!$D$8:$R$1000,8,0)</f>
        <v>#N/A</v>
      </c>
      <c r="K149" s="100" t="e">
        <f t="shared" ca="1" si="49"/>
        <v>#N/A</v>
      </c>
      <c r="L149" s="100" t="e">
        <f t="shared" ca="1" si="50"/>
        <v>#N/A</v>
      </c>
      <c r="M149" s="100" t="e">
        <f t="shared" ca="1" si="55"/>
        <v>#N/A</v>
      </c>
      <c r="N149" s="97">
        <f t="shared" ca="1" si="56"/>
        <v>46357</v>
      </c>
      <c r="O149" s="100" t="e">
        <f ca="1">VLOOKUP($A149,[2]CurveFetch!$D$8:$V$1000,16,0)</f>
        <v>#N/A</v>
      </c>
      <c r="P149" s="141" t="e">
        <f t="shared" ca="1" si="51"/>
        <v>#N/A</v>
      </c>
      <c r="Q149" s="100" t="e">
        <f ca="1">VLOOKUP($A149,[2]CurveFetch!$D$8:$V$1000,16,0)</f>
        <v>#N/A</v>
      </c>
      <c r="R149" s="141" t="e">
        <f t="shared" ca="1" si="52"/>
        <v>#N/A</v>
      </c>
      <c r="S149" s="100" t="e">
        <f ca="1">VLOOKUP($A149,[2]CurveFetch!$D$8:$V$1000,16,0)</f>
        <v>#N/A</v>
      </c>
      <c r="T149" s="141" t="e">
        <f t="shared" ca="1" si="53"/>
        <v>#N/A</v>
      </c>
    </row>
    <row r="150" spans="1:20" x14ac:dyDescent="0.2">
      <c r="A150" s="97">
        <f t="shared" ca="1" si="54"/>
        <v>46388</v>
      </c>
      <c r="B150" s="100" t="e">
        <f ca="1">VLOOKUP($A150,[2]CurveFetch!$D$8:$R$1000,2,0)</f>
        <v>#N/A</v>
      </c>
      <c r="C150" s="100" t="e">
        <f ca="1">VLOOKUP($A150,[2]CurveFetch!$D$8:$R$1000,7,0)</f>
        <v>#N/A</v>
      </c>
      <c r="D150" s="100" t="e">
        <f ca="1">VLOOKUP($A150,[2]CurveFetch!$D$8:$R$1000,5,0)</f>
        <v>#N/A</v>
      </c>
      <c r="E150" s="100" t="e">
        <f ca="1">VLOOKUP($A150,[2]CurveFetch!$D$8:$R$1000,4,0)</f>
        <v>#N/A</v>
      </c>
      <c r="F150" s="100" t="e">
        <f ca="1">VLOOKUP($A150,[2]CurveFetch!$D$8:$R$1000,15,0)</f>
        <v>#N/A</v>
      </c>
      <c r="G150" s="100" t="e">
        <f ca="1">VLOOKUP($A150,[2]CurveFetch!$D$8:$R$1000,3,0)</f>
        <v>#N/A</v>
      </c>
      <c r="H150" s="100" t="e">
        <f ca="1">VLOOKUP($A150,[2]CurveFetch!$D$8:$R$1000,9,0)</f>
        <v>#N/A</v>
      </c>
      <c r="I150" s="100" t="e">
        <f ca="1">VLOOKUP($A150,[2]CurveFetch!$D$8:$R$1000,11,0)</f>
        <v>#N/A</v>
      </c>
      <c r="J150" s="100" t="e">
        <f ca="1">VLOOKUP($A150,[2]CurveFetch!$D$8:$R$1000,8,0)</f>
        <v>#N/A</v>
      </c>
      <c r="K150" s="100" t="e">
        <f t="shared" ca="1" si="49"/>
        <v>#N/A</v>
      </c>
      <c r="L150" s="100" t="e">
        <f t="shared" ca="1" si="50"/>
        <v>#N/A</v>
      </c>
      <c r="M150" s="100" t="e">
        <f t="shared" ca="1" si="55"/>
        <v>#N/A</v>
      </c>
      <c r="N150" s="97">
        <f t="shared" ca="1" si="56"/>
        <v>46388</v>
      </c>
      <c r="O150" s="100" t="e">
        <f ca="1">VLOOKUP($A150,[2]CurveFetch!$D$8:$V$1000,16,0)</f>
        <v>#N/A</v>
      </c>
      <c r="P150" s="141" t="e">
        <f t="shared" ca="1" si="51"/>
        <v>#N/A</v>
      </c>
      <c r="Q150" s="100" t="e">
        <f ca="1">VLOOKUP($A150,[2]CurveFetch!$D$8:$V$1000,16,0)</f>
        <v>#N/A</v>
      </c>
      <c r="R150" s="141" t="e">
        <f t="shared" ca="1" si="52"/>
        <v>#N/A</v>
      </c>
      <c r="S150" s="100" t="e">
        <f ca="1">VLOOKUP($A150,[2]CurveFetch!$D$8:$V$1000,16,0)</f>
        <v>#N/A</v>
      </c>
      <c r="T150" s="141" t="e">
        <f t="shared" ca="1" si="53"/>
        <v>#N/A</v>
      </c>
    </row>
    <row r="151" spans="1:20" x14ac:dyDescent="0.2">
      <c r="A151" s="97">
        <f t="shared" ca="1" si="54"/>
        <v>46419</v>
      </c>
      <c r="B151" s="100" t="e">
        <f ca="1">VLOOKUP($A151,[2]CurveFetch!$D$8:$R$1000,2,0)</f>
        <v>#N/A</v>
      </c>
      <c r="C151" s="100" t="e">
        <f ca="1">VLOOKUP($A151,[2]CurveFetch!$D$8:$R$1000,7,0)</f>
        <v>#N/A</v>
      </c>
      <c r="D151" s="100" t="e">
        <f ca="1">VLOOKUP($A151,[2]CurveFetch!$D$8:$R$1000,5,0)</f>
        <v>#N/A</v>
      </c>
      <c r="E151" s="100" t="e">
        <f ca="1">VLOOKUP($A151,[2]CurveFetch!$D$8:$R$1000,4,0)</f>
        <v>#N/A</v>
      </c>
      <c r="F151" s="100" t="e">
        <f ca="1">VLOOKUP($A151,[2]CurveFetch!$D$8:$R$1000,15,0)</f>
        <v>#N/A</v>
      </c>
      <c r="G151" s="100" t="e">
        <f ca="1">VLOOKUP($A151,[2]CurveFetch!$D$8:$R$1000,3,0)</f>
        <v>#N/A</v>
      </c>
      <c r="H151" s="100" t="e">
        <f ca="1">VLOOKUP($A151,[2]CurveFetch!$D$8:$R$1000,9,0)</f>
        <v>#N/A</v>
      </c>
      <c r="I151" s="100" t="e">
        <f ca="1">VLOOKUP($A151,[2]CurveFetch!$D$8:$R$1000,11,0)</f>
        <v>#N/A</v>
      </c>
      <c r="J151" s="100" t="e">
        <f ca="1">VLOOKUP($A151,[2]CurveFetch!$D$8:$R$1000,8,0)</f>
        <v>#N/A</v>
      </c>
      <c r="K151" s="100" t="e">
        <f t="shared" ca="1" si="49"/>
        <v>#N/A</v>
      </c>
      <c r="L151" s="100" t="e">
        <f t="shared" ca="1" si="50"/>
        <v>#N/A</v>
      </c>
      <c r="M151" s="100" t="e">
        <f t="shared" ca="1" si="55"/>
        <v>#N/A</v>
      </c>
      <c r="N151" s="97">
        <f t="shared" ca="1" si="56"/>
        <v>46419</v>
      </c>
      <c r="O151" s="100" t="e">
        <f ca="1">VLOOKUP($A151,[2]CurveFetch!$D$8:$V$1000,16,0)</f>
        <v>#N/A</v>
      </c>
      <c r="P151" s="141" t="e">
        <f t="shared" ca="1" si="51"/>
        <v>#N/A</v>
      </c>
      <c r="Q151" s="100" t="e">
        <f ca="1">VLOOKUP($A151,[2]CurveFetch!$D$8:$V$1000,16,0)</f>
        <v>#N/A</v>
      </c>
      <c r="R151" s="141" t="e">
        <f t="shared" ca="1" si="52"/>
        <v>#N/A</v>
      </c>
      <c r="S151" s="100" t="e">
        <f ca="1">VLOOKUP($A151,[2]CurveFetch!$D$8:$V$1000,16,0)</f>
        <v>#N/A</v>
      </c>
      <c r="T151" s="141" t="e">
        <f t="shared" ca="1" si="53"/>
        <v>#N/A</v>
      </c>
    </row>
    <row r="152" spans="1:20" x14ac:dyDescent="0.2">
      <c r="A152" s="97">
        <f t="shared" ca="1" si="54"/>
        <v>46447</v>
      </c>
      <c r="B152" s="100" t="e">
        <f ca="1">VLOOKUP($A152,[2]CurveFetch!$D$8:$R$1000,2,0)</f>
        <v>#N/A</v>
      </c>
      <c r="C152" s="100" t="e">
        <f ca="1">VLOOKUP($A152,[2]CurveFetch!$D$8:$R$1000,7,0)</f>
        <v>#N/A</v>
      </c>
      <c r="D152" s="100" t="e">
        <f ca="1">VLOOKUP($A152,[2]CurveFetch!$D$8:$R$1000,5,0)</f>
        <v>#N/A</v>
      </c>
      <c r="E152" s="100" t="e">
        <f ca="1">VLOOKUP($A152,[2]CurveFetch!$D$8:$R$1000,4,0)</f>
        <v>#N/A</v>
      </c>
      <c r="F152" s="100" t="e">
        <f ca="1">VLOOKUP($A152,[2]CurveFetch!$D$8:$R$1000,15,0)</f>
        <v>#N/A</v>
      </c>
      <c r="G152" s="100" t="e">
        <f ca="1">VLOOKUP($A152,[2]CurveFetch!$D$8:$R$1000,3,0)</f>
        <v>#N/A</v>
      </c>
      <c r="H152" s="100" t="e">
        <f ca="1">VLOOKUP($A152,[2]CurveFetch!$D$8:$R$1000,9,0)</f>
        <v>#N/A</v>
      </c>
      <c r="I152" s="100" t="e">
        <f ca="1">VLOOKUP($A152,[2]CurveFetch!$D$8:$R$1000,11,0)</f>
        <v>#N/A</v>
      </c>
      <c r="J152" s="100" t="e">
        <f ca="1">VLOOKUP($A152,[2]CurveFetch!$D$8:$R$1000,8,0)</f>
        <v>#N/A</v>
      </c>
      <c r="K152" s="100" t="e">
        <f t="shared" ca="1" si="49"/>
        <v>#N/A</v>
      </c>
      <c r="L152" s="100" t="e">
        <f t="shared" ca="1" si="50"/>
        <v>#N/A</v>
      </c>
      <c r="M152" s="100" t="e">
        <f t="shared" ca="1" si="55"/>
        <v>#N/A</v>
      </c>
      <c r="N152" s="97">
        <f t="shared" ca="1" si="56"/>
        <v>46447</v>
      </c>
      <c r="O152" s="100" t="e">
        <f ca="1">VLOOKUP($A152,[2]CurveFetch!$D$8:$V$1000,16,0)</f>
        <v>#N/A</v>
      </c>
      <c r="P152" s="141" t="e">
        <f t="shared" ca="1" si="51"/>
        <v>#N/A</v>
      </c>
      <c r="Q152" s="100" t="e">
        <f ca="1">VLOOKUP($A152,[2]CurveFetch!$D$8:$V$1000,16,0)</f>
        <v>#N/A</v>
      </c>
      <c r="R152" s="141" t="e">
        <f t="shared" ca="1" si="52"/>
        <v>#N/A</v>
      </c>
      <c r="S152" s="100" t="e">
        <f ca="1">VLOOKUP($A152,[2]CurveFetch!$D$8:$V$1000,16,0)</f>
        <v>#N/A</v>
      </c>
      <c r="T152" s="141" t="e">
        <f t="shared" ca="1" si="53"/>
        <v>#N/A</v>
      </c>
    </row>
    <row r="153" spans="1:20" x14ac:dyDescent="0.2">
      <c r="A153" s="97">
        <f t="shared" ca="1" si="54"/>
        <v>46478</v>
      </c>
      <c r="B153" s="100" t="e">
        <f ca="1">VLOOKUP($A153,[2]CurveFetch!$D$8:$R$1000,2,0)</f>
        <v>#N/A</v>
      </c>
      <c r="C153" s="100" t="e">
        <f ca="1">VLOOKUP($A153,[2]CurveFetch!$D$8:$R$1000,7,0)</f>
        <v>#N/A</v>
      </c>
      <c r="D153" s="100" t="e">
        <f ca="1">VLOOKUP($A153,[2]CurveFetch!$D$8:$R$1000,5,0)</f>
        <v>#N/A</v>
      </c>
      <c r="E153" s="100" t="e">
        <f ca="1">VLOOKUP($A153,[2]CurveFetch!$D$8:$R$1000,4,0)</f>
        <v>#N/A</v>
      </c>
      <c r="F153" s="100" t="e">
        <f ca="1">VLOOKUP($A153,[2]CurveFetch!$D$8:$R$1000,15,0)</f>
        <v>#N/A</v>
      </c>
      <c r="G153" s="100" t="e">
        <f ca="1">VLOOKUP($A153,[2]CurveFetch!$D$8:$R$1000,3,0)</f>
        <v>#N/A</v>
      </c>
      <c r="H153" s="100" t="e">
        <f ca="1">VLOOKUP($A153,[2]CurveFetch!$D$8:$R$1000,9,0)</f>
        <v>#N/A</v>
      </c>
      <c r="I153" s="100" t="e">
        <f ca="1">VLOOKUP($A153,[2]CurveFetch!$D$8:$R$1000,11,0)</f>
        <v>#N/A</v>
      </c>
      <c r="J153" s="100" t="e">
        <f ca="1">VLOOKUP($A153,[2]CurveFetch!$D$8:$R$1000,8,0)</f>
        <v>#N/A</v>
      </c>
      <c r="K153" s="100" t="e">
        <f t="shared" ca="1" si="49"/>
        <v>#N/A</v>
      </c>
      <c r="L153" s="100" t="e">
        <f t="shared" ca="1" si="50"/>
        <v>#N/A</v>
      </c>
      <c r="M153" s="100" t="e">
        <f t="shared" ca="1" si="55"/>
        <v>#N/A</v>
      </c>
      <c r="N153" s="97">
        <f t="shared" ca="1" si="56"/>
        <v>46478</v>
      </c>
      <c r="O153" s="100" t="e">
        <f ca="1">VLOOKUP($A153,[2]CurveFetch!$D$8:$V$1000,16,0)</f>
        <v>#N/A</v>
      </c>
      <c r="P153" s="141" t="e">
        <f t="shared" ca="1" si="51"/>
        <v>#N/A</v>
      </c>
      <c r="Q153" s="100" t="e">
        <f ca="1">VLOOKUP($A153,[2]CurveFetch!$D$8:$V$1000,16,0)</f>
        <v>#N/A</v>
      </c>
      <c r="R153" s="141" t="e">
        <f t="shared" ca="1" si="52"/>
        <v>#N/A</v>
      </c>
      <c r="S153" s="100" t="e">
        <f ca="1">VLOOKUP($A153,[2]CurveFetch!$D$8:$V$1000,16,0)</f>
        <v>#N/A</v>
      </c>
      <c r="T153" s="141" t="e">
        <f t="shared" ca="1" si="53"/>
        <v>#N/A</v>
      </c>
    </row>
    <row r="154" spans="1:20" x14ac:dyDescent="0.2">
      <c r="A154" s="97">
        <f t="shared" ca="1" si="54"/>
        <v>46508</v>
      </c>
      <c r="B154" s="100" t="e">
        <f ca="1">VLOOKUP($A154,[2]CurveFetch!$D$8:$R$1000,2,0)</f>
        <v>#N/A</v>
      </c>
      <c r="C154" s="100" t="e">
        <f ca="1">VLOOKUP($A154,[2]CurveFetch!$D$8:$R$1000,7,0)</f>
        <v>#N/A</v>
      </c>
      <c r="D154" s="100" t="e">
        <f ca="1">VLOOKUP($A154,[2]CurveFetch!$D$8:$R$1000,5,0)</f>
        <v>#N/A</v>
      </c>
      <c r="E154" s="100" t="e">
        <f ca="1">VLOOKUP($A154,[2]CurveFetch!$D$8:$R$1000,4,0)</f>
        <v>#N/A</v>
      </c>
      <c r="F154" s="100" t="e">
        <f ca="1">VLOOKUP($A154,[2]CurveFetch!$D$8:$R$1000,15,0)</f>
        <v>#N/A</v>
      </c>
      <c r="G154" s="100" t="e">
        <f ca="1">VLOOKUP($A154,[2]CurveFetch!$D$8:$R$1000,3,0)</f>
        <v>#N/A</v>
      </c>
      <c r="H154" s="100" t="e">
        <f ca="1">VLOOKUP($A154,[2]CurveFetch!$D$8:$R$1000,9,0)</f>
        <v>#N/A</v>
      </c>
      <c r="I154" s="100" t="e">
        <f ca="1">VLOOKUP($A154,[2]CurveFetch!$D$8:$R$1000,11,0)</f>
        <v>#N/A</v>
      </c>
      <c r="J154" s="100" t="e">
        <f ca="1">VLOOKUP($A154,[2]CurveFetch!$D$8:$R$1000,8,0)</f>
        <v>#N/A</v>
      </c>
      <c r="K154" s="100" t="e">
        <f t="shared" ca="1" si="49"/>
        <v>#N/A</v>
      </c>
      <c r="L154" s="100" t="e">
        <f t="shared" ca="1" si="50"/>
        <v>#N/A</v>
      </c>
      <c r="M154" s="100" t="e">
        <f t="shared" ca="1" si="55"/>
        <v>#N/A</v>
      </c>
      <c r="N154" s="97">
        <f t="shared" ca="1" si="56"/>
        <v>46508</v>
      </c>
      <c r="O154" s="100" t="e">
        <f ca="1">VLOOKUP($A154,[2]CurveFetch!$D$8:$V$1000,16,0)</f>
        <v>#N/A</v>
      </c>
      <c r="P154" s="141" t="e">
        <f t="shared" ca="1" si="51"/>
        <v>#N/A</v>
      </c>
      <c r="Q154" s="100" t="e">
        <f ca="1">VLOOKUP($A154,[2]CurveFetch!$D$8:$V$1000,16,0)</f>
        <v>#N/A</v>
      </c>
      <c r="R154" s="141" t="e">
        <f t="shared" ca="1" si="52"/>
        <v>#N/A</v>
      </c>
      <c r="S154" s="100" t="e">
        <f ca="1">VLOOKUP($A154,[2]CurveFetch!$D$8:$V$1000,16,0)</f>
        <v>#N/A</v>
      </c>
      <c r="T154" s="141" t="e">
        <f t="shared" ca="1" si="53"/>
        <v>#N/A</v>
      </c>
    </row>
    <row r="155" spans="1:20" x14ac:dyDescent="0.2">
      <c r="A155" s="97">
        <f t="shared" ca="1" si="54"/>
        <v>46539</v>
      </c>
      <c r="B155" s="100" t="e">
        <f ca="1">VLOOKUP($A155,[2]CurveFetch!$D$8:$R$1000,2,0)</f>
        <v>#N/A</v>
      </c>
      <c r="C155" s="100" t="e">
        <f ca="1">VLOOKUP($A155,[2]CurveFetch!$D$8:$R$1000,7,0)</f>
        <v>#N/A</v>
      </c>
      <c r="D155" s="100" t="e">
        <f ca="1">VLOOKUP($A155,[2]CurveFetch!$D$8:$R$1000,5,0)</f>
        <v>#N/A</v>
      </c>
      <c r="E155" s="100" t="e">
        <f ca="1">VLOOKUP($A155,[2]CurveFetch!$D$8:$R$1000,4,0)</f>
        <v>#N/A</v>
      </c>
      <c r="F155" s="100" t="e">
        <f ca="1">VLOOKUP($A155,[2]CurveFetch!$D$8:$R$1000,15,0)</f>
        <v>#N/A</v>
      </c>
      <c r="G155" s="100" t="e">
        <f ca="1">VLOOKUP($A155,[2]CurveFetch!$D$8:$R$1000,3,0)</f>
        <v>#N/A</v>
      </c>
      <c r="H155" s="100" t="e">
        <f ca="1">VLOOKUP($A155,[2]CurveFetch!$D$8:$R$1000,9,0)</f>
        <v>#N/A</v>
      </c>
      <c r="I155" s="100" t="e">
        <f ca="1">VLOOKUP($A155,[2]CurveFetch!$D$8:$R$1000,11,0)</f>
        <v>#N/A</v>
      </c>
      <c r="J155" s="100" t="e">
        <f ca="1">VLOOKUP($A155,[2]CurveFetch!$D$8:$R$1000,8,0)</f>
        <v>#N/A</v>
      </c>
      <c r="K155" s="100" t="e">
        <f t="shared" ca="1" si="49"/>
        <v>#N/A</v>
      </c>
      <c r="L155" s="100" t="e">
        <f t="shared" ca="1" si="50"/>
        <v>#N/A</v>
      </c>
      <c r="M155" s="100" t="e">
        <f t="shared" ca="1" si="55"/>
        <v>#N/A</v>
      </c>
      <c r="N155" s="97">
        <f t="shared" ca="1" si="56"/>
        <v>46539</v>
      </c>
      <c r="O155" s="100" t="e">
        <f ca="1">VLOOKUP($A155,[2]CurveFetch!$D$8:$V$1000,16,0)</f>
        <v>#N/A</v>
      </c>
      <c r="P155" s="141" t="e">
        <f t="shared" ca="1" si="51"/>
        <v>#N/A</v>
      </c>
      <c r="Q155" s="100" t="e">
        <f ca="1">VLOOKUP($A155,[2]CurveFetch!$D$8:$V$1000,16,0)</f>
        <v>#N/A</v>
      </c>
      <c r="R155" s="141" t="e">
        <f t="shared" ca="1" si="52"/>
        <v>#N/A</v>
      </c>
      <c r="S155" s="100" t="e">
        <f ca="1">VLOOKUP($A155,[2]CurveFetch!$D$8:$V$1000,16,0)</f>
        <v>#N/A</v>
      </c>
      <c r="T155" s="141" t="e">
        <f t="shared" ca="1" si="53"/>
        <v>#N/A</v>
      </c>
    </row>
    <row r="156" spans="1:20" x14ac:dyDescent="0.2">
      <c r="A156" s="97">
        <f t="shared" ca="1" si="54"/>
        <v>46569</v>
      </c>
      <c r="B156" s="100" t="e">
        <f ca="1">VLOOKUP($A156,[2]CurveFetch!$D$8:$R$1000,2,0)</f>
        <v>#N/A</v>
      </c>
      <c r="C156" s="100" t="e">
        <f ca="1">VLOOKUP($A156,[2]CurveFetch!$D$8:$R$1000,7,0)</f>
        <v>#N/A</v>
      </c>
      <c r="D156" s="100" t="e">
        <f ca="1">VLOOKUP($A156,[2]CurveFetch!$D$8:$R$1000,5,0)</f>
        <v>#N/A</v>
      </c>
      <c r="E156" s="100" t="e">
        <f ca="1">VLOOKUP($A156,[2]CurveFetch!$D$8:$R$1000,4,0)</f>
        <v>#N/A</v>
      </c>
      <c r="F156" s="100" t="e">
        <f ca="1">VLOOKUP($A156,[2]CurveFetch!$D$8:$R$1000,15,0)</f>
        <v>#N/A</v>
      </c>
      <c r="G156" s="100" t="e">
        <f ca="1">VLOOKUP($A156,[2]CurveFetch!$D$8:$R$1000,3,0)</f>
        <v>#N/A</v>
      </c>
      <c r="H156" s="100" t="e">
        <f ca="1">VLOOKUP($A156,[2]CurveFetch!$D$8:$R$1000,9,0)</f>
        <v>#N/A</v>
      </c>
      <c r="I156" s="100" t="e">
        <f ca="1">VLOOKUP($A156,[2]CurveFetch!$D$8:$R$1000,11,0)</f>
        <v>#N/A</v>
      </c>
      <c r="J156" s="100" t="e">
        <f ca="1">VLOOKUP($A156,[2]CurveFetch!$D$8:$R$1000,8,0)</f>
        <v>#N/A</v>
      </c>
      <c r="K156" s="100" t="e">
        <f t="shared" ca="1" si="49"/>
        <v>#N/A</v>
      </c>
      <c r="L156" s="100" t="e">
        <f t="shared" ca="1" si="50"/>
        <v>#N/A</v>
      </c>
      <c r="M156" s="100" t="e">
        <f t="shared" ca="1" si="55"/>
        <v>#N/A</v>
      </c>
      <c r="N156" s="97">
        <f t="shared" ca="1" si="56"/>
        <v>46569</v>
      </c>
      <c r="O156" s="100" t="e">
        <f ca="1">VLOOKUP($A156,[2]CurveFetch!$D$8:$V$1000,16,0)</f>
        <v>#N/A</v>
      </c>
      <c r="P156" s="141" t="e">
        <f t="shared" ca="1" si="51"/>
        <v>#N/A</v>
      </c>
      <c r="Q156" s="100" t="e">
        <f ca="1">VLOOKUP($A156,[2]CurveFetch!$D$8:$V$1000,16,0)</f>
        <v>#N/A</v>
      </c>
      <c r="R156" s="141" t="e">
        <f t="shared" ca="1" si="52"/>
        <v>#N/A</v>
      </c>
      <c r="S156" s="100" t="e">
        <f ca="1">VLOOKUP($A156,[2]CurveFetch!$D$8:$V$1000,16,0)</f>
        <v>#N/A</v>
      </c>
      <c r="T156" s="141" t="e">
        <f t="shared" ca="1" si="53"/>
        <v>#N/A</v>
      </c>
    </row>
    <row r="157" spans="1:20" x14ac:dyDescent="0.2">
      <c r="A157" s="97">
        <f t="shared" ca="1" si="54"/>
        <v>46600</v>
      </c>
      <c r="B157" s="100" t="e">
        <f ca="1">VLOOKUP($A157,[2]CurveFetch!$D$8:$R$1000,2,0)</f>
        <v>#N/A</v>
      </c>
      <c r="C157" s="100" t="e">
        <f ca="1">VLOOKUP($A157,[2]CurveFetch!$D$8:$R$1000,7,0)</f>
        <v>#N/A</v>
      </c>
      <c r="D157" s="100" t="e">
        <f ca="1">VLOOKUP($A157,[2]CurveFetch!$D$8:$R$1000,5,0)</f>
        <v>#N/A</v>
      </c>
      <c r="E157" s="100" t="e">
        <f ca="1">VLOOKUP($A157,[2]CurveFetch!$D$8:$R$1000,4,0)</f>
        <v>#N/A</v>
      </c>
      <c r="F157" s="100" t="e">
        <f ca="1">VLOOKUP($A157,[2]CurveFetch!$D$8:$R$1000,15,0)</f>
        <v>#N/A</v>
      </c>
      <c r="G157" s="100" t="e">
        <f ca="1">VLOOKUP($A157,[2]CurveFetch!$D$8:$R$1000,3,0)</f>
        <v>#N/A</v>
      </c>
      <c r="H157" s="100" t="e">
        <f ca="1">VLOOKUP($A157,[2]CurveFetch!$D$8:$R$1000,9,0)</f>
        <v>#N/A</v>
      </c>
      <c r="I157" s="100" t="e">
        <f ca="1">VLOOKUP($A157,[2]CurveFetch!$D$8:$R$1000,11,0)</f>
        <v>#N/A</v>
      </c>
      <c r="J157" s="100" t="e">
        <f ca="1">VLOOKUP($A157,[2]CurveFetch!$D$8:$R$1000,8,0)</f>
        <v>#N/A</v>
      </c>
      <c r="K157" s="100" t="e">
        <f t="shared" ca="1" si="49"/>
        <v>#N/A</v>
      </c>
      <c r="L157" s="100" t="e">
        <f t="shared" ca="1" si="50"/>
        <v>#N/A</v>
      </c>
      <c r="M157" s="100" t="e">
        <f t="shared" ca="1" si="55"/>
        <v>#N/A</v>
      </c>
      <c r="N157" s="97">
        <f t="shared" ca="1" si="56"/>
        <v>46600</v>
      </c>
      <c r="O157" s="100" t="e">
        <f ca="1">VLOOKUP($A157,[2]CurveFetch!$D$8:$V$1000,16,0)</f>
        <v>#N/A</v>
      </c>
      <c r="P157" s="141" t="e">
        <f t="shared" ca="1" si="51"/>
        <v>#N/A</v>
      </c>
      <c r="Q157" s="100" t="e">
        <f ca="1">VLOOKUP($A157,[2]CurveFetch!$D$8:$V$1000,16,0)</f>
        <v>#N/A</v>
      </c>
      <c r="R157" s="141" t="e">
        <f t="shared" ca="1" si="52"/>
        <v>#N/A</v>
      </c>
      <c r="S157" s="100" t="e">
        <f ca="1">VLOOKUP($A157,[2]CurveFetch!$D$8:$V$1000,16,0)</f>
        <v>#N/A</v>
      </c>
      <c r="T157" s="141" t="e">
        <f t="shared" ca="1" si="53"/>
        <v>#N/A</v>
      </c>
    </row>
    <row r="158" spans="1:20" x14ac:dyDescent="0.2">
      <c r="A158" s="97">
        <f t="shared" ca="1" si="54"/>
        <v>46631</v>
      </c>
      <c r="B158" s="100" t="e">
        <f ca="1">VLOOKUP($A158,[2]CurveFetch!$D$8:$R$1000,2,0)</f>
        <v>#N/A</v>
      </c>
      <c r="C158" s="100" t="e">
        <f ca="1">VLOOKUP($A158,[2]CurveFetch!$D$8:$R$1000,7,0)</f>
        <v>#N/A</v>
      </c>
      <c r="D158" s="100" t="e">
        <f ca="1">VLOOKUP($A158,[2]CurveFetch!$D$8:$R$1000,5,0)</f>
        <v>#N/A</v>
      </c>
      <c r="E158" s="100" t="e">
        <f ca="1">VLOOKUP($A158,[2]CurveFetch!$D$8:$R$1000,4,0)</f>
        <v>#N/A</v>
      </c>
      <c r="F158" s="100" t="e">
        <f ca="1">VLOOKUP($A158,[2]CurveFetch!$D$8:$R$1000,15,0)</f>
        <v>#N/A</v>
      </c>
      <c r="G158" s="100" t="e">
        <f ca="1">VLOOKUP($A158,[2]CurveFetch!$D$8:$R$1000,3,0)</f>
        <v>#N/A</v>
      </c>
      <c r="H158" s="100" t="e">
        <f ca="1">VLOOKUP($A158,[2]CurveFetch!$D$8:$R$1000,9,0)</f>
        <v>#N/A</v>
      </c>
      <c r="I158" s="100" t="e">
        <f ca="1">VLOOKUP($A158,[2]CurveFetch!$D$8:$R$1000,11,0)</f>
        <v>#N/A</v>
      </c>
      <c r="J158" s="100" t="e">
        <f ca="1">VLOOKUP($A158,[2]CurveFetch!$D$8:$R$1000,8,0)</f>
        <v>#N/A</v>
      </c>
      <c r="K158" s="100" t="e">
        <f t="shared" ca="1" si="49"/>
        <v>#N/A</v>
      </c>
      <c r="L158" s="100" t="e">
        <f t="shared" ca="1" si="50"/>
        <v>#N/A</v>
      </c>
      <c r="M158" s="100" t="e">
        <f t="shared" ca="1" si="55"/>
        <v>#N/A</v>
      </c>
      <c r="N158" s="97">
        <f t="shared" ca="1" si="56"/>
        <v>46631</v>
      </c>
      <c r="O158" s="100" t="e">
        <f ca="1">VLOOKUP($A158,[2]CurveFetch!$D$8:$V$1000,16,0)</f>
        <v>#N/A</v>
      </c>
      <c r="P158" s="141" t="e">
        <f t="shared" ca="1" si="51"/>
        <v>#N/A</v>
      </c>
      <c r="Q158" s="100" t="e">
        <f ca="1">VLOOKUP($A158,[2]CurveFetch!$D$8:$V$1000,16,0)</f>
        <v>#N/A</v>
      </c>
      <c r="R158" s="141" t="e">
        <f t="shared" ca="1" si="52"/>
        <v>#N/A</v>
      </c>
      <c r="S158" s="100" t="e">
        <f ca="1">VLOOKUP($A158,[2]CurveFetch!$D$8:$V$1000,16,0)</f>
        <v>#N/A</v>
      </c>
      <c r="T158" s="141" t="e">
        <f t="shared" ca="1" si="53"/>
        <v>#N/A</v>
      </c>
    </row>
    <row r="159" spans="1:20" x14ac:dyDescent="0.2">
      <c r="A159" s="97">
        <f t="shared" ca="1" si="54"/>
        <v>46661</v>
      </c>
      <c r="B159" s="100" t="e">
        <f ca="1">VLOOKUP($A159,[2]CurveFetch!$D$8:$R$1000,2,0)</f>
        <v>#N/A</v>
      </c>
      <c r="C159" s="100" t="e">
        <f ca="1">VLOOKUP($A159,[2]CurveFetch!$D$8:$R$1000,7,0)</f>
        <v>#N/A</v>
      </c>
      <c r="D159" s="100" t="e">
        <f ca="1">VLOOKUP($A159,[2]CurveFetch!$D$8:$R$1000,5,0)</f>
        <v>#N/A</v>
      </c>
      <c r="E159" s="100" t="e">
        <f ca="1">VLOOKUP($A159,[2]CurveFetch!$D$8:$R$1000,4,0)</f>
        <v>#N/A</v>
      </c>
      <c r="F159" s="100" t="e">
        <f ca="1">VLOOKUP($A159,[2]CurveFetch!$D$8:$R$1000,15,0)</f>
        <v>#N/A</v>
      </c>
      <c r="G159" s="100" t="e">
        <f ca="1">VLOOKUP($A159,[2]CurveFetch!$D$8:$R$1000,3,0)</f>
        <v>#N/A</v>
      </c>
      <c r="H159" s="100" t="e">
        <f ca="1">VLOOKUP($A159,[2]CurveFetch!$D$8:$R$1000,9,0)</f>
        <v>#N/A</v>
      </c>
      <c r="I159" s="100" t="e">
        <f ca="1">VLOOKUP($A159,[2]CurveFetch!$D$8:$R$1000,11,0)</f>
        <v>#N/A</v>
      </c>
      <c r="J159" s="100" t="e">
        <f ca="1">VLOOKUP($A159,[2]CurveFetch!$D$8:$R$1000,8,0)</f>
        <v>#N/A</v>
      </c>
      <c r="K159" s="100" t="e">
        <f t="shared" ca="1" si="49"/>
        <v>#N/A</v>
      </c>
      <c r="L159" s="100" t="e">
        <f t="shared" ca="1" si="50"/>
        <v>#N/A</v>
      </c>
      <c r="M159" s="100" t="e">
        <f t="shared" ca="1" si="55"/>
        <v>#N/A</v>
      </c>
      <c r="N159" s="97">
        <f t="shared" ca="1" si="56"/>
        <v>46661</v>
      </c>
      <c r="O159" s="100" t="e">
        <f ca="1">VLOOKUP($A159,[2]CurveFetch!$D$8:$V$1000,16,0)</f>
        <v>#N/A</v>
      </c>
      <c r="P159" s="141" t="e">
        <f t="shared" ca="1" si="51"/>
        <v>#N/A</v>
      </c>
      <c r="Q159" s="100" t="e">
        <f ca="1">VLOOKUP($A159,[2]CurveFetch!$D$8:$V$1000,16,0)</f>
        <v>#N/A</v>
      </c>
      <c r="R159" s="141" t="e">
        <f t="shared" ca="1" si="52"/>
        <v>#N/A</v>
      </c>
      <c r="S159" s="100" t="e">
        <f ca="1">VLOOKUP($A159,[2]CurveFetch!$D$8:$V$1000,16,0)</f>
        <v>#N/A</v>
      </c>
      <c r="T159" s="141" t="e">
        <f t="shared" ca="1" si="53"/>
        <v>#N/A</v>
      </c>
    </row>
    <row r="160" spans="1:20" x14ac:dyDescent="0.2">
      <c r="A160" s="97">
        <f t="shared" ca="1" si="54"/>
        <v>46692</v>
      </c>
      <c r="B160" s="100" t="e">
        <f ca="1">VLOOKUP($A160,[2]CurveFetch!$D$8:$R$1000,2,0)</f>
        <v>#N/A</v>
      </c>
      <c r="C160" s="100" t="e">
        <f ca="1">VLOOKUP($A160,[2]CurveFetch!$D$8:$R$1000,7,0)</f>
        <v>#N/A</v>
      </c>
      <c r="D160" s="100" t="e">
        <f ca="1">VLOOKUP($A160,[2]CurveFetch!$D$8:$R$1000,5,0)</f>
        <v>#N/A</v>
      </c>
      <c r="E160" s="100" t="e">
        <f ca="1">VLOOKUP($A160,[2]CurveFetch!$D$8:$R$1000,4,0)</f>
        <v>#N/A</v>
      </c>
      <c r="F160" s="100" t="e">
        <f ca="1">VLOOKUP($A160,[2]CurveFetch!$D$8:$R$1000,15,0)</f>
        <v>#N/A</v>
      </c>
      <c r="G160" s="100" t="e">
        <f ca="1">VLOOKUP($A160,[2]CurveFetch!$D$8:$R$1000,3,0)</f>
        <v>#N/A</v>
      </c>
      <c r="H160" s="100" t="e">
        <f ca="1">VLOOKUP($A160,[2]CurveFetch!$D$8:$R$1000,9,0)</f>
        <v>#N/A</v>
      </c>
      <c r="I160" s="100" t="e">
        <f ca="1">VLOOKUP($A160,[2]CurveFetch!$D$8:$R$1000,11,0)</f>
        <v>#N/A</v>
      </c>
      <c r="J160" s="100" t="e">
        <f ca="1">VLOOKUP($A160,[2]CurveFetch!$D$8:$R$1000,8,0)</f>
        <v>#N/A</v>
      </c>
      <c r="K160" s="100" t="e">
        <f t="shared" ca="1" si="49"/>
        <v>#N/A</v>
      </c>
      <c r="L160" s="100" t="e">
        <f t="shared" ca="1" si="50"/>
        <v>#N/A</v>
      </c>
      <c r="M160" s="100" t="e">
        <f t="shared" ca="1" si="55"/>
        <v>#N/A</v>
      </c>
      <c r="N160" s="97">
        <f t="shared" ca="1" si="56"/>
        <v>46692</v>
      </c>
      <c r="O160" s="100" t="e">
        <f ca="1">VLOOKUP($A160,[2]CurveFetch!$D$8:$V$1000,16,0)</f>
        <v>#N/A</v>
      </c>
      <c r="P160" s="141" t="e">
        <f t="shared" ca="1" si="51"/>
        <v>#N/A</v>
      </c>
      <c r="Q160" s="100" t="e">
        <f ca="1">VLOOKUP($A160,[2]CurveFetch!$D$8:$V$1000,16,0)</f>
        <v>#N/A</v>
      </c>
      <c r="R160" s="141" t="e">
        <f t="shared" ca="1" si="52"/>
        <v>#N/A</v>
      </c>
      <c r="S160" s="100" t="e">
        <f ca="1">VLOOKUP($A160,[2]CurveFetch!$D$8:$V$1000,16,0)</f>
        <v>#N/A</v>
      </c>
      <c r="T160" s="141" t="e">
        <f t="shared" ca="1" si="53"/>
        <v>#N/A</v>
      </c>
    </row>
    <row r="161" spans="1:20" x14ac:dyDescent="0.2">
      <c r="A161" s="97">
        <f t="shared" ca="1" si="54"/>
        <v>46722</v>
      </c>
      <c r="B161" s="100" t="e">
        <f ca="1">VLOOKUP($A161,[2]CurveFetch!$D$8:$R$1000,2,0)</f>
        <v>#N/A</v>
      </c>
      <c r="C161" s="100" t="e">
        <f ca="1">VLOOKUP($A161,[2]CurveFetch!$D$8:$R$1000,7,0)</f>
        <v>#N/A</v>
      </c>
      <c r="D161" s="100" t="e">
        <f ca="1">VLOOKUP($A161,[2]CurveFetch!$D$8:$R$1000,5,0)</f>
        <v>#N/A</v>
      </c>
      <c r="E161" s="100" t="e">
        <f ca="1">VLOOKUP($A161,[2]CurveFetch!$D$8:$R$1000,4,0)</f>
        <v>#N/A</v>
      </c>
      <c r="F161" s="100" t="e">
        <f ca="1">VLOOKUP($A161,[2]CurveFetch!$D$8:$R$1000,15,0)</f>
        <v>#N/A</v>
      </c>
      <c r="G161" s="100" t="e">
        <f ca="1">VLOOKUP($A161,[2]CurveFetch!$D$8:$R$1000,3,0)</f>
        <v>#N/A</v>
      </c>
      <c r="H161" s="100" t="e">
        <f ca="1">VLOOKUP($A161,[2]CurveFetch!$D$8:$R$1000,9,0)</f>
        <v>#N/A</v>
      </c>
      <c r="I161" s="100" t="e">
        <f ca="1">VLOOKUP($A161,[2]CurveFetch!$D$8:$R$1000,11,0)</f>
        <v>#N/A</v>
      </c>
      <c r="J161" s="100" t="e">
        <f ca="1">VLOOKUP($A161,[2]CurveFetch!$D$8:$R$1000,8,0)</f>
        <v>#N/A</v>
      </c>
      <c r="K161" s="100" t="e">
        <f t="shared" ca="1" si="49"/>
        <v>#N/A</v>
      </c>
      <c r="L161" s="100" t="e">
        <f t="shared" ca="1" si="50"/>
        <v>#N/A</v>
      </c>
      <c r="M161" s="100" t="e">
        <f t="shared" ca="1" si="55"/>
        <v>#N/A</v>
      </c>
      <c r="N161" s="97">
        <f t="shared" ca="1" si="56"/>
        <v>46722</v>
      </c>
      <c r="O161" s="100" t="e">
        <f ca="1">VLOOKUP($A161,[2]CurveFetch!$D$8:$V$1000,16,0)</f>
        <v>#N/A</v>
      </c>
      <c r="P161" s="141" t="e">
        <f t="shared" ca="1" si="51"/>
        <v>#N/A</v>
      </c>
      <c r="Q161" s="100" t="e">
        <f ca="1">VLOOKUP($A161,[2]CurveFetch!$D$8:$V$1000,16,0)</f>
        <v>#N/A</v>
      </c>
      <c r="R161" s="141" t="e">
        <f t="shared" ca="1" si="52"/>
        <v>#N/A</v>
      </c>
      <c r="S161" s="100" t="e">
        <f ca="1">VLOOKUP($A161,[2]CurveFetch!$D$8:$V$1000,16,0)</f>
        <v>#N/A</v>
      </c>
      <c r="T161" s="141" t="e">
        <f t="shared" ca="1" si="53"/>
        <v>#N/A</v>
      </c>
    </row>
    <row r="162" spans="1:20" x14ac:dyDescent="0.2">
      <c r="A162" s="97">
        <f t="shared" ca="1" si="54"/>
        <v>46753</v>
      </c>
      <c r="B162" s="100" t="e">
        <f ca="1">VLOOKUP($A162,[2]CurveFetch!$D$8:$R$1000,2,0)</f>
        <v>#N/A</v>
      </c>
      <c r="C162" s="100" t="e">
        <f ca="1">VLOOKUP($A162,[2]CurveFetch!$D$8:$R$1000,7,0)</f>
        <v>#N/A</v>
      </c>
      <c r="D162" s="100" t="e">
        <f ca="1">VLOOKUP($A162,[2]CurveFetch!$D$8:$R$1000,5,0)</f>
        <v>#N/A</v>
      </c>
      <c r="E162" s="100" t="e">
        <f ca="1">VLOOKUP($A162,[2]CurveFetch!$D$8:$R$1000,4,0)</f>
        <v>#N/A</v>
      </c>
      <c r="F162" s="100" t="e">
        <f ca="1">VLOOKUP($A162,[2]CurveFetch!$D$8:$R$1000,15,0)</f>
        <v>#N/A</v>
      </c>
      <c r="G162" s="100" t="e">
        <f ca="1">VLOOKUP($A162,[2]CurveFetch!$D$8:$R$1000,3,0)</f>
        <v>#N/A</v>
      </c>
      <c r="H162" s="100" t="e">
        <f ca="1">VLOOKUP($A162,[2]CurveFetch!$D$8:$R$1000,9,0)</f>
        <v>#N/A</v>
      </c>
      <c r="I162" s="100" t="e">
        <f ca="1">VLOOKUP($A162,[2]CurveFetch!$D$8:$R$1000,11,0)</f>
        <v>#N/A</v>
      </c>
      <c r="J162" s="100" t="e">
        <f ca="1">VLOOKUP($A162,[2]CurveFetch!$D$8:$R$1000,8,0)</f>
        <v>#N/A</v>
      </c>
      <c r="K162" s="100" t="e">
        <f t="shared" ca="1" si="49"/>
        <v>#N/A</v>
      </c>
      <c r="L162" s="100" t="e">
        <f t="shared" ca="1" si="50"/>
        <v>#N/A</v>
      </c>
      <c r="M162" s="100" t="e">
        <f t="shared" ca="1" si="55"/>
        <v>#N/A</v>
      </c>
      <c r="N162" s="97">
        <f t="shared" ca="1" si="56"/>
        <v>46753</v>
      </c>
      <c r="O162" s="100" t="e">
        <f ca="1">VLOOKUP($A162,[2]CurveFetch!$D$8:$V$1000,16,0)</f>
        <v>#N/A</v>
      </c>
      <c r="P162" s="141" t="e">
        <f t="shared" ca="1" si="51"/>
        <v>#N/A</v>
      </c>
      <c r="Q162" s="100" t="e">
        <f ca="1">VLOOKUP($A162,[2]CurveFetch!$D$8:$V$1000,16,0)</f>
        <v>#N/A</v>
      </c>
      <c r="R162" s="141" t="e">
        <f t="shared" ca="1" si="52"/>
        <v>#N/A</v>
      </c>
      <c r="S162" s="100" t="e">
        <f ca="1">VLOOKUP($A162,[2]CurveFetch!$D$8:$V$1000,16,0)</f>
        <v>#N/A</v>
      </c>
      <c r="T162" s="141" t="e">
        <f t="shared" ca="1" si="53"/>
        <v>#N/A</v>
      </c>
    </row>
    <row r="163" spans="1:20" x14ac:dyDescent="0.2">
      <c r="A163" s="97">
        <f t="shared" ca="1" si="54"/>
        <v>46784</v>
      </c>
      <c r="B163" s="100" t="e">
        <f ca="1">VLOOKUP($A163,[2]CurveFetch!$D$8:$R$1000,2,0)</f>
        <v>#N/A</v>
      </c>
      <c r="C163" s="100" t="e">
        <f ca="1">VLOOKUP($A163,[2]CurveFetch!$D$8:$R$1000,7,0)</f>
        <v>#N/A</v>
      </c>
      <c r="D163" s="100" t="e">
        <f ca="1">VLOOKUP($A163,[2]CurveFetch!$D$8:$R$1000,5,0)</f>
        <v>#N/A</v>
      </c>
      <c r="E163" s="100" t="e">
        <f ca="1">VLOOKUP($A163,[2]CurveFetch!$D$8:$R$1000,4,0)</f>
        <v>#N/A</v>
      </c>
      <c r="F163" s="100" t="e">
        <f ca="1">VLOOKUP($A163,[2]CurveFetch!$D$8:$R$1000,15,0)</f>
        <v>#N/A</v>
      </c>
      <c r="G163" s="100" t="e">
        <f ca="1">VLOOKUP($A163,[2]CurveFetch!$D$8:$R$1000,3,0)</f>
        <v>#N/A</v>
      </c>
      <c r="H163" s="100" t="e">
        <f ca="1">VLOOKUP($A163,[2]CurveFetch!$D$8:$R$1000,9,0)</f>
        <v>#N/A</v>
      </c>
      <c r="I163" s="100" t="e">
        <f ca="1">VLOOKUP($A163,[2]CurveFetch!$D$8:$R$1000,11,0)</f>
        <v>#N/A</v>
      </c>
      <c r="J163" s="100" t="e">
        <f ca="1">VLOOKUP($A163,[2]CurveFetch!$D$8:$R$1000,8,0)</f>
        <v>#N/A</v>
      </c>
      <c r="K163" s="100" t="e">
        <f t="shared" ca="1" si="49"/>
        <v>#N/A</v>
      </c>
      <c r="L163" s="100" t="e">
        <f t="shared" ca="1" si="50"/>
        <v>#N/A</v>
      </c>
      <c r="M163" s="100" t="e">
        <f t="shared" ca="1" si="55"/>
        <v>#N/A</v>
      </c>
      <c r="N163" s="97">
        <f t="shared" ca="1" si="56"/>
        <v>46784</v>
      </c>
      <c r="O163" s="100" t="e">
        <f ca="1">VLOOKUP($A163,[2]CurveFetch!$D$8:$V$1000,16,0)</f>
        <v>#N/A</v>
      </c>
      <c r="P163" s="141" t="e">
        <f t="shared" ca="1" si="51"/>
        <v>#N/A</v>
      </c>
      <c r="Q163" s="100" t="e">
        <f ca="1">VLOOKUP($A163,[2]CurveFetch!$D$8:$V$1000,16,0)</f>
        <v>#N/A</v>
      </c>
      <c r="R163" s="141" t="e">
        <f t="shared" ca="1" si="52"/>
        <v>#N/A</v>
      </c>
      <c r="S163" s="100" t="e">
        <f ca="1">VLOOKUP($A163,[2]CurveFetch!$D$8:$V$1000,16,0)</f>
        <v>#N/A</v>
      </c>
      <c r="T163" s="141" t="e">
        <f t="shared" ca="1" si="53"/>
        <v>#N/A</v>
      </c>
    </row>
    <row r="164" spans="1:20" x14ac:dyDescent="0.2">
      <c r="A164" s="97">
        <f t="shared" ca="1" si="54"/>
        <v>46813</v>
      </c>
      <c r="B164" s="100" t="e">
        <f ca="1">VLOOKUP($A164,[2]CurveFetch!$D$8:$R$1000,2,0)</f>
        <v>#N/A</v>
      </c>
      <c r="C164" s="100" t="e">
        <f ca="1">VLOOKUP($A164,[2]CurveFetch!$D$8:$R$1000,7,0)</f>
        <v>#N/A</v>
      </c>
      <c r="D164" s="100" t="e">
        <f ca="1">VLOOKUP($A164,[2]CurveFetch!$D$8:$R$1000,5,0)</f>
        <v>#N/A</v>
      </c>
      <c r="E164" s="100" t="e">
        <f ca="1">VLOOKUP($A164,[2]CurveFetch!$D$8:$R$1000,4,0)</f>
        <v>#N/A</v>
      </c>
      <c r="F164" s="100" t="e">
        <f ca="1">VLOOKUP($A164,[2]CurveFetch!$D$8:$R$1000,15,0)</f>
        <v>#N/A</v>
      </c>
      <c r="G164" s="100" t="e">
        <f ca="1">VLOOKUP($A164,[2]CurveFetch!$D$8:$R$1000,3,0)</f>
        <v>#N/A</v>
      </c>
      <c r="H164" s="100" t="e">
        <f ca="1">VLOOKUP($A164,[2]CurveFetch!$D$8:$R$1000,9,0)</f>
        <v>#N/A</v>
      </c>
      <c r="I164" s="100" t="e">
        <f ca="1">VLOOKUP($A164,[2]CurveFetch!$D$8:$R$1000,11,0)</f>
        <v>#N/A</v>
      </c>
      <c r="J164" s="100" t="e">
        <f ca="1">VLOOKUP($A164,[2]CurveFetch!$D$8:$R$1000,8,0)</f>
        <v>#N/A</v>
      </c>
      <c r="K164" s="100" t="e">
        <f t="shared" ca="1" si="49"/>
        <v>#N/A</v>
      </c>
      <c r="L164" s="100" t="e">
        <f t="shared" ca="1" si="50"/>
        <v>#N/A</v>
      </c>
      <c r="M164" s="100" t="e">
        <f t="shared" ca="1" si="55"/>
        <v>#N/A</v>
      </c>
      <c r="N164" s="97">
        <f t="shared" ca="1" si="56"/>
        <v>46813</v>
      </c>
      <c r="O164" s="100" t="e">
        <f ca="1">VLOOKUP($A164,[2]CurveFetch!$D$8:$V$1000,16,0)</f>
        <v>#N/A</v>
      </c>
      <c r="P164" s="141" t="e">
        <f t="shared" ca="1" si="51"/>
        <v>#N/A</v>
      </c>
      <c r="Q164" s="100" t="e">
        <f ca="1">VLOOKUP($A164,[2]CurveFetch!$D$8:$V$1000,16,0)</f>
        <v>#N/A</v>
      </c>
      <c r="R164" s="141" t="e">
        <f t="shared" ca="1" si="52"/>
        <v>#N/A</v>
      </c>
      <c r="S164" s="100" t="e">
        <f ca="1">VLOOKUP($A164,[2]CurveFetch!$D$8:$V$1000,16,0)</f>
        <v>#N/A</v>
      </c>
      <c r="T164" s="141" t="e">
        <f t="shared" ca="1" si="53"/>
        <v>#N/A</v>
      </c>
    </row>
    <row r="165" spans="1:20" x14ac:dyDescent="0.2">
      <c r="A165" s="97">
        <f t="shared" ca="1" si="54"/>
        <v>46844</v>
      </c>
      <c r="B165" s="100" t="e">
        <f ca="1">VLOOKUP($A165,[2]CurveFetch!$D$8:$R$1000,2,0)</f>
        <v>#N/A</v>
      </c>
      <c r="C165" s="100" t="e">
        <f ca="1">VLOOKUP($A165,[2]CurveFetch!$D$8:$R$1000,7,0)</f>
        <v>#N/A</v>
      </c>
      <c r="D165" s="100" t="e">
        <f ca="1">VLOOKUP($A165,[2]CurveFetch!$D$8:$R$1000,5,0)</f>
        <v>#N/A</v>
      </c>
      <c r="E165" s="100" t="e">
        <f ca="1">VLOOKUP($A165,[2]CurveFetch!$D$8:$R$1000,4,0)</f>
        <v>#N/A</v>
      </c>
      <c r="F165" s="100" t="e">
        <f ca="1">VLOOKUP($A165,[2]CurveFetch!$D$8:$R$1000,15,0)</f>
        <v>#N/A</v>
      </c>
      <c r="G165" s="100" t="e">
        <f ca="1">VLOOKUP($A165,[2]CurveFetch!$D$8:$R$1000,3,0)</f>
        <v>#N/A</v>
      </c>
      <c r="H165" s="100" t="e">
        <f ca="1">VLOOKUP($A165,[2]CurveFetch!$D$8:$R$1000,9,0)</f>
        <v>#N/A</v>
      </c>
      <c r="I165" s="100" t="e">
        <f ca="1">VLOOKUP($A165,[2]CurveFetch!$D$8:$R$1000,11,0)</f>
        <v>#N/A</v>
      </c>
      <c r="J165" s="100" t="e">
        <f ca="1">VLOOKUP($A165,[2]CurveFetch!$D$8:$R$1000,8,0)</f>
        <v>#N/A</v>
      </c>
      <c r="K165" s="100" t="e">
        <f t="shared" ca="1" si="49"/>
        <v>#N/A</v>
      </c>
      <c r="L165" s="100" t="e">
        <f t="shared" ca="1" si="50"/>
        <v>#N/A</v>
      </c>
      <c r="M165" s="100" t="e">
        <f t="shared" ca="1" si="55"/>
        <v>#N/A</v>
      </c>
      <c r="N165" s="97">
        <f t="shared" ca="1" si="56"/>
        <v>46844</v>
      </c>
      <c r="O165" s="100" t="e">
        <f ca="1">VLOOKUP($A165,[2]CurveFetch!$D$8:$V$1000,16,0)</f>
        <v>#N/A</v>
      </c>
      <c r="P165" s="141" t="e">
        <f t="shared" ca="1" si="51"/>
        <v>#N/A</v>
      </c>
      <c r="Q165" s="100" t="e">
        <f ca="1">VLOOKUP($A165,[2]CurveFetch!$D$8:$V$1000,16,0)</f>
        <v>#N/A</v>
      </c>
      <c r="R165" s="141" t="e">
        <f t="shared" ca="1" si="52"/>
        <v>#N/A</v>
      </c>
      <c r="S165" s="100" t="e">
        <f ca="1">VLOOKUP($A165,[2]CurveFetch!$D$8:$V$1000,16,0)</f>
        <v>#N/A</v>
      </c>
      <c r="T165" s="141" t="e">
        <f t="shared" ca="1" si="53"/>
        <v>#N/A</v>
      </c>
    </row>
    <row r="166" spans="1:20" x14ac:dyDescent="0.2">
      <c r="A166" s="97">
        <f t="shared" ca="1" si="54"/>
        <v>46874</v>
      </c>
      <c r="B166" s="100" t="e">
        <f ca="1">VLOOKUP($A166,[2]CurveFetch!$D$8:$R$1000,2,0)</f>
        <v>#N/A</v>
      </c>
      <c r="C166" s="100" t="e">
        <f ca="1">VLOOKUP($A166,[2]CurveFetch!$D$8:$R$1000,7,0)</f>
        <v>#N/A</v>
      </c>
      <c r="D166" s="100" t="e">
        <f ca="1">VLOOKUP($A166,[2]CurveFetch!$D$8:$R$1000,5,0)</f>
        <v>#N/A</v>
      </c>
      <c r="E166" s="100" t="e">
        <f ca="1">VLOOKUP($A166,[2]CurveFetch!$D$8:$R$1000,4,0)</f>
        <v>#N/A</v>
      </c>
      <c r="F166" s="100" t="e">
        <f ca="1">VLOOKUP($A166,[2]CurveFetch!$D$8:$R$1000,15,0)</f>
        <v>#N/A</v>
      </c>
      <c r="G166" s="100" t="e">
        <f ca="1">VLOOKUP($A166,[2]CurveFetch!$D$8:$R$1000,3,0)</f>
        <v>#N/A</v>
      </c>
      <c r="H166" s="100" t="e">
        <f ca="1">VLOOKUP($A166,[2]CurveFetch!$D$8:$R$1000,9,0)</f>
        <v>#N/A</v>
      </c>
      <c r="I166" s="100" t="e">
        <f ca="1">VLOOKUP($A166,[2]CurveFetch!$D$8:$R$1000,11,0)</f>
        <v>#N/A</v>
      </c>
      <c r="J166" s="100" t="e">
        <f ca="1">VLOOKUP($A166,[2]CurveFetch!$D$8:$R$1000,8,0)</f>
        <v>#N/A</v>
      </c>
      <c r="K166" s="100" t="e">
        <f t="shared" ca="1" si="49"/>
        <v>#N/A</v>
      </c>
      <c r="L166" s="100" t="e">
        <f t="shared" ca="1" si="50"/>
        <v>#N/A</v>
      </c>
      <c r="M166" s="100" t="e">
        <f t="shared" ca="1" si="55"/>
        <v>#N/A</v>
      </c>
      <c r="N166" s="97">
        <f t="shared" ca="1" si="56"/>
        <v>46874</v>
      </c>
      <c r="O166" s="100" t="e">
        <f ca="1">VLOOKUP($A166,[2]CurveFetch!$D$8:$V$1000,16,0)</f>
        <v>#N/A</v>
      </c>
      <c r="P166" s="141" t="e">
        <f t="shared" ca="1" si="51"/>
        <v>#N/A</v>
      </c>
      <c r="Q166" s="100" t="e">
        <f ca="1">VLOOKUP($A166,[2]CurveFetch!$D$8:$V$1000,16,0)</f>
        <v>#N/A</v>
      </c>
      <c r="R166" s="141" t="e">
        <f t="shared" ca="1" si="52"/>
        <v>#N/A</v>
      </c>
      <c r="S166" s="100" t="e">
        <f ca="1">VLOOKUP($A166,[2]CurveFetch!$D$8:$V$1000,16,0)</f>
        <v>#N/A</v>
      </c>
      <c r="T166" s="141" t="e">
        <f t="shared" ca="1" si="53"/>
        <v>#N/A</v>
      </c>
    </row>
    <row r="167" spans="1:20" x14ac:dyDescent="0.2">
      <c r="A167" s="97">
        <f t="shared" ca="1" si="54"/>
        <v>46905</v>
      </c>
      <c r="B167" s="100" t="e">
        <f ca="1">VLOOKUP($A167,[2]CurveFetch!$D$8:$R$1000,2,0)</f>
        <v>#N/A</v>
      </c>
      <c r="C167" s="100" t="e">
        <f ca="1">VLOOKUP($A167,[2]CurveFetch!$D$8:$R$1000,7,0)</f>
        <v>#N/A</v>
      </c>
      <c r="D167" s="100" t="e">
        <f ca="1">VLOOKUP($A167,[2]CurveFetch!$D$8:$R$1000,5,0)</f>
        <v>#N/A</v>
      </c>
      <c r="E167" s="100" t="e">
        <f ca="1">VLOOKUP($A167,[2]CurveFetch!$D$8:$R$1000,4,0)</f>
        <v>#N/A</v>
      </c>
      <c r="F167" s="100" t="e">
        <f ca="1">VLOOKUP($A167,[2]CurveFetch!$D$8:$R$1000,15,0)</f>
        <v>#N/A</v>
      </c>
      <c r="G167" s="100" t="e">
        <f ca="1">VLOOKUP($A167,[2]CurveFetch!$D$8:$R$1000,3,0)</f>
        <v>#N/A</v>
      </c>
      <c r="H167" s="100" t="e">
        <f ca="1">VLOOKUP($A167,[2]CurveFetch!$D$8:$R$1000,9,0)</f>
        <v>#N/A</v>
      </c>
      <c r="I167" s="100" t="e">
        <f ca="1">VLOOKUP($A167,[2]CurveFetch!$D$8:$R$1000,11,0)</f>
        <v>#N/A</v>
      </c>
      <c r="J167" s="100" t="e">
        <f ca="1">VLOOKUP($A167,[2]CurveFetch!$D$8:$R$1000,8,0)</f>
        <v>#N/A</v>
      </c>
      <c r="K167" s="100" t="e">
        <f t="shared" ca="1" si="49"/>
        <v>#N/A</v>
      </c>
      <c r="L167" s="100" t="e">
        <f t="shared" ca="1" si="50"/>
        <v>#N/A</v>
      </c>
      <c r="M167" s="100" t="e">
        <f t="shared" ca="1" si="55"/>
        <v>#N/A</v>
      </c>
      <c r="N167" s="97">
        <f t="shared" ca="1" si="56"/>
        <v>46905</v>
      </c>
      <c r="O167" s="100" t="e">
        <f ca="1">VLOOKUP($A167,[2]CurveFetch!$D$8:$V$1000,16,0)</f>
        <v>#N/A</v>
      </c>
      <c r="P167" s="141" t="e">
        <f t="shared" ca="1" si="51"/>
        <v>#N/A</v>
      </c>
      <c r="Q167" s="100" t="e">
        <f ca="1">VLOOKUP($A167,[2]CurveFetch!$D$8:$V$1000,16,0)</f>
        <v>#N/A</v>
      </c>
      <c r="R167" s="141" t="e">
        <f t="shared" ca="1" si="52"/>
        <v>#N/A</v>
      </c>
      <c r="S167" s="100" t="e">
        <f ca="1">VLOOKUP($A167,[2]CurveFetch!$D$8:$V$1000,16,0)</f>
        <v>#N/A</v>
      </c>
      <c r="T167" s="141" t="e">
        <f t="shared" ca="1" si="53"/>
        <v>#N/A</v>
      </c>
    </row>
    <row r="168" spans="1:20" x14ac:dyDescent="0.2">
      <c r="A168" s="97">
        <f t="shared" ca="1" si="54"/>
        <v>46935</v>
      </c>
      <c r="B168" s="100" t="e">
        <f ca="1">VLOOKUP($A168,[2]CurveFetch!$D$8:$R$1000,2,0)</f>
        <v>#N/A</v>
      </c>
      <c r="C168" s="100" t="e">
        <f ca="1">VLOOKUP($A168,[2]CurveFetch!$D$8:$R$1000,7,0)</f>
        <v>#N/A</v>
      </c>
      <c r="D168" s="100" t="e">
        <f ca="1">VLOOKUP($A168,[2]CurveFetch!$D$8:$R$1000,5,0)</f>
        <v>#N/A</v>
      </c>
      <c r="E168" s="100" t="e">
        <f ca="1">VLOOKUP($A168,[2]CurveFetch!$D$8:$R$1000,4,0)</f>
        <v>#N/A</v>
      </c>
      <c r="F168" s="100" t="e">
        <f ca="1">VLOOKUP($A168,[2]CurveFetch!$D$8:$R$1000,15,0)</f>
        <v>#N/A</v>
      </c>
      <c r="G168" s="100" t="e">
        <f ca="1">VLOOKUP($A168,[2]CurveFetch!$D$8:$R$1000,3,0)</f>
        <v>#N/A</v>
      </c>
      <c r="H168" s="100" t="e">
        <f ca="1">VLOOKUP($A168,[2]CurveFetch!$D$8:$R$1000,9,0)</f>
        <v>#N/A</v>
      </c>
      <c r="I168" s="100" t="e">
        <f ca="1">VLOOKUP($A168,[2]CurveFetch!$D$8:$R$1000,11,0)</f>
        <v>#N/A</v>
      </c>
      <c r="J168" s="100" t="e">
        <f ca="1">VLOOKUP($A168,[2]CurveFetch!$D$8:$R$1000,8,0)</f>
        <v>#N/A</v>
      </c>
      <c r="K168" s="100" t="e">
        <f t="shared" ca="1" si="49"/>
        <v>#N/A</v>
      </c>
      <c r="L168" s="100" t="e">
        <f t="shared" ca="1" si="50"/>
        <v>#N/A</v>
      </c>
      <c r="M168" s="100" t="e">
        <f t="shared" ca="1" si="55"/>
        <v>#N/A</v>
      </c>
      <c r="N168" s="97">
        <f t="shared" ca="1" si="56"/>
        <v>46935</v>
      </c>
      <c r="O168" s="100" t="e">
        <f ca="1">VLOOKUP($A168,[2]CurveFetch!$D$8:$V$1000,16,0)</f>
        <v>#N/A</v>
      </c>
      <c r="P168" s="141" t="e">
        <f t="shared" ca="1" si="51"/>
        <v>#N/A</v>
      </c>
      <c r="Q168" s="100" t="e">
        <f ca="1">VLOOKUP($A168,[2]CurveFetch!$D$8:$V$1000,16,0)</f>
        <v>#N/A</v>
      </c>
      <c r="R168" s="141" t="e">
        <f t="shared" ca="1" si="52"/>
        <v>#N/A</v>
      </c>
      <c r="S168" s="100" t="e">
        <f ca="1">VLOOKUP($A168,[2]CurveFetch!$D$8:$V$1000,16,0)</f>
        <v>#N/A</v>
      </c>
      <c r="T168" s="141" t="e">
        <f t="shared" ca="1" si="53"/>
        <v>#N/A</v>
      </c>
    </row>
    <row r="169" spans="1:20" x14ac:dyDescent="0.2">
      <c r="A169" s="97">
        <f t="shared" ca="1" si="54"/>
        <v>46966</v>
      </c>
      <c r="B169" s="100" t="e">
        <f ca="1">VLOOKUP($A169,[2]CurveFetch!$D$8:$R$1000,2,0)</f>
        <v>#N/A</v>
      </c>
      <c r="C169" s="100" t="e">
        <f ca="1">VLOOKUP($A169,[2]CurveFetch!$D$8:$R$1000,7,0)</f>
        <v>#N/A</v>
      </c>
      <c r="D169" s="100" t="e">
        <f ca="1">VLOOKUP($A169,[2]CurveFetch!$D$8:$R$1000,5,0)</f>
        <v>#N/A</v>
      </c>
      <c r="E169" s="100" t="e">
        <f ca="1">VLOOKUP($A169,[2]CurveFetch!$D$8:$R$1000,4,0)</f>
        <v>#N/A</v>
      </c>
      <c r="F169" s="100" t="e">
        <f ca="1">VLOOKUP($A169,[2]CurveFetch!$D$8:$R$1000,15,0)</f>
        <v>#N/A</v>
      </c>
      <c r="G169" s="100" t="e">
        <f ca="1">VLOOKUP($A169,[2]CurveFetch!$D$8:$R$1000,3,0)</f>
        <v>#N/A</v>
      </c>
      <c r="H169" s="100" t="e">
        <f ca="1">VLOOKUP($A169,[2]CurveFetch!$D$8:$R$1000,9,0)</f>
        <v>#N/A</v>
      </c>
      <c r="I169" s="100" t="e">
        <f ca="1">VLOOKUP($A169,[2]CurveFetch!$D$8:$R$1000,11,0)</f>
        <v>#N/A</v>
      </c>
      <c r="J169" s="100" t="e">
        <f ca="1">VLOOKUP($A169,[2]CurveFetch!$D$8:$R$1000,8,0)</f>
        <v>#N/A</v>
      </c>
      <c r="K169" s="100" t="e">
        <f t="shared" ca="1" si="49"/>
        <v>#N/A</v>
      </c>
      <c r="L169" s="100" t="e">
        <f t="shared" ca="1" si="50"/>
        <v>#N/A</v>
      </c>
      <c r="M169" s="100" t="e">
        <f t="shared" ca="1" si="55"/>
        <v>#N/A</v>
      </c>
      <c r="N169" s="97">
        <f t="shared" ca="1" si="56"/>
        <v>46966</v>
      </c>
      <c r="O169" s="100" t="e">
        <f ca="1">VLOOKUP($A169,[2]CurveFetch!$D$8:$V$1000,16,0)</f>
        <v>#N/A</v>
      </c>
      <c r="P169" s="141" t="e">
        <f t="shared" ca="1" si="51"/>
        <v>#N/A</v>
      </c>
      <c r="Q169" s="100" t="e">
        <f ca="1">VLOOKUP($A169,[2]CurveFetch!$D$8:$V$1000,16,0)</f>
        <v>#N/A</v>
      </c>
      <c r="R169" s="141" t="e">
        <f t="shared" ca="1" si="52"/>
        <v>#N/A</v>
      </c>
      <c r="S169" s="100" t="e">
        <f ca="1">VLOOKUP($A169,[2]CurveFetch!$D$8:$V$1000,16,0)</f>
        <v>#N/A</v>
      </c>
      <c r="T169" s="141" t="e">
        <f t="shared" ca="1" si="53"/>
        <v>#N/A</v>
      </c>
    </row>
    <row r="170" spans="1:20" x14ac:dyDescent="0.2">
      <c r="A170" s="97">
        <f t="shared" ca="1" si="54"/>
        <v>46997</v>
      </c>
      <c r="B170" s="100" t="e">
        <f ca="1">VLOOKUP($A170,[2]CurveFetch!$D$8:$R$1000,2,0)</f>
        <v>#N/A</v>
      </c>
      <c r="C170" s="100" t="e">
        <f ca="1">VLOOKUP($A170,[2]CurveFetch!$D$8:$R$1000,7,0)</f>
        <v>#N/A</v>
      </c>
      <c r="D170" s="100" t="e">
        <f ca="1">VLOOKUP($A170,[2]CurveFetch!$D$8:$R$1000,5,0)</f>
        <v>#N/A</v>
      </c>
      <c r="E170" s="100" t="e">
        <f ca="1">VLOOKUP($A170,[2]CurveFetch!$D$8:$R$1000,4,0)</f>
        <v>#N/A</v>
      </c>
      <c r="F170" s="100" t="e">
        <f ca="1">VLOOKUP($A170,[2]CurveFetch!$D$8:$R$1000,15,0)</f>
        <v>#N/A</v>
      </c>
      <c r="G170" s="100" t="e">
        <f ca="1">VLOOKUP($A170,[2]CurveFetch!$D$8:$R$1000,3,0)</f>
        <v>#N/A</v>
      </c>
      <c r="H170" s="100" t="e">
        <f ca="1">VLOOKUP($A170,[2]CurveFetch!$D$8:$R$1000,9,0)</f>
        <v>#N/A</v>
      </c>
      <c r="I170" s="100" t="e">
        <f ca="1">VLOOKUP($A170,[2]CurveFetch!$D$8:$R$1000,11,0)</f>
        <v>#N/A</v>
      </c>
      <c r="J170" s="100" t="e">
        <f ca="1">VLOOKUP($A170,[2]CurveFetch!$D$8:$R$1000,8,0)</f>
        <v>#N/A</v>
      </c>
      <c r="K170" s="100" t="e">
        <f t="shared" ca="1" si="49"/>
        <v>#N/A</v>
      </c>
      <c r="L170" s="100" t="e">
        <f t="shared" ca="1" si="50"/>
        <v>#N/A</v>
      </c>
      <c r="M170" s="100" t="e">
        <f t="shared" ca="1" si="55"/>
        <v>#N/A</v>
      </c>
      <c r="N170" s="97">
        <f t="shared" ca="1" si="56"/>
        <v>46997</v>
      </c>
      <c r="O170" s="100" t="e">
        <f ca="1">VLOOKUP($A170,[2]CurveFetch!$D$8:$V$1000,16,0)</f>
        <v>#N/A</v>
      </c>
      <c r="P170" s="141" t="e">
        <f t="shared" ca="1" si="51"/>
        <v>#N/A</v>
      </c>
      <c r="Q170" s="100" t="e">
        <f ca="1">VLOOKUP($A170,[2]CurveFetch!$D$8:$V$1000,16,0)</f>
        <v>#N/A</v>
      </c>
      <c r="R170" s="141" t="e">
        <f t="shared" ca="1" si="52"/>
        <v>#N/A</v>
      </c>
      <c r="S170" s="100" t="e">
        <f ca="1">VLOOKUP($A170,[2]CurveFetch!$D$8:$V$1000,16,0)</f>
        <v>#N/A</v>
      </c>
      <c r="T170" s="141" t="e">
        <f t="shared" ca="1" si="53"/>
        <v>#N/A</v>
      </c>
    </row>
    <row r="171" spans="1:20" x14ac:dyDescent="0.2">
      <c r="A171" s="97">
        <f t="shared" ca="1" si="54"/>
        <v>47027</v>
      </c>
      <c r="B171" s="100" t="e">
        <f ca="1">VLOOKUP($A171,[2]CurveFetch!$D$8:$R$1000,2,0)</f>
        <v>#N/A</v>
      </c>
      <c r="C171" s="100" t="e">
        <f ca="1">VLOOKUP($A171,[2]CurveFetch!$D$8:$R$1000,7,0)</f>
        <v>#N/A</v>
      </c>
      <c r="D171" s="100" t="e">
        <f ca="1">VLOOKUP($A171,[2]CurveFetch!$D$8:$R$1000,5,0)</f>
        <v>#N/A</v>
      </c>
      <c r="E171" s="100" t="e">
        <f ca="1">VLOOKUP($A171,[2]CurveFetch!$D$8:$R$1000,4,0)</f>
        <v>#N/A</v>
      </c>
      <c r="F171" s="100" t="e">
        <f ca="1">VLOOKUP($A171,[2]CurveFetch!$D$8:$R$1000,15,0)</f>
        <v>#N/A</v>
      </c>
      <c r="G171" s="100" t="e">
        <f ca="1">VLOOKUP($A171,[2]CurveFetch!$D$8:$R$1000,3,0)</f>
        <v>#N/A</v>
      </c>
      <c r="H171" s="100" t="e">
        <f ca="1">VLOOKUP($A171,[2]CurveFetch!$D$8:$R$1000,9,0)</f>
        <v>#N/A</v>
      </c>
      <c r="I171" s="100" t="e">
        <f ca="1">VLOOKUP($A171,[2]CurveFetch!$D$8:$R$1000,11,0)</f>
        <v>#N/A</v>
      </c>
      <c r="J171" s="100" t="e">
        <f ca="1">VLOOKUP($A171,[2]CurveFetch!$D$8:$R$1000,8,0)</f>
        <v>#N/A</v>
      </c>
      <c r="K171" s="100" t="e">
        <f t="shared" ca="1" si="49"/>
        <v>#N/A</v>
      </c>
      <c r="L171" s="100" t="e">
        <f t="shared" ca="1" si="50"/>
        <v>#N/A</v>
      </c>
      <c r="M171" s="100" t="e">
        <f t="shared" ca="1" si="55"/>
        <v>#N/A</v>
      </c>
      <c r="N171" s="97">
        <f t="shared" ca="1" si="56"/>
        <v>47027</v>
      </c>
      <c r="O171" s="100" t="e">
        <f ca="1">VLOOKUP($A171,[2]CurveFetch!$D$8:$V$1000,16,0)</f>
        <v>#N/A</v>
      </c>
      <c r="P171" s="141" t="e">
        <f t="shared" ca="1" si="51"/>
        <v>#N/A</v>
      </c>
      <c r="Q171" s="100" t="e">
        <f ca="1">VLOOKUP($A171,[2]CurveFetch!$D$8:$V$1000,16,0)</f>
        <v>#N/A</v>
      </c>
      <c r="R171" s="141" t="e">
        <f t="shared" ca="1" si="52"/>
        <v>#N/A</v>
      </c>
      <c r="S171" s="100" t="e">
        <f ca="1">VLOOKUP($A171,[2]CurveFetch!$D$8:$V$1000,16,0)</f>
        <v>#N/A</v>
      </c>
      <c r="T171" s="141" t="e">
        <f t="shared" ca="1" si="53"/>
        <v>#N/A</v>
      </c>
    </row>
    <row r="172" spans="1:20" x14ac:dyDescent="0.2">
      <c r="A172" s="97">
        <f t="shared" ca="1" si="54"/>
        <v>47058</v>
      </c>
      <c r="B172" s="100" t="e">
        <f ca="1">VLOOKUP($A172,[2]CurveFetch!$D$8:$R$1000,2,0)</f>
        <v>#N/A</v>
      </c>
      <c r="C172" s="100" t="e">
        <f ca="1">VLOOKUP($A172,[2]CurveFetch!$D$8:$R$1000,7,0)</f>
        <v>#N/A</v>
      </c>
      <c r="D172" s="100" t="e">
        <f ca="1">VLOOKUP($A172,[2]CurveFetch!$D$8:$R$1000,5,0)</f>
        <v>#N/A</v>
      </c>
      <c r="E172" s="100" t="e">
        <f ca="1">VLOOKUP($A172,[2]CurveFetch!$D$8:$R$1000,4,0)</f>
        <v>#N/A</v>
      </c>
      <c r="F172" s="100" t="e">
        <f ca="1">VLOOKUP($A172,[2]CurveFetch!$D$8:$R$1000,15,0)</f>
        <v>#N/A</v>
      </c>
      <c r="G172" s="100" t="e">
        <f ca="1">VLOOKUP($A172,[2]CurveFetch!$D$8:$R$1000,3,0)</f>
        <v>#N/A</v>
      </c>
      <c r="H172" s="100" t="e">
        <f ca="1">VLOOKUP($A172,[2]CurveFetch!$D$8:$R$1000,9,0)</f>
        <v>#N/A</v>
      </c>
      <c r="I172" s="100" t="e">
        <f ca="1">VLOOKUP($A172,[2]CurveFetch!$D$8:$R$1000,11,0)</f>
        <v>#N/A</v>
      </c>
      <c r="J172" s="100" t="e">
        <f ca="1">VLOOKUP($A172,[2]CurveFetch!$D$8:$R$1000,8,0)</f>
        <v>#N/A</v>
      </c>
      <c r="K172" s="100" t="e">
        <f t="shared" ca="1" si="49"/>
        <v>#N/A</v>
      </c>
      <c r="L172" s="100" t="e">
        <f t="shared" ca="1" si="50"/>
        <v>#N/A</v>
      </c>
      <c r="M172" s="100" t="e">
        <f t="shared" ca="1" si="55"/>
        <v>#N/A</v>
      </c>
      <c r="N172" s="97">
        <f t="shared" ca="1" si="56"/>
        <v>47058</v>
      </c>
      <c r="O172" s="100" t="e">
        <f ca="1">VLOOKUP($A172,[2]CurveFetch!$D$8:$V$1000,16,0)</f>
        <v>#N/A</v>
      </c>
      <c r="P172" s="141" t="e">
        <f t="shared" ca="1" si="51"/>
        <v>#N/A</v>
      </c>
      <c r="Q172" s="100" t="e">
        <f ca="1">VLOOKUP($A172,[2]CurveFetch!$D$8:$V$1000,16,0)</f>
        <v>#N/A</v>
      </c>
      <c r="R172" s="141" t="e">
        <f t="shared" ca="1" si="52"/>
        <v>#N/A</v>
      </c>
      <c r="S172" s="100" t="e">
        <f ca="1">VLOOKUP($A172,[2]CurveFetch!$D$8:$V$1000,16,0)</f>
        <v>#N/A</v>
      </c>
      <c r="T172" s="141" t="e">
        <f t="shared" ca="1" si="53"/>
        <v>#N/A</v>
      </c>
    </row>
    <row r="173" spans="1:20" x14ac:dyDescent="0.2">
      <c r="A173" s="97">
        <f t="shared" ca="1" si="54"/>
        <v>47088</v>
      </c>
      <c r="B173" s="100" t="e">
        <f ca="1">VLOOKUP($A173,[2]CurveFetch!$D$8:$R$1000,2,0)</f>
        <v>#N/A</v>
      </c>
      <c r="C173" s="100" t="e">
        <f ca="1">VLOOKUP($A173,[2]CurveFetch!$D$8:$R$1000,7,0)</f>
        <v>#N/A</v>
      </c>
      <c r="D173" s="100" t="e">
        <f ca="1">VLOOKUP($A173,[2]CurveFetch!$D$8:$R$1000,5,0)</f>
        <v>#N/A</v>
      </c>
      <c r="E173" s="100" t="e">
        <f ca="1">VLOOKUP($A173,[2]CurveFetch!$D$8:$R$1000,4,0)</f>
        <v>#N/A</v>
      </c>
      <c r="F173" s="100" t="e">
        <f ca="1">VLOOKUP($A173,[2]CurveFetch!$D$8:$R$1000,15,0)</f>
        <v>#N/A</v>
      </c>
      <c r="G173" s="100" t="e">
        <f ca="1">VLOOKUP($A173,[2]CurveFetch!$D$8:$R$1000,3,0)</f>
        <v>#N/A</v>
      </c>
      <c r="H173" s="100" t="e">
        <f ca="1">VLOOKUP($A173,[2]CurveFetch!$D$8:$R$1000,9,0)</f>
        <v>#N/A</v>
      </c>
      <c r="I173" s="100" t="e">
        <f ca="1">VLOOKUP($A173,[2]CurveFetch!$D$8:$R$1000,11,0)</f>
        <v>#N/A</v>
      </c>
      <c r="J173" s="100" t="e">
        <f ca="1">VLOOKUP($A173,[2]CurveFetch!$D$8:$R$1000,8,0)</f>
        <v>#N/A</v>
      </c>
      <c r="K173" s="100" t="e">
        <f t="shared" ca="1" si="49"/>
        <v>#N/A</v>
      </c>
      <c r="L173" s="100" t="e">
        <f t="shared" ca="1" si="50"/>
        <v>#N/A</v>
      </c>
      <c r="M173" s="100" t="e">
        <f t="shared" ca="1" si="55"/>
        <v>#N/A</v>
      </c>
      <c r="N173" s="97">
        <f t="shared" ca="1" si="56"/>
        <v>47088</v>
      </c>
      <c r="O173" s="100" t="e">
        <f ca="1">VLOOKUP($A173,[2]CurveFetch!$D$8:$V$1000,16,0)</f>
        <v>#N/A</v>
      </c>
      <c r="P173" s="141" t="e">
        <f t="shared" ca="1" si="51"/>
        <v>#N/A</v>
      </c>
      <c r="Q173" s="100" t="e">
        <f ca="1">VLOOKUP($A173,[2]CurveFetch!$D$8:$V$1000,16,0)</f>
        <v>#N/A</v>
      </c>
      <c r="R173" s="141" t="e">
        <f t="shared" ca="1" si="52"/>
        <v>#N/A</v>
      </c>
      <c r="S173" s="100" t="e">
        <f ca="1">VLOOKUP($A173,[2]CurveFetch!$D$8:$V$1000,16,0)</f>
        <v>#N/A</v>
      </c>
      <c r="T173" s="141" t="e">
        <f t="shared" ca="1" si="53"/>
        <v>#N/A</v>
      </c>
    </row>
    <row r="174" spans="1:20" x14ac:dyDescent="0.2">
      <c r="A174" s="97">
        <f t="shared" ca="1" si="54"/>
        <v>47119</v>
      </c>
      <c r="B174" s="100" t="e">
        <f ca="1">VLOOKUP($A174,[2]CurveFetch!$D$8:$R$1000,2,0)</f>
        <v>#N/A</v>
      </c>
      <c r="C174" s="100" t="e">
        <f ca="1">VLOOKUP($A174,[2]CurveFetch!$D$8:$R$1000,7,0)</f>
        <v>#N/A</v>
      </c>
      <c r="D174" s="100" t="e">
        <f ca="1">VLOOKUP($A174,[2]CurveFetch!$D$8:$R$1000,5,0)</f>
        <v>#N/A</v>
      </c>
      <c r="E174" s="100" t="e">
        <f ca="1">VLOOKUP($A174,[2]CurveFetch!$D$8:$R$1000,4,0)</f>
        <v>#N/A</v>
      </c>
      <c r="F174" s="100" t="e">
        <f ca="1">VLOOKUP($A174,[2]CurveFetch!$D$8:$R$1000,15,0)</f>
        <v>#N/A</v>
      </c>
      <c r="G174" s="100" t="e">
        <f ca="1">VLOOKUP($A174,[2]CurveFetch!$D$8:$R$1000,3,0)</f>
        <v>#N/A</v>
      </c>
      <c r="H174" s="100" t="e">
        <f ca="1">VLOOKUP($A174,[2]CurveFetch!$D$8:$R$1000,9,0)</f>
        <v>#N/A</v>
      </c>
      <c r="I174" s="100" t="e">
        <f ca="1">VLOOKUP($A174,[2]CurveFetch!$D$8:$R$1000,11,0)</f>
        <v>#N/A</v>
      </c>
      <c r="J174" s="100" t="e">
        <f ca="1">VLOOKUP($A174,[2]CurveFetch!$D$8:$R$1000,8,0)</f>
        <v>#N/A</v>
      </c>
      <c r="K174" s="100" t="e">
        <f t="shared" ca="1" si="49"/>
        <v>#N/A</v>
      </c>
      <c r="L174" s="100" t="e">
        <f t="shared" ca="1" si="50"/>
        <v>#N/A</v>
      </c>
      <c r="M174" s="100" t="e">
        <f t="shared" ca="1" si="55"/>
        <v>#N/A</v>
      </c>
      <c r="N174" s="97">
        <f t="shared" ca="1" si="56"/>
        <v>47119</v>
      </c>
      <c r="O174" s="100" t="e">
        <f ca="1">VLOOKUP($A174,[2]CurveFetch!$D$8:$V$1000,16,0)</f>
        <v>#N/A</v>
      </c>
      <c r="P174" s="141" t="e">
        <f t="shared" ca="1" si="51"/>
        <v>#N/A</v>
      </c>
      <c r="Q174" s="100" t="e">
        <f ca="1">VLOOKUP($A174,[2]CurveFetch!$D$8:$V$1000,16,0)</f>
        <v>#N/A</v>
      </c>
      <c r="R174" s="141" t="e">
        <f t="shared" ca="1" si="52"/>
        <v>#N/A</v>
      </c>
      <c r="S174" s="100" t="e">
        <f ca="1">VLOOKUP($A174,[2]CurveFetch!$D$8:$V$1000,16,0)</f>
        <v>#N/A</v>
      </c>
      <c r="T174" s="141" t="e">
        <f t="shared" ca="1" si="53"/>
        <v>#N/A</v>
      </c>
    </row>
    <row r="175" spans="1:20" x14ac:dyDescent="0.2">
      <c r="A175" s="97">
        <f t="shared" ca="1" si="54"/>
        <v>47150</v>
      </c>
      <c r="B175" s="100" t="e">
        <f ca="1">VLOOKUP($A175,[2]CurveFetch!$D$8:$R$1000,2,0)</f>
        <v>#N/A</v>
      </c>
      <c r="C175" s="100" t="e">
        <f ca="1">VLOOKUP($A175,[2]CurveFetch!$D$8:$R$1000,7,0)</f>
        <v>#N/A</v>
      </c>
      <c r="D175" s="100" t="e">
        <f ca="1">VLOOKUP($A175,[2]CurveFetch!$D$8:$R$1000,5,0)</f>
        <v>#N/A</v>
      </c>
      <c r="E175" s="100" t="e">
        <f ca="1">VLOOKUP($A175,[2]CurveFetch!$D$8:$R$1000,4,0)</f>
        <v>#N/A</v>
      </c>
      <c r="F175" s="100" t="e">
        <f ca="1">VLOOKUP($A175,[2]CurveFetch!$D$8:$R$1000,15,0)</f>
        <v>#N/A</v>
      </c>
      <c r="G175" s="100" t="e">
        <f ca="1">VLOOKUP($A175,[2]CurveFetch!$D$8:$R$1000,3,0)</f>
        <v>#N/A</v>
      </c>
      <c r="H175" s="100" t="e">
        <f ca="1">VLOOKUP($A175,[2]CurveFetch!$D$8:$R$1000,9,0)</f>
        <v>#N/A</v>
      </c>
      <c r="I175" s="100" t="e">
        <f ca="1">VLOOKUP($A175,[2]CurveFetch!$D$8:$R$1000,11,0)</f>
        <v>#N/A</v>
      </c>
      <c r="J175" s="100" t="e">
        <f ca="1">VLOOKUP($A175,[2]CurveFetch!$D$8:$R$1000,8,0)</f>
        <v>#N/A</v>
      </c>
      <c r="K175" s="100" t="e">
        <f t="shared" ca="1" si="49"/>
        <v>#N/A</v>
      </c>
      <c r="L175" s="100" t="e">
        <f t="shared" ca="1" si="50"/>
        <v>#N/A</v>
      </c>
      <c r="M175" s="100" t="e">
        <f t="shared" ca="1" si="55"/>
        <v>#N/A</v>
      </c>
      <c r="N175" s="97">
        <f t="shared" ca="1" si="56"/>
        <v>47150</v>
      </c>
      <c r="O175" s="100" t="e">
        <f ca="1">VLOOKUP($A175,[2]CurveFetch!$D$8:$V$1000,16,0)</f>
        <v>#N/A</v>
      </c>
      <c r="P175" s="141" t="e">
        <f t="shared" ca="1" si="51"/>
        <v>#N/A</v>
      </c>
      <c r="Q175" s="100" t="e">
        <f ca="1">VLOOKUP($A175,[2]CurveFetch!$D$8:$V$1000,16,0)</f>
        <v>#N/A</v>
      </c>
      <c r="R175" s="141" t="e">
        <f t="shared" ca="1" si="52"/>
        <v>#N/A</v>
      </c>
      <c r="S175" s="100" t="e">
        <f ca="1">VLOOKUP($A175,[2]CurveFetch!$D$8:$V$1000,16,0)</f>
        <v>#N/A</v>
      </c>
      <c r="T175" s="141" t="e">
        <f t="shared" ca="1" si="53"/>
        <v>#N/A</v>
      </c>
    </row>
    <row r="176" spans="1:20" x14ac:dyDescent="0.2">
      <c r="A176" s="97">
        <f t="shared" ca="1" si="54"/>
        <v>47178</v>
      </c>
      <c r="B176" s="100" t="e">
        <f ca="1">VLOOKUP($A176,[2]CurveFetch!$D$8:$R$1000,2,0)</f>
        <v>#N/A</v>
      </c>
      <c r="C176" s="100" t="e">
        <f ca="1">VLOOKUP($A176,[2]CurveFetch!$D$8:$R$1000,7,0)</f>
        <v>#N/A</v>
      </c>
      <c r="D176" s="100" t="e">
        <f ca="1">VLOOKUP($A176,[2]CurveFetch!$D$8:$R$1000,5,0)</f>
        <v>#N/A</v>
      </c>
      <c r="E176" s="100" t="e">
        <f ca="1">VLOOKUP($A176,[2]CurveFetch!$D$8:$R$1000,4,0)</f>
        <v>#N/A</v>
      </c>
      <c r="F176" s="100" t="e">
        <f ca="1">VLOOKUP($A176,[2]CurveFetch!$D$8:$R$1000,15,0)</f>
        <v>#N/A</v>
      </c>
      <c r="G176" s="100" t="e">
        <f ca="1">VLOOKUP($A176,[2]CurveFetch!$D$8:$R$1000,3,0)</f>
        <v>#N/A</v>
      </c>
      <c r="H176" s="100" t="e">
        <f ca="1">VLOOKUP($A176,[2]CurveFetch!$D$8:$R$1000,9,0)</f>
        <v>#N/A</v>
      </c>
      <c r="I176" s="100" t="e">
        <f ca="1">VLOOKUP($A176,[2]CurveFetch!$D$8:$R$1000,11,0)</f>
        <v>#N/A</v>
      </c>
      <c r="J176" s="100" t="e">
        <f ca="1">VLOOKUP($A176,[2]CurveFetch!$D$8:$R$1000,8,0)</f>
        <v>#N/A</v>
      </c>
      <c r="K176" s="100" t="e">
        <f t="shared" ca="1" si="49"/>
        <v>#N/A</v>
      </c>
      <c r="L176" s="100" t="e">
        <f t="shared" ca="1" si="50"/>
        <v>#N/A</v>
      </c>
      <c r="M176" s="100" t="e">
        <f t="shared" ca="1" si="55"/>
        <v>#N/A</v>
      </c>
      <c r="N176" s="97">
        <f t="shared" ca="1" si="56"/>
        <v>47178</v>
      </c>
      <c r="O176" s="100" t="e">
        <f ca="1">VLOOKUP($A176,[2]CurveFetch!$D$8:$V$1000,16,0)</f>
        <v>#N/A</v>
      </c>
      <c r="P176" s="141" t="e">
        <f t="shared" ca="1" si="51"/>
        <v>#N/A</v>
      </c>
      <c r="Q176" s="100" t="e">
        <f ca="1">VLOOKUP($A176,[2]CurveFetch!$D$8:$V$1000,16,0)</f>
        <v>#N/A</v>
      </c>
      <c r="R176" s="141" t="e">
        <f t="shared" ca="1" si="52"/>
        <v>#N/A</v>
      </c>
      <c r="S176" s="100" t="e">
        <f ca="1">VLOOKUP($A176,[2]CurveFetch!$D$8:$V$1000,16,0)</f>
        <v>#N/A</v>
      </c>
      <c r="T176" s="141" t="e">
        <f t="shared" ca="1" si="53"/>
        <v>#N/A</v>
      </c>
    </row>
    <row r="177" spans="1:20" x14ac:dyDescent="0.2">
      <c r="A177" s="97">
        <f t="shared" ca="1" si="54"/>
        <v>47209</v>
      </c>
      <c r="B177" s="100" t="e">
        <f ca="1">VLOOKUP($A177,[2]CurveFetch!$D$8:$R$1000,2,0)</f>
        <v>#N/A</v>
      </c>
      <c r="C177" s="100" t="e">
        <f ca="1">VLOOKUP($A177,[2]CurveFetch!$D$8:$R$1000,7,0)</f>
        <v>#N/A</v>
      </c>
      <c r="D177" s="100" t="e">
        <f ca="1">VLOOKUP($A177,[2]CurveFetch!$D$8:$R$1000,5,0)</f>
        <v>#N/A</v>
      </c>
      <c r="E177" s="100" t="e">
        <f ca="1">VLOOKUP($A177,[2]CurveFetch!$D$8:$R$1000,4,0)</f>
        <v>#N/A</v>
      </c>
      <c r="F177" s="100" t="e">
        <f ca="1">VLOOKUP($A177,[2]CurveFetch!$D$8:$R$1000,15,0)</f>
        <v>#N/A</v>
      </c>
      <c r="G177" s="100" t="e">
        <f ca="1">VLOOKUP($A177,[2]CurveFetch!$D$8:$R$1000,3,0)</f>
        <v>#N/A</v>
      </c>
      <c r="H177" s="100" t="e">
        <f ca="1">VLOOKUP($A177,[2]CurveFetch!$D$8:$R$1000,9,0)</f>
        <v>#N/A</v>
      </c>
      <c r="I177" s="100" t="e">
        <f ca="1">VLOOKUP($A177,[2]CurveFetch!$D$8:$R$1000,11,0)</f>
        <v>#N/A</v>
      </c>
      <c r="J177" s="100" t="e">
        <f ca="1">VLOOKUP($A177,[2]CurveFetch!$D$8:$R$1000,8,0)</f>
        <v>#N/A</v>
      </c>
      <c r="K177" s="100" t="e">
        <f t="shared" ca="1" si="49"/>
        <v>#N/A</v>
      </c>
      <c r="L177" s="100" t="e">
        <f t="shared" ca="1" si="50"/>
        <v>#N/A</v>
      </c>
      <c r="M177" s="100" t="e">
        <f t="shared" ca="1" si="55"/>
        <v>#N/A</v>
      </c>
      <c r="N177" s="97">
        <f t="shared" ca="1" si="56"/>
        <v>47209</v>
      </c>
      <c r="O177" s="100" t="e">
        <f ca="1">VLOOKUP($A177,[2]CurveFetch!$D$8:$V$1000,16,0)</f>
        <v>#N/A</v>
      </c>
      <c r="P177" s="141" t="e">
        <f t="shared" ca="1" si="51"/>
        <v>#N/A</v>
      </c>
      <c r="Q177" s="100" t="e">
        <f ca="1">VLOOKUP($A177,[2]CurveFetch!$D$8:$V$1000,16,0)</f>
        <v>#N/A</v>
      </c>
      <c r="R177" s="141" t="e">
        <f t="shared" ca="1" si="52"/>
        <v>#N/A</v>
      </c>
      <c r="S177" s="100" t="e">
        <f ca="1">VLOOKUP($A177,[2]CurveFetch!$D$8:$V$1000,16,0)</f>
        <v>#N/A</v>
      </c>
      <c r="T177" s="141" t="e">
        <f t="shared" ca="1" si="53"/>
        <v>#N/A</v>
      </c>
    </row>
    <row r="178" spans="1:20" x14ac:dyDescent="0.2">
      <c r="A178" s="97">
        <f t="shared" ca="1" si="54"/>
        <v>47239</v>
      </c>
      <c r="B178" s="100" t="e">
        <f ca="1">VLOOKUP($A178,[2]CurveFetch!$D$8:$R$1000,2,0)</f>
        <v>#N/A</v>
      </c>
      <c r="C178" s="100" t="e">
        <f ca="1">VLOOKUP($A178,[2]CurveFetch!$D$8:$R$1000,7,0)</f>
        <v>#N/A</v>
      </c>
      <c r="D178" s="100" t="e">
        <f ca="1">VLOOKUP($A178,[2]CurveFetch!$D$8:$R$1000,5,0)</f>
        <v>#N/A</v>
      </c>
      <c r="E178" s="100" t="e">
        <f ca="1">VLOOKUP($A178,[2]CurveFetch!$D$8:$R$1000,4,0)</f>
        <v>#N/A</v>
      </c>
      <c r="F178" s="100" t="e">
        <f ca="1">VLOOKUP($A178,[2]CurveFetch!$D$8:$R$1000,15,0)</f>
        <v>#N/A</v>
      </c>
      <c r="G178" s="100" t="e">
        <f ca="1">VLOOKUP($A178,[2]CurveFetch!$D$8:$R$1000,3,0)</f>
        <v>#N/A</v>
      </c>
      <c r="H178" s="100" t="e">
        <f ca="1">VLOOKUP($A178,[2]CurveFetch!$D$8:$R$1000,9,0)</f>
        <v>#N/A</v>
      </c>
      <c r="I178" s="100" t="e">
        <f ca="1">VLOOKUP($A178,[2]CurveFetch!$D$8:$R$1000,11,0)</f>
        <v>#N/A</v>
      </c>
      <c r="J178" s="100" t="e">
        <f ca="1">VLOOKUP($A178,[2]CurveFetch!$D$8:$R$1000,8,0)</f>
        <v>#N/A</v>
      </c>
      <c r="K178" s="100" t="e">
        <f t="shared" ca="1" si="49"/>
        <v>#N/A</v>
      </c>
      <c r="L178" s="100" t="e">
        <f t="shared" ca="1" si="50"/>
        <v>#N/A</v>
      </c>
      <c r="M178" s="100" t="e">
        <f t="shared" ca="1" si="55"/>
        <v>#N/A</v>
      </c>
      <c r="N178" s="97">
        <f t="shared" ca="1" si="56"/>
        <v>47239</v>
      </c>
      <c r="O178" s="100" t="e">
        <f ca="1">VLOOKUP($A178,[2]CurveFetch!$D$8:$V$1000,16,0)</f>
        <v>#N/A</v>
      </c>
      <c r="P178" s="141" t="e">
        <f t="shared" ca="1" si="51"/>
        <v>#N/A</v>
      </c>
      <c r="Q178" s="100" t="e">
        <f ca="1">VLOOKUP($A178,[2]CurveFetch!$D$8:$V$1000,16,0)</f>
        <v>#N/A</v>
      </c>
      <c r="R178" s="141" t="e">
        <f t="shared" ca="1" si="52"/>
        <v>#N/A</v>
      </c>
      <c r="S178" s="100" t="e">
        <f ca="1">VLOOKUP($A178,[2]CurveFetch!$D$8:$V$1000,16,0)</f>
        <v>#N/A</v>
      </c>
      <c r="T178" s="141" t="e">
        <f t="shared" ca="1" si="53"/>
        <v>#N/A</v>
      </c>
    </row>
    <row r="179" spans="1:20" x14ac:dyDescent="0.2">
      <c r="A179" s="97">
        <f t="shared" ca="1" si="54"/>
        <v>47270</v>
      </c>
      <c r="B179" s="100" t="e">
        <f ca="1">VLOOKUP($A179,[2]CurveFetch!$D$8:$R$1000,2,0)</f>
        <v>#N/A</v>
      </c>
      <c r="C179" s="100" t="e">
        <f ca="1">VLOOKUP($A179,[2]CurveFetch!$D$8:$R$1000,7,0)</f>
        <v>#N/A</v>
      </c>
      <c r="D179" s="100" t="e">
        <f ca="1">VLOOKUP($A179,[2]CurveFetch!$D$8:$R$1000,5,0)</f>
        <v>#N/A</v>
      </c>
      <c r="E179" s="100" t="e">
        <f ca="1">VLOOKUP($A179,[2]CurveFetch!$D$8:$R$1000,4,0)</f>
        <v>#N/A</v>
      </c>
      <c r="F179" s="100" t="e">
        <f ca="1">VLOOKUP($A179,[2]CurveFetch!$D$8:$R$1000,15,0)</f>
        <v>#N/A</v>
      </c>
      <c r="G179" s="100" t="e">
        <f ca="1">VLOOKUP($A179,[2]CurveFetch!$D$8:$R$1000,3,0)</f>
        <v>#N/A</v>
      </c>
      <c r="H179" s="100" t="e">
        <f ca="1">VLOOKUP($A179,[2]CurveFetch!$D$8:$R$1000,9,0)</f>
        <v>#N/A</v>
      </c>
      <c r="I179" s="100" t="e">
        <f ca="1">VLOOKUP($A179,[2]CurveFetch!$D$8:$R$1000,11,0)</f>
        <v>#N/A</v>
      </c>
      <c r="J179" s="100" t="e">
        <f ca="1">VLOOKUP($A179,[2]CurveFetch!$D$8:$R$1000,8,0)</f>
        <v>#N/A</v>
      </c>
      <c r="K179" s="100" t="e">
        <f t="shared" ca="1" si="49"/>
        <v>#N/A</v>
      </c>
      <c r="L179" s="100" t="e">
        <f t="shared" ca="1" si="50"/>
        <v>#N/A</v>
      </c>
      <c r="M179" s="100" t="e">
        <f t="shared" ca="1" si="55"/>
        <v>#N/A</v>
      </c>
      <c r="N179" s="97">
        <f t="shared" ca="1" si="56"/>
        <v>47270</v>
      </c>
      <c r="O179" s="100" t="e">
        <f ca="1">VLOOKUP($A179,[2]CurveFetch!$D$8:$V$1000,16,0)</f>
        <v>#N/A</v>
      </c>
      <c r="P179" s="141" t="e">
        <f t="shared" ca="1" si="51"/>
        <v>#N/A</v>
      </c>
      <c r="Q179" s="100" t="e">
        <f ca="1">VLOOKUP($A179,[2]CurveFetch!$D$8:$V$1000,16,0)</f>
        <v>#N/A</v>
      </c>
      <c r="R179" s="141" t="e">
        <f t="shared" ca="1" si="52"/>
        <v>#N/A</v>
      </c>
      <c r="S179" s="100" t="e">
        <f ca="1">VLOOKUP($A179,[2]CurveFetch!$D$8:$V$1000,16,0)</f>
        <v>#N/A</v>
      </c>
      <c r="T179" s="141" t="e">
        <f t="shared" ca="1" si="53"/>
        <v>#N/A</v>
      </c>
    </row>
    <row r="180" spans="1:20" x14ac:dyDescent="0.2">
      <c r="A180" s="97">
        <f t="shared" ca="1" si="54"/>
        <v>47300</v>
      </c>
      <c r="B180" s="100" t="e">
        <f ca="1">VLOOKUP($A180,[2]CurveFetch!$D$8:$R$1000,2,0)</f>
        <v>#N/A</v>
      </c>
      <c r="C180" s="100" t="e">
        <f ca="1">VLOOKUP($A180,[2]CurveFetch!$D$8:$R$1000,7,0)</f>
        <v>#N/A</v>
      </c>
      <c r="D180" s="100" t="e">
        <f ca="1">VLOOKUP($A180,[2]CurveFetch!$D$8:$R$1000,5,0)</f>
        <v>#N/A</v>
      </c>
      <c r="E180" s="100" t="e">
        <f ca="1">VLOOKUP($A180,[2]CurveFetch!$D$8:$R$1000,4,0)</f>
        <v>#N/A</v>
      </c>
      <c r="F180" s="100" t="e">
        <f ca="1">VLOOKUP($A180,[2]CurveFetch!$D$8:$R$1000,15,0)</f>
        <v>#N/A</v>
      </c>
      <c r="G180" s="100" t="e">
        <f ca="1">VLOOKUP($A180,[2]CurveFetch!$D$8:$R$1000,3,0)</f>
        <v>#N/A</v>
      </c>
      <c r="H180" s="100" t="e">
        <f ca="1">VLOOKUP($A180,[2]CurveFetch!$D$8:$R$1000,9,0)</f>
        <v>#N/A</v>
      </c>
      <c r="I180" s="100" t="e">
        <f ca="1">VLOOKUP($A180,[2]CurveFetch!$D$8:$R$1000,11,0)</f>
        <v>#N/A</v>
      </c>
      <c r="J180" s="100" t="e">
        <f ca="1">VLOOKUP($A180,[2]CurveFetch!$D$8:$R$1000,8,0)</f>
        <v>#N/A</v>
      </c>
      <c r="K180" s="100" t="e">
        <f t="shared" ca="1" si="49"/>
        <v>#N/A</v>
      </c>
      <c r="L180" s="100" t="e">
        <f t="shared" ca="1" si="50"/>
        <v>#N/A</v>
      </c>
      <c r="M180" s="100" t="e">
        <f t="shared" ca="1" si="55"/>
        <v>#N/A</v>
      </c>
      <c r="N180" s="97">
        <f t="shared" ca="1" si="56"/>
        <v>47300</v>
      </c>
      <c r="O180" s="100" t="e">
        <f ca="1">VLOOKUP($A180,[2]CurveFetch!$D$8:$V$1000,16,0)</f>
        <v>#N/A</v>
      </c>
      <c r="P180" s="141" t="e">
        <f t="shared" ca="1" si="51"/>
        <v>#N/A</v>
      </c>
      <c r="Q180" s="100" t="e">
        <f ca="1">VLOOKUP($A180,[2]CurveFetch!$D$8:$V$1000,16,0)</f>
        <v>#N/A</v>
      </c>
      <c r="R180" s="141" t="e">
        <f t="shared" ca="1" si="52"/>
        <v>#N/A</v>
      </c>
      <c r="S180" s="100" t="e">
        <f ca="1">VLOOKUP($A180,[2]CurveFetch!$D$8:$V$1000,16,0)</f>
        <v>#N/A</v>
      </c>
      <c r="T180" s="141" t="e">
        <f t="shared" ca="1" si="53"/>
        <v>#N/A</v>
      </c>
    </row>
    <row r="181" spans="1:20" x14ac:dyDescent="0.2">
      <c r="A181" s="97">
        <f t="shared" ca="1" si="54"/>
        <v>47331</v>
      </c>
      <c r="B181" s="100" t="e">
        <f ca="1">VLOOKUP($A181,[2]CurveFetch!$D$8:$R$1000,2,0)</f>
        <v>#N/A</v>
      </c>
      <c r="C181" s="100" t="e">
        <f ca="1">VLOOKUP($A181,[2]CurveFetch!$D$8:$R$1000,7,0)</f>
        <v>#N/A</v>
      </c>
      <c r="D181" s="100" t="e">
        <f ca="1">VLOOKUP($A181,[2]CurveFetch!$D$8:$R$1000,5,0)</f>
        <v>#N/A</v>
      </c>
      <c r="E181" s="100" t="e">
        <f ca="1">VLOOKUP($A181,[2]CurveFetch!$D$8:$R$1000,4,0)</f>
        <v>#N/A</v>
      </c>
      <c r="F181" s="100" t="e">
        <f ca="1">VLOOKUP($A181,[2]CurveFetch!$D$8:$R$1000,15,0)</f>
        <v>#N/A</v>
      </c>
      <c r="G181" s="100" t="e">
        <f ca="1">VLOOKUP($A181,[2]CurveFetch!$D$8:$R$1000,3,0)</f>
        <v>#N/A</v>
      </c>
      <c r="H181" s="100" t="e">
        <f ca="1">VLOOKUP($A181,[2]CurveFetch!$D$8:$R$1000,9,0)</f>
        <v>#N/A</v>
      </c>
      <c r="I181" s="100" t="e">
        <f ca="1">VLOOKUP($A181,[2]CurveFetch!$D$8:$R$1000,11,0)</f>
        <v>#N/A</v>
      </c>
      <c r="J181" s="100" t="e">
        <f ca="1">VLOOKUP($A181,[2]CurveFetch!$D$8:$R$1000,8,0)</f>
        <v>#N/A</v>
      </c>
      <c r="K181" s="100" t="e">
        <f t="shared" ca="1" si="49"/>
        <v>#N/A</v>
      </c>
      <c r="L181" s="100" t="e">
        <f t="shared" ca="1" si="50"/>
        <v>#N/A</v>
      </c>
      <c r="M181" s="100" t="e">
        <f t="shared" ca="1" si="55"/>
        <v>#N/A</v>
      </c>
      <c r="N181" s="97">
        <f t="shared" ca="1" si="56"/>
        <v>47331</v>
      </c>
      <c r="O181" s="100" t="e">
        <f ca="1">VLOOKUP($A181,[2]CurveFetch!$D$8:$V$1000,16,0)</f>
        <v>#N/A</v>
      </c>
      <c r="P181" s="141" t="e">
        <f t="shared" ca="1" si="51"/>
        <v>#N/A</v>
      </c>
      <c r="Q181" s="100" t="e">
        <f ca="1">VLOOKUP($A181,[2]CurveFetch!$D$8:$V$1000,16,0)</f>
        <v>#N/A</v>
      </c>
      <c r="R181" s="141" t="e">
        <f t="shared" ca="1" si="52"/>
        <v>#N/A</v>
      </c>
      <c r="S181" s="100" t="e">
        <f ca="1">VLOOKUP($A181,[2]CurveFetch!$D$8:$V$1000,16,0)</f>
        <v>#N/A</v>
      </c>
      <c r="T181" s="141" t="e">
        <f t="shared" ca="1" si="53"/>
        <v>#N/A</v>
      </c>
    </row>
    <row r="182" spans="1:20" x14ac:dyDescent="0.2">
      <c r="A182" s="97">
        <f t="shared" ca="1" si="54"/>
        <v>47362</v>
      </c>
      <c r="B182" s="100" t="e">
        <f ca="1">VLOOKUP($A182,[2]CurveFetch!$D$8:$R$1000,2,0)</f>
        <v>#N/A</v>
      </c>
      <c r="C182" s="100" t="e">
        <f ca="1">VLOOKUP($A182,[2]CurveFetch!$D$8:$R$1000,7,0)</f>
        <v>#N/A</v>
      </c>
      <c r="D182" s="100" t="e">
        <f ca="1">VLOOKUP($A182,[2]CurveFetch!$D$8:$R$1000,5,0)</f>
        <v>#N/A</v>
      </c>
      <c r="E182" s="100" t="e">
        <f ca="1">VLOOKUP($A182,[2]CurveFetch!$D$8:$R$1000,4,0)</f>
        <v>#N/A</v>
      </c>
      <c r="F182" s="100" t="e">
        <f ca="1">VLOOKUP($A182,[2]CurveFetch!$D$8:$R$1000,15,0)</f>
        <v>#N/A</v>
      </c>
      <c r="G182" s="100" t="e">
        <f ca="1">VLOOKUP($A182,[2]CurveFetch!$D$8:$R$1000,3,0)</f>
        <v>#N/A</v>
      </c>
      <c r="H182" s="100" t="e">
        <f ca="1">VLOOKUP($A182,[2]CurveFetch!$D$8:$R$1000,9,0)</f>
        <v>#N/A</v>
      </c>
      <c r="I182" s="100" t="e">
        <f ca="1">VLOOKUP($A182,[2]CurveFetch!$D$8:$R$1000,11,0)</f>
        <v>#N/A</v>
      </c>
      <c r="J182" s="100" t="e">
        <f ca="1">VLOOKUP($A182,[2]CurveFetch!$D$8:$R$1000,8,0)</f>
        <v>#N/A</v>
      </c>
      <c r="K182" s="100" t="e">
        <f t="shared" ca="1" si="49"/>
        <v>#N/A</v>
      </c>
      <c r="L182" s="100" t="e">
        <f t="shared" ca="1" si="50"/>
        <v>#N/A</v>
      </c>
      <c r="M182" s="100" t="e">
        <f t="shared" ca="1" si="55"/>
        <v>#N/A</v>
      </c>
      <c r="N182" s="97">
        <f t="shared" ca="1" si="56"/>
        <v>47362</v>
      </c>
      <c r="O182" s="100" t="e">
        <f ca="1">VLOOKUP($A182,[2]CurveFetch!$D$8:$V$1000,16,0)</f>
        <v>#N/A</v>
      </c>
      <c r="P182" s="141" t="e">
        <f t="shared" ca="1" si="51"/>
        <v>#N/A</v>
      </c>
      <c r="Q182" s="100" t="e">
        <f ca="1">VLOOKUP($A182,[2]CurveFetch!$D$8:$V$1000,16,0)</f>
        <v>#N/A</v>
      </c>
      <c r="R182" s="141" t="e">
        <f t="shared" ca="1" si="52"/>
        <v>#N/A</v>
      </c>
      <c r="S182" s="100" t="e">
        <f ca="1">VLOOKUP($A182,[2]CurveFetch!$D$8:$V$1000,16,0)</f>
        <v>#N/A</v>
      </c>
      <c r="T182" s="141" t="e">
        <f t="shared" ca="1" si="53"/>
        <v>#N/A</v>
      </c>
    </row>
    <row r="183" spans="1:20" x14ac:dyDescent="0.2">
      <c r="A183" s="97">
        <f t="shared" ca="1" si="54"/>
        <v>47392</v>
      </c>
      <c r="B183" s="100" t="e">
        <f ca="1">VLOOKUP($A183,[2]CurveFetch!$D$8:$R$1000,2,0)</f>
        <v>#N/A</v>
      </c>
      <c r="C183" s="100" t="e">
        <f ca="1">VLOOKUP($A183,[2]CurveFetch!$D$8:$R$1000,7,0)</f>
        <v>#N/A</v>
      </c>
      <c r="D183" s="100" t="e">
        <f ca="1">VLOOKUP($A183,[2]CurveFetch!$D$8:$R$1000,5,0)</f>
        <v>#N/A</v>
      </c>
      <c r="E183" s="100" t="e">
        <f ca="1">VLOOKUP($A183,[2]CurveFetch!$D$8:$R$1000,4,0)</f>
        <v>#N/A</v>
      </c>
      <c r="F183" s="100" t="e">
        <f ca="1">VLOOKUP($A183,[2]CurveFetch!$D$8:$R$1000,15,0)</f>
        <v>#N/A</v>
      </c>
      <c r="G183" s="100" t="e">
        <f ca="1">VLOOKUP($A183,[2]CurveFetch!$D$8:$R$1000,3,0)</f>
        <v>#N/A</v>
      </c>
      <c r="H183" s="100" t="e">
        <f ca="1">VLOOKUP($A183,[2]CurveFetch!$D$8:$R$1000,9,0)</f>
        <v>#N/A</v>
      </c>
      <c r="I183" s="100" t="e">
        <f ca="1">VLOOKUP($A183,[2]CurveFetch!$D$8:$R$1000,11,0)</f>
        <v>#N/A</v>
      </c>
      <c r="J183" s="100" t="e">
        <f ca="1">VLOOKUP($A183,[2]CurveFetch!$D$8:$R$1000,8,0)</f>
        <v>#N/A</v>
      </c>
      <c r="K183" s="100" t="e">
        <f t="shared" ca="1" si="49"/>
        <v>#N/A</v>
      </c>
      <c r="L183" s="100" t="e">
        <f t="shared" ca="1" si="50"/>
        <v>#N/A</v>
      </c>
      <c r="M183" s="100" t="e">
        <f t="shared" ca="1" si="55"/>
        <v>#N/A</v>
      </c>
      <c r="N183" s="97">
        <f t="shared" ca="1" si="56"/>
        <v>47392</v>
      </c>
      <c r="O183" s="100" t="e">
        <f ca="1">VLOOKUP($A183,[2]CurveFetch!$D$8:$V$1000,16,0)</f>
        <v>#N/A</v>
      </c>
      <c r="P183" s="141" t="e">
        <f t="shared" ca="1" si="51"/>
        <v>#N/A</v>
      </c>
      <c r="Q183" s="100" t="e">
        <f ca="1">VLOOKUP($A183,[2]CurveFetch!$D$8:$V$1000,16,0)</f>
        <v>#N/A</v>
      </c>
      <c r="R183" s="141" t="e">
        <f t="shared" ca="1" si="52"/>
        <v>#N/A</v>
      </c>
      <c r="S183" s="100" t="e">
        <f ca="1">VLOOKUP($A183,[2]CurveFetch!$D$8:$V$1000,16,0)</f>
        <v>#N/A</v>
      </c>
      <c r="T183" s="141" t="e">
        <f t="shared" ca="1" si="53"/>
        <v>#N/A</v>
      </c>
    </row>
    <row r="184" spans="1:20" x14ac:dyDescent="0.2">
      <c r="A184" s="97">
        <f t="shared" ca="1" si="54"/>
        <v>47423</v>
      </c>
      <c r="B184" s="100" t="e">
        <f ca="1">VLOOKUP($A184,[2]CurveFetch!$D$8:$R$1000,2,0)</f>
        <v>#N/A</v>
      </c>
      <c r="C184" s="100" t="e">
        <f ca="1">VLOOKUP($A184,[2]CurveFetch!$D$8:$R$1000,7,0)</f>
        <v>#N/A</v>
      </c>
      <c r="D184" s="100" t="e">
        <f ca="1">VLOOKUP($A184,[2]CurveFetch!$D$8:$R$1000,5,0)</f>
        <v>#N/A</v>
      </c>
      <c r="E184" s="100" t="e">
        <f ca="1">VLOOKUP($A184,[2]CurveFetch!$D$8:$R$1000,4,0)</f>
        <v>#N/A</v>
      </c>
      <c r="F184" s="100" t="e">
        <f ca="1">VLOOKUP($A184,[2]CurveFetch!$D$8:$R$1000,15,0)</f>
        <v>#N/A</v>
      </c>
      <c r="G184" s="100" t="e">
        <f ca="1">VLOOKUP($A184,[2]CurveFetch!$D$8:$R$1000,3,0)</f>
        <v>#N/A</v>
      </c>
      <c r="H184" s="100" t="e">
        <f ca="1">VLOOKUP($A184,[2]CurveFetch!$D$8:$R$1000,9,0)</f>
        <v>#N/A</v>
      </c>
      <c r="I184" s="100" t="e">
        <f ca="1">VLOOKUP($A184,[2]CurveFetch!$D$8:$R$1000,11,0)</f>
        <v>#N/A</v>
      </c>
      <c r="J184" s="100" t="e">
        <f ca="1">VLOOKUP($A184,[2]CurveFetch!$D$8:$R$1000,8,0)</f>
        <v>#N/A</v>
      </c>
      <c r="K184" s="100" t="e">
        <f t="shared" ca="1" si="49"/>
        <v>#N/A</v>
      </c>
      <c r="L184" s="100" t="e">
        <f t="shared" ca="1" si="50"/>
        <v>#N/A</v>
      </c>
      <c r="M184" s="100" t="e">
        <f t="shared" ca="1" si="55"/>
        <v>#N/A</v>
      </c>
      <c r="N184" s="97">
        <f t="shared" ca="1" si="56"/>
        <v>47423</v>
      </c>
      <c r="O184" s="100" t="e">
        <f ca="1">VLOOKUP($A184,[2]CurveFetch!$D$8:$V$1000,16,0)</f>
        <v>#N/A</v>
      </c>
      <c r="P184" s="141" t="e">
        <f t="shared" ca="1" si="51"/>
        <v>#N/A</v>
      </c>
      <c r="Q184" s="100" t="e">
        <f ca="1">VLOOKUP($A184,[2]CurveFetch!$D$8:$V$1000,16,0)</f>
        <v>#N/A</v>
      </c>
      <c r="R184" s="141" t="e">
        <f t="shared" ca="1" si="52"/>
        <v>#N/A</v>
      </c>
      <c r="S184" s="100" t="e">
        <f ca="1">VLOOKUP($A184,[2]CurveFetch!$D$8:$V$1000,16,0)</f>
        <v>#N/A</v>
      </c>
      <c r="T184" s="141" t="e">
        <f t="shared" ca="1" si="53"/>
        <v>#N/A</v>
      </c>
    </row>
    <row r="185" spans="1:20" x14ac:dyDescent="0.2">
      <c r="A185" s="97">
        <f t="shared" ca="1" si="54"/>
        <v>47453</v>
      </c>
      <c r="B185" s="100" t="e">
        <f ca="1">VLOOKUP($A185,[2]CurveFetch!$D$8:$R$1000,2,0)</f>
        <v>#N/A</v>
      </c>
      <c r="C185" s="100" t="e">
        <f ca="1">VLOOKUP($A185,[2]CurveFetch!$D$8:$R$1000,7,0)</f>
        <v>#N/A</v>
      </c>
      <c r="D185" s="100" t="e">
        <f ca="1">VLOOKUP($A185,[2]CurveFetch!$D$8:$R$1000,5,0)</f>
        <v>#N/A</v>
      </c>
      <c r="E185" s="100" t="e">
        <f ca="1">VLOOKUP($A185,[2]CurveFetch!$D$8:$R$1000,4,0)</f>
        <v>#N/A</v>
      </c>
      <c r="F185" s="100" t="e">
        <f ca="1">VLOOKUP($A185,[2]CurveFetch!$D$8:$R$1000,15,0)</f>
        <v>#N/A</v>
      </c>
      <c r="G185" s="100" t="e">
        <f ca="1">VLOOKUP($A185,[2]CurveFetch!$D$8:$R$1000,3,0)</f>
        <v>#N/A</v>
      </c>
      <c r="H185" s="100" t="e">
        <f ca="1">VLOOKUP($A185,[2]CurveFetch!$D$8:$R$1000,9,0)</f>
        <v>#N/A</v>
      </c>
      <c r="I185" s="100" t="e">
        <f ca="1">VLOOKUP($A185,[2]CurveFetch!$D$8:$R$1000,11,0)</f>
        <v>#N/A</v>
      </c>
      <c r="J185" s="100" t="e">
        <f ca="1">VLOOKUP($A185,[2]CurveFetch!$D$8:$R$1000,8,0)</f>
        <v>#N/A</v>
      </c>
      <c r="K185" s="100" t="e">
        <f t="shared" ca="1" si="49"/>
        <v>#N/A</v>
      </c>
      <c r="L185" s="100" t="e">
        <f t="shared" ca="1" si="50"/>
        <v>#N/A</v>
      </c>
      <c r="M185" s="100" t="e">
        <f t="shared" ca="1" si="55"/>
        <v>#N/A</v>
      </c>
      <c r="N185" s="97">
        <f t="shared" ca="1" si="56"/>
        <v>47453</v>
      </c>
      <c r="O185" s="100" t="e">
        <f ca="1">VLOOKUP($A185,[2]CurveFetch!$D$8:$V$1000,16,0)</f>
        <v>#N/A</v>
      </c>
      <c r="P185" s="141" t="e">
        <f t="shared" ca="1" si="51"/>
        <v>#N/A</v>
      </c>
      <c r="Q185" s="100" t="e">
        <f ca="1">VLOOKUP($A185,[2]CurveFetch!$D$8:$V$1000,16,0)</f>
        <v>#N/A</v>
      </c>
      <c r="R185" s="141" t="e">
        <f t="shared" ca="1" si="52"/>
        <v>#N/A</v>
      </c>
      <c r="S185" s="100" t="e">
        <f ca="1">VLOOKUP($A185,[2]CurveFetch!$D$8:$V$1000,16,0)</f>
        <v>#N/A</v>
      </c>
      <c r="T185" s="141" t="e">
        <f t="shared" ca="1" si="53"/>
        <v>#N/A</v>
      </c>
    </row>
    <row r="186" spans="1:20" x14ac:dyDescent="0.2">
      <c r="A186" s="97">
        <f t="shared" ca="1" si="54"/>
        <v>47484</v>
      </c>
      <c r="B186" s="100" t="e">
        <f ca="1">VLOOKUP($A186,[2]CurveFetch!$D$8:$R$1000,2,0)</f>
        <v>#N/A</v>
      </c>
      <c r="C186" s="100" t="e">
        <f ca="1">VLOOKUP($A186,[2]CurveFetch!$D$8:$R$1000,7,0)</f>
        <v>#N/A</v>
      </c>
      <c r="D186" s="100" t="e">
        <f ca="1">VLOOKUP($A186,[2]CurveFetch!$D$8:$R$1000,5,0)</f>
        <v>#N/A</v>
      </c>
      <c r="E186" s="100" t="e">
        <f ca="1">VLOOKUP($A186,[2]CurveFetch!$D$8:$R$1000,4,0)</f>
        <v>#N/A</v>
      </c>
      <c r="F186" s="100" t="e">
        <f ca="1">VLOOKUP($A186,[2]CurveFetch!$D$8:$R$1000,15,0)</f>
        <v>#N/A</v>
      </c>
      <c r="G186" s="100" t="e">
        <f ca="1">VLOOKUP($A186,[2]CurveFetch!$D$8:$R$1000,3,0)</f>
        <v>#N/A</v>
      </c>
      <c r="H186" s="100" t="e">
        <f ca="1">VLOOKUP($A186,[2]CurveFetch!$D$8:$R$1000,9,0)</f>
        <v>#N/A</v>
      </c>
      <c r="I186" s="100" t="e">
        <f ca="1">VLOOKUP($A186,[2]CurveFetch!$D$8:$R$1000,11,0)</f>
        <v>#N/A</v>
      </c>
      <c r="J186" s="100" t="e">
        <f ca="1">VLOOKUP($A186,[2]CurveFetch!$D$8:$R$1000,8,0)</f>
        <v>#N/A</v>
      </c>
      <c r="K186" s="100" t="e">
        <f t="shared" ca="1" si="49"/>
        <v>#N/A</v>
      </c>
      <c r="L186" s="100" t="e">
        <f t="shared" ca="1" si="50"/>
        <v>#N/A</v>
      </c>
      <c r="M186" s="100" t="e">
        <f t="shared" ca="1" si="55"/>
        <v>#N/A</v>
      </c>
      <c r="N186" s="97">
        <f t="shared" ca="1" si="56"/>
        <v>47484</v>
      </c>
      <c r="O186" s="100" t="e">
        <f ca="1">VLOOKUP($A186,[2]CurveFetch!$D$8:$V$1000,16,0)</f>
        <v>#N/A</v>
      </c>
      <c r="P186" s="141" t="e">
        <f t="shared" ca="1" si="51"/>
        <v>#N/A</v>
      </c>
      <c r="Q186" s="100" t="e">
        <f ca="1">VLOOKUP($A186,[2]CurveFetch!$D$8:$V$1000,16,0)</f>
        <v>#N/A</v>
      </c>
      <c r="R186" s="141" t="e">
        <f t="shared" ca="1" si="52"/>
        <v>#N/A</v>
      </c>
      <c r="S186" s="100" t="e">
        <f ca="1">VLOOKUP($A186,[2]CurveFetch!$D$8:$V$1000,16,0)</f>
        <v>#N/A</v>
      </c>
      <c r="T186" s="141" t="e">
        <f t="shared" ca="1" si="53"/>
        <v>#N/A</v>
      </c>
    </row>
    <row r="187" spans="1:20" x14ac:dyDescent="0.2">
      <c r="A187" s="97">
        <f t="shared" ca="1" si="54"/>
        <v>47515</v>
      </c>
      <c r="B187" s="100" t="e">
        <f ca="1">VLOOKUP($A187,[2]CurveFetch!$D$8:$R$1000,2,0)</f>
        <v>#N/A</v>
      </c>
      <c r="C187" s="100" t="e">
        <f ca="1">VLOOKUP($A187,[2]CurveFetch!$D$8:$R$1000,7,0)</f>
        <v>#N/A</v>
      </c>
      <c r="D187" s="100" t="e">
        <f ca="1">VLOOKUP($A187,[2]CurveFetch!$D$8:$R$1000,5,0)</f>
        <v>#N/A</v>
      </c>
      <c r="E187" s="100" t="e">
        <f ca="1">VLOOKUP($A187,[2]CurveFetch!$D$8:$R$1000,4,0)</f>
        <v>#N/A</v>
      </c>
      <c r="F187" s="100" t="e">
        <f ca="1">VLOOKUP($A187,[2]CurveFetch!$D$8:$R$1000,15,0)</f>
        <v>#N/A</v>
      </c>
      <c r="G187" s="100" t="e">
        <f ca="1">VLOOKUP($A187,[2]CurveFetch!$D$8:$R$1000,3,0)</f>
        <v>#N/A</v>
      </c>
      <c r="H187" s="100" t="e">
        <f ca="1">VLOOKUP($A187,[2]CurveFetch!$D$8:$R$1000,9,0)</f>
        <v>#N/A</v>
      </c>
      <c r="I187" s="100" t="e">
        <f ca="1">VLOOKUP($A187,[2]CurveFetch!$D$8:$R$1000,11,0)</f>
        <v>#N/A</v>
      </c>
      <c r="J187" s="100" t="e">
        <f ca="1">VLOOKUP($A187,[2]CurveFetch!$D$8:$R$1000,8,0)</f>
        <v>#N/A</v>
      </c>
      <c r="K187" s="100" t="e">
        <f t="shared" ca="1" si="49"/>
        <v>#N/A</v>
      </c>
      <c r="L187" s="100" t="e">
        <f t="shared" ca="1" si="50"/>
        <v>#N/A</v>
      </c>
      <c r="M187" s="100" t="e">
        <f t="shared" ca="1" si="55"/>
        <v>#N/A</v>
      </c>
      <c r="N187" s="97">
        <f t="shared" ca="1" si="56"/>
        <v>47515</v>
      </c>
      <c r="O187" s="100" t="e">
        <f ca="1">VLOOKUP($A187,[2]CurveFetch!$D$8:$V$1000,16,0)</f>
        <v>#N/A</v>
      </c>
      <c r="P187" s="141" t="e">
        <f t="shared" ca="1" si="51"/>
        <v>#N/A</v>
      </c>
      <c r="Q187" s="100" t="e">
        <f ca="1">VLOOKUP($A187,[2]CurveFetch!$D$8:$V$1000,16,0)</f>
        <v>#N/A</v>
      </c>
      <c r="R187" s="141" t="e">
        <f t="shared" ca="1" si="52"/>
        <v>#N/A</v>
      </c>
      <c r="S187" s="100" t="e">
        <f ca="1">VLOOKUP($A187,[2]CurveFetch!$D$8:$V$1000,16,0)</f>
        <v>#N/A</v>
      </c>
      <c r="T187" s="141" t="e">
        <f t="shared" ca="1" si="53"/>
        <v>#N/A</v>
      </c>
    </row>
    <row r="188" spans="1:20" x14ac:dyDescent="0.2">
      <c r="A188" s="97">
        <f t="shared" ca="1" si="54"/>
        <v>47543</v>
      </c>
      <c r="B188" s="100" t="e">
        <f ca="1">VLOOKUP($A188,[2]CurveFetch!$D$8:$R$1000,2,0)</f>
        <v>#N/A</v>
      </c>
      <c r="C188" s="100" t="e">
        <f ca="1">VLOOKUP($A188,[2]CurveFetch!$D$8:$R$1000,7,0)</f>
        <v>#N/A</v>
      </c>
      <c r="D188" s="100" t="e">
        <f ca="1">VLOOKUP($A188,[2]CurveFetch!$D$8:$R$1000,5,0)</f>
        <v>#N/A</v>
      </c>
      <c r="E188" s="100" t="e">
        <f ca="1">VLOOKUP($A188,[2]CurveFetch!$D$8:$R$1000,4,0)</f>
        <v>#N/A</v>
      </c>
      <c r="F188" s="100" t="e">
        <f ca="1">VLOOKUP($A188,[2]CurveFetch!$D$8:$R$1000,15,0)</f>
        <v>#N/A</v>
      </c>
      <c r="G188" s="100" t="e">
        <f ca="1">VLOOKUP($A188,[2]CurveFetch!$D$8:$R$1000,3,0)</f>
        <v>#N/A</v>
      </c>
      <c r="H188" s="100" t="e">
        <f ca="1">VLOOKUP($A188,[2]CurveFetch!$D$8:$R$1000,9,0)</f>
        <v>#N/A</v>
      </c>
      <c r="I188" s="100" t="e">
        <f ca="1">VLOOKUP($A188,[2]CurveFetch!$D$8:$R$1000,11,0)</f>
        <v>#N/A</v>
      </c>
      <c r="J188" s="100" t="e">
        <f ca="1">VLOOKUP($A188,[2]CurveFetch!$D$8:$R$1000,8,0)</f>
        <v>#N/A</v>
      </c>
      <c r="K188" s="100" t="e">
        <f t="shared" ca="1" si="49"/>
        <v>#N/A</v>
      </c>
      <c r="L188" s="100" t="e">
        <f t="shared" ca="1" si="50"/>
        <v>#N/A</v>
      </c>
      <c r="M188" s="100" t="e">
        <f t="shared" ca="1" si="55"/>
        <v>#N/A</v>
      </c>
      <c r="N188" s="97">
        <f t="shared" ca="1" si="56"/>
        <v>47543</v>
      </c>
      <c r="O188" s="100" t="e">
        <f ca="1">VLOOKUP($A188,[2]CurveFetch!$D$8:$V$1000,16,0)</f>
        <v>#N/A</v>
      </c>
      <c r="P188" s="141" t="e">
        <f t="shared" ca="1" si="51"/>
        <v>#N/A</v>
      </c>
      <c r="Q188" s="100" t="e">
        <f ca="1">VLOOKUP($A188,[2]CurveFetch!$D$8:$V$1000,16,0)</f>
        <v>#N/A</v>
      </c>
      <c r="R188" s="141" t="e">
        <f t="shared" ca="1" si="52"/>
        <v>#N/A</v>
      </c>
      <c r="S188" s="100" t="e">
        <f ca="1">VLOOKUP($A188,[2]CurveFetch!$D$8:$V$1000,16,0)</f>
        <v>#N/A</v>
      </c>
      <c r="T188" s="141" t="e">
        <f t="shared" ca="1" si="53"/>
        <v>#N/A</v>
      </c>
    </row>
    <row r="189" spans="1:20" x14ac:dyDescent="0.2">
      <c r="A189" s="97">
        <f t="shared" ca="1" si="54"/>
        <v>47574</v>
      </c>
      <c r="B189" s="100" t="e">
        <f ca="1">VLOOKUP($A189,[2]CurveFetch!$D$8:$R$1000,2,0)</f>
        <v>#N/A</v>
      </c>
      <c r="C189" s="100" t="e">
        <f ca="1">VLOOKUP($A189,[2]CurveFetch!$D$8:$R$1000,7,0)</f>
        <v>#N/A</v>
      </c>
      <c r="D189" s="100" t="e">
        <f ca="1">VLOOKUP($A189,[2]CurveFetch!$D$8:$R$1000,5,0)</f>
        <v>#N/A</v>
      </c>
      <c r="E189" s="100" t="e">
        <f ca="1">VLOOKUP($A189,[2]CurveFetch!$D$8:$R$1000,4,0)</f>
        <v>#N/A</v>
      </c>
      <c r="F189" s="100" t="e">
        <f ca="1">VLOOKUP($A189,[2]CurveFetch!$D$8:$R$1000,15,0)</f>
        <v>#N/A</v>
      </c>
      <c r="G189" s="100" t="e">
        <f ca="1">VLOOKUP($A189,[2]CurveFetch!$D$8:$R$1000,3,0)</f>
        <v>#N/A</v>
      </c>
      <c r="H189" s="100" t="e">
        <f ca="1">VLOOKUP($A189,[2]CurveFetch!$D$8:$R$1000,9,0)</f>
        <v>#N/A</v>
      </c>
      <c r="I189" s="100" t="e">
        <f ca="1">VLOOKUP($A189,[2]CurveFetch!$D$8:$R$1000,11,0)</f>
        <v>#N/A</v>
      </c>
      <c r="J189" s="100" t="e">
        <f ca="1">VLOOKUP($A189,[2]CurveFetch!$D$8:$R$1000,8,0)</f>
        <v>#N/A</v>
      </c>
      <c r="K189" s="100" t="e">
        <f t="shared" ca="1" si="49"/>
        <v>#N/A</v>
      </c>
      <c r="L189" s="100" t="e">
        <f t="shared" ca="1" si="50"/>
        <v>#N/A</v>
      </c>
      <c r="M189" s="100" t="e">
        <f t="shared" ca="1" si="55"/>
        <v>#N/A</v>
      </c>
      <c r="N189" s="97">
        <f t="shared" ca="1" si="56"/>
        <v>47574</v>
      </c>
      <c r="O189" s="100" t="e">
        <f ca="1">VLOOKUP($A189,[2]CurveFetch!$D$8:$V$1000,16,0)</f>
        <v>#N/A</v>
      </c>
      <c r="P189" s="141" t="e">
        <f t="shared" ca="1" si="51"/>
        <v>#N/A</v>
      </c>
      <c r="Q189" s="100" t="e">
        <f ca="1">VLOOKUP($A189,[2]CurveFetch!$D$8:$V$1000,16,0)</f>
        <v>#N/A</v>
      </c>
      <c r="R189" s="141" t="e">
        <f t="shared" ca="1" si="52"/>
        <v>#N/A</v>
      </c>
      <c r="S189" s="100" t="e">
        <f ca="1">VLOOKUP($A189,[2]CurveFetch!$D$8:$V$1000,16,0)</f>
        <v>#N/A</v>
      </c>
      <c r="T189" s="141" t="e">
        <f t="shared" ca="1" si="53"/>
        <v>#N/A</v>
      </c>
    </row>
    <row r="190" spans="1:20" x14ac:dyDescent="0.2">
      <c r="A190" s="97">
        <f t="shared" ca="1" si="54"/>
        <v>47604</v>
      </c>
      <c r="B190" s="100" t="e">
        <f ca="1">VLOOKUP($A190,[2]CurveFetch!$D$8:$R$1000,2,0)</f>
        <v>#N/A</v>
      </c>
      <c r="C190" s="100" t="e">
        <f ca="1">VLOOKUP($A190,[2]CurveFetch!$D$8:$R$1000,7,0)</f>
        <v>#N/A</v>
      </c>
      <c r="D190" s="100" t="e">
        <f ca="1">VLOOKUP($A190,[2]CurveFetch!$D$8:$R$1000,5,0)</f>
        <v>#N/A</v>
      </c>
      <c r="E190" s="100" t="e">
        <f ca="1">VLOOKUP($A190,[2]CurveFetch!$D$8:$R$1000,4,0)</f>
        <v>#N/A</v>
      </c>
      <c r="F190" s="100" t="e">
        <f ca="1">VLOOKUP($A190,[2]CurveFetch!$D$8:$R$1000,15,0)</f>
        <v>#N/A</v>
      </c>
      <c r="G190" s="100" t="e">
        <f ca="1">VLOOKUP($A190,[2]CurveFetch!$D$8:$R$1000,3,0)</f>
        <v>#N/A</v>
      </c>
      <c r="H190" s="100" t="e">
        <f ca="1">VLOOKUP($A190,[2]CurveFetch!$D$8:$R$1000,9,0)</f>
        <v>#N/A</v>
      </c>
      <c r="I190" s="100" t="e">
        <f ca="1">VLOOKUP($A190,[2]CurveFetch!$D$8:$R$1000,11,0)</f>
        <v>#N/A</v>
      </c>
      <c r="J190" s="100" t="e">
        <f ca="1">VLOOKUP($A190,[2]CurveFetch!$D$8:$R$1000,8,0)</f>
        <v>#N/A</v>
      </c>
      <c r="K190" s="100" t="e">
        <f t="shared" ca="1" si="49"/>
        <v>#N/A</v>
      </c>
      <c r="L190" s="100" t="e">
        <f t="shared" ca="1" si="50"/>
        <v>#N/A</v>
      </c>
      <c r="M190" s="100" t="e">
        <f t="shared" ca="1" si="55"/>
        <v>#N/A</v>
      </c>
      <c r="N190" s="97">
        <f t="shared" ca="1" si="56"/>
        <v>47604</v>
      </c>
      <c r="O190" s="100" t="e">
        <f ca="1">VLOOKUP($A190,[2]CurveFetch!$D$8:$V$1000,16,0)</f>
        <v>#N/A</v>
      </c>
      <c r="P190" s="141" t="e">
        <f t="shared" ca="1" si="51"/>
        <v>#N/A</v>
      </c>
      <c r="Q190" s="100" t="e">
        <f ca="1">VLOOKUP($A190,[2]CurveFetch!$D$8:$V$1000,16,0)</f>
        <v>#N/A</v>
      </c>
      <c r="R190" s="141" t="e">
        <f t="shared" ca="1" si="52"/>
        <v>#N/A</v>
      </c>
      <c r="S190" s="100" t="e">
        <f ca="1">VLOOKUP($A190,[2]CurveFetch!$D$8:$V$1000,16,0)</f>
        <v>#N/A</v>
      </c>
      <c r="T190" s="141" t="e">
        <f t="shared" ca="1" si="53"/>
        <v>#N/A</v>
      </c>
    </row>
    <row r="191" spans="1:20" x14ac:dyDescent="0.2">
      <c r="A191" s="97">
        <f t="shared" ca="1" si="54"/>
        <v>47635</v>
      </c>
      <c r="B191" s="100" t="e">
        <f ca="1">VLOOKUP($A191,[2]CurveFetch!$D$8:$R$1000,2,0)</f>
        <v>#N/A</v>
      </c>
      <c r="C191" s="100" t="e">
        <f ca="1">VLOOKUP($A191,[2]CurveFetch!$D$8:$R$1000,7,0)</f>
        <v>#N/A</v>
      </c>
      <c r="D191" s="100" t="e">
        <f ca="1">VLOOKUP($A191,[2]CurveFetch!$D$8:$R$1000,5,0)</f>
        <v>#N/A</v>
      </c>
      <c r="E191" s="100" t="e">
        <f ca="1">VLOOKUP($A191,[2]CurveFetch!$D$8:$R$1000,4,0)</f>
        <v>#N/A</v>
      </c>
      <c r="F191" s="100" t="e">
        <f ca="1">VLOOKUP($A191,[2]CurveFetch!$D$8:$R$1000,15,0)</f>
        <v>#N/A</v>
      </c>
      <c r="G191" s="100" t="e">
        <f ca="1">VLOOKUP($A191,[2]CurveFetch!$D$8:$R$1000,3,0)</f>
        <v>#N/A</v>
      </c>
      <c r="H191" s="100" t="e">
        <f ca="1">VLOOKUP($A191,[2]CurveFetch!$D$8:$R$1000,9,0)</f>
        <v>#N/A</v>
      </c>
      <c r="I191" s="100" t="e">
        <f ca="1">VLOOKUP($A191,[2]CurveFetch!$D$8:$R$1000,11,0)</f>
        <v>#N/A</v>
      </c>
      <c r="J191" s="100" t="e">
        <f ca="1">VLOOKUP($A191,[2]CurveFetch!$D$8:$R$1000,8,0)</f>
        <v>#N/A</v>
      </c>
      <c r="K191" s="100" t="e">
        <f t="shared" ca="1" si="49"/>
        <v>#N/A</v>
      </c>
      <c r="L191" s="100" t="e">
        <f t="shared" ca="1" si="50"/>
        <v>#N/A</v>
      </c>
      <c r="M191" s="100" t="e">
        <f t="shared" ca="1" si="55"/>
        <v>#N/A</v>
      </c>
      <c r="N191" s="97">
        <f t="shared" ca="1" si="56"/>
        <v>47635</v>
      </c>
      <c r="O191" s="100" t="e">
        <f ca="1">VLOOKUP($A191,[2]CurveFetch!$D$8:$V$1000,16,0)</f>
        <v>#N/A</v>
      </c>
      <c r="P191" s="141" t="e">
        <f t="shared" ca="1" si="51"/>
        <v>#N/A</v>
      </c>
      <c r="Q191" s="100" t="e">
        <f ca="1">VLOOKUP($A191,[2]CurveFetch!$D$8:$V$1000,16,0)</f>
        <v>#N/A</v>
      </c>
      <c r="R191" s="141" t="e">
        <f t="shared" ca="1" si="52"/>
        <v>#N/A</v>
      </c>
      <c r="S191" s="100" t="e">
        <f ca="1">VLOOKUP($A191,[2]CurveFetch!$D$8:$V$1000,16,0)</f>
        <v>#N/A</v>
      </c>
      <c r="T191" s="141" t="e">
        <f t="shared" ca="1" si="53"/>
        <v>#N/A</v>
      </c>
    </row>
    <row r="192" spans="1:20" x14ac:dyDescent="0.2">
      <c r="A192" s="97">
        <f t="shared" ca="1" si="54"/>
        <v>47665</v>
      </c>
      <c r="B192" s="100" t="e">
        <f ca="1">VLOOKUP($A192,[2]CurveFetch!$D$8:$R$1000,2,0)</f>
        <v>#N/A</v>
      </c>
      <c r="C192" s="100" t="e">
        <f ca="1">VLOOKUP($A192,[2]CurveFetch!$D$8:$R$1000,7,0)</f>
        <v>#N/A</v>
      </c>
      <c r="D192" s="100" t="e">
        <f ca="1">VLOOKUP($A192,[2]CurveFetch!$D$8:$R$1000,5,0)</f>
        <v>#N/A</v>
      </c>
      <c r="E192" s="100" t="e">
        <f ca="1">VLOOKUP($A192,[2]CurveFetch!$D$8:$R$1000,4,0)</f>
        <v>#N/A</v>
      </c>
      <c r="F192" s="100" t="e">
        <f ca="1">VLOOKUP($A192,[2]CurveFetch!$D$8:$R$1000,15,0)</f>
        <v>#N/A</v>
      </c>
      <c r="G192" s="100" t="e">
        <f ca="1">VLOOKUP($A192,[2]CurveFetch!$D$8:$R$1000,3,0)</f>
        <v>#N/A</v>
      </c>
      <c r="H192" s="100" t="e">
        <f ca="1">VLOOKUP($A192,[2]CurveFetch!$D$8:$R$1000,9,0)</f>
        <v>#N/A</v>
      </c>
      <c r="I192" s="100" t="e">
        <f ca="1">VLOOKUP($A192,[2]CurveFetch!$D$8:$R$1000,11,0)</f>
        <v>#N/A</v>
      </c>
      <c r="J192" s="100" t="e">
        <f ca="1">VLOOKUP($A192,[2]CurveFetch!$D$8:$R$1000,8,0)</f>
        <v>#N/A</v>
      </c>
      <c r="K192" s="100" t="e">
        <f t="shared" ca="1" si="49"/>
        <v>#N/A</v>
      </c>
      <c r="L192" s="100" t="e">
        <f t="shared" ca="1" si="50"/>
        <v>#N/A</v>
      </c>
      <c r="M192" s="100" t="e">
        <f t="shared" ca="1" si="55"/>
        <v>#N/A</v>
      </c>
      <c r="N192" s="97">
        <f t="shared" ca="1" si="56"/>
        <v>47665</v>
      </c>
      <c r="O192" s="100" t="e">
        <f ca="1">VLOOKUP($A192,[2]CurveFetch!$D$8:$V$1000,16,0)</f>
        <v>#N/A</v>
      </c>
      <c r="P192" s="141" t="e">
        <f t="shared" ca="1" si="51"/>
        <v>#N/A</v>
      </c>
      <c r="Q192" s="100" t="e">
        <f ca="1">VLOOKUP($A192,[2]CurveFetch!$D$8:$V$1000,16,0)</f>
        <v>#N/A</v>
      </c>
      <c r="R192" s="141" t="e">
        <f t="shared" ca="1" si="52"/>
        <v>#N/A</v>
      </c>
      <c r="S192" s="100" t="e">
        <f ca="1">VLOOKUP($A192,[2]CurveFetch!$D$8:$V$1000,16,0)</f>
        <v>#N/A</v>
      </c>
      <c r="T192" s="141" t="e">
        <f t="shared" ca="1" si="53"/>
        <v>#N/A</v>
      </c>
    </row>
    <row r="193" spans="1:20" x14ac:dyDescent="0.2">
      <c r="A193" s="97">
        <f t="shared" ca="1" si="54"/>
        <v>47696</v>
      </c>
      <c r="B193" s="100" t="e">
        <f ca="1">VLOOKUP($A193,[2]CurveFetch!$D$8:$R$1000,2,0)</f>
        <v>#N/A</v>
      </c>
      <c r="C193" s="100" t="e">
        <f ca="1">VLOOKUP($A193,[2]CurveFetch!$D$8:$R$1000,7,0)</f>
        <v>#N/A</v>
      </c>
      <c r="D193" s="100" t="e">
        <f ca="1">VLOOKUP($A193,[2]CurveFetch!$D$8:$R$1000,5,0)</f>
        <v>#N/A</v>
      </c>
      <c r="E193" s="100" t="e">
        <f ca="1">VLOOKUP($A193,[2]CurveFetch!$D$8:$R$1000,4,0)</f>
        <v>#N/A</v>
      </c>
      <c r="F193" s="100" t="e">
        <f ca="1">VLOOKUP($A193,[2]CurveFetch!$D$8:$R$1000,15,0)</f>
        <v>#N/A</v>
      </c>
      <c r="G193" s="100" t="e">
        <f ca="1">VLOOKUP($A193,[2]CurveFetch!$D$8:$R$1000,3,0)</f>
        <v>#N/A</v>
      </c>
      <c r="H193" s="100" t="e">
        <f ca="1">VLOOKUP($A193,[2]CurveFetch!$D$8:$R$1000,9,0)</f>
        <v>#N/A</v>
      </c>
      <c r="I193" s="100" t="e">
        <f ca="1">VLOOKUP($A193,[2]CurveFetch!$D$8:$R$1000,11,0)</f>
        <v>#N/A</v>
      </c>
      <c r="J193" s="100" t="e">
        <f ca="1">VLOOKUP($A193,[2]CurveFetch!$D$8:$R$1000,8,0)</f>
        <v>#N/A</v>
      </c>
      <c r="K193" s="100" t="e">
        <f t="shared" ca="1" si="49"/>
        <v>#N/A</v>
      </c>
      <c r="L193" s="100" t="e">
        <f t="shared" ca="1" si="50"/>
        <v>#N/A</v>
      </c>
      <c r="M193" s="100" t="e">
        <f t="shared" ca="1" si="55"/>
        <v>#N/A</v>
      </c>
      <c r="N193" s="97">
        <f t="shared" ca="1" si="56"/>
        <v>47696</v>
      </c>
      <c r="O193" s="100" t="e">
        <f ca="1">VLOOKUP($A193,[2]CurveFetch!$D$8:$V$1000,16,0)</f>
        <v>#N/A</v>
      </c>
      <c r="P193" s="141" t="e">
        <f t="shared" ca="1" si="51"/>
        <v>#N/A</v>
      </c>
      <c r="Q193" s="100" t="e">
        <f ca="1">VLOOKUP($A193,[2]CurveFetch!$D$8:$V$1000,16,0)</f>
        <v>#N/A</v>
      </c>
      <c r="R193" s="141" t="e">
        <f t="shared" ca="1" si="52"/>
        <v>#N/A</v>
      </c>
      <c r="S193" s="100" t="e">
        <f ca="1">VLOOKUP($A193,[2]CurveFetch!$D$8:$V$1000,16,0)</f>
        <v>#N/A</v>
      </c>
      <c r="T193" s="141" t="e">
        <f t="shared" ca="1" si="53"/>
        <v>#N/A</v>
      </c>
    </row>
    <row r="194" spans="1:20" x14ac:dyDescent="0.2">
      <c r="A194" s="97">
        <f t="shared" ca="1" si="54"/>
        <v>47727</v>
      </c>
      <c r="B194" s="100" t="e">
        <f ca="1">VLOOKUP($A194,[2]CurveFetch!$D$8:$R$1000,2,0)</f>
        <v>#N/A</v>
      </c>
      <c r="C194" s="100" t="e">
        <f ca="1">VLOOKUP($A194,[2]CurveFetch!$D$8:$R$1000,7,0)</f>
        <v>#N/A</v>
      </c>
      <c r="D194" s="100" t="e">
        <f ca="1">VLOOKUP($A194,[2]CurveFetch!$D$8:$R$1000,5,0)</f>
        <v>#N/A</v>
      </c>
      <c r="E194" s="100" t="e">
        <f ca="1">VLOOKUP($A194,[2]CurveFetch!$D$8:$R$1000,4,0)</f>
        <v>#N/A</v>
      </c>
      <c r="F194" s="100" t="e">
        <f ca="1">VLOOKUP($A194,[2]CurveFetch!$D$8:$R$1000,15,0)</f>
        <v>#N/A</v>
      </c>
      <c r="G194" s="100" t="e">
        <f ca="1">VLOOKUP($A194,[2]CurveFetch!$D$8:$R$1000,3,0)</f>
        <v>#N/A</v>
      </c>
      <c r="H194" s="100" t="e">
        <f ca="1">VLOOKUP($A194,[2]CurveFetch!$D$8:$R$1000,9,0)</f>
        <v>#N/A</v>
      </c>
      <c r="I194" s="100" t="e">
        <f ca="1">VLOOKUP($A194,[2]CurveFetch!$D$8:$R$1000,11,0)</f>
        <v>#N/A</v>
      </c>
      <c r="J194" s="100" t="e">
        <f ca="1">VLOOKUP($A194,[2]CurveFetch!$D$8:$R$1000,8,0)</f>
        <v>#N/A</v>
      </c>
      <c r="K194" s="100" t="e">
        <f t="shared" ca="1" si="49"/>
        <v>#N/A</v>
      </c>
      <c r="L194" s="100" t="e">
        <f t="shared" ca="1" si="50"/>
        <v>#N/A</v>
      </c>
      <c r="M194" s="100" t="e">
        <f t="shared" ca="1" si="55"/>
        <v>#N/A</v>
      </c>
      <c r="N194" s="97">
        <f t="shared" ca="1" si="56"/>
        <v>47727</v>
      </c>
      <c r="O194" s="100" t="e">
        <f ca="1">VLOOKUP($A194,[2]CurveFetch!$D$8:$V$1000,16,0)</f>
        <v>#N/A</v>
      </c>
      <c r="P194" s="141" t="e">
        <f t="shared" ca="1" si="51"/>
        <v>#N/A</v>
      </c>
      <c r="Q194" s="100" t="e">
        <f ca="1">VLOOKUP($A194,[2]CurveFetch!$D$8:$V$1000,16,0)</f>
        <v>#N/A</v>
      </c>
      <c r="R194" s="141" t="e">
        <f t="shared" ca="1" si="52"/>
        <v>#N/A</v>
      </c>
      <c r="S194" s="100" t="e">
        <f ca="1">VLOOKUP($A194,[2]CurveFetch!$D$8:$V$1000,16,0)</f>
        <v>#N/A</v>
      </c>
      <c r="T194" s="141" t="e">
        <f t="shared" ca="1" si="53"/>
        <v>#N/A</v>
      </c>
    </row>
    <row r="195" spans="1:20" x14ac:dyDescent="0.2">
      <c r="A195" s="97">
        <f t="shared" ca="1" si="54"/>
        <v>47757</v>
      </c>
      <c r="B195" s="100" t="e">
        <f ca="1">VLOOKUP($A195,[2]CurveFetch!$D$8:$R$1000,2,0)</f>
        <v>#N/A</v>
      </c>
      <c r="C195" s="100" t="e">
        <f ca="1">VLOOKUP($A195,[2]CurveFetch!$D$8:$R$1000,7,0)</f>
        <v>#N/A</v>
      </c>
      <c r="D195" s="100" t="e">
        <f ca="1">VLOOKUP($A195,[2]CurveFetch!$D$8:$R$1000,5,0)</f>
        <v>#N/A</v>
      </c>
      <c r="E195" s="100" t="e">
        <f ca="1">VLOOKUP($A195,[2]CurveFetch!$D$8:$R$1000,4,0)</f>
        <v>#N/A</v>
      </c>
      <c r="F195" s="100" t="e">
        <f ca="1">VLOOKUP($A195,[2]CurveFetch!$D$8:$R$1000,15,0)</f>
        <v>#N/A</v>
      </c>
      <c r="G195" s="100" t="e">
        <f ca="1">VLOOKUP($A195,[2]CurveFetch!$D$8:$R$1000,3,0)</f>
        <v>#N/A</v>
      </c>
      <c r="H195" s="100" t="e">
        <f ca="1">VLOOKUP($A195,[2]CurveFetch!$D$8:$R$1000,9,0)</f>
        <v>#N/A</v>
      </c>
      <c r="I195" s="100" t="e">
        <f ca="1">VLOOKUP($A195,[2]CurveFetch!$D$8:$R$1000,11,0)</f>
        <v>#N/A</v>
      </c>
      <c r="J195" s="100" t="e">
        <f ca="1">VLOOKUP($A195,[2]CurveFetch!$D$8:$R$1000,8,0)</f>
        <v>#N/A</v>
      </c>
      <c r="K195" s="100" t="e">
        <f t="shared" ca="1" si="49"/>
        <v>#N/A</v>
      </c>
      <c r="L195" s="100" t="e">
        <f t="shared" ca="1" si="50"/>
        <v>#N/A</v>
      </c>
      <c r="M195" s="100" t="e">
        <f t="shared" ca="1" si="55"/>
        <v>#N/A</v>
      </c>
      <c r="N195" s="97">
        <f t="shared" ca="1" si="56"/>
        <v>47757</v>
      </c>
      <c r="O195" s="100" t="e">
        <f ca="1">VLOOKUP($A195,[2]CurveFetch!$D$8:$V$1000,16,0)</f>
        <v>#N/A</v>
      </c>
      <c r="P195" s="141" t="e">
        <f t="shared" ca="1" si="51"/>
        <v>#N/A</v>
      </c>
      <c r="Q195" s="100" t="e">
        <f ca="1">VLOOKUP($A195,[2]CurveFetch!$D$8:$V$1000,16,0)</f>
        <v>#N/A</v>
      </c>
      <c r="R195" s="141" t="e">
        <f t="shared" ca="1" si="52"/>
        <v>#N/A</v>
      </c>
      <c r="S195" s="100" t="e">
        <f ca="1">VLOOKUP($A195,[2]CurveFetch!$D$8:$V$1000,16,0)</f>
        <v>#N/A</v>
      </c>
      <c r="T195" s="141" t="e">
        <f t="shared" ca="1" si="53"/>
        <v>#N/A</v>
      </c>
    </row>
    <row r="196" spans="1:20" x14ac:dyDescent="0.2">
      <c r="A196" s="97">
        <f t="shared" ca="1" si="54"/>
        <v>47788</v>
      </c>
      <c r="B196" s="100" t="e">
        <f ca="1">VLOOKUP($A196,[2]CurveFetch!$D$8:$R$1000,2,0)</f>
        <v>#N/A</v>
      </c>
      <c r="C196" s="100" t="e">
        <f ca="1">VLOOKUP($A196,[2]CurveFetch!$D$8:$R$1000,7,0)</f>
        <v>#N/A</v>
      </c>
      <c r="D196" s="100" t="e">
        <f ca="1">VLOOKUP($A196,[2]CurveFetch!$D$8:$R$1000,5,0)</f>
        <v>#N/A</v>
      </c>
      <c r="E196" s="100" t="e">
        <f ca="1">VLOOKUP($A196,[2]CurveFetch!$D$8:$R$1000,4,0)</f>
        <v>#N/A</v>
      </c>
      <c r="F196" s="100" t="e">
        <f ca="1">VLOOKUP($A196,[2]CurveFetch!$D$8:$R$1000,15,0)</f>
        <v>#N/A</v>
      </c>
      <c r="G196" s="100" t="e">
        <f ca="1">VLOOKUP($A196,[2]CurveFetch!$D$8:$R$1000,3,0)</f>
        <v>#N/A</v>
      </c>
      <c r="H196" s="100" t="e">
        <f ca="1">VLOOKUP($A196,[2]CurveFetch!$D$8:$R$1000,9,0)</f>
        <v>#N/A</v>
      </c>
      <c r="I196" s="100" t="e">
        <f ca="1">VLOOKUP($A196,[2]CurveFetch!$D$8:$R$1000,11,0)</f>
        <v>#N/A</v>
      </c>
      <c r="J196" s="100" t="e">
        <f ca="1">VLOOKUP($A196,[2]CurveFetch!$D$8:$R$1000,8,0)</f>
        <v>#N/A</v>
      </c>
      <c r="K196" s="100" t="e">
        <f t="shared" ref="K196:K259" ca="1" si="57">C196-J196</f>
        <v>#N/A</v>
      </c>
      <c r="L196" s="100" t="e">
        <f t="shared" ref="L196:L259" ca="1" si="58">C196-F196</f>
        <v>#N/A</v>
      </c>
      <c r="M196" s="100" t="e">
        <f t="shared" ca="1" si="55"/>
        <v>#N/A</v>
      </c>
      <c r="N196" s="97">
        <f t="shared" ca="1" si="56"/>
        <v>47788</v>
      </c>
      <c r="O196" s="100" t="e">
        <f ca="1">VLOOKUP($A196,[2]CurveFetch!$D$8:$V$1000,16,0)</f>
        <v>#N/A</v>
      </c>
      <c r="P196" s="141" t="e">
        <f t="shared" ref="P196:P259" ca="1" si="59">O196/2</f>
        <v>#N/A</v>
      </c>
      <c r="Q196" s="100" t="e">
        <f ca="1">VLOOKUP($A196,[2]CurveFetch!$D$8:$V$1000,16,0)</f>
        <v>#N/A</v>
      </c>
      <c r="R196" s="141" t="e">
        <f t="shared" ref="R196:R259" ca="1" si="60">Q196/2</f>
        <v>#N/A</v>
      </c>
      <c r="S196" s="100" t="e">
        <f ca="1">VLOOKUP($A196,[2]CurveFetch!$D$8:$V$1000,16,0)</f>
        <v>#N/A</v>
      </c>
      <c r="T196" s="141" t="e">
        <f t="shared" ref="T196:T259" ca="1" si="61">S196/2</f>
        <v>#N/A</v>
      </c>
    </row>
    <row r="197" spans="1:20" x14ac:dyDescent="0.2">
      <c r="A197" s="97">
        <f t="shared" ref="A197:A260" ca="1" si="62">DATE(YEAR(A196),MONTH(A196)+1,1)</f>
        <v>47818</v>
      </c>
      <c r="B197" s="100" t="e">
        <f ca="1">VLOOKUP($A197,[2]CurveFetch!$D$8:$R$1000,2,0)</f>
        <v>#N/A</v>
      </c>
      <c r="C197" s="100" t="e">
        <f ca="1">VLOOKUP($A197,[2]CurveFetch!$D$8:$R$1000,7,0)</f>
        <v>#N/A</v>
      </c>
      <c r="D197" s="100" t="e">
        <f ca="1">VLOOKUP($A197,[2]CurveFetch!$D$8:$R$1000,5,0)</f>
        <v>#N/A</v>
      </c>
      <c r="E197" s="100" t="e">
        <f ca="1">VLOOKUP($A197,[2]CurveFetch!$D$8:$R$1000,4,0)</f>
        <v>#N/A</v>
      </c>
      <c r="F197" s="100" t="e">
        <f ca="1">VLOOKUP($A197,[2]CurveFetch!$D$8:$R$1000,15,0)</f>
        <v>#N/A</v>
      </c>
      <c r="G197" s="100" t="e">
        <f ca="1">VLOOKUP($A197,[2]CurveFetch!$D$8:$R$1000,3,0)</f>
        <v>#N/A</v>
      </c>
      <c r="H197" s="100" t="e">
        <f ca="1">VLOOKUP($A197,[2]CurveFetch!$D$8:$R$1000,9,0)</f>
        <v>#N/A</v>
      </c>
      <c r="I197" s="100" t="e">
        <f ca="1">VLOOKUP($A197,[2]CurveFetch!$D$8:$R$1000,11,0)</f>
        <v>#N/A</v>
      </c>
      <c r="J197" s="100" t="e">
        <f ca="1">VLOOKUP($A197,[2]CurveFetch!$D$8:$R$1000,8,0)</f>
        <v>#N/A</v>
      </c>
      <c r="K197" s="100" t="e">
        <f t="shared" ca="1" si="57"/>
        <v>#N/A</v>
      </c>
      <c r="L197" s="100" t="e">
        <f t="shared" ca="1" si="58"/>
        <v>#N/A</v>
      </c>
      <c r="M197" s="100" t="e">
        <f t="shared" ref="M197:M260" ca="1" si="63">($B197+$C197)*$M$1</f>
        <v>#N/A</v>
      </c>
      <c r="N197" s="97">
        <f t="shared" ref="N197:N260" ca="1" si="64">DATE(YEAR(N196),MONTH(N196)+1,1)</f>
        <v>47818</v>
      </c>
      <c r="O197" s="100" t="e">
        <f ca="1">VLOOKUP($A197,[2]CurveFetch!$D$8:$V$1000,16,0)</f>
        <v>#N/A</v>
      </c>
      <c r="P197" s="141" t="e">
        <f t="shared" ca="1" si="59"/>
        <v>#N/A</v>
      </c>
      <c r="Q197" s="100" t="e">
        <f ca="1">VLOOKUP($A197,[2]CurveFetch!$D$8:$V$1000,16,0)</f>
        <v>#N/A</v>
      </c>
      <c r="R197" s="141" t="e">
        <f t="shared" ca="1" si="60"/>
        <v>#N/A</v>
      </c>
      <c r="S197" s="100" t="e">
        <f ca="1">VLOOKUP($A197,[2]CurveFetch!$D$8:$V$1000,16,0)</f>
        <v>#N/A</v>
      </c>
      <c r="T197" s="141" t="e">
        <f t="shared" ca="1" si="61"/>
        <v>#N/A</v>
      </c>
    </row>
    <row r="198" spans="1:20" x14ac:dyDescent="0.2">
      <c r="A198" s="97">
        <f t="shared" ca="1" si="62"/>
        <v>47849</v>
      </c>
      <c r="B198" s="100" t="e">
        <f ca="1">VLOOKUP($A198,[2]CurveFetch!$D$8:$R$1000,2,0)</f>
        <v>#N/A</v>
      </c>
      <c r="C198" s="100" t="e">
        <f ca="1">VLOOKUP($A198,[2]CurveFetch!$D$8:$R$1000,7,0)</f>
        <v>#N/A</v>
      </c>
      <c r="D198" s="100" t="e">
        <f ca="1">VLOOKUP($A198,[2]CurveFetch!$D$8:$R$1000,5,0)</f>
        <v>#N/A</v>
      </c>
      <c r="E198" s="100" t="e">
        <f ca="1">VLOOKUP($A198,[2]CurveFetch!$D$8:$R$1000,4,0)</f>
        <v>#N/A</v>
      </c>
      <c r="F198" s="100" t="e">
        <f ca="1">VLOOKUP($A198,[2]CurveFetch!$D$8:$R$1000,15,0)</f>
        <v>#N/A</v>
      </c>
      <c r="G198" s="100" t="e">
        <f ca="1">VLOOKUP($A198,[2]CurveFetch!$D$8:$R$1000,3,0)</f>
        <v>#N/A</v>
      </c>
      <c r="H198" s="100" t="e">
        <f ca="1">VLOOKUP($A198,[2]CurveFetch!$D$8:$R$1000,9,0)</f>
        <v>#N/A</v>
      </c>
      <c r="I198" s="100" t="e">
        <f ca="1">VLOOKUP($A198,[2]CurveFetch!$D$8:$R$1000,11,0)</f>
        <v>#N/A</v>
      </c>
      <c r="J198" s="100" t="e">
        <f ca="1">VLOOKUP($A198,[2]CurveFetch!$D$8:$R$1000,8,0)</f>
        <v>#N/A</v>
      </c>
      <c r="K198" s="100" t="e">
        <f t="shared" ca="1" si="57"/>
        <v>#N/A</v>
      </c>
      <c r="L198" s="100" t="e">
        <f t="shared" ca="1" si="58"/>
        <v>#N/A</v>
      </c>
      <c r="M198" s="100" t="e">
        <f t="shared" ca="1" si="63"/>
        <v>#N/A</v>
      </c>
      <c r="N198" s="97">
        <f t="shared" ca="1" si="64"/>
        <v>47849</v>
      </c>
      <c r="O198" s="100" t="e">
        <f ca="1">VLOOKUP($A198,[2]CurveFetch!$D$8:$V$1000,16,0)</f>
        <v>#N/A</v>
      </c>
      <c r="P198" s="141" t="e">
        <f t="shared" ca="1" si="59"/>
        <v>#N/A</v>
      </c>
      <c r="Q198" s="100" t="e">
        <f ca="1">VLOOKUP($A198,[2]CurveFetch!$D$8:$V$1000,16,0)</f>
        <v>#N/A</v>
      </c>
      <c r="R198" s="141" t="e">
        <f t="shared" ca="1" si="60"/>
        <v>#N/A</v>
      </c>
      <c r="S198" s="100" t="e">
        <f ca="1">VLOOKUP($A198,[2]CurveFetch!$D$8:$V$1000,16,0)</f>
        <v>#N/A</v>
      </c>
      <c r="T198" s="141" t="e">
        <f t="shared" ca="1" si="61"/>
        <v>#N/A</v>
      </c>
    </row>
    <row r="199" spans="1:20" x14ac:dyDescent="0.2">
      <c r="A199" s="97">
        <f t="shared" ca="1" si="62"/>
        <v>47880</v>
      </c>
      <c r="B199" s="100" t="e">
        <f ca="1">VLOOKUP($A199,[2]CurveFetch!$D$8:$R$1000,2,0)</f>
        <v>#N/A</v>
      </c>
      <c r="C199" s="100" t="e">
        <f ca="1">VLOOKUP($A199,[2]CurveFetch!$D$8:$R$1000,7,0)</f>
        <v>#N/A</v>
      </c>
      <c r="D199" s="100" t="e">
        <f ca="1">VLOOKUP($A199,[2]CurveFetch!$D$8:$R$1000,5,0)</f>
        <v>#N/A</v>
      </c>
      <c r="E199" s="100" t="e">
        <f ca="1">VLOOKUP($A199,[2]CurveFetch!$D$8:$R$1000,4,0)</f>
        <v>#N/A</v>
      </c>
      <c r="F199" s="100" t="e">
        <f ca="1">VLOOKUP($A199,[2]CurveFetch!$D$8:$R$1000,15,0)</f>
        <v>#N/A</v>
      </c>
      <c r="G199" s="100" t="e">
        <f ca="1">VLOOKUP($A199,[2]CurveFetch!$D$8:$R$1000,3,0)</f>
        <v>#N/A</v>
      </c>
      <c r="H199" s="100" t="e">
        <f ca="1">VLOOKUP($A199,[2]CurveFetch!$D$8:$R$1000,9,0)</f>
        <v>#N/A</v>
      </c>
      <c r="I199" s="100" t="e">
        <f ca="1">VLOOKUP($A199,[2]CurveFetch!$D$8:$R$1000,11,0)</f>
        <v>#N/A</v>
      </c>
      <c r="J199" s="100" t="e">
        <f ca="1">VLOOKUP($A199,[2]CurveFetch!$D$8:$R$1000,8,0)</f>
        <v>#N/A</v>
      </c>
      <c r="K199" s="100" t="e">
        <f t="shared" ca="1" si="57"/>
        <v>#N/A</v>
      </c>
      <c r="L199" s="100" t="e">
        <f t="shared" ca="1" si="58"/>
        <v>#N/A</v>
      </c>
      <c r="M199" s="100" t="e">
        <f t="shared" ca="1" si="63"/>
        <v>#N/A</v>
      </c>
      <c r="N199" s="97">
        <f t="shared" ca="1" si="64"/>
        <v>47880</v>
      </c>
      <c r="O199" s="100" t="e">
        <f ca="1">VLOOKUP($A199,[2]CurveFetch!$D$8:$V$1000,16,0)</f>
        <v>#N/A</v>
      </c>
      <c r="P199" s="141" t="e">
        <f t="shared" ca="1" si="59"/>
        <v>#N/A</v>
      </c>
      <c r="Q199" s="100" t="e">
        <f ca="1">VLOOKUP($A199,[2]CurveFetch!$D$8:$V$1000,16,0)</f>
        <v>#N/A</v>
      </c>
      <c r="R199" s="141" t="e">
        <f t="shared" ca="1" si="60"/>
        <v>#N/A</v>
      </c>
      <c r="S199" s="100" t="e">
        <f ca="1">VLOOKUP($A199,[2]CurveFetch!$D$8:$V$1000,16,0)</f>
        <v>#N/A</v>
      </c>
      <c r="T199" s="141" t="e">
        <f t="shared" ca="1" si="61"/>
        <v>#N/A</v>
      </c>
    </row>
    <row r="200" spans="1:20" x14ac:dyDescent="0.2">
      <c r="A200" s="97">
        <f t="shared" ca="1" si="62"/>
        <v>47908</v>
      </c>
      <c r="B200" s="100" t="e">
        <f ca="1">VLOOKUP($A200,[2]CurveFetch!$D$8:$R$1000,2,0)</f>
        <v>#N/A</v>
      </c>
      <c r="C200" s="100" t="e">
        <f ca="1">VLOOKUP($A200,[2]CurveFetch!$D$8:$R$1000,7,0)</f>
        <v>#N/A</v>
      </c>
      <c r="D200" s="100" t="e">
        <f ca="1">VLOOKUP($A200,[2]CurveFetch!$D$8:$R$1000,5,0)</f>
        <v>#N/A</v>
      </c>
      <c r="E200" s="100" t="e">
        <f ca="1">VLOOKUP($A200,[2]CurveFetch!$D$8:$R$1000,4,0)</f>
        <v>#N/A</v>
      </c>
      <c r="F200" s="100" t="e">
        <f ca="1">VLOOKUP($A200,[2]CurveFetch!$D$8:$R$1000,15,0)</f>
        <v>#N/A</v>
      </c>
      <c r="G200" s="100" t="e">
        <f ca="1">VLOOKUP($A200,[2]CurveFetch!$D$8:$R$1000,3,0)</f>
        <v>#N/A</v>
      </c>
      <c r="H200" s="100" t="e">
        <f ca="1">VLOOKUP($A200,[2]CurveFetch!$D$8:$R$1000,9,0)</f>
        <v>#N/A</v>
      </c>
      <c r="I200" s="100" t="e">
        <f ca="1">VLOOKUP($A200,[2]CurveFetch!$D$8:$R$1000,11,0)</f>
        <v>#N/A</v>
      </c>
      <c r="J200" s="100" t="e">
        <f ca="1">VLOOKUP($A200,[2]CurveFetch!$D$8:$R$1000,8,0)</f>
        <v>#N/A</v>
      </c>
      <c r="K200" s="100" t="e">
        <f t="shared" ca="1" si="57"/>
        <v>#N/A</v>
      </c>
      <c r="L200" s="100" t="e">
        <f t="shared" ca="1" si="58"/>
        <v>#N/A</v>
      </c>
      <c r="M200" s="100" t="e">
        <f t="shared" ca="1" si="63"/>
        <v>#N/A</v>
      </c>
      <c r="N200" s="97">
        <f t="shared" ca="1" si="64"/>
        <v>47908</v>
      </c>
      <c r="O200" s="100" t="e">
        <f ca="1">VLOOKUP($A200,[2]CurveFetch!$D$8:$V$1000,16,0)</f>
        <v>#N/A</v>
      </c>
      <c r="P200" s="141" t="e">
        <f t="shared" ca="1" si="59"/>
        <v>#N/A</v>
      </c>
      <c r="Q200" s="100" t="e">
        <f ca="1">VLOOKUP($A200,[2]CurveFetch!$D$8:$V$1000,16,0)</f>
        <v>#N/A</v>
      </c>
      <c r="R200" s="141" t="e">
        <f t="shared" ca="1" si="60"/>
        <v>#N/A</v>
      </c>
      <c r="S200" s="100" t="e">
        <f ca="1">VLOOKUP($A200,[2]CurveFetch!$D$8:$V$1000,16,0)</f>
        <v>#N/A</v>
      </c>
      <c r="T200" s="141" t="e">
        <f t="shared" ca="1" si="61"/>
        <v>#N/A</v>
      </c>
    </row>
    <row r="201" spans="1:20" x14ac:dyDescent="0.2">
      <c r="A201" s="97">
        <f t="shared" ca="1" si="62"/>
        <v>47939</v>
      </c>
      <c r="B201" s="100" t="e">
        <f ca="1">VLOOKUP($A201,[2]CurveFetch!$D$8:$R$1000,2,0)</f>
        <v>#N/A</v>
      </c>
      <c r="C201" s="100" t="e">
        <f ca="1">VLOOKUP($A201,[2]CurveFetch!$D$8:$R$1000,7,0)</f>
        <v>#N/A</v>
      </c>
      <c r="D201" s="100" t="e">
        <f ca="1">VLOOKUP($A201,[2]CurveFetch!$D$8:$R$1000,5,0)</f>
        <v>#N/A</v>
      </c>
      <c r="E201" s="100" t="e">
        <f ca="1">VLOOKUP($A201,[2]CurveFetch!$D$8:$R$1000,4,0)</f>
        <v>#N/A</v>
      </c>
      <c r="F201" s="100" t="e">
        <f ca="1">VLOOKUP($A201,[2]CurveFetch!$D$8:$R$1000,15,0)</f>
        <v>#N/A</v>
      </c>
      <c r="G201" s="100" t="e">
        <f ca="1">VLOOKUP($A201,[2]CurveFetch!$D$8:$R$1000,3,0)</f>
        <v>#N/A</v>
      </c>
      <c r="H201" s="100" t="e">
        <f ca="1">VLOOKUP($A201,[2]CurveFetch!$D$8:$R$1000,9,0)</f>
        <v>#N/A</v>
      </c>
      <c r="I201" s="100" t="e">
        <f ca="1">VLOOKUP($A201,[2]CurveFetch!$D$8:$R$1000,11,0)</f>
        <v>#N/A</v>
      </c>
      <c r="J201" s="100" t="e">
        <f ca="1">VLOOKUP($A201,[2]CurveFetch!$D$8:$R$1000,8,0)</f>
        <v>#N/A</v>
      </c>
      <c r="K201" s="100" t="e">
        <f t="shared" ca="1" si="57"/>
        <v>#N/A</v>
      </c>
      <c r="L201" s="100" t="e">
        <f t="shared" ca="1" si="58"/>
        <v>#N/A</v>
      </c>
      <c r="M201" s="100" t="e">
        <f t="shared" ca="1" si="63"/>
        <v>#N/A</v>
      </c>
      <c r="N201" s="97">
        <f t="shared" ca="1" si="64"/>
        <v>47939</v>
      </c>
      <c r="O201" s="100" t="e">
        <f ca="1">VLOOKUP($A201,[2]CurveFetch!$D$8:$V$1000,16,0)</f>
        <v>#N/A</v>
      </c>
      <c r="P201" s="141" t="e">
        <f t="shared" ca="1" si="59"/>
        <v>#N/A</v>
      </c>
      <c r="Q201" s="100" t="e">
        <f ca="1">VLOOKUP($A201,[2]CurveFetch!$D$8:$V$1000,16,0)</f>
        <v>#N/A</v>
      </c>
      <c r="R201" s="141" t="e">
        <f t="shared" ca="1" si="60"/>
        <v>#N/A</v>
      </c>
      <c r="S201" s="100" t="e">
        <f ca="1">VLOOKUP($A201,[2]CurveFetch!$D$8:$V$1000,16,0)</f>
        <v>#N/A</v>
      </c>
      <c r="T201" s="141" t="e">
        <f t="shared" ca="1" si="61"/>
        <v>#N/A</v>
      </c>
    </row>
    <row r="202" spans="1:20" x14ac:dyDescent="0.2">
      <c r="A202" s="97">
        <f t="shared" ca="1" si="62"/>
        <v>47969</v>
      </c>
      <c r="B202" s="100" t="e">
        <f ca="1">VLOOKUP($A202,[2]CurveFetch!$D$8:$R$1000,2,0)</f>
        <v>#N/A</v>
      </c>
      <c r="C202" s="100" t="e">
        <f ca="1">VLOOKUP($A202,[2]CurveFetch!$D$8:$R$1000,7,0)</f>
        <v>#N/A</v>
      </c>
      <c r="D202" s="100" t="e">
        <f ca="1">VLOOKUP($A202,[2]CurveFetch!$D$8:$R$1000,5,0)</f>
        <v>#N/A</v>
      </c>
      <c r="E202" s="100" t="e">
        <f ca="1">VLOOKUP($A202,[2]CurveFetch!$D$8:$R$1000,4,0)</f>
        <v>#N/A</v>
      </c>
      <c r="F202" s="100" t="e">
        <f ca="1">VLOOKUP($A202,[2]CurveFetch!$D$8:$R$1000,15,0)</f>
        <v>#N/A</v>
      </c>
      <c r="G202" s="100" t="e">
        <f ca="1">VLOOKUP($A202,[2]CurveFetch!$D$8:$R$1000,3,0)</f>
        <v>#N/A</v>
      </c>
      <c r="H202" s="100" t="e">
        <f ca="1">VLOOKUP($A202,[2]CurveFetch!$D$8:$R$1000,9,0)</f>
        <v>#N/A</v>
      </c>
      <c r="I202" s="100" t="e">
        <f ca="1">VLOOKUP($A202,[2]CurveFetch!$D$8:$R$1000,11,0)</f>
        <v>#N/A</v>
      </c>
      <c r="J202" s="100" t="e">
        <f ca="1">VLOOKUP($A202,[2]CurveFetch!$D$8:$R$1000,8,0)</f>
        <v>#N/A</v>
      </c>
      <c r="K202" s="100" t="e">
        <f t="shared" ca="1" si="57"/>
        <v>#N/A</v>
      </c>
      <c r="L202" s="100" t="e">
        <f t="shared" ca="1" si="58"/>
        <v>#N/A</v>
      </c>
      <c r="M202" s="100" t="e">
        <f t="shared" ca="1" si="63"/>
        <v>#N/A</v>
      </c>
      <c r="N202" s="97">
        <f t="shared" ca="1" si="64"/>
        <v>47969</v>
      </c>
      <c r="O202" s="100" t="e">
        <f ca="1">VLOOKUP($A202,[2]CurveFetch!$D$8:$V$1000,16,0)</f>
        <v>#N/A</v>
      </c>
      <c r="P202" s="141" t="e">
        <f t="shared" ca="1" si="59"/>
        <v>#N/A</v>
      </c>
      <c r="Q202" s="100" t="e">
        <f ca="1">VLOOKUP($A202,[2]CurveFetch!$D$8:$V$1000,16,0)</f>
        <v>#N/A</v>
      </c>
      <c r="R202" s="141" t="e">
        <f t="shared" ca="1" si="60"/>
        <v>#N/A</v>
      </c>
      <c r="S202" s="100" t="e">
        <f ca="1">VLOOKUP($A202,[2]CurveFetch!$D$8:$V$1000,16,0)</f>
        <v>#N/A</v>
      </c>
      <c r="T202" s="141" t="e">
        <f t="shared" ca="1" si="61"/>
        <v>#N/A</v>
      </c>
    </row>
    <row r="203" spans="1:20" x14ac:dyDescent="0.2">
      <c r="A203" s="97">
        <f t="shared" ca="1" si="62"/>
        <v>48000</v>
      </c>
      <c r="B203" s="100" t="e">
        <f ca="1">VLOOKUP($A203,[2]CurveFetch!$D$8:$R$1000,2,0)</f>
        <v>#N/A</v>
      </c>
      <c r="C203" s="100" t="e">
        <f ca="1">VLOOKUP($A203,[2]CurveFetch!$D$8:$R$1000,7,0)</f>
        <v>#N/A</v>
      </c>
      <c r="D203" s="100" t="e">
        <f ca="1">VLOOKUP($A203,[2]CurveFetch!$D$8:$R$1000,5,0)</f>
        <v>#N/A</v>
      </c>
      <c r="E203" s="100" t="e">
        <f ca="1">VLOOKUP($A203,[2]CurveFetch!$D$8:$R$1000,4,0)</f>
        <v>#N/A</v>
      </c>
      <c r="F203" s="100" t="e">
        <f ca="1">VLOOKUP($A203,[2]CurveFetch!$D$8:$R$1000,15,0)</f>
        <v>#N/A</v>
      </c>
      <c r="G203" s="100" t="e">
        <f ca="1">VLOOKUP($A203,[2]CurveFetch!$D$8:$R$1000,3,0)</f>
        <v>#N/A</v>
      </c>
      <c r="H203" s="100" t="e">
        <f ca="1">VLOOKUP($A203,[2]CurveFetch!$D$8:$R$1000,9,0)</f>
        <v>#N/A</v>
      </c>
      <c r="I203" s="100" t="e">
        <f ca="1">VLOOKUP($A203,[2]CurveFetch!$D$8:$R$1000,11,0)</f>
        <v>#N/A</v>
      </c>
      <c r="J203" s="100" t="e">
        <f ca="1">VLOOKUP($A203,[2]CurveFetch!$D$8:$R$1000,8,0)</f>
        <v>#N/A</v>
      </c>
      <c r="K203" s="100" t="e">
        <f t="shared" ca="1" si="57"/>
        <v>#N/A</v>
      </c>
      <c r="L203" s="100" t="e">
        <f t="shared" ca="1" si="58"/>
        <v>#N/A</v>
      </c>
      <c r="M203" s="100" t="e">
        <f t="shared" ca="1" si="63"/>
        <v>#N/A</v>
      </c>
      <c r="N203" s="97">
        <f t="shared" ca="1" si="64"/>
        <v>48000</v>
      </c>
      <c r="O203" s="100" t="e">
        <f ca="1">VLOOKUP($A203,[2]CurveFetch!$D$8:$V$1000,16,0)</f>
        <v>#N/A</v>
      </c>
      <c r="P203" s="141" t="e">
        <f t="shared" ca="1" si="59"/>
        <v>#N/A</v>
      </c>
      <c r="Q203" s="100" t="e">
        <f ca="1">VLOOKUP($A203,[2]CurveFetch!$D$8:$V$1000,16,0)</f>
        <v>#N/A</v>
      </c>
      <c r="R203" s="141" t="e">
        <f t="shared" ca="1" si="60"/>
        <v>#N/A</v>
      </c>
      <c r="S203" s="100" t="e">
        <f ca="1">VLOOKUP($A203,[2]CurveFetch!$D$8:$V$1000,16,0)</f>
        <v>#N/A</v>
      </c>
      <c r="T203" s="141" t="e">
        <f t="shared" ca="1" si="61"/>
        <v>#N/A</v>
      </c>
    </row>
    <row r="204" spans="1:20" x14ac:dyDescent="0.2">
      <c r="A204" s="97">
        <f t="shared" ca="1" si="62"/>
        <v>48030</v>
      </c>
      <c r="B204" s="100" t="e">
        <f ca="1">VLOOKUP($A204,[2]CurveFetch!$D$8:$R$1000,2,0)</f>
        <v>#N/A</v>
      </c>
      <c r="C204" s="100" t="e">
        <f ca="1">VLOOKUP($A204,[2]CurveFetch!$D$8:$R$1000,7,0)</f>
        <v>#N/A</v>
      </c>
      <c r="D204" s="100" t="e">
        <f ca="1">VLOOKUP($A204,[2]CurveFetch!$D$8:$R$1000,5,0)</f>
        <v>#N/A</v>
      </c>
      <c r="E204" s="100" t="e">
        <f ca="1">VLOOKUP($A204,[2]CurveFetch!$D$8:$R$1000,4,0)</f>
        <v>#N/A</v>
      </c>
      <c r="F204" s="100" t="e">
        <f ca="1">VLOOKUP($A204,[2]CurveFetch!$D$8:$R$1000,15,0)</f>
        <v>#N/A</v>
      </c>
      <c r="G204" s="100" t="e">
        <f ca="1">VLOOKUP($A204,[2]CurveFetch!$D$8:$R$1000,3,0)</f>
        <v>#N/A</v>
      </c>
      <c r="H204" s="100" t="e">
        <f ca="1">VLOOKUP($A204,[2]CurveFetch!$D$8:$R$1000,9,0)</f>
        <v>#N/A</v>
      </c>
      <c r="I204" s="100" t="e">
        <f ca="1">VLOOKUP($A204,[2]CurveFetch!$D$8:$R$1000,11,0)</f>
        <v>#N/A</v>
      </c>
      <c r="J204" s="100" t="e">
        <f ca="1">VLOOKUP($A204,[2]CurveFetch!$D$8:$R$1000,8,0)</f>
        <v>#N/A</v>
      </c>
      <c r="K204" s="100" t="e">
        <f t="shared" ca="1" si="57"/>
        <v>#N/A</v>
      </c>
      <c r="L204" s="100" t="e">
        <f t="shared" ca="1" si="58"/>
        <v>#N/A</v>
      </c>
      <c r="M204" s="100" t="e">
        <f t="shared" ca="1" si="63"/>
        <v>#N/A</v>
      </c>
      <c r="N204" s="97">
        <f t="shared" ca="1" si="64"/>
        <v>48030</v>
      </c>
      <c r="O204" s="100" t="e">
        <f ca="1">VLOOKUP($A204,[2]CurveFetch!$D$8:$V$1000,16,0)</f>
        <v>#N/A</v>
      </c>
      <c r="P204" s="141" t="e">
        <f t="shared" ca="1" si="59"/>
        <v>#N/A</v>
      </c>
      <c r="Q204" s="100" t="e">
        <f ca="1">VLOOKUP($A204,[2]CurveFetch!$D$8:$V$1000,16,0)</f>
        <v>#N/A</v>
      </c>
      <c r="R204" s="141" t="e">
        <f t="shared" ca="1" si="60"/>
        <v>#N/A</v>
      </c>
      <c r="S204" s="100" t="e">
        <f ca="1">VLOOKUP($A204,[2]CurveFetch!$D$8:$V$1000,16,0)</f>
        <v>#N/A</v>
      </c>
      <c r="T204" s="141" t="e">
        <f t="shared" ca="1" si="61"/>
        <v>#N/A</v>
      </c>
    </row>
    <row r="205" spans="1:20" x14ac:dyDescent="0.2">
      <c r="A205" s="97">
        <f t="shared" ca="1" si="62"/>
        <v>48061</v>
      </c>
      <c r="B205" s="100" t="e">
        <f ca="1">VLOOKUP($A205,[2]CurveFetch!$D$8:$R$1000,2,0)</f>
        <v>#N/A</v>
      </c>
      <c r="C205" s="100" t="e">
        <f ca="1">VLOOKUP($A205,[2]CurveFetch!$D$8:$R$1000,7,0)</f>
        <v>#N/A</v>
      </c>
      <c r="D205" s="100" t="e">
        <f ca="1">VLOOKUP($A205,[2]CurveFetch!$D$8:$R$1000,5,0)</f>
        <v>#N/A</v>
      </c>
      <c r="E205" s="100" t="e">
        <f ca="1">VLOOKUP($A205,[2]CurveFetch!$D$8:$R$1000,4,0)</f>
        <v>#N/A</v>
      </c>
      <c r="F205" s="100" t="e">
        <f ca="1">VLOOKUP($A205,[2]CurveFetch!$D$8:$R$1000,15,0)</f>
        <v>#N/A</v>
      </c>
      <c r="G205" s="100" t="e">
        <f ca="1">VLOOKUP($A205,[2]CurveFetch!$D$8:$R$1000,3,0)</f>
        <v>#N/A</v>
      </c>
      <c r="H205" s="100" t="e">
        <f ca="1">VLOOKUP($A205,[2]CurveFetch!$D$8:$R$1000,9,0)</f>
        <v>#N/A</v>
      </c>
      <c r="I205" s="100" t="e">
        <f ca="1">VLOOKUP($A205,[2]CurveFetch!$D$8:$R$1000,11,0)</f>
        <v>#N/A</v>
      </c>
      <c r="J205" s="100" t="e">
        <f ca="1">VLOOKUP($A205,[2]CurveFetch!$D$8:$R$1000,8,0)</f>
        <v>#N/A</v>
      </c>
      <c r="K205" s="100" t="e">
        <f t="shared" ca="1" si="57"/>
        <v>#N/A</v>
      </c>
      <c r="L205" s="100" t="e">
        <f t="shared" ca="1" si="58"/>
        <v>#N/A</v>
      </c>
      <c r="M205" s="100" t="e">
        <f t="shared" ca="1" si="63"/>
        <v>#N/A</v>
      </c>
      <c r="N205" s="97">
        <f t="shared" ca="1" si="64"/>
        <v>48061</v>
      </c>
      <c r="O205" s="100" t="e">
        <f ca="1">VLOOKUP($A205,[2]CurveFetch!$D$8:$V$1000,16,0)</f>
        <v>#N/A</v>
      </c>
      <c r="P205" s="141" t="e">
        <f t="shared" ca="1" si="59"/>
        <v>#N/A</v>
      </c>
      <c r="Q205" s="100" t="e">
        <f ca="1">VLOOKUP($A205,[2]CurveFetch!$D$8:$V$1000,16,0)</f>
        <v>#N/A</v>
      </c>
      <c r="R205" s="141" t="e">
        <f t="shared" ca="1" si="60"/>
        <v>#N/A</v>
      </c>
      <c r="S205" s="100" t="e">
        <f ca="1">VLOOKUP($A205,[2]CurveFetch!$D$8:$V$1000,16,0)</f>
        <v>#N/A</v>
      </c>
      <c r="T205" s="141" t="e">
        <f t="shared" ca="1" si="61"/>
        <v>#N/A</v>
      </c>
    </row>
    <row r="206" spans="1:20" x14ac:dyDescent="0.2">
      <c r="A206" s="97">
        <f t="shared" ca="1" si="62"/>
        <v>48092</v>
      </c>
      <c r="B206" s="100" t="e">
        <f ca="1">VLOOKUP($A206,[2]CurveFetch!$D$8:$R$1000,2,0)</f>
        <v>#N/A</v>
      </c>
      <c r="C206" s="100" t="e">
        <f ca="1">VLOOKUP($A206,[2]CurveFetch!$D$8:$R$1000,7,0)</f>
        <v>#N/A</v>
      </c>
      <c r="D206" s="100" t="e">
        <f ca="1">VLOOKUP($A206,[2]CurveFetch!$D$8:$R$1000,5,0)</f>
        <v>#N/A</v>
      </c>
      <c r="E206" s="100" t="e">
        <f ca="1">VLOOKUP($A206,[2]CurveFetch!$D$8:$R$1000,4,0)</f>
        <v>#N/A</v>
      </c>
      <c r="F206" s="100" t="e">
        <f ca="1">VLOOKUP($A206,[2]CurveFetch!$D$8:$R$1000,15,0)</f>
        <v>#N/A</v>
      </c>
      <c r="G206" s="100" t="e">
        <f ca="1">VLOOKUP($A206,[2]CurveFetch!$D$8:$R$1000,3,0)</f>
        <v>#N/A</v>
      </c>
      <c r="H206" s="100" t="e">
        <f ca="1">VLOOKUP($A206,[2]CurveFetch!$D$8:$R$1000,9,0)</f>
        <v>#N/A</v>
      </c>
      <c r="I206" s="100" t="e">
        <f ca="1">VLOOKUP($A206,[2]CurveFetch!$D$8:$R$1000,11,0)</f>
        <v>#N/A</v>
      </c>
      <c r="J206" s="100" t="e">
        <f ca="1">VLOOKUP($A206,[2]CurveFetch!$D$8:$R$1000,8,0)</f>
        <v>#N/A</v>
      </c>
      <c r="K206" s="100" t="e">
        <f t="shared" ca="1" si="57"/>
        <v>#N/A</v>
      </c>
      <c r="L206" s="100" t="e">
        <f t="shared" ca="1" si="58"/>
        <v>#N/A</v>
      </c>
      <c r="M206" s="100" t="e">
        <f t="shared" ca="1" si="63"/>
        <v>#N/A</v>
      </c>
      <c r="N206" s="97">
        <f t="shared" ca="1" si="64"/>
        <v>48092</v>
      </c>
      <c r="O206" s="100" t="e">
        <f ca="1">VLOOKUP($A206,[2]CurveFetch!$D$8:$V$1000,16,0)</f>
        <v>#N/A</v>
      </c>
      <c r="P206" s="141" t="e">
        <f t="shared" ca="1" si="59"/>
        <v>#N/A</v>
      </c>
      <c r="Q206" s="100" t="e">
        <f ca="1">VLOOKUP($A206,[2]CurveFetch!$D$8:$V$1000,16,0)</f>
        <v>#N/A</v>
      </c>
      <c r="R206" s="141" t="e">
        <f t="shared" ca="1" si="60"/>
        <v>#N/A</v>
      </c>
      <c r="S206" s="100" t="e">
        <f ca="1">VLOOKUP($A206,[2]CurveFetch!$D$8:$V$1000,16,0)</f>
        <v>#N/A</v>
      </c>
      <c r="T206" s="141" t="e">
        <f t="shared" ca="1" si="61"/>
        <v>#N/A</v>
      </c>
    </row>
    <row r="207" spans="1:20" x14ac:dyDescent="0.2">
      <c r="A207" s="97">
        <f t="shared" ca="1" si="62"/>
        <v>48122</v>
      </c>
      <c r="B207" s="100" t="e">
        <f ca="1">VLOOKUP($A207,[2]CurveFetch!$D$8:$R$1000,2,0)</f>
        <v>#N/A</v>
      </c>
      <c r="C207" s="100" t="e">
        <f ca="1">VLOOKUP($A207,[2]CurveFetch!$D$8:$R$1000,7,0)</f>
        <v>#N/A</v>
      </c>
      <c r="D207" s="100" t="e">
        <f ca="1">VLOOKUP($A207,[2]CurveFetch!$D$8:$R$1000,5,0)</f>
        <v>#N/A</v>
      </c>
      <c r="E207" s="100" t="e">
        <f ca="1">VLOOKUP($A207,[2]CurveFetch!$D$8:$R$1000,4,0)</f>
        <v>#N/A</v>
      </c>
      <c r="F207" s="100" t="e">
        <f ca="1">VLOOKUP($A207,[2]CurveFetch!$D$8:$R$1000,15,0)</f>
        <v>#N/A</v>
      </c>
      <c r="G207" s="100" t="e">
        <f ca="1">VLOOKUP($A207,[2]CurveFetch!$D$8:$R$1000,3,0)</f>
        <v>#N/A</v>
      </c>
      <c r="H207" s="100" t="e">
        <f ca="1">VLOOKUP($A207,[2]CurveFetch!$D$8:$R$1000,9,0)</f>
        <v>#N/A</v>
      </c>
      <c r="I207" s="100" t="e">
        <f ca="1">VLOOKUP($A207,[2]CurveFetch!$D$8:$R$1000,11,0)</f>
        <v>#N/A</v>
      </c>
      <c r="J207" s="100" t="e">
        <f ca="1">VLOOKUP($A207,[2]CurveFetch!$D$8:$R$1000,8,0)</f>
        <v>#N/A</v>
      </c>
      <c r="K207" s="100" t="e">
        <f t="shared" ca="1" si="57"/>
        <v>#N/A</v>
      </c>
      <c r="L207" s="100" t="e">
        <f t="shared" ca="1" si="58"/>
        <v>#N/A</v>
      </c>
      <c r="M207" s="100" t="e">
        <f t="shared" ca="1" si="63"/>
        <v>#N/A</v>
      </c>
      <c r="N207" s="97">
        <f t="shared" ca="1" si="64"/>
        <v>48122</v>
      </c>
      <c r="O207" s="100" t="e">
        <f ca="1">VLOOKUP($A207,[2]CurveFetch!$D$8:$V$1000,16,0)</f>
        <v>#N/A</v>
      </c>
      <c r="P207" s="141" t="e">
        <f t="shared" ca="1" si="59"/>
        <v>#N/A</v>
      </c>
      <c r="Q207" s="100" t="e">
        <f ca="1">VLOOKUP($A207,[2]CurveFetch!$D$8:$V$1000,16,0)</f>
        <v>#N/A</v>
      </c>
      <c r="R207" s="141" t="e">
        <f t="shared" ca="1" si="60"/>
        <v>#N/A</v>
      </c>
      <c r="S207" s="100" t="e">
        <f ca="1">VLOOKUP($A207,[2]CurveFetch!$D$8:$V$1000,16,0)</f>
        <v>#N/A</v>
      </c>
      <c r="T207" s="141" t="e">
        <f t="shared" ca="1" si="61"/>
        <v>#N/A</v>
      </c>
    </row>
    <row r="208" spans="1:20" x14ac:dyDescent="0.2">
      <c r="A208" s="97">
        <f t="shared" ca="1" si="62"/>
        <v>48153</v>
      </c>
      <c r="B208" s="100" t="e">
        <f ca="1">VLOOKUP($A208,[2]CurveFetch!$D$8:$R$1000,2,0)</f>
        <v>#N/A</v>
      </c>
      <c r="C208" s="100" t="e">
        <f ca="1">VLOOKUP($A208,[2]CurveFetch!$D$8:$R$1000,7,0)</f>
        <v>#N/A</v>
      </c>
      <c r="D208" s="100" t="e">
        <f ca="1">VLOOKUP($A208,[2]CurveFetch!$D$8:$R$1000,5,0)</f>
        <v>#N/A</v>
      </c>
      <c r="E208" s="100" t="e">
        <f ca="1">VLOOKUP($A208,[2]CurveFetch!$D$8:$R$1000,4,0)</f>
        <v>#N/A</v>
      </c>
      <c r="F208" s="100" t="e">
        <f ca="1">VLOOKUP($A208,[2]CurveFetch!$D$8:$R$1000,15,0)</f>
        <v>#N/A</v>
      </c>
      <c r="G208" s="100" t="e">
        <f ca="1">VLOOKUP($A208,[2]CurveFetch!$D$8:$R$1000,3,0)</f>
        <v>#N/A</v>
      </c>
      <c r="H208" s="100" t="e">
        <f ca="1">VLOOKUP($A208,[2]CurveFetch!$D$8:$R$1000,9,0)</f>
        <v>#N/A</v>
      </c>
      <c r="I208" s="100" t="e">
        <f ca="1">VLOOKUP($A208,[2]CurveFetch!$D$8:$R$1000,11,0)</f>
        <v>#N/A</v>
      </c>
      <c r="J208" s="100" t="e">
        <f ca="1">VLOOKUP($A208,[2]CurveFetch!$D$8:$R$1000,8,0)</f>
        <v>#N/A</v>
      </c>
      <c r="K208" s="100" t="e">
        <f t="shared" ca="1" si="57"/>
        <v>#N/A</v>
      </c>
      <c r="L208" s="100" t="e">
        <f t="shared" ca="1" si="58"/>
        <v>#N/A</v>
      </c>
      <c r="M208" s="100" t="e">
        <f t="shared" ca="1" si="63"/>
        <v>#N/A</v>
      </c>
      <c r="N208" s="97">
        <f t="shared" ca="1" si="64"/>
        <v>48153</v>
      </c>
      <c r="O208" s="100" t="e">
        <f ca="1">VLOOKUP($A208,[2]CurveFetch!$D$8:$V$1000,16,0)</f>
        <v>#N/A</v>
      </c>
      <c r="P208" s="141" t="e">
        <f t="shared" ca="1" si="59"/>
        <v>#N/A</v>
      </c>
      <c r="Q208" s="100" t="e">
        <f ca="1">VLOOKUP($A208,[2]CurveFetch!$D$8:$V$1000,16,0)</f>
        <v>#N/A</v>
      </c>
      <c r="R208" s="141" t="e">
        <f t="shared" ca="1" si="60"/>
        <v>#N/A</v>
      </c>
      <c r="S208" s="100" t="e">
        <f ca="1">VLOOKUP($A208,[2]CurveFetch!$D$8:$V$1000,16,0)</f>
        <v>#N/A</v>
      </c>
      <c r="T208" s="141" t="e">
        <f t="shared" ca="1" si="61"/>
        <v>#N/A</v>
      </c>
    </row>
    <row r="209" spans="1:20" x14ac:dyDescent="0.2">
      <c r="A209" s="97">
        <f t="shared" ca="1" si="62"/>
        <v>48183</v>
      </c>
      <c r="B209" s="100" t="e">
        <f ca="1">VLOOKUP($A209,[2]CurveFetch!$D$8:$R$1000,2,0)</f>
        <v>#N/A</v>
      </c>
      <c r="C209" s="100" t="e">
        <f ca="1">VLOOKUP($A209,[2]CurveFetch!$D$8:$R$1000,7,0)</f>
        <v>#N/A</v>
      </c>
      <c r="D209" s="100" t="e">
        <f ca="1">VLOOKUP($A209,[2]CurveFetch!$D$8:$R$1000,5,0)</f>
        <v>#N/A</v>
      </c>
      <c r="E209" s="100" t="e">
        <f ca="1">VLOOKUP($A209,[2]CurveFetch!$D$8:$R$1000,4,0)</f>
        <v>#N/A</v>
      </c>
      <c r="F209" s="100" t="e">
        <f ca="1">VLOOKUP($A209,[2]CurveFetch!$D$8:$R$1000,15,0)</f>
        <v>#N/A</v>
      </c>
      <c r="G209" s="100" t="e">
        <f ca="1">VLOOKUP($A209,[2]CurveFetch!$D$8:$R$1000,3,0)</f>
        <v>#N/A</v>
      </c>
      <c r="H209" s="100" t="e">
        <f ca="1">VLOOKUP($A209,[2]CurveFetch!$D$8:$R$1000,9,0)</f>
        <v>#N/A</v>
      </c>
      <c r="I209" s="100" t="e">
        <f ca="1">VLOOKUP($A209,[2]CurveFetch!$D$8:$R$1000,11,0)</f>
        <v>#N/A</v>
      </c>
      <c r="J209" s="100" t="e">
        <f ca="1">VLOOKUP($A209,[2]CurveFetch!$D$8:$R$1000,8,0)</f>
        <v>#N/A</v>
      </c>
      <c r="K209" s="100" t="e">
        <f t="shared" ca="1" si="57"/>
        <v>#N/A</v>
      </c>
      <c r="L209" s="100" t="e">
        <f t="shared" ca="1" si="58"/>
        <v>#N/A</v>
      </c>
      <c r="M209" s="100" t="e">
        <f t="shared" ca="1" si="63"/>
        <v>#N/A</v>
      </c>
      <c r="N209" s="97">
        <f t="shared" ca="1" si="64"/>
        <v>48183</v>
      </c>
      <c r="O209" s="100" t="e">
        <f ca="1">VLOOKUP($A209,[2]CurveFetch!$D$8:$V$1000,16,0)</f>
        <v>#N/A</v>
      </c>
      <c r="P209" s="141" t="e">
        <f t="shared" ca="1" si="59"/>
        <v>#N/A</v>
      </c>
      <c r="Q209" s="100" t="e">
        <f ca="1">VLOOKUP($A209,[2]CurveFetch!$D$8:$V$1000,16,0)</f>
        <v>#N/A</v>
      </c>
      <c r="R209" s="141" t="e">
        <f t="shared" ca="1" si="60"/>
        <v>#N/A</v>
      </c>
      <c r="S209" s="100" t="e">
        <f ca="1">VLOOKUP($A209,[2]CurveFetch!$D$8:$V$1000,16,0)</f>
        <v>#N/A</v>
      </c>
      <c r="T209" s="141" t="e">
        <f t="shared" ca="1" si="61"/>
        <v>#N/A</v>
      </c>
    </row>
    <row r="210" spans="1:20" x14ac:dyDescent="0.2">
      <c r="A210" s="97">
        <f t="shared" ca="1" si="62"/>
        <v>48214</v>
      </c>
      <c r="B210" s="100" t="e">
        <f ca="1">VLOOKUP($A210,[2]CurveFetch!$D$8:$R$1000,2,0)</f>
        <v>#N/A</v>
      </c>
      <c r="C210" s="100" t="e">
        <f ca="1">VLOOKUP($A210,[2]CurveFetch!$D$8:$R$1000,7,0)</f>
        <v>#N/A</v>
      </c>
      <c r="D210" s="100" t="e">
        <f ca="1">VLOOKUP($A210,[2]CurveFetch!$D$8:$R$1000,5,0)</f>
        <v>#N/A</v>
      </c>
      <c r="E210" s="100" t="e">
        <f ca="1">VLOOKUP($A210,[2]CurveFetch!$D$8:$R$1000,4,0)</f>
        <v>#N/A</v>
      </c>
      <c r="F210" s="100" t="e">
        <f ca="1">VLOOKUP($A210,[2]CurveFetch!$D$8:$R$1000,15,0)</f>
        <v>#N/A</v>
      </c>
      <c r="G210" s="100" t="e">
        <f ca="1">VLOOKUP($A210,[2]CurveFetch!$D$8:$R$1000,3,0)</f>
        <v>#N/A</v>
      </c>
      <c r="H210" s="100" t="e">
        <f ca="1">VLOOKUP($A210,[2]CurveFetch!$D$8:$R$1000,9,0)</f>
        <v>#N/A</v>
      </c>
      <c r="I210" s="100" t="e">
        <f ca="1">VLOOKUP($A210,[2]CurveFetch!$D$8:$R$1000,11,0)</f>
        <v>#N/A</v>
      </c>
      <c r="J210" s="100" t="e">
        <f ca="1">VLOOKUP($A210,[2]CurveFetch!$D$8:$R$1000,8,0)</f>
        <v>#N/A</v>
      </c>
      <c r="K210" s="100" t="e">
        <f t="shared" ca="1" si="57"/>
        <v>#N/A</v>
      </c>
      <c r="L210" s="100" t="e">
        <f t="shared" ca="1" si="58"/>
        <v>#N/A</v>
      </c>
      <c r="M210" s="100" t="e">
        <f t="shared" ca="1" si="63"/>
        <v>#N/A</v>
      </c>
      <c r="N210" s="97">
        <f t="shared" ca="1" si="64"/>
        <v>48214</v>
      </c>
      <c r="O210" s="100" t="e">
        <f ca="1">VLOOKUP($A210,[2]CurveFetch!$D$8:$V$1000,16,0)</f>
        <v>#N/A</v>
      </c>
      <c r="P210" s="141" t="e">
        <f t="shared" ca="1" si="59"/>
        <v>#N/A</v>
      </c>
      <c r="Q210" s="100" t="e">
        <f ca="1">VLOOKUP($A210,[2]CurveFetch!$D$8:$V$1000,16,0)</f>
        <v>#N/A</v>
      </c>
      <c r="R210" s="141" t="e">
        <f t="shared" ca="1" si="60"/>
        <v>#N/A</v>
      </c>
      <c r="S210" s="100" t="e">
        <f ca="1">VLOOKUP($A210,[2]CurveFetch!$D$8:$V$1000,16,0)</f>
        <v>#N/A</v>
      </c>
      <c r="T210" s="141" t="e">
        <f t="shared" ca="1" si="61"/>
        <v>#N/A</v>
      </c>
    </row>
    <row r="211" spans="1:20" x14ac:dyDescent="0.2">
      <c r="A211" s="97">
        <f t="shared" ca="1" si="62"/>
        <v>48245</v>
      </c>
      <c r="B211" s="100" t="e">
        <f ca="1">VLOOKUP($A211,[2]CurveFetch!$D$8:$R$1000,2,0)</f>
        <v>#N/A</v>
      </c>
      <c r="C211" s="100" t="e">
        <f ca="1">VLOOKUP($A211,[2]CurveFetch!$D$8:$R$1000,7,0)</f>
        <v>#N/A</v>
      </c>
      <c r="D211" s="100" t="e">
        <f ca="1">VLOOKUP($A211,[2]CurveFetch!$D$8:$R$1000,5,0)</f>
        <v>#N/A</v>
      </c>
      <c r="E211" s="100" t="e">
        <f ca="1">VLOOKUP($A211,[2]CurveFetch!$D$8:$R$1000,4,0)</f>
        <v>#N/A</v>
      </c>
      <c r="F211" s="100" t="e">
        <f ca="1">VLOOKUP($A211,[2]CurveFetch!$D$8:$R$1000,15,0)</f>
        <v>#N/A</v>
      </c>
      <c r="G211" s="100" t="e">
        <f ca="1">VLOOKUP($A211,[2]CurveFetch!$D$8:$R$1000,3,0)</f>
        <v>#N/A</v>
      </c>
      <c r="H211" s="100" t="e">
        <f ca="1">VLOOKUP($A211,[2]CurveFetch!$D$8:$R$1000,9,0)</f>
        <v>#N/A</v>
      </c>
      <c r="I211" s="100" t="e">
        <f ca="1">VLOOKUP($A211,[2]CurveFetch!$D$8:$R$1000,11,0)</f>
        <v>#N/A</v>
      </c>
      <c r="J211" s="100" t="e">
        <f ca="1">VLOOKUP($A211,[2]CurveFetch!$D$8:$R$1000,8,0)</f>
        <v>#N/A</v>
      </c>
      <c r="K211" s="100" t="e">
        <f t="shared" ca="1" si="57"/>
        <v>#N/A</v>
      </c>
      <c r="L211" s="100" t="e">
        <f t="shared" ca="1" si="58"/>
        <v>#N/A</v>
      </c>
      <c r="M211" s="100" t="e">
        <f t="shared" ca="1" si="63"/>
        <v>#N/A</v>
      </c>
      <c r="N211" s="97">
        <f t="shared" ca="1" si="64"/>
        <v>48245</v>
      </c>
      <c r="O211" s="100" t="e">
        <f ca="1">VLOOKUP($A211,[2]CurveFetch!$D$8:$V$1000,16,0)</f>
        <v>#N/A</v>
      </c>
      <c r="P211" s="141" t="e">
        <f t="shared" ca="1" si="59"/>
        <v>#N/A</v>
      </c>
      <c r="Q211" s="100" t="e">
        <f ca="1">VLOOKUP($A211,[2]CurveFetch!$D$8:$V$1000,16,0)</f>
        <v>#N/A</v>
      </c>
      <c r="R211" s="141" t="e">
        <f t="shared" ca="1" si="60"/>
        <v>#N/A</v>
      </c>
      <c r="S211" s="100" t="e">
        <f ca="1">VLOOKUP($A211,[2]CurveFetch!$D$8:$V$1000,16,0)</f>
        <v>#N/A</v>
      </c>
      <c r="T211" s="141" t="e">
        <f t="shared" ca="1" si="61"/>
        <v>#N/A</v>
      </c>
    </row>
    <row r="212" spans="1:20" x14ac:dyDescent="0.2">
      <c r="A212" s="97">
        <f t="shared" ca="1" si="62"/>
        <v>48274</v>
      </c>
      <c r="B212" s="100" t="e">
        <f ca="1">VLOOKUP($A212,[2]CurveFetch!$D$8:$R$1000,2,0)</f>
        <v>#N/A</v>
      </c>
      <c r="C212" s="100" t="e">
        <f ca="1">VLOOKUP($A212,[2]CurveFetch!$D$8:$R$1000,7,0)</f>
        <v>#N/A</v>
      </c>
      <c r="D212" s="100" t="e">
        <f ca="1">VLOOKUP($A212,[2]CurveFetch!$D$8:$R$1000,5,0)</f>
        <v>#N/A</v>
      </c>
      <c r="E212" s="100" t="e">
        <f ca="1">VLOOKUP($A212,[2]CurveFetch!$D$8:$R$1000,4,0)</f>
        <v>#N/A</v>
      </c>
      <c r="F212" s="100" t="e">
        <f ca="1">VLOOKUP($A212,[2]CurveFetch!$D$8:$R$1000,15,0)</f>
        <v>#N/A</v>
      </c>
      <c r="G212" s="100" t="e">
        <f ca="1">VLOOKUP($A212,[2]CurveFetch!$D$8:$R$1000,3,0)</f>
        <v>#N/A</v>
      </c>
      <c r="H212" s="100" t="e">
        <f ca="1">VLOOKUP($A212,[2]CurveFetch!$D$8:$R$1000,9,0)</f>
        <v>#N/A</v>
      </c>
      <c r="I212" s="100" t="e">
        <f ca="1">VLOOKUP($A212,[2]CurveFetch!$D$8:$R$1000,11,0)</f>
        <v>#N/A</v>
      </c>
      <c r="J212" s="100" t="e">
        <f ca="1">VLOOKUP($A212,[2]CurveFetch!$D$8:$R$1000,8,0)</f>
        <v>#N/A</v>
      </c>
      <c r="K212" s="100" t="e">
        <f t="shared" ca="1" si="57"/>
        <v>#N/A</v>
      </c>
      <c r="L212" s="100" t="e">
        <f t="shared" ca="1" si="58"/>
        <v>#N/A</v>
      </c>
      <c r="M212" s="100" t="e">
        <f t="shared" ca="1" si="63"/>
        <v>#N/A</v>
      </c>
      <c r="N212" s="97">
        <f t="shared" ca="1" si="64"/>
        <v>48274</v>
      </c>
      <c r="O212" s="100" t="e">
        <f ca="1">VLOOKUP($A212,[2]CurveFetch!$D$8:$V$1000,16,0)</f>
        <v>#N/A</v>
      </c>
      <c r="P212" s="141" t="e">
        <f t="shared" ca="1" si="59"/>
        <v>#N/A</v>
      </c>
      <c r="Q212" s="100" t="e">
        <f ca="1">VLOOKUP($A212,[2]CurveFetch!$D$8:$V$1000,16,0)</f>
        <v>#N/A</v>
      </c>
      <c r="R212" s="141" t="e">
        <f t="shared" ca="1" si="60"/>
        <v>#N/A</v>
      </c>
      <c r="S212" s="100" t="e">
        <f ca="1">VLOOKUP($A212,[2]CurveFetch!$D$8:$V$1000,16,0)</f>
        <v>#N/A</v>
      </c>
      <c r="T212" s="141" t="e">
        <f t="shared" ca="1" si="61"/>
        <v>#N/A</v>
      </c>
    </row>
    <row r="213" spans="1:20" x14ac:dyDescent="0.2">
      <c r="A213" s="97">
        <f t="shared" ca="1" si="62"/>
        <v>48305</v>
      </c>
      <c r="B213" s="100" t="e">
        <f ca="1">VLOOKUP($A213,[2]CurveFetch!$D$8:$R$1000,2,0)</f>
        <v>#N/A</v>
      </c>
      <c r="C213" s="100" t="e">
        <f ca="1">VLOOKUP($A213,[2]CurveFetch!$D$8:$R$1000,7,0)</f>
        <v>#N/A</v>
      </c>
      <c r="D213" s="100" t="e">
        <f ca="1">VLOOKUP($A213,[2]CurveFetch!$D$8:$R$1000,5,0)</f>
        <v>#N/A</v>
      </c>
      <c r="E213" s="100" t="e">
        <f ca="1">VLOOKUP($A213,[2]CurveFetch!$D$8:$R$1000,4,0)</f>
        <v>#N/A</v>
      </c>
      <c r="F213" s="100" t="e">
        <f ca="1">VLOOKUP($A213,[2]CurveFetch!$D$8:$R$1000,15,0)</f>
        <v>#N/A</v>
      </c>
      <c r="G213" s="100" t="e">
        <f ca="1">VLOOKUP($A213,[2]CurveFetch!$D$8:$R$1000,3,0)</f>
        <v>#N/A</v>
      </c>
      <c r="H213" s="100" t="e">
        <f ca="1">VLOOKUP($A213,[2]CurveFetch!$D$8:$R$1000,9,0)</f>
        <v>#N/A</v>
      </c>
      <c r="I213" s="100" t="e">
        <f ca="1">VLOOKUP($A213,[2]CurveFetch!$D$8:$R$1000,11,0)</f>
        <v>#N/A</v>
      </c>
      <c r="J213" s="100" t="e">
        <f ca="1">VLOOKUP($A213,[2]CurveFetch!$D$8:$R$1000,8,0)</f>
        <v>#N/A</v>
      </c>
      <c r="K213" s="100" t="e">
        <f t="shared" ca="1" si="57"/>
        <v>#N/A</v>
      </c>
      <c r="L213" s="100" t="e">
        <f t="shared" ca="1" si="58"/>
        <v>#N/A</v>
      </c>
      <c r="M213" s="100" t="e">
        <f t="shared" ca="1" si="63"/>
        <v>#N/A</v>
      </c>
      <c r="N213" s="97">
        <f t="shared" ca="1" si="64"/>
        <v>48305</v>
      </c>
      <c r="O213" s="100" t="e">
        <f ca="1">VLOOKUP($A213,[2]CurveFetch!$D$8:$V$1000,16,0)</f>
        <v>#N/A</v>
      </c>
      <c r="P213" s="141" t="e">
        <f t="shared" ca="1" si="59"/>
        <v>#N/A</v>
      </c>
      <c r="Q213" s="100" t="e">
        <f ca="1">VLOOKUP($A213,[2]CurveFetch!$D$8:$V$1000,16,0)</f>
        <v>#N/A</v>
      </c>
      <c r="R213" s="141" t="e">
        <f t="shared" ca="1" si="60"/>
        <v>#N/A</v>
      </c>
      <c r="S213" s="100" t="e">
        <f ca="1">VLOOKUP($A213,[2]CurveFetch!$D$8:$V$1000,16,0)</f>
        <v>#N/A</v>
      </c>
      <c r="T213" s="141" t="e">
        <f t="shared" ca="1" si="61"/>
        <v>#N/A</v>
      </c>
    </row>
    <row r="214" spans="1:20" x14ac:dyDescent="0.2">
      <c r="A214" s="97">
        <f t="shared" ca="1" si="62"/>
        <v>48335</v>
      </c>
      <c r="B214" s="100" t="e">
        <f ca="1">VLOOKUP($A214,[2]CurveFetch!$D$8:$R$1000,2,0)</f>
        <v>#N/A</v>
      </c>
      <c r="C214" s="100" t="e">
        <f ca="1">VLOOKUP($A214,[2]CurveFetch!$D$8:$R$1000,7,0)</f>
        <v>#N/A</v>
      </c>
      <c r="D214" s="100" t="e">
        <f ca="1">VLOOKUP($A214,[2]CurveFetch!$D$8:$R$1000,5,0)</f>
        <v>#N/A</v>
      </c>
      <c r="E214" s="100" t="e">
        <f ca="1">VLOOKUP($A214,[2]CurveFetch!$D$8:$R$1000,4,0)</f>
        <v>#N/A</v>
      </c>
      <c r="F214" s="100" t="e">
        <f ca="1">VLOOKUP($A214,[2]CurveFetch!$D$8:$R$1000,15,0)</f>
        <v>#N/A</v>
      </c>
      <c r="G214" s="100" t="e">
        <f ca="1">VLOOKUP($A214,[2]CurveFetch!$D$8:$R$1000,3,0)</f>
        <v>#N/A</v>
      </c>
      <c r="H214" s="100" t="e">
        <f ca="1">VLOOKUP($A214,[2]CurveFetch!$D$8:$R$1000,9,0)</f>
        <v>#N/A</v>
      </c>
      <c r="I214" s="100" t="e">
        <f ca="1">VLOOKUP($A214,[2]CurveFetch!$D$8:$R$1000,11,0)</f>
        <v>#N/A</v>
      </c>
      <c r="J214" s="100" t="e">
        <f ca="1">VLOOKUP($A214,[2]CurveFetch!$D$8:$R$1000,8,0)</f>
        <v>#N/A</v>
      </c>
      <c r="K214" s="100" t="e">
        <f t="shared" ca="1" si="57"/>
        <v>#N/A</v>
      </c>
      <c r="L214" s="100" t="e">
        <f t="shared" ca="1" si="58"/>
        <v>#N/A</v>
      </c>
      <c r="M214" s="100" t="e">
        <f t="shared" ca="1" si="63"/>
        <v>#N/A</v>
      </c>
      <c r="N214" s="97">
        <f t="shared" ca="1" si="64"/>
        <v>48335</v>
      </c>
      <c r="O214" s="100" t="e">
        <f ca="1">VLOOKUP($A214,[2]CurveFetch!$D$8:$V$1000,16,0)</f>
        <v>#N/A</v>
      </c>
      <c r="P214" s="141" t="e">
        <f t="shared" ca="1" si="59"/>
        <v>#N/A</v>
      </c>
      <c r="Q214" s="100" t="e">
        <f ca="1">VLOOKUP($A214,[2]CurveFetch!$D$8:$V$1000,16,0)</f>
        <v>#N/A</v>
      </c>
      <c r="R214" s="141" t="e">
        <f t="shared" ca="1" si="60"/>
        <v>#N/A</v>
      </c>
      <c r="S214" s="100" t="e">
        <f ca="1">VLOOKUP($A214,[2]CurveFetch!$D$8:$V$1000,16,0)</f>
        <v>#N/A</v>
      </c>
      <c r="T214" s="141" t="e">
        <f t="shared" ca="1" si="61"/>
        <v>#N/A</v>
      </c>
    </row>
    <row r="215" spans="1:20" x14ac:dyDescent="0.2">
      <c r="A215" s="97">
        <f t="shared" ca="1" si="62"/>
        <v>48366</v>
      </c>
      <c r="B215" s="100" t="e">
        <f ca="1">VLOOKUP($A215,[2]CurveFetch!$D$8:$R$1000,2,0)</f>
        <v>#N/A</v>
      </c>
      <c r="C215" s="100" t="e">
        <f ca="1">VLOOKUP($A215,[2]CurveFetch!$D$8:$R$1000,7,0)</f>
        <v>#N/A</v>
      </c>
      <c r="D215" s="100" t="e">
        <f ca="1">VLOOKUP($A215,[2]CurveFetch!$D$8:$R$1000,5,0)</f>
        <v>#N/A</v>
      </c>
      <c r="E215" s="100" t="e">
        <f ca="1">VLOOKUP($A215,[2]CurveFetch!$D$8:$R$1000,4,0)</f>
        <v>#N/A</v>
      </c>
      <c r="F215" s="100" t="e">
        <f ca="1">VLOOKUP($A215,[2]CurveFetch!$D$8:$R$1000,15,0)</f>
        <v>#N/A</v>
      </c>
      <c r="G215" s="100" t="e">
        <f ca="1">VLOOKUP($A215,[2]CurveFetch!$D$8:$R$1000,3,0)</f>
        <v>#N/A</v>
      </c>
      <c r="H215" s="100" t="e">
        <f ca="1">VLOOKUP($A215,[2]CurveFetch!$D$8:$R$1000,9,0)</f>
        <v>#N/A</v>
      </c>
      <c r="I215" s="100" t="e">
        <f ca="1">VLOOKUP($A215,[2]CurveFetch!$D$8:$R$1000,11,0)</f>
        <v>#N/A</v>
      </c>
      <c r="J215" s="100" t="e">
        <f ca="1">VLOOKUP($A215,[2]CurveFetch!$D$8:$R$1000,8,0)</f>
        <v>#N/A</v>
      </c>
      <c r="K215" s="100" t="e">
        <f t="shared" ca="1" si="57"/>
        <v>#N/A</v>
      </c>
      <c r="L215" s="100" t="e">
        <f t="shared" ca="1" si="58"/>
        <v>#N/A</v>
      </c>
      <c r="M215" s="100" t="e">
        <f t="shared" ca="1" si="63"/>
        <v>#N/A</v>
      </c>
      <c r="N215" s="97">
        <f t="shared" ca="1" si="64"/>
        <v>48366</v>
      </c>
      <c r="O215" s="100" t="e">
        <f ca="1">VLOOKUP($A215,[2]CurveFetch!$D$8:$V$1000,16,0)</f>
        <v>#N/A</v>
      </c>
      <c r="P215" s="141" t="e">
        <f t="shared" ca="1" si="59"/>
        <v>#N/A</v>
      </c>
      <c r="Q215" s="100" t="e">
        <f ca="1">VLOOKUP($A215,[2]CurveFetch!$D$8:$V$1000,16,0)</f>
        <v>#N/A</v>
      </c>
      <c r="R215" s="141" t="e">
        <f t="shared" ca="1" si="60"/>
        <v>#N/A</v>
      </c>
      <c r="S215" s="100" t="e">
        <f ca="1">VLOOKUP($A215,[2]CurveFetch!$D$8:$V$1000,16,0)</f>
        <v>#N/A</v>
      </c>
      <c r="T215" s="141" t="e">
        <f t="shared" ca="1" si="61"/>
        <v>#N/A</v>
      </c>
    </row>
    <row r="216" spans="1:20" x14ac:dyDescent="0.2">
      <c r="A216" s="97">
        <f t="shared" ca="1" si="62"/>
        <v>48396</v>
      </c>
      <c r="B216" s="100" t="e">
        <f ca="1">VLOOKUP($A216,[2]CurveFetch!$D$8:$R$1000,2,0)</f>
        <v>#N/A</v>
      </c>
      <c r="C216" s="100" t="e">
        <f ca="1">VLOOKUP($A216,[2]CurveFetch!$D$8:$R$1000,7,0)</f>
        <v>#N/A</v>
      </c>
      <c r="D216" s="100" t="e">
        <f ca="1">VLOOKUP($A216,[2]CurveFetch!$D$8:$R$1000,5,0)</f>
        <v>#N/A</v>
      </c>
      <c r="E216" s="100" t="e">
        <f ca="1">VLOOKUP($A216,[2]CurveFetch!$D$8:$R$1000,4,0)</f>
        <v>#N/A</v>
      </c>
      <c r="F216" s="100" t="e">
        <f ca="1">VLOOKUP($A216,[2]CurveFetch!$D$8:$R$1000,15,0)</f>
        <v>#N/A</v>
      </c>
      <c r="G216" s="100" t="e">
        <f ca="1">VLOOKUP($A216,[2]CurveFetch!$D$8:$R$1000,3,0)</f>
        <v>#N/A</v>
      </c>
      <c r="H216" s="100" t="e">
        <f ca="1">VLOOKUP($A216,[2]CurveFetch!$D$8:$R$1000,9,0)</f>
        <v>#N/A</v>
      </c>
      <c r="I216" s="100" t="e">
        <f ca="1">VLOOKUP($A216,[2]CurveFetch!$D$8:$R$1000,11,0)</f>
        <v>#N/A</v>
      </c>
      <c r="J216" s="100" t="e">
        <f ca="1">VLOOKUP($A216,[2]CurveFetch!$D$8:$R$1000,8,0)</f>
        <v>#N/A</v>
      </c>
      <c r="K216" s="100" t="e">
        <f t="shared" ca="1" si="57"/>
        <v>#N/A</v>
      </c>
      <c r="L216" s="100" t="e">
        <f t="shared" ca="1" si="58"/>
        <v>#N/A</v>
      </c>
      <c r="M216" s="100" t="e">
        <f t="shared" ca="1" si="63"/>
        <v>#N/A</v>
      </c>
      <c r="N216" s="97">
        <f t="shared" ca="1" si="64"/>
        <v>48396</v>
      </c>
      <c r="O216" s="100" t="e">
        <f ca="1">VLOOKUP($A216,[2]CurveFetch!$D$8:$V$1000,16,0)</f>
        <v>#N/A</v>
      </c>
      <c r="P216" s="141" t="e">
        <f t="shared" ca="1" si="59"/>
        <v>#N/A</v>
      </c>
      <c r="Q216" s="100" t="e">
        <f ca="1">VLOOKUP($A216,[2]CurveFetch!$D$8:$V$1000,16,0)</f>
        <v>#N/A</v>
      </c>
      <c r="R216" s="141" t="e">
        <f t="shared" ca="1" si="60"/>
        <v>#N/A</v>
      </c>
      <c r="S216" s="100" t="e">
        <f ca="1">VLOOKUP($A216,[2]CurveFetch!$D$8:$V$1000,16,0)</f>
        <v>#N/A</v>
      </c>
      <c r="T216" s="141" t="e">
        <f t="shared" ca="1" si="61"/>
        <v>#N/A</v>
      </c>
    </row>
    <row r="217" spans="1:20" x14ac:dyDescent="0.2">
      <c r="A217" s="97">
        <f t="shared" ca="1" si="62"/>
        <v>48427</v>
      </c>
      <c r="B217" s="100" t="e">
        <f ca="1">VLOOKUP($A217,[2]CurveFetch!$D$8:$R$1000,2,0)</f>
        <v>#N/A</v>
      </c>
      <c r="C217" s="100" t="e">
        <f ca="1">VLOOKUP($A217,[2]CurveFetch!$D$8:$R$1000,7,0)</f>
        <v>#N/A</v>
      </c>
      <c r="D217" s="100" t="e">
        <f ca="1">VLOOKUP($A217,[2]CurveFetch!$D$8:$R$1000,5,0)</f>
        <v>#N/A</v>
      </c>
      <c r="E217" s="100" t="e">
        <f ca="1">VLOOKUP($A217,[2]CurveFetch!$D$8:$R$1000,4,0)</f>
        <v>#N/A</v>
      </c>
      <c r="F217" s="100" t="e">
        <f ca="1">VLOOKUP($A217,[2]CurveFetch!$D$8:$R$1000,15,0)</f>
        <v>#N/A</v>
      </c>
      <c r="G217" s="100" t="e">
        <f ca="1">VLOOKUP($A217,[2]CurveFetch!$D$8:$R$1000,3,0)</f>
        <v>#N/A</v>
      </c>
      <c r="H217" s="100" t="e">
        <f ca="1">VLOOKUP($A217,[2]CurveFetch!$D$8:$R$1000,9,0)</f>
        <v>#N/A</v>
      </c>
      <c r="I217" s="100" t="e">
        <f ca="1">VLOOKUP($A217,[2]CurveFetch!$D$8:$R$1000,11,0)</f>
        <v>#N/A</v>
      </c>
      <c r="J217" s="100" t="e">
        <f ca="1">VLOOKUP($A217,[2]CurveFetch!$D$8:$R$1000,8,0)</f>
        <v>#N/A</v>
      </c>
      <c r="K217" s="100" t="e">
        <f t="shared" ca="1" si="57"/>
        <v>#N/A</v>
      </c>
      <c r="L217" s="100" t="e">
        <f t="shared" ca="1" si="58"/>
        <v>#N/A</v>
      </c>
      <c r="M217" s="100" t="e">
        <f t="shared" ca="1" si="63"/>
        <v>#N/A</v>
      </c>
      <c r="N217" s="97">
        <f t="shared" ca="1" si="64"/>
        <v>48427</v>
      </c>
      <c r="O217" s="100" t="e">
        <f ca="1">VLOOKUP($A217,[2]CurveFetch!$D$8:$V$1000,16,0)</f>
        <v>#N/A</v>
      </c>
      <c r="P217" s="141" t="e">
        <f t="shared" ca="1" si="59"/>
        <v>#N/A</v>
      </c>
      <c r="Q217" s="100" t="e">
        <f ca="1">VLOOKUP($A217,[2]CurveFetch!$D$8:$V$1000,16,0)</f>
        <v>#N/A</v>
      </c>
      <c r="R217" s="141" t="e">
        <f t="shared" ca="1" si="60"/>
        <v>#N/A</v>
      </c>
      <c r="S217" s="100" t="e">
        <f ca="1">VLOOKUP($A217,[2]CurveFetch!$D$8:$V$1000,16,0)</f>
        <v>#N/A</v>
      </c>
      <c r="T217" s="141" t="e">
        <f t="shared" ca="1" si="61"/>
        <v>#N/A</v>
      </c>
    </row>
    <row r="218" spans="1:20" x14ac:dyDescent="0.2">
      <c r="A218" s="97">
        <f t="shared" ca="1" si="62"/>
        <v>48458</v>
      </c>
      <c r="B218" s="100" t="e">
        <f ca="1">VLOOKUP($A218,[2]CurveFetch!$D$8:$R$1000,2,0)</f>
        <v>#N/A</v>
      </c>
      <c r="C218" s="100" t="e">
        <f ca="1">VLOOKUP($A218,[2]CurveFetch!$D$8:$R$1000,7,0)</f>
        <v>#N/A</v>
      </c>
      <c r="D218" s="100" t="e">
        <f ca="1">VLOOKUP($A218,[2]CurveFetch!$D$8:$R$1000,5,0)</f>
        <v>#N/A</v>
      </c>
      <c r="E218" s="100" t="e">
        <f ca="1">VLOOKUP($A218,[2]CurveFetch!$D$8:$R$1000,4,0)</f>
        <v>#N/A</v>
      </c>
      <c r="F218" s="100" t="e">
        <f ca="1">VLOOKUP($A218,[2]CurveFetch!$D$8:$R$1000,15,0)</f>
        <v>#N/A</v>
      </c>
      <c r="G218" s="100" t="e">
        <f ca="1">VLOOKUP($A218,[2]CurveFetch!$D$8:$R$1000,3,0)</f>
        <v>#N/A</v>
      </c>
      <c r="H218" s="100" t="e">
        <f ca="1">VLOOKUP($A218,[2]CurveFetch!$D$8:$R$1000,9,0)</f>
        <v>#N/A</v>
      </c>
      <c r="I218" s="100" t="e">
        <f ca="1">VLOOKUP($A218,[2]CurveFetch!$D$8:$R$1000,11,0)</f>
        <v>#N/A</v>
      </c>
      <c r="J218" s="100" t="e">
        <f ca="1">VLOOKUP($A218,[2]CurveFetch!$D$8:$R$1000,8,0)</f>
        <v>#N/A</v>
      </c>
      <c r="K218" s="100" t="e">
        <f t="shared" ca="1" si="57"/>
        <v>#N/A</v>
      </c>
      <c r="L218" s="100" t="e">
        <f t="shared" ca="1" si="58"/>
        <v>#N/A</v>
      </c>
      <c r="M218" s="100" t="e">
        <f t="shared" ca="1" si="63"/>
        <v>#N/A</v>
      </c>
      <c r="N218" s="97">
        <f t="shared" ca="1" si="64"/>
        <v>48458</v>
      </c>
      <c r="O218" s="100" t="e">
        <f ca="1">VLOOKUP($A218,[2]CurveFetch!$D$8:$V$1000,16,0)</f>
        <v>#N/A</v>
      </c>
      <c r="P218" s="141" t="e">
        <f t="shared" ca="1" si="59"/>
        <v>#N/A</v>
      </c>
      <c r="Q218" s="100" t="e">
        <f ca="1">VLOOKUP($A218,[2]CurveFetch!$D$8:$V$1000,16,0)</f>
        <v>#N/A</v>
      </c>
      <c r="R218" s="141" t="e">
        <f t="shared" ca="1" si="60"/>
        <v>#N/A</v>
      </c>
      <c r="S218" s="100" t="e">
        <f ca="1">VLOOKUP($A218,[2]CurveFetch!$D$8:$V$1000,16,0)</f>
        <v>#N/A</v>
      </c>
      <c r="T218" s="141" t="e">
        <f t="shared" ca="1" si="61"/>
        <v>#N/A</v>
      </c>
    </row>
    <row r="219" spans="1:20" x14ac:dyDescent="0.2">
      <c r="A219" s="97">
        <f t="shared" ca="1" si="62"/>
        <v>48488</v>
      </c>
      <c r="B219" s="100" t="e">
        <f ca="1">VLOOKUP($A219,[2]CurveFetch!$D$8:$R$1000,2,0)</f>
        <v>#N/A</v>
      </c>
      <c r="C219" s="100" t="e">
        <f ca="1">VLOOKUP($A219,[2]CurveFetch!$D$8:$R$1000,7,0)</f>
        <v>#N/A</v>
      </c>
      <c r="D219" s="100" t="e">
        <f ca="1">VLOOKUP($A219,[2]CurveFetch!$D$8:$R$1000,5,0)</f>
        <v>#N/A</v>
      </c>
      <c r="E219" s="100" t="e">
        <f ca="1">VLOOKUP($A219,[2]CurveFetch!$D$8:$R$1000,4,0)</f>
        <v>#N/A</v>
      </c>
      <c r="F219" s="100" t="e">
        <f ca="1">VLOOKUP($A219,[2]CurveFetch!$D$8:$R$1000,15,0)</f>
        <v>#N/A</v>
      </c>
      <c r="G219" s="100" t="e">
        <f ca="1">VLOOKUP($A219,[2]CurveFetch!$D$8:$R$1000,3,0)</f>
        <v>#N/A</v>
      </c>
      <c r="H219" s="100" t="e">
        <f ca="1">VLOOKUP($A219,[2]CurveFetch!$D$8:$R$1000,9,0)</f>
        <v>#N/A</v>
      </c>
      <c r="I219" s="100" t="e">
        <f ca="1">VLOOKUP($A219,[2]CurveFetch!$D$8:$R$1000,11,0)</f>
        <v>#N/A</v>
      </c>
      <c r="J219" s="100" t="e">
        <f ca="1">VLOOKUP($A219,[2]CurveFetch!$D$8:$R$1000,8,0)</f>
        <v>#N/A</v>
      </c>
      <c r="K219" s="100" t="e">
        <f t="shared" ca="1" si="57"/>
        <v>#N/A</v>
      </c>
      <c r="L219" s="100" t="e">
        <f t="shared" ca="1" si="58"/>
        <v>#N/A</v>
      </c>
      <c r="M219" s="100" t="e">
        <f t="shared" ca="1" si="63"/>
        <v>#N/A</v>
      </c>
      <c r="N219" s="97">
        <f t="shared" ca="1" si="64"/>
        <v>48488</v>
      </c>
      <c r="O219" s="100" t="e">
        <f ca="1">VLOOKUP($A219,[2]CurveFetch!$D$8:$V$1000,16,0)</f>
        <v>#N/A</v>
      </c>
      <c r="P219" s="141" t="e">
        <f t="shared" ca="1" si="59"/>
        <v>#N/A</v>
      </c>
      <c r="Q219" s="100" t="e">
        <f ca="1">VLOOKUP($A219,[2]CurveFetch!$D$8:$V$1000,16,0)</f>
        <v>#N/A</v>
      </c>
      <c r="R219" s="141" t="e">
        <f t="shared" ca="1" si="60"/>
        <v>#N/A</v>
      </c>
      <c r="S219" s="100" t="e">
        <f ca="1">VLOOKUP($A219,[2]CurveFetch!$D$8:$V$1000,16,0)</f>
        <v>#N/A</v>
      </c>
      <c r="T219" s="141" t="e">
        <f t="shared" ca="1" si="61"/>
        <v>#N/A</v>
      </c>
    </row>
    <row r="220" spans="1:20" x14ac:dyDescent="0.2">
      <c r="A220" s="97">
        <f t="shared" ca="1" si="62"/>
        <v>48519</v>
      </c>
      <c r="B220" s="100" t="e">
        <f ca="1">VLOOKUP($A220,[2]CurveFetch!$D$8:$R$1000,2,0)</f>
        <v>#N/A</v>
      </c>
      <c r="C220" s="100" t="e">
        <f ca="1">VLOOKUP($A220,[2]CurveFetch!$D$8:$R$1000,7,0)</f>
        <v>#N/A</v>
      </c>
      <c r="D220" s="100" t="e">
        <f ca="1">VLOOKUP($A220,[2]CurveFetch!$D$8:$R$1000,5,0)</f>
        <v>#N/A</v>
      </c>
      <c r="E220" s="100" t="e">
        <f ca="1">VLOOKUP($A220,[2]CurveFetch!$D$8:$R$1000,4,0)</f>
        <v>#N/A</v>
      </c>
      <c r="F220" s="100" t="e">
        <f ca="1">VLOOKUP($A220,[2]CurveFetch!$D$8:$R$1000,15,0)</f>
        <v>#N/A</v>
      </c>
      <c r="G220" s="100" t="e">
        <f ca="1">VLOOKUP($A220,[2]CurveFetch!$D$8:$R$1000,3,0)</f>
        <v>#N/A</v>
      </c>
      <c r="H220" s="100" t="e">
        <f ca="1">VLOOKUP($A220,[2]CurveFetch!$D$8:$R$1000,9,0)</f>
        <v>#N/A</v>
      </c>
      <c r="I220" s="100" t="e">
        <f ca="1">VLOOKUP($A220,[2]CurveFetch!$D$8:$R$1000,11,0)</f>
        <v>#N/A</v>
      </c>
      <c r="J220" s="100" t="e">
        <f ca="1">VLOOKUP($A220,[2]CurveFetch!$D$8:$R$1000,8,0)</f>
        <v>#N/A</v>
      </c>
      <c r="K220" s="100" t="e">
        <f t="shared" ca="1" si="57"/>
        <v>#N/A</v>
      </c>
      <c r="L220" s="100" t="e">
        <f t="shared" ca="1" si="58"/>
        <v>#N/A</v>
      </c>
      <c r="M220" s="100" t="e">
        <f t="shared" ca="1" si="63"/>
        <v>#N/A</v>
      </c>
      <c r="N220" s="97">
        <f t="shared" ca="1" si="64"/>
        <v>48519</v>
      </c>
      <c r="O220" s="100" t="e">
        <f ca="1">VLOOKUP($A220,[2]CurveFetch!$D$8:$V$1000,16,0)</f>
        <v>#N/A</v>
      </c>
      <c r="P220" s="141" t="e">
        <f t="shared" ca="1" si="59"/>
        <v>#N/A</v>
      </c>
      <c r="Q220" s="100" t="e">
        <f ca="1">VLOOKUP($A220,[2]CurveFetch!$D$8:$V$1000,16,0)</f>
        <v>#N/A</v>
      </c>
      <c r="R220" s="141" t="e">
        <f t="shared" ca="1" si="60"/>
        <v>#N/A</v>
      </c>
      <c r="S220" s="100" t="e">
        <f ca="1">VLOOKUP($A220,[2]CurveFetch!$D$8:$V$1000,16,0)</f>
        <v>#N/A</v>
      </c>
      <c r="T220" s="141" t="e">
        <f t="shared" ca="1" si="61"/>
        <v>#N/A</v>
      </c>
    </row>
    <row r="221" spans="1:20" x14ac:dyDescent="0.2">
      <c r="A221" s="97">
        <f t="shared" ca="1" si="62"/>
        <v>48549</v>
      </c>
      <c r="B221" s="100" t="e">
        <f ca="1">VLOOKUP($A221,[2]CurveFetch!$D$8:$R$1000,2,0)</f>
        <v>#N/A</v>
      </c>
      <c r="C221" s="100" t="e">
        <f ca="1">VLOOKUP($A221,[2]CurveFetch!$D$8:$R$1000,7,0)</f>
        <v>#N/A</v>
      </c>
      <c r="D221" s="100" t="e">
        <f ca="1">VLOOKUP($A221,[2]CurveFetch!$D$8:$R$1000,5,0)</f>
        <v>#N/A</v>
      </c>
      <c r="E221" s="100" t="e">
        <f ca="1">VLOOKUP($A221,[2]CurveFetch!$D$8:$R$1000,4,0)</f>
        <v>#N/A</v>
      </c>
      <c r="F221" s="100" t="e">
        <f ca="1">VLOOKUP($A221,[2]CurveFetch!$D$8:$R$1000,15,0)</f>
        <v>#N/A</v>
      </c>
      <c r="G221" s="100" t="e">
        <f ca="1">VLOOKUP($A221,[2]CurveFetch!$D$8:$R$1000,3,0)</f>
        <v>#N/A</v>
      </c>
      <c r="H221" s="100" t="e">
        <f ca="1">VLOOKUP($A221,[2]CurveFetch!$D$8:$R$1000,9,0)</f>
        <v>#N/A</v>
      </c>
      <c r="I221" s="100" t="e">
        <f ca="1">VLOOKUP($A221,[2]CurveFetch!$D$8:$R$1000,11,0)</f>
        <v>#N/A</v>
      </c>
      <c r="J221" s="100" t="e">
        <f ca="1">VLOOKUP($A221,[2]CurveFetch!$D$8:$R$1000,8,0)</f>
        <v>#N/A</v>
      </c>
      <c r="K221" s="100" t="e">
        <f t="shared" ca="1" si="57"/>
        <v>#N/A</v>
      </c>
      <c r="L221" s="100" t="e">
        <f t="shared" ca="1" si="58"/>
        <v>#N/A</v>
      </c>
      <c r="M221" s="100" t="e">
        <f t="shared" ca="1" si="63"/>
        <v>#N/A</v>
      </c>
      <c r="N221" s="97">
        <f t="shared" ca="1" si="64"/>
        <v>48549</v>
      </c>
      <c r="O221" s="100" t="e">
        <f ca="1">VLOOKUP($A221,[2]CurveFetch!$D$8:$V$1000,16,0)</f>
        <v>#N/A</v>
      </c>
      <c r="P221" s="141" t="e">
        <f t="shared" ca="1" si="59"/>
        <v>#N/A</v>
      </c>
      <c r="Q221" s="100" t="e">
        <f ca="1">VLOOKUP($A221,[2]CurveFetch!$D$8:$V$1000,16,0)</f>
        <v>#N/A</v>
      </c>
      <c r="R221" s="141" t="e">
        <f t="shared" ca="1" si="60"/>
        <v>#N/A</v>
      </c>
      <c r="S221" s="100" t="e">
        <f ca="1">VLOOKUP($A221,[2]CurveFetch!$D$8:$V$1000,16,0)</f>
        <v>#N/A</v>
      </c>
      <c r="T221" s="141" t="e">
        <f t="shared" ca="1" si="61"/>
        <v>#N/A</v>
      </c>
    </row>
    <row r="222" spans="1:20" x14ac:dyDescent="0.2">
      <c r="A222" s="97">
        <f t="shared" ca="1" si="62"/>
        <v>48580</v>
      </c>
      <c r="B222" s="100" t="e">
        <f ca="1">VLOOKUP($A222,[2]CurveFetch!$D$8:$R$1000,2,0)</f>
        <v>#N/A</v>
      </c>
      <c r="C222" s="100" t="e">
        <f ca="1">VLOOKUP($A222,[2]CurveFetch!$D$8:$R$1000,7,0)</f>
        <v>#N/A</v>
      </c>
      <c r="D222" s="100" t="e">
        <f ca="1">VLOOKUP($A222,[2]CurveFetch!$D$8:$R$1000,5,0)</f>
        <v>#N/A</v>
      </c>
      <c r="E222" s="100" t="e">
        <f ca="1">VLOOKUP($A222,[2]CurveFetch!$D$8:$R$1000,4,0)</f>
        <v>#N/A</v>
      </c>
      <c r="F222" s="100" t="e">
        <f ca="1">VLOOKUP($A222,[2]CurveFetch!$D$8:$R$1000,15,0)</f>
        <v>#N/A</v>
      </c>
      <c r="G222" s="100" t="e">
        <f ca="1">VLOOKUP($A222,[2]CurveFetch!$D$8:$R$1000,3,0)</f>
        <v>#N/A</v>
      </c>
      <c r="H222" s="100" t="e">
        <f ca="1">VLOOKUP($A222,[2]CurveFetch!$D$8:$R$1000,9,0)</f>
        <v>#N/A</v>
      </c>
      <c r="I222" s="100" t="e">
        <f ca="1">VLOOKUP($A222,[2]CurveFetch!$D$8:$R$1000,11,0)</f>
        <v>#N/A</v>
      </c>
      <c r="J222" s="100" t="e">
        <f ca="1">VLOOKUP($A222,[2]CurveFetch!$D$8:$R$1000,8,0)</f>
        <v>#N/A</v>
      </c>
      <c r="K222" s="100" t="e">
        <f t="shared" ca="1" si="57"/>
        <v>#N/A</v>
      </c>
      <c r="L222" s="100" t="e">
        <f t="shared" ca="1" si="58"/>
        <v>#N/A</v>
      </c>
      <c r="M222" s="100" t="e">
        <f t="shared" ca="1" si="63"/>
        <v>#N/A</v>
      </c>
      <c r="N222" s="97">
        <f t="shared" ca="1" si="64"/>
        <v>48580</v>
      </c>
      <c r="O222" s="100" t="e">
        <f ca="1">VLOOKUP($A222,[2]CurveFetch!$D$8:$V$1000,16,0)</f>
        <v>#N/A</v>
      </c>
      <c r="P222" s="141" t="e">
        <f t="shared" ca="1" si="59"/>
        <v>#N/A</v>
      </c>
      <c r="Q222" s="100" t="e">
        <f ca="1">VLOOKUP($A222,[2]CurveFetch!$D$8:$V$1000,16,0)</f>
        <v>#N/A</v>
      </c>
      <c r="R222" s="141" t="e">
        <f t="shared" ca="1" si="60"/>
        <v>#N/A</v>
      </c>
      <c r="S222" s="100" t="e">
        <f ca="1">VLOOKUP($A222,[2]CurveFetch!$D$8:$V$1000,16,0)</f>
        <v>#N/A</v>
      </c>
      <c r="T222" s="141" t="e">
        <f t="shared" ca="1" si="61"/>
        <v>#N/A</v>
      </c>
    </row>
    <row r="223" spans="1:20" x14ac:dyDescent="0.2">
      <c r="A223" s="97">
        <f t="shared" ca="1" si="62"/>
        <v>48611</v>
      </c>
      <c r="B223" s="100" t="e">
        <f ca="1">VLOOKUP($A223,[2]CurveFetch!$D$8:$R$1000,2,0)</f>
        <v>#N/A</v>
      </c>
      <c r="C223" s="100" t="e">
        <f ca="1">VLOOKUP($A223,[2]CurveFetch!$D$8:$R$1000,7,0)</f>
        <v>#N/A</v>
      </c>
      <c r="D223" s="100" t="e">
        <f ca="1">VLOOKUP($A223,[2]CurveFetch!$D$8:$R$1000,5,0)</f>
        <v>#N/A</v>
      </c>
      <c r="E223" s="100" t="e">
        <f ca="1">VLOOKUP($A223,[2]CurveFetch!$D$8:$R$1000,4,0)</f>
        <v>#N/A</v>
      </c>
      <c r="F223" s="100" t="e">
        <f ca="1">VLOOKUP($A223,[2]CurveFetch!$D$8:$R$1000,15,0)</f>
        <v>#N/A</v>
      </c>
      <c r="G223" s="100" t="e">
        <f ca="1">VLOOKUP($A223,[2]CurveFetch!$D$8:$R$1000,3,0)</f>
        <v>#N/A</v>
      </c>
      <c r="H223" s="100" t="e">
        <f ca="1">VLOOKUP($A223,[2]CurveFetch!$D$8:$R$1000,9,0)</f>
        <v>#N/A</v>
      </c>
      <c r="I223" s="100" t="e">
        <f ca="1">VLOOKUP($A223,[2]CurveFetch!$D$8:$R$1000,11,0)</f>
        <v>#N/A</v>
      </c>
      <c r="J223" s="100" t="e">
        <f ca="1">VLOOKUP($A223,[2]CurveFetch!$D$8:$R$1000,8,0)</f>
        <v>#N/A</v>
      </c>
      <c r="K223" s="100" t="e">
        <f t="shared" ca="1" si="57"/>
        <v>#N/A</v>
      </c>
      <c r="L223" s="100" t="e">
        <f t="shared" ca="1" si="58"/>
        <v>#N/A</v>
      </c>
      <c r="M223" s="100" t="e">
        <f t="shared" ca="1" si="63"/>
        <v>#N/A</v>
      </c>
      <c r="N223" s="97">
        <f t="shared" ca="1" si="64"/>
        <v>48611</v>
      </c>
      <c r="O223" s="100" t="e">
        <f ca="1">VLOOKUP($A223,[2]CurveFetch!$D$8:$V$1000,16,0)</f>
        <v>#N/A</v>
      </c>
      <c r="P223" s="141" t="e">
        <f t="shared" ca="1" si="59"/>
        <v>#N/A</v>
      </c>
      <c r="Q223" s="100" t="e">
        <f ca="1">VLOOKUP($A223,[2]CurveFetch!$D$8:$V$1000,16,0)</f>
        <v>#N/A</v>
      </c>
      <c r="R223" s="141" t="e">
        <f t="shared" ca="1" si="60"/>
        <v>#N/A</v>
      </c>
      <c r="S223" s="100" t="e">
        <f ca="1">VLOOKUP($A223,[2]CurveFetch!$D$8:$V$1000,16,0)</f>
        <v>#N/A</v>
      </c>
      <c r="T223" s="141" t="e">
        <f t="shared" ca="1" si="61"/>
        <v>#N/A</v>
      </c>
    </row>
    <row r="224" spans="1:20" x14ac:dyDescent="0.2">
      <c r="A224" s="97">
        <f t="shared" ca="1" si="62"/>
        <v>48639</v>
      </c>
      <c r="B224" s="100" t="e">
        <f ca="1">VLOOKUP($A224,[2]CurveFetch!$D$8:$R$1000,2,0)</f>
        <v>#N/A</v>
      </c>
      <c r="C224" s="100" t="e">
        <f ca="1">VLOOKUP($A224,[2]CurveFetch!$D$8:$R$1000,7,0)</f>
        <v>#N/A</v>
      </c>
      <c r="D224" s="100" t="e">
        <f ca="1">VLOOKUP($A224,[2]CurveFetch!$D$8:$R$1000,5,0)</f>
        <v>#N/A</v>
      </c>
      <c r="E224" s="100" t="e">
        <f ca="1">VLOOKUP($A224,[2]CurveFetch!$D$8:$R$1000,4,0)</f>
        <v>#N/A</v>
      </c>
      <c r="F224" s="100" t="e">
        <f ca="1">VLOOKUP($A224,[2]CurveFetch!$D$8:$R$1000,15,0)</f>
        <v>#N/A</v>
      </c>
      <c r="G224" s="100" t="e">
        <f ca="1">VLOOKUP($A224,[2]CurveFetch!$D$8:$R$1000,3,0)</f>
        <v>#N/A</v>
      </c>
      <c r="H224" s="100" t="e">
        <f ca="1">VLOOKUP($A224,[2]CurveFetch!$D$8:$R$1000,9,0)</f>
        <v>#N/A</v>
      </c>
      <c r="I224" s="100" t="e">
        <f ca="1">VLOOKUP($A224,[2]CurveFetch!$D$8:$R$1000,11,0)</f>
        <v>#N/A</v>
      </c>
      <c r="J224" s="100" t="e">
        <f ca="1">VLOOKUP($A224,[2]CurveFetch!$D$8:$R$1000,8,0)</f>
        <v>#N/A</v>
      </c>
      <c r="K224" s="100" t="e">
        <f t="shared" ca="1" si="57"/>
        <v>#N/A</v>
      </c>
      <c r="L224" s="100" t="e">
        <f t="shared" ca="1" si="58"/>
        <v>#N/A</v>
      </c>
      <c r="M224" s="100" t="e">
        <f t="shared" ca="1" si="63"/>
        <v>#N/A</v>
      </c>
      <c r="N224" s="97">
        <f t="shared" ca="1" si="64"/>
        <v>48639</v>
      </c>
      <c r="O224" s="100" t="e">
        <f ca="1">VLOOKUP($A224,[2]CurveFetch!$D$8:$V$1000,16,0)</f>
        <v>#N/A</v>
      </c>
      <c r="P224" s="141" t="e">
        <f t="shared" ca="1" si="59"/>
        <v>#N/A</v>
      </c>
      <c r="Q224" s="100" t="e">
        <f ca="1">VLOOKUP($A224,[2]CurveFetch!$D$8:$V$1000,16,0)</f>
        <v>#N/A</v>
      </c>
      <c r="R224" s="141" t="e">
        <f t="shared" ca="1" si="60"/>
        <v>#N/A</v>
      </c>
      <c r="S224" s="100" t="e">
        <f ca="1">VLOOKUP($A224,[2]CurveFetch!$D$8:$V$1000,16,0)</f>
        <v>#N/A</v>
      </c>
      <c r="T224" s="141" t="e">
        <f t="shared" ca="1" si="61"/>
        <v>#N/A</v>
      </c>
    </row>
    <row r="225" spans="1:20" x14ac:dyDescent="0.2">
      <c r="A225" s="97">
        <f t="shared" ca="1" si="62"/>
        <v>48670</v>
      </c>
      <c r="B225" s="100" t="e">
        <f ca="1">VLOOKUP($A225,[2]CurveFetch!$D$8:$R$1000,2,0)</f>
        <v>#N/A</v>
      </c>
      <c r="C225" s="100" t="e">
        <f ca="1">VLOOKUP($A225,[2]CurveFetch!$D$8:$R$1000,7,0)</f>
        <v>#N/A</v>
      </c>
      <c r="D225" s="100" t="e">
        <f ca="1">VLOOKUP($A225,[2]CurveFetch!$D$8:$R$1000,5,0)</f>
        <v>#N/A</v>
      </c>
      <c r="E225" s="100" t="e">
        <f ca="1">VLOOKUP($A225,[2]CurveFetch!$D$8:$R$1000,4,0)</f>
        <v>#N/A</v>
      </c>
      <c r="F225" s="100" t="e">
        <f ca="1">VLOOKUP($A225,[2]CurveFetch!$D$8:$R$1000,15,0)</f>
        <v>#N/A</v>
      </c>
      <c r="G225" s="100" t="e">
        <f ca="1">VLOOKUP($A225,[2]CurveFetch!$D$8:$R$1000,3,0)</f>
        <v>#N/A</v>
      </c>
      <c r="H225" s="100" t="e">
        <f ca="1">VLOOKUP($A225,[2]CurveFetch!$D$8:$R$1000,9,0)</f>
        <v>#N/A</v>
      </c>
      <c r="I225" s="100" t="e">
        <f ca="1">VLOOKUP($A225,[2]CurveFetch!$D$8:$R$1000,11,0)</f>
        <v>#N/A</v>
      </c>
      <c r="J225" s="100" t="e">
        <f ca="1">VLOOKUP($A225,[2]CurveFetch!$D$8:$R$1000,8,0)</f>
        <v>#N/A</v>
      </c>
      <c r="K225" s="100" t="e">
        <f t="shared" ca="1" si="57"/>
        <v>#N/A</v>
      </c>
      <c r="L225" s="100" t="e">
        <f t="shared" ca="1" si="58"/>
        <v>#N/A</v>
      </c>
      <c r="M225" s="100" t="e">
        <f t="shared" ca="1" si="63"/>
        <v>#N/A</v>
      </c>
      <c r="N225" s="97">
        <f t="shared" ca="1" si="64"/>
        <v>48670</v>
      </c>
      <c r="O225" s="100" t="e">
        <f ca="1">VLOOKUP($A225,[2]CurveFetch!$D$8:$V$1000,16,0)</f>
        <v>#N/A</v>
      </c>
      <c r="P225" s="141" t="e">
        <f t="shared" ca="1" si="59"/>
        <v>#N/A</v>
      </c>
      <c r="Q225" s="100" t="e">
        <f ca="1">VLOOKUP($A225,[2]CurveFetch!$D$8:$V$1000,16,0)</f>
        <v>#N/A</v>
      </c>
      <c r="R225" s="141" t="e">
        <f t="shared" ca="1" si="60"/>
        <v>#N/A</v>
      </c>
      <c r="S225" s="100" t="e">
        <f ca="1">VLOOKUP($A225,[2]CurveFetch!$D$8:$V$1000,16,0)</f>
        <v>#N/A</v>
      </c>
      <c r="T225" s="141" t="e">
        <f t="shared" ca="1" si="61"/>
        <v>#N/A</v>
      </c>
    </row>
    <row r="226" spans="1:20" x14ac:dyDescent="0.2">
      <c r="A226" s="97">
        <f t="shared" ca="1" si="62"/>
        <v>48700</v>
      </c>
      <c r="B226" s="100" t="e">
        <f ca="1">VLOOKUP($A226,[2]CurveFetch!$D$8:$R$1000,2,0)</f>
        <v>#N/A</v>
      </c>
      <c r="C226" s="100" t="e">
        <f ca="1">VLOOKUP($A226,[2]CurveFetch!$D$8:$R$1000,7,0)</f>
        <v>#N/A</v>
      </c>
      <c r="D226" s="100" t="e">
        <f ca="1">VLOOKUP($A226,[2]CurveFetch!$D$8:$R$1000,5,0)</f>
        <v>#N/A</v>
      </c>
      <c r="E226" s="100" t="e">
        <f ca="1">VLOOKUP($A226,[2]CurveFetch!$D$8:$R$1000,4,0)</f>
        <v>#N/A</v>
      </c>
      <c r="F226" s="100" t="e">
        <f ca="1">VLOOKUP($A226,[2]CurveFetch!$D$8:$R$1000,15,0)</f>
        <v>#N/A</v>
      </c>
      <c r="G226" s="100" t="e">
        <f ca="1">VLOOKUP($A226,[2]CurveFetch!$D$8:$R$1000,3,0)</f>
        <v>#N/A</v>
      </c>
      <c r="H226" s="100" t="e">
        <f ca="1">VLOOKUP($A226,[2]CurveFetch!$D$8:$R$1000,9,0)</f>
        <v>#N/A</v>
      </c>
      <c r="I226" s="100" t="e">
        <f ca="1">VLOOKUP($A226,[2]CurveFetch!$D$8:$R$1000,11,0)</f>
        <v>#N/A</v>
      </c>
      <c r="J226" s="100" t="e">
        <f ca="1">VLOOKUP($A226,[2]CurveFetch!$D$8:$R$1000,8,0)</f>
        <v>#N/A</v>
      </c>
      <c r="K226" s="100" t="e">
        <f t="shared" ca="1" si="57"/>
        <v>#N/A</v>
      </c>
      <c r="L226" s="100" t="e">
        <f t="shared" ca="1" si="58"/>
        <v>#N/A</v>
      </c>
      <c r="M226" s="100" t="e">
        <f t="shared" ca="1" si="63"/>
        <v>#N/A</v>
      </c>
      <c r="N226" s="97">
        <f t="shared" ca="1" si="64"/>
        <v>48700</v>
      </c>
      <c r="O226" s="100" t="e">
        <f ca="1">VLOOKUP($A226,[2]CurveFetch!$D$8:$V$1000,16,0)</f>
        <v>#N/A</v>
      </c>
      <c r="P226" s="141" t="e">
        <f t="shared" ca="1" si="59"/>
        <v>#N/A</v>
      </c>
      <c r="Q226" s="100" t="e">
        <f ca="1">VLOOKUP($A226,[2]CurveFetch!$D$8:$V$1000,16,0)</f>
        <v>#N/A</v>
      </c>
      <c r="R226" s="141" t="e">
        <f t="shared" ca="1" si="60"/>
        <v>#N/A</v>
      </c>
      <c r="S226" s="100" t="e">
        <f ca="1">VLOOKUP($A226,[2]CurveFetch!$D$8:$V$1000,16,0)</f>
        <v>#N/A</v>
      </c>
      <c r="T226" s="141" t="e">
        <f t="shared" ca="1" si="61"/>
        <v>#N/A</v>
      </c>
    </row>
    <row r="227" spans="1:20" x14ac:dyDescent="0.2">
      <c r="A227" s="97">
        <f t="shared" ca="1" si="62"/>
        <v>48731</v>
      </c>
      <c r="B227" s="100" t="e">
        <f ca="1">VLOOKUP($A227,[2]CurveFetch!$D$8:$R$1000,2,0)</f>
        <v>#N/A</v>
      </c>
      <c r="C227" s="100" t="e">
        <f ca="1">VLOOKUP($A227,[2]CurveFetch!$D$8:$R$1000,7,0)</f>
        <v>#N/A</v>
      </c>
      <c r="D227" s="100" t="e">
        <f ca="1">VLOOKUP($A227,[2]CurveFetch!$D$8:$R$1000,5,0)</f>
        <v>#N/A</v>
      </c>
      <c r="E227" s="100" t="e">
        <f ca="1">VLOOKUP($A227,[2]CurveFetch!$D$8:$R$1000,4,0)</f>
        <v>#N/A</v>
      </c>
      <c r="F227" s="100" t="e">
        <f ca="1">VLOOKUP($A227,[2]CurveFetch!$D$8:$R$1000,15,0)</f>
        <v>#N/A</v>
      </c>
      <c r="G227" s="100" t="e">
        <f ca="1">VLOOKUP($A227,[2]CurveFetch!$D$8:$R$1000,3,0)</f>
        <v>#N/A</v>
      </c>
      <c r="H227" s="100" t="e">
        <f ca="1">VLOOKUP($A227,[2]CurveFetch!$D$8:$R$1000,9,0)</f>
        <v>#N/A</v>
      </c>
      <c r="I227" s="100" t="e">
        <f ca="1">VLOOKUP($A227,[2]CurveFetch!$D$8:$R$1000,11,0)</f>
        <v>#N/A</v>
      </c>
      <c r="J227" s="100" t="e">
        <f ca="1">VLOOKUP($A227,[2]CurveFetch!$D$8:$R$1000,8,0)</f>
        <v>#N/A</v>
      </c>
      <c r="K227" s="100" t="e">
        <f t="shared" ca="1" si="57"/>
        <v>#N/A</v>
      </c>
      <c r="L227" s="100" t="e">
        <f t="shared" ca="1" si="58"/>
        <v>#N/A</v>
      </c>
      <c r="M227" s="100" t="e">
        <f t="shared" ca="1" si="63"/>
        <v>#N/A</v>
      </c>
      <c r="N227" s="97">
        <f t="shared" ca="1" si="64"/>
        <v>48731</v>
      </c>
      <c r="O227" s="100" t="e">
        <f ca="1">VLOOKUP($A227,[2]CurveFetch!$D$8:$V$1000,16,0)</f>
        <v>#N/A</v>
      </c>
      <c r="P227" s="141" t="e">
        <f t="shared" ca="1" si="59"/>
        <v>#N/A</v>
      </c>
      <c r="Q227" s="100" t="e">
        <f ca="1">VLOOKUP($A227,[2]CurveFetch!$D$8:$V$1000,16,0)</f>
        <v>#N/A</v>
      </c>
      <c r="R227" s="141" t="e">
        <f t="shared" ca="1" si="60"/>
        <v>#N/A</v>
      </c>
      <c r="S227" s="100" t="e">
        <f ca="1">VLOOKUP($A227,[2]CurveFetch!$D$8:$V$1000,16,0)</f>
        <v>#N/A</v>
      </c>
      <c r="T227" s="141" t="e">
        <f t="shared" ca="1" si="61"/>
        <v>#N/A</v>
      </c>
    </row>
    <row r="228" spans="1:20" x14ac:dyDescent="0.2">
      <c r="A228" s="97">
        <f t="shared" ca="1" si="62"/>
        <v>48761</v>
      </c>
      <c r="B228" s="100" t="e">
        <f ca="1">VLOOKUP($A228,[2]CurveFetch!$D$8:$R$1000,2,0)</f>
        <v>#N/A</v>
      </c>
      <c r="C228" s="100" t="e">
        <f ca="1">VLOOKUP($A228,[2]CurveFetch!$D$8:$R$1000,7,0)</f>
        <v>#N/A</v>
      </c>
      <c r="D228" s="100" t="e">
        <f ca="1">VLOOKUP($A228,[2]CurveFetch!$D$8:$R$1000,5,0)</f>
        <v>#N/A</v>
      </c>
      <c r="E228" s="100" t="e">
        <f ca="1">VLOOKUP($A228,[2]CurveFetch!$D$8:$R$1000,4,0)</f>
        <v>#N/A</v>
      </c>
      <c r="F228" s="100" t="e">
        <f ca="1">VLOOKUP($A228,[2]CurveFetch!$D$8:$R$1000,15,0)</f>
        <v>#N/A</v>
      </c>
      <c r="G228" s="100" t="e">
        <f ca="1">VLOOKUP($A228,[2]CurveFetch!$D$8:$R$1000,3,0)</f>
        <v>#N/A</v>
      </c>
      <c r="H228" s="100" t="e">
        <f ca="1">VLOOKUP($A228,[2]CurveFetch!$D$8:$R$1000,9,0)</f>
        <v>#N/A</v>
      </c>
      <c r="I228" s="100" t="e">
        <f ca="1">VLOOKUP($A228,[2]CurveFetch!$D$8:$R$1000,11,0)</f>
        <v>#N/A</v>
      </c>
      <c r="J228" s="100" t="e">
        <f ca="1">VLOOKUP($A228,[2]CurveFetch!$D$8:$R$1000,8,0)</f>
        <v>#N/A</v>
      </c>
      <c r="K228" s="100" t="e">
        <f t="shared" ca="1" si="57"/>
        <v>#N/A</v>
      </c>
      <c r="L228" s="100" t="e">
        <f t="shared" ca="1" si="58"/>
        <v>#N/A</v>
      </c>
      <c r="M228" s="100" t="e">
        <f t="shared" ca="1" si="63"/>
        <v>#N/A</v>
      </c>
      <c r="N228" s="97">
        <f t="shared" ca="1" si="64"/>
        <v>48761</v>
      </c>
      <c r="O228" s="100" t="e">
        <f ca="1">VLOOKUP($A228,[2]CurveFetch!$D$8:$V$1000,16,0)</f>
        <v>#N/A</v>
      </c>
      <c r="P228" s="141" t="e">
        <f t="shared" ca="1" si="59"/>
        <v>#N/A</v>
      </c>
      <c r="Q228" s="100" t="e">
        <f ca="1">VLOOKUP($A228,[2]CurveFetch!$D$8:$V$1000,16,0)</f>
        <v>#N/A</v>
      </c>
      <c r="R228" s="141" t="e">
        <f t="shared" ca="1" si="60"/>
        <v>#N/A</v>
      </c>
      <c r="S228" s="100" t="e">
        <f ca="1">VLOOKUP($A228,[2]CurveFetch!$D$8:$V$1000,16,0)</f>
        <v>#N/A</v>
      </c>
      <c r="T228" s="141" t="e">
        <f t="shared" ca="1" si="61"/>
        <v>#N/A</v>
      </c>
    </row>
    <row r="229" spans="1:20" x14ac:dyDescent="0.2">
      <c r="A229" s="97">
        <f t="shared" ca="1" si="62"/>
        <v>48792</v>
      </c>
      <c r="B229" s="100" t="e">
        <f ca="1">VLOOKUP($A229,[2]CurveFetch!$D$8:$R$1000,2,0)</f>
        <v>#N/A</v>
      </c>
      <c r="C229" s="100" t="e">
        <f ca="1">VLOOKUP($A229,[2]CurveFetch!$D$8:$R$1000,7,0)</f>
        <v>#N/A</v>
      </c>
      <c r="D229" s="100" t="e">
        <f ca="1">VLOOKUP($A229,[2]CurveFetch!$D$8:$R$1000,5,0)</f>
        <v>#N/A</v>
      </c>
      <c r="E229" s="100" t="e">
        <f ca="1">VLOOKUP($A229,[2]CurveFetch!$D$8:$R$1000,4,0)</f>
        <v>#N/A</v>
      </c>
      <c r="F229" s="100" t="e">
        <f ca="1">VLOOKUP($A229,[2]CurveFetch!$D$8:$R$1000,15,0)</f>
        <v>#N/A</v>
      </c>
      <c r="G229" s="100" t="e">
        <f ca="1">VLOOKUP($A229,[2]CurveFetch!$D$8:$R$1000,3,0)</f>
        <v>#N/A</v>
      </c>
      <c r="H229" s="100" t="e">
        <f ca="1">VLOOKUP($A229,[2]CurveFetch!$D$8:$R$1000,9,0)</f>
        <v>#N/A</v>
      </c>
      <c r="I229" s="100" t="e">
        <f ca="1">VLOOKUP($A229,[2]CurveFetch!$D$8:$R$1000,11,0)</f>
        <v>#N/A</v>
      </c>
      <c r="J229" s="100" t="e">
        <f ca="1">VLOOKUP($A229,[2]CurveFetch!$D$8:$R$1000,8,0)</f>
        <v>#N/A</v>
      </c>
      <c r="K229" s="100" t="e">
        <f t="shared" ca="1" si="57"/>
        <v>#N/A</v>
      </c>
      <c r="L229" s="100" t="e">
        <f t="shared" ca="1" si="58"/>
        <v>#N/A</v>
      </c>
      <c r="M229" s="100" t="e">
        <f t="shared" ca="1" si="63"/>
        <v>#N/A</v>
      </c>
      <c r="N229" s="97">
        <f t="shared" ca="1" si="64"/>
        <v>48792</v>
      </c>
      <c r="O229" s="100" t="e">
        <f ca="1">VLOOKUP($A229,[2]CurveFetch!$D$8:$V$1000,16,0)</f>
        <v>#N/A</v>
      </c>
      <c r="P229" s="141" t="e">
        <f t="shared" ca="1" si="59"/>
        <v>#N/A</v>
      </c>
      <c r="Q229" s="100" t="e">
        <f ca="1">VLOOKUP($A229,[2]CurveFetch!$D$8:$V$1000,16,0)</f>
        <v>#N/A</v>
      </c>
      <c r="R229" s="141" t="e">
        <f t="shared" ca="1" si="60"/>
        <v>#N/A</v>
      </c>
      <c r="S229" s="100" t="e">
        <f ca="1">VLOOKUP($A229,[2]CurveFetch!$D$8:$V$1000,16,0)</f>
        <v>#N/A</v>
      </c>
      <c r="T229" s="141" t="e">
        <f t="shared" ca="1" si="61"/>
        <v>#N/A</v>
      </c>
    </row>
    <row r="230" spans="1:20" x14ac:dyDescent="0.2">
      <c r="A230" s="97">
        <f t="shared" ca="1" si="62"/>
        <v>48823</v>
      </c>
      <c r="B230" s="100" t="e">
        <f ca="1">VLOOKUP($A230,[2]CurveFetch!$D$8:$R$1000,2,0)</f>
        <v>#N/A</v>
      </c>
      <c r="C230" s="100" t="e">
        <f ca="1">VLOOKUP($A230,[2]CurveFetch!$D$8:$R$1000,7,0)</f>
        <v>#N/A</v>
      </c>
      <c r="D230" s="100" t="e">
        <f ca="1">VLOOKUP($A230,[2]CurveFetch!$D$8:$R$1000,5,0)</f>
        <v>#N/A</v>
      </c>
      <c r="E230" s="100" t="e">
        <f ca="1">VLOOKUP($A230,[2]CurveFetch!$D$8:$R$1000,4,0)</f>
        <v>#N/A</v>
      </c>
      <c r="F230" s="100" t="e">
        <f ca="1">VLOOKUP($A230,[2]CurveFetch!$D$8:$R$1000,15,0)</f>
        <v>#N/A</v>
      </c>
      <c r="G230" s="100" t="e">
        <f ca="1">VLOOKUP($A230,[2]CurveFetch!$D$8:$R$1000,3,0)</f>
        <v>#N/A</v>
      </c>
      <c r="H230" s="100" t="e">
        <f ca="1">VLOOKUP($A230,[2]CurveFetch!$D$8:$R$1000,9,0)</f>
        <v>#N/A</v>
      </c>
      <c r="I230" s="100" t="e">
        <f ca="1">VLOOKUP($A230,[2]CurveFetch!$D$8:$R$1000,11,0)</f>
        <v>#N/A</v>
      </c>
      <c r="J230" s="100" t="e">
        <f ca="1">VLOOKUP($A230,[2]CurveFetch!$D$8:$R$1000,8,0)</f>
        <v>#N/A</v>
      </c>
      <c r="K230" s="100" t="e">
        <f t="shared" ca="1" si="57"/>
        <v>#N/A</v>
      </c>
      <c r="L230" s="100" t="e">
        <f t="shared" ca="1" si="58"/>
        <v>#N/A</v>
      </c>
      <c r="M230" s="100" t="e">
        <f t="shared" ca="1" si="63"/>
        <v>#N/A</v>
      </c>
      <c r="N230" s="97">
        <f t="shared" ca="1" si="64"/>
        <v>48823</v>
      </c>
      <c r="O230" s="100" t="e">
        <f ca="1">VLOOKUP($A230,[2]CurveFetch!$D$8:$V$1000,16,0)</f>
        <v>#N/A</v>
      </c>
      <c r="P230" s="141" t="e">
        <f t="shared" ca="1" si="59"/>
        <v>#N/A</v>
      </c>
      <c r="Q230" s="100" t="e">
        <f ca="1">VLOOKUP($A230,[2]CurveFetch!$D$8:$V$1000,16,0)</f>
        <v>#N/A</v>
      </c>
      <c r="R230" s="141" t="e">
        <f t="shared" ca="1" si="60"/>
        <v>#N/A</v>
      </c>
      <c r="S230" s="100" t="e">
        <f ca="1">VLOOKUP($A230,[2]CurveFetch!$D$8:$V$1000,16,0)</f>
        <v>#N/A</v>
      </c>
      <c r="T230" s="141" t="e">
        <f t="shared" ca="1" si="61"/>
        <v>#N/A</v>
      </c>
    </row>
    <row r="231" spans="1:20" x14ac:dyDescent="0.2">
      <c r="A231" s="97">
        <f t="shared" ca="1" si="62"/>
        <v>48853</v>
      </c>
      <c r="B231" s="100" t="e">
        <f ca="1">VLOOKUP($A231,[2]CurveFetch!$D$8:$R$1000,2,0)</f>
        <v>#N/A</v>
      </c>
      <c r="C231" s="100" t="e">
        <f ca="1">VLOOKUP($A231,[2]CurveFetch!$D$8:$R$1000,7,0)</f>
        <v>#N/A</v>
      </c>
      <c r="D231" s="100" t="e">
        <f ca="1">VLOOKUP($A231,[2]CurveFetch!$D$8:$R$1000,5,0)</f>
        <v>#N/A</v>
      </c>
      <c r="E231" s="100" t="e">
        <f ca="1">VLOOKUP($A231,[2]CurveFetch!$D$8:$R$1000,4,0)</f>
        <v>#N/A</v>
      </c>
      <c r="F231" s="100" t="e">
        <f ca="1">VLOOKUP($A231,[2]CurveFetch!$D$8:$R$1000,15,0)</f>
        <v>#N/A</v>
      </c>
      <c r="G231" s="100" t="e">
        <f ca="1">VLOOKUP($A231,[2]CurveFetch!$D$8:$R$1000,3,0)</f>
        <v>#N/A</v>
      </c>
      <c r="H231" s="100" t="e">
        <f ca="1">VLOOKUP($A231,[2]CurveFetch!$D$8:$R$1000,9,0)</f>
        <v>#N/A</v>
      </c>
      <c r="I231" s="100" t="e">
        <f ca="1">VLOOKUP($A231,[2]CurveFetch!$D$8:$R$1000,11,0)</f>
        <v>#N/A</v>
      </c>
      <c r="J231" s="100" t="e">
        <f ca="1">VLOOKUP($A231,[2]CurveFetch!$D$8:$R$1000,8,0)</f>
        <v>#N/A</v>
      </c>
      <c r="K231" s="100" t="e">
        <f t="shared" ca="1" si="57"/>
        <v>#N/A</v>
      </c>
      <c r="L231" s="100" t="e">
        <f t="shared" ca="1" si="58"/>
        <v>#N/A</v>
      </c>
      <c r="M231" s="100" t="e">
        <f t="shared" ca="1" si="63"/>
        <v>#N/A</v>
      </c>
      <c r="N231" s="97">
        <f t="shared" ca="1" si="64"/>
        <v>48853</v>
      </c>
      <c r="O231" s="100" t="e">
        <f ca="1">VLOOKUP($A231,[2]CurveFetch!$D$8:$V$1000,16,0)</f>
        <v>#N/A</v>
      </c>
      <c r="P231" s="141" t="e">
        <f t="shared" ca="1" si="59"/>
        <v>#N/A</v>
      </c>
      <c r="Q231" s="100" t="e">
        <f ca="1">VLOOKUP($A231,[2]CurveFetch!$D$8:$V$1000,16,0)</f>
        <v>#N/A</v>
      </c>
      <c r="R231" s="141" t="e">
        <f t="shared" ca="1" si="60"/>
        <v>#N/A</v>
      </c>
      <c r="S231" s="100" t="e">
        <f ca="1">VLOOKUP($A231,[2]CurveFetch!$D$8:$V$1000,16,0)</f>
        <v>#N/A</v>
      </c>
      <c r="T231" s="141" t="e">
        <f t="shared" ca="1" si="61"/>
        <v>#N/A</v>
      </c>
    </row>
    <row r="232" spans="1:20" x14ac:dyDescent="0.2">
      <c r="A232" s="97">
        <f t="shared" ca="1" si="62"/>
        <v>48884</v>
      </c>
      <c r="B232" s="100" t="e">
        <f ca="1">VLOOKUP($A232,[2]CurveFetch!$D$8:$R$1000,2,0)</f>
        <v>#N/A</v>
      </c>
      <c r="C232" s="100" t="e">
        <f ca="1">VLOOKUP($A232,[2]CurveFetch!$D$8:$R$1000,7,0)</f>
        <v>#N/A</v>
      </c>
      <c r="D232" s="100" t="e">
        <f ca="1">VLOOKUP($A232,[2]CurveFetch!$D$8:$R$1000,5,0)</f>
        <v>#N/A</v>
      </c>
      <c r="E232" s="100" t="e">
        <f ca="1">VLOOKUP($A232,[2]CurveFetch!$D$8:$R$1000,4,0)</f>
        <v>#N/A</v>
      </c>
      <c r="F232" s="100" t="e">
        <f ca="1">VLOOKUP($A232,[2]CurveFetch!$D$8:$R$1000,15,0)</f>
        <v>#N/A</v>
      </c>
      <c r="G232" s="100" t="e">
        <f ca="1">VLOOKUP($A232,[2]CurveFetch!$D$8:$R$1000,3,0)</f>
        <v>#N/A</v>
      </c>
      <c r="H232" s="100" t="e">
        <f ca="1">VLOOKUP($A232,[2]CurveFetch!$D$8:$R$1000,9,0)</f>
        <v>#N/A</v>
      </c>
      <c r="I232" s="100" t="e">
        <f ca="1">VLOOKUP($A232,[2]CurveFetch!$D$8:$R$1000,11,0)</f>
        <v>#N/A</v>
      </c>
      <c r="J232" s="100" t="e">
        <f ca="1">VLOOKUP($A232,[2]CurveFetch!$D$8:$R$1000,8,0)</f>
        <v>#N/A</v>
      </c>
      <c r="K232" s="100" t="e">
        <f t="shared" ca="1" si="57"/>
        <v>#N/A</v>
      </c>
      <c r="L232" s="100" t="e">
        <f t="shared" ca="1" si="58"/>
        <v>#N/A</v>
      </c>
      <c r="M232" s="100" t="e">
        <f t="shared" ca="1" si="63"/>
        <v>#N/A</v>
      </c>
      <c r="N232" s="97">
        <f t="shared" ca="1" si="64"/>
        <v>48884</v>
      </c>
      <c r="O232" s="100" t="e">
        <f ca="1">VLOOKUP($A232,[2]CurveFetch!$D$8:$V$1000,16,0)</f>
        <v>#N/A</v>
      </c>
      <c r="P232" s="141" t="e">
        <f t="shared" ca="1" si="59"/>
        <v>#N/A</v>
      </c>
      <c r="Q232" s="100" t="e">
        <f ca="1">VLOOKUP($A232,[2]CurveFetch!$D$8:$V$1000,16,0)</f>
        <v>#N/A</v>
      </c>
      <c r="R232" s="141" t="e">
        <f t="shared" ca="1" si="60"/>
        <v>#N/A</v>
      </c>
      <c r="S232" s="100" t="e">
        <f ca="1">VLOOKUP($A232,[2]CurveFetch!$D$8:$V$1000,16,0)</f>
        <v>#N/A</v>
      </c>
      <c r="T232" s="141" t="e">
        <f t="shared" ca="1" si="61"/>
        <v>#N/A</v>
      </c>
    </row>
    <row r="233" spans="1:20" x14ac:dyDescent="0.2">
      <c r="A233" s="97">
        <f t="shared" ca="1" si="62"/>
        <v>48914</v>
      </c>
      <c r="B233" s="100" t="e">
        <f ca="1">VLOOKUP($A233,[2]CurveFetch!$D$8:$R$1000,2,0)</f>
        <v>#N/A</v>
      </c>
      <c r="C233" s="100" t="e">
        <f ca="1">VLOOKUP($A233,[2]CurveFetch!$D$8:$R$1000,7,0)</f>
        <v>#N/A</v>
      </c>
      <c r="D233" s="100" t="e">
        <f ca="1">VLOOKUP($A233,[2]CurveFetch!$D$8:$R$1000,5,0)</f>
        <v>#N/A</v>
      </c>
      <c r="E233" s="100" t="e">
        <f ca="1">VLOOKUP($A233,[2]CurveFetch!$D$8:$R$1000,4,0)</f>
        <v>#N/A</v>
      </c>
      <c r="F233" s="100" t="e">
        <f ca="1">VLOOKUP($A233,[2]CurveFetch!$D$8:$R$1000,15,0)</f>
        <v>#N/A</v>
      </c>
      <c r="G233" s="100" t="e">
        <f ca="1">VLOOKUP($A233,[2]CurveFetch!$D$8:$R$1000,3,0)</f>
        <v>#N/A</v>
      </c>
      <c r="H233" s="100" t="e">
        <f ca="1">VLOOKUP($A233,[2]CurveFetch!$D$8:$R$1000,9,0)</f>
        <v>#N/A</v>
      </c>
      <c r="I233" s="100" t="e">
        <f ca="1">VLOOKUP($A233,[2]CurveFetch!$D$8:$R$1000,11,0)</f>
        <v>#N/A</v>
      </c>
      <c r="J233" s="100" t="e">
        <f ca="1">VLOOKUP($A233,[2]CurveFetch!$D$8:$R$1000,8,0)</f>
        <v>#N/A</v>
      </c>
      <c r="K233" s="100" t="e">
        <f t="shared" ca="1" si="57"/>
        <v>#N/A</v>
      </c>
      <c r="L233" s="100" t="e">
        <f t="shared" ca="1" si="58"/>
        <v>#N/A</v>
      </c>
      <c r="M233" s="100" t="e">
        <f t="shared" ca="1" si="63"/>
        <v>#N/A</v>
      </c>
      <c r="N233" s="97">
        <f t="shared" ca="1" si="64"/>
        <v>48914</v>
      </c>
      <c r="O233" s="100" t="e">
        <f ca="1">VLOOKUP($A233,[2]CurveFetch!$D$8:$V$1000,16,0)</f>
        <v>#N/A</v>
      </c>
      <c r="P233" s="141" t="e">
        <f t="shared" ca="1" si="59"/>
        <v>#N/A</v>
      </c>
      <c r="Q233" s="100" t="e">
        <f ca="1">VLOOKUP($A233,[2]CurveFetch!$D$8:$V$1000,16,0)</f>
        <v>#N/A</v>
      </c>
      <c r="R233" s="141" t="e">
        <f t="shared" ca="1" si="60"/>
        <v>#N/A</v>
      </c>
      <c r="S233" s="100" t="e">
        <f ca="1">VLOOKUP($A233,[2]CurveFetch!$D$8:$V$1000,16,0)</f>
        <v>#N/A</v>
      </c>
      <c r="T233" s="141" t="e">
        <f t="shared" ca="1" si="61"/>
        <v>#N/A</v>
      </c>
    </row>
    <row r="234" spans="1:20" x14ac:dyDescent="0.2">
      <c r="A234" s="97">
        <f t="shared" ca="1" si="62"/>
        <v>48945</v>
      </c>
      <c r="B234" s="100" t="e">
        <f ca="1">VLOOKUP($A234,[2]CurveFetch!$D$8:$R$1000,2,0)</f>
        <v>#N/A</v>
      </c>
      <c r="C234" s="100" t="e">
        <f ca="1">VLOOKUP($A234,[2]CurveFetch!$D$8:$R$1000,7,0)</f>
        <v>#N/A</v>
      </c>
      <c r="D234" s="100" t="e">
        <f ca="1">VLOOKUP($A234,[2]CurveFetch!$D$8:$R$1000,5,0)</f>
        <v>#N/A</v>
      </c>
      <c r="E234" s="100" t="e">
        <f ca="1">VLOOKUP($A234,[2]CurveFetch!$D$8:$R$1000,4,0)</f>
        <v>#N/A</v>
      </c>
      <c r="F234" s="100" t="e">
        <f ca="1">VLOOKUP($A234,[2]CurveFetch!$D$8:$R$1000,15,0)</f>
        <v>#N/A</v>
      </c>
      <c r="G234" s="100" t="e">
        <f ca="1">VLOOKUP($A234,[2]CurveFetch!$D$8:$R$1000,3,0)</f>
        <v>#N/A</v>
      </c>
      <c r="H234" s="100" t="e">
        <f ca="1">VLOOKUP($A234,[2]CurveFetch!$D$8:$R$1000,9,0)</f>
        <v>#N/A</v>
      </c>
      <c r="I234" s="100" t="e">
        <f ca="1">VLOOKUP($A234,[2]CurveFetch!$D$8:$R$1000,11,0)</f>
        <v>#N/A</v>
      </c>
      <c r="J234" s="100" t="e">
        <f ca="1">VLOOKUP($A234,[2]CurveFetch!$D$8:$R$1000,8,0)</f>
        <v>#N/A</v>
      </c>
      <c r="K234" s="100" t="e">
        <f t="shared" ca="1" si="57"/>
        <v>#N/A</v>
      </c>
      <c r="L234" s="100" t="e">
        <f t="shared" ca="1" si="58"/>
        <v>#N/A</v>
      </c>
      <c r="M234" s="100" t="e">
        <f t="shared" ca="1" si="63"/>
        <v>#N/A</v>
      </c>
      <c r="N234" s="97">
        <f t="shared" ca="1" si="64"/>
        <v>48945</v>
      </c>
      <c r="O234" s="100" t="e">
        <f ca="1">VLOOKUP($A234,[2]CurveFetch!$D$8:$V$1000,16,0)</f>
        <v>#N/A</v>
      </c>
      <c r="P234" s="141" t="e">
        <f t="shared" ca="1" si="59"/>
        <v>#N/A</v>
      </c>
      <c r="Q234" s="100" t="e">
        <f ca="1">VLOOKUP($A234,[2]CurveFetch!$D$8:$V$1000,16,0)</f>
        <v>#N/A</v>
      </c>
      <c r="R234" s="141" t="e">
        <f t="shared" ca="1" si="60"/>
        <v>#N/A</v>
      </c>
      <c r="S234" s="100" t="e">
        <f ca="1">VLOOKUP($A234,[2]CurveFetch!$D$8:$V$1000,16,0)</f>
        <v>#N/A</v>
      </c>
      <c r="T234" s="141" t="e">
        <f t="shared" ca="1" si="61"/>
        <v>#N/A</v>
      </c>
    </row>
    <row r="235" spans="1:20" x14ac:dyDescent="0.2">
      <c r="A235" s="97">
        <f t="shared" ca="1" si="62"/>
        <v>48976</v>
      </c>
      <c r="B235" s="100" t="e">
        <f ca="1">VLOOKUP($A235,[2]CurveFetch!$D$8:$R$1000,2,0)</f>
        <v>#N/A</v>
      </c>
      <c r="C235" s="100" t="e">
        <f ca="1">VLOOKUP($A235,[2]CurveFetch!$D$8:$R$1000,7,0)</f>
        <v>#N/A</v>
      </c>
      <c r="D235" s="100" t="e">
        <f ca="1">VLOOKUP($A235,[2]CurveFetch!$D$8:$R$1000,5,0)</f>
        <v>#N/A</v>
      </c>
      <c r="E235" s="100" t="e">
        <f ca="1">VLOOKUP($A235,[2]CurveFetch!$D$8:$R$1000,4,0)</f>
        <v>#N/A</v>
      </c>
      <c r="F235" s="100" t="e">
        <f ca="1">VLOOKUP($A235,[2]CurveFetch!$D$8:$R$1000,15,0)</f>
        <v>#N/A</v>
      </c>
      <c r="G235" s="100" t="e">
        <f ca="1">VLOOKUP($A235,[2]CurveFetch!$D$8:$R$1000,3,0)</f>
        <v>#N/A</v>
      </c>
      <c r="H235" s="100" t="e">
        <f ca="1">VLOOKUP($A235,[2]CurveFetch!$D$8:$R$1000,9,0)</f>
        <v>#N/A</v>
      </c>
      <c r="I235" s="100" t="e">
        <f ca="1">VLOOKUP($A235,[2]CurveFetch!$D$8:$R$1000,11,0)</f>
        <v>#N/A</v>
      </c>
      <c r="J235" s="100" t="e">
        <f ca="1">VLOOKUP($A235,[2]CurveFetch!$D$8:$R$1000,8,0)</f>
        <v>#N/A</v>
      </c>
      <c r="K235" s="100" t="e">
        <f t="shared" ca="1" si="57"/>
        <v>#N/A</v>
      </c>
      <c r="L235" s="100" t="e">
        <f t="shared" ca="1" si="58"/>
        <v>#N/A</v>
      </c>
      <c r="M235" s="100" t="e">
        <f t="shared" ca="1" si="63"/>
        <v>#N/A</v>
      </c>
      <c r="N235" s="97">
        <f t="shared" ca="1" si="64"/>
        <v>48976</v>
      </c>
      <c r="O235" s="100" t="e">
        <f ca="1">VLOOKUP($A235,[2]CurveFetch!$D$8:$V$1000,16,0)</f>
        <v>#N/A</v>
      </c>
      <c r="P235" s="141" t="e">
        <f t="shared" ca="1" si="59"/>
        <v>#N/A</v>
      </c>
      <c r="Q235" s="100" t="e">
        <f ca="1">VLOOKUP($A235,[2]CurveFetch!$D$8:$V$1000,16,0)</f>
        <v>#N/A</v>
      </c>
      <c r="R235" s="141" t="e">
        <f t="shared" ca="1" si="60"/>
        <v>#N/A</v>
      </c>
      <c r="S235" s="100" t="e">
        <f ca="1">VLOOKUP($A235,[2]CurveFetch!$D$8:$V$1000,16,0)</f>
        <v>#N/A</v>
      </c>
      <c r="T235" s="141" t="e">
        <f t="shared" ca="1" si="61"/>
        <v>#N/A</v>
      </c>
    </row>
    <row r="236" spans="1:20" x14ac:dyDescent="0.2">
      <c r="A236" s="97">
        <f t="shared" ca="1" si="62"/>
        <v>49004</v>
      </c>
      <c r="B236" s="100" t="e">
        <f ca="1">VLOOKUP($A236,[2]CurveFetch!$D$8:$R$1000,2,0)</f>
        <v>#N/A</v>
      </c>
      <c r="C236" s="100" t="e">
        <f ca="1">VLOOKUP($A236,[2]CurveFetch!$D$8:$R$1000,7,0)</f>
        <v>#N/A</v>
      </c>
      <c r="D236" s="100" t="e">
        <f ca="1">VLOOKUP($A236,[2]CurveFetch!$D$8:$R$1000,5,0)</f>
        <v>#N/A</v>
      </c>
      <c r="E236" s="100" t="e">
        <f ca="1">VLOOKUP($A236,[2]CurveFetch!$D$8:$R$1000,4,0)</f>
        <v>#N/A</v>
      </c>
      <c r="F236" s="100" t="e">
        <f ca="1">VLOOKUP($A236,[2]CurveFetch!$D$8:$R$1000,15,0)</f>
        <v>#N/A</v>
      </c>
      <c r="G236" s="100" t="e">
        <f ca="1">VLOOKUP($A236,[2]CurveFetch!$D$8:$R$1000,3,0)</f>
        <v>#N/A</v>
      </c>
      <c r="H236" s="100" t="e">
        <f ca="1">VLOOKUP($A236,[2]CurveFetch!$D$8:$R$1000,9,0)</f>
        <v>#N/A</v>
      </c>
      <c r="I236" s="100" t="e">
        <f ca="1">VLOOKUP($A236,[2]CurveFetch!$D$8:$R$1000,11,0)</f>
        <v>#N/A</v>
      </c>
      <c r="J236" s="100" t="e">
        <f ca="1">VLOOKUP($A236,[2]CurveFetch!$D$8:$R$1000,8,0)</f>
        <v>#N/A</v>
      </c>
      <c r="K236" s="100" t="e">
        <f t="shared" ca="1" si="57"/>
        <v>#N/A</v>
      </c>
      <c r="L236" s="100" t="e">
        <f t="shared" ca="1" si="58"/>
        <v>#N/A</v>
      </c>
      <c r="M236" s="100" t="e">
        <f t="shared" ca="1" si="63"/>
        <v>#N/A</v>
      </c>
      <c r="N236" s="97">
        <f t="shared" ca="1" si="64"/>
        <v>49004</v>
      </c>
      <c r="O236" s="100" t="e">
        <f ca="1">VLOOKUP($A236,[2]CurveFetch!$D$8:$V$1000,16,0)</f>
        <v>#N/A</v>
      </c>
      <c r="P236" s="141" t="e">
        <f t="shared" ca="1" si="59"/>
        <v>#N/A</v>
      </c>
      <c r="Q236" s="100" t="e">
        <f ca="1">VLOOKUP($A236,[2]CurveFetch!$D$8:$V$1000,16,0)</f>
        <v>#N/A</v>
      </c>
      <c r="R236" s="141" t="e">
        <f t="shared" ca="1" si="60"/>
        <v>#N/A</v>
      </c>
      <c r="S236" s="100" t="e">
        <f ca="1">VLOOKUP($A236,[2]CurveFetch!$D$8:$V$1000,16,0)</f>
        <v>#N/A</v>
      </c>
      <c r="T236" s="141" t="e">
        <f t="shared" ca="1" si="61"/>
        <v>#N/A</v>
      </c>
    </row>
    <row r="237" spans="1:20" x14ac:dyDescent="0.2">
      <c r="A237" s="97">
        <f t="shared" ca="1" si="62"/>
        <v>49035</v>
      </c>
      <c r="B237" s="100" t="e">
        <f ca="1">VLOOKUP($A237,[2]CurveFetch!$D$8:$R$1000,2,0)</f>
        <v>#N/A</v>
      </c>
      <c r="C237" s="100" t="e">
        <f ca="1">VLOOKUP($A237,[2]CurveFetch!$D$8:$R$1000,7,0)</f>
        <v>#N/A</v>
      </c>
      <c r="D237" s="100" t="e">
        <f ca="1">VLOOKUP($A237,[2]CurveFetch!$D$8:$R$1000,5,0)</f>
        <v>#N/A</v>
      </c>
      <c r="E237" s="100" t="e">
        <f ca="1">VLOOKUP($A237,[2]CurveFetch!$D$8:$R$1000,4,0)</f>
        <v>#N/A</v>
      </c>
      <c r="F237" s="100" t="e">
        <f ca="1">VLOOKUP($A237,[2]CurveFetch!$D$8:$R$1000,15,0)</f>
        <v>#N/A</v>
      </c>
      <c r="G237" s="100" t="e">
        <f ca="1">VLOOKUP($A237,[2]CurveFetch!$D$8:$R$1000,3,0)</f>
        <v>#N/A</v>
      </c>
      <c r="H237" s="100" t="e">
        <f ca="1">VLOOKUP($A237,[2]CurveFetch!$D$8:$R$1000,9,0)</f>
        <v>#N/A</v>
      </c>
      <c r="I237" s="100" t="e">
        <f ca="1">VLOOKUP($A237,[2]CurveFetch!$D$8:$R$1000,11,0)</f>
        <v>#N/A</v>
      </c>
      <c r="J237" s="100" t="e">
        <f ca="1">VLOOKUP($A237,[2]CurveFetch!$D$8:$R$1000,8,0)</f>
        <v>#N/A</v>
      </c>
      <c r="K237" s="100" t="e">
        <f t="shared" ca="1" si="57"/>
        <v>#N/A</v>
      </c>
      <c r="L237" s="100" t="e">
        <f t="shared" ca="1" si="58"/>
        <v>#N/A</v>
      </c>
      <c r="M237" s="100" t="e">
        <f t="shared" ca="1" si="63"/>
        <v>#N/A</v>
      </c>
      <c r="N237" s="97">
        <f t="shared" ca="1" si="64"/>
        <v>49035</v>
      </c>
      <c r="O237" s="100" t="e">
        <f ca="1">VLOOKUP($A237,[2]CurveFetch!$D$8:$V$1000,16,0)</f>
        <v>#N/A</v>
      </c>
      <c r="P237" s="141" t="e">
        <f t="shared" ca="1" si="59"/>
        <v>#N/A</v>
      </c>
      <c r="Q237" s="100" t="e">
        <f ca="1">VLOOKUP($A237,[2]CurveFetch!$D$8:$V$1000,16,0)</f>
        <v>#N/A</v>
      </c>
      <c r="R237" s="141" t="e">
        <f t="shared" ca="1" si="60"/>
        <v>#N/A</v>
      </c>
      <c r="S237" s="100" t="e">
        <f ca="1">VLOOKUP($A237,[2]CurveFetch!$D$8:$V$1000,16,0)</f>
        <v>#N/A</v>
      </c>
      <c r="T237" s="141" t="e">
        <f t="shared" ca="1" si="61"/>
        <v>#N/A</v>
      </c>
    </row>
    <row r="238" spans="1:20" x14ac:dyDescent="0.2">
      <c r="A238" s="97">
        <f t="shared" ca="1" si="62"/>
        <v>49065</v>
      </c>
      <c r="B238" s="100" t="e">
        <f ca="1">VLOOKUP($A238,[2]CurveFetch!$D$8:$R$1000,2,0)</f>
        <v>#N/A</v>
      </c>
      <c r="C238" s="100" t="e">
        <f ca="1">VLOOKUP($A238,[2]CurveFetch!$D$8:$R$1000,7,0)</f>
        <v>#N/A</v>
      </c>
      <c r="D238" s="100" t="e">
        <f ca="1">VLOOKUP($A238,[2]CurveFetch!$D$8:$R$1000,5,0)</f>
        <v>#N/A</v>
      </c>
      <c r="E238" s="100" t="e">
        <f ca="1">VLOOKUP($A238,[2]CurveFetch!$D$8:$R$1000,4,0)</f>
        <v>#N/A</v>
      </c>
      <c r="F238" s="100" t="e">
        <f ca="1">VLOOKUP($A238,[2]CurveFetch!$D$8:$R$1000,15,0)</f>
        <v>#N/A</v>
      </c>
      <c r="G238" s="100" t="e">
        <f ca="1">VLOOKUP($A238,[2]CurveFetch!$D$8:$R$1000,3,0)</f>
        <v>#N/A</v>
      </c>
      <c r="H238" s="100" t="e">
        <f ca="1">VLOOKUP($A238,[2]CurveFetch!$D$8:$R$1000,9,0)</f>
        <v>#N/A</v>
      </c>
      <c r="I238" s="100" t="e">
        <f ca="1">VLOOKUP($A238,[2]CurveFetch!$D$8:$R$1000,11,0)</f>
        <v>#N/A</v>
      </c>
      <c r="J238" s="100" t="e">
        <f ca="1">VLOOKUP($A238,[2]CurveFetch!$D$8:$R$1000,8,0)</f>
        <v>#N/A</v>
      </c>
      <c r="K238" s="100" t="e">
        <f t="shared" ca="1" si="57"/>
        <v>#N/A</v>
      </c>
      <c r="L238" s="100" t="e">
        <f t="shared" ca="1" si="58"/>
        <v>#N/A</v>
      </c>
      <c r="M238" s="100" t="e">
        <f t="shared" ca="1" si="63"/>
        <v>#N/A</v>
      </c>
      <c r="N238" s="97">
        <f t="shared" ca="1" si="64"/>
        <v>49065</v>
      </c>
      <c r="O238" s="100" t="e">
        <f ca="1">VLOOKUP($A238,[2]CurveFetch!$D$8:$V$1000,16,0)</f>
        <v>#N/A</v>
      </c>
      <c r="P238" s="141" t="e">
        <f t="shared" ca="1" si="59"/>
        <v>#N/A</v>
      </c>
      <c r="Q238" s="100" t="e">
        <f ca="1">VLOOKUP($A238,[2]CurveFetch!$D$8:$V$1000,16,0)</f>
        <v>#N/A</v>
      </c>
      <c r="R238" s="141" t="e">
        <f t="shared" ca="1" si="60"/>
        <v>#N/A</v>
      </c>
      <c r="S238" s="100" t="e">
        <f ca="1">VLOOKUP($A238,[2]CurveFetch!$D$8:$V$1000,16,0)</f>
        <v>#N/A</v>
      </c>
      <c r="T238" s="141" t="e">
        <f t="shared" ca="1" si="61"/>
        <v>#N/A</v>
      </c>
    </row>
    <row r="239" spans="1:20" x14ac:dyDescent="0.2">
      <c r="A239" s="97">
        <f t="shared" ca="1" si="62"/>
        <v>49096</v>
      </c>
      <c r="B239" s="100" t="e">
        <f ca="1">VLOOKUP($A239,[2]CurveFetch!$D$8:$R$1000,2,0)</f>
        <v>#N/A</v>
      </c>
      <c r="C239" s="100" t="e">
        <f ca="1">VLOOKUP($A239,[2]CurveFetch!$D$8:$R$1000,7,0)</f>
        <v>#N/A</v>
      </c>
      <c r="D239" s="100" t="e">
        <f ca="1">VLOOKUP($A239,[2]CurveFetch!$D$8:$R$1000,5,0)</f>
        <v>#N/A</v>
      </c>
      <c r="E239" s="100" t="e">
        <f ca="1">VLOOKUP($A239,[2]CurveFetch!$D$8:$R$1000,4,0)</f>
        <v>#N/A</v>
      </c>
      <c r="F239" s="100" t="e">
        <f ca="1">VLOOKUP($A239,[2]CurveFetch!$D$8:$R$1000,15,0)</f>
        <v>#N/A</v>
      </c>
      <c r="G239" s="100" t="e">
        <f ca="1">VLOOKUP($A239,[2]CurveFetch!$D$8:$R$1000,3,0)</f>
        <v>#N/A</v>
      </c>
      <c r="H239" s="100" t="e">
        <f ca="1">VLOOKUP($A239,[2]CurveFetch!$D$8:$R$1000,9,0)</f>
        <v>#N/A</v>
      </c>
      <c r="I239" s="100" t="e">
        <f ca="1">VLOOKUP($A239,[2]CurveFetch!$D$8:$R$1000,11,0)</f>
        <v>#N/A</v>
      </c>
      <c r="J239" s="100" t="e">
        <f ca="1">VLOOKUP($A239,[2]CurveFetch!$D$8:$R$1000,8,0)</f>
        <v>#N/A</v>
      </c>
      <c r="K239" s="100" t="e">
        <f t="shared" ca="1" si="57"/>
        <v>#N/A</v>
      </c>
      <c r="L239" s="100" t="e">
        <f t="shared" ca="1" si="58"/>
        <v>#N/A</v>
      </c>
      <c r="M239" s="100" t="e">
        <f t="shared" ca="1" si="63"/>
        <v>#N/A</v>
      </c>
      <c r="N239" s="97">
        <f t="shared" ca="1" si="64"/>
        <v>49096</v>
      </c>
      <c r="O239" s="100" t="e">
        <f ca="1">VLOOKUP($A239,[2]CurveFetch!$D$8:$V$1000,16,0)</f>
        <v>#N/A</v>
      </c>
      <c r="P239" s="141" t="e">
        <f t="shared" ca="1" si="59"/>
        <v>#N/A</v>
      </c>
      <c r="Q239" s="100" t="e">
        <f ca="1">VLOOKUP($A239,[2]CurveFetch!$D$8:$V$1000,16,0)</f>
        <v>#N/A</v>
      </c>
      <c r="R239" s="141" t="e">
        <f t="shared" ca="1" si="60"/>
        <v>#N/A</v>
      </c>
      <c r="S239" s="100" t="e">
        <f ca="1">VLOOKUP($A239,[2]CurveFetch!$D$8:$V$1000,16,0)</f>
        <v>#N/A</v>
      </c>
      <c r="T239" s="141" t="e">
        <f t="shared" ca="1" si="61"/>
        <v>#N/A</v>
      </c>
    </row>
    <row r="240" spans="1:20" x14ac:dyDescent="0.2">
      <c r="A240" s="97">
        <f t="shared" ca="1" si="62"/>
        <v>49126</v>
      </c>
      <c r="B240" s="100" t="e">
        <f ca="1">VLOOKUP($A240,[2]CurveFetch!$D$8:$R$1000,2,0)</f>
        <v>#N/A</v>
      </c>
      <c r="C240" s="100" t="e">
        <f ca="1">VLOOKUP($A240,[2]CurveFetch!$D$8:$R$1000,7,0)</f>
        <v>#N/A</v>
      </c>
      <c r="D240" s="100" t="e">
        <f ca="1">VLOOKUP($A240,[2]CurveFetch!$D$8:$R$1000,5,0)</f>
        <v>#N/A</v>
      </c>
      <c r="E240" s="100" t="e">
        <f ca="1">VLOOKUP($A240,[2]CurveFetch!$D$8:$R$1000,4,0)</f>
        <v>#N/A</v>
      </c>
      <c r="F240" s="100" t="e">
        <f ca="1">VLOOKUP($A240,[2]CurveFetch!$D$8:$R$1000,15,0)</f>
        <v>#N/A</v>
      </c>
      <c r="G240" s="100" t="e">
        <f ca="1">VLOOKUP($A240,[2]CurveFetch!$D$8:$R$1000,3,0)</f>
        <v>#N/A</v>
      </c>
      <c r="H240" s="100" t="e">
        <f ca="1">VLOOKUP($A240,[2]CurveFetch!$D$8:$R$1000,9,0)</f>
        <v>#N/A</v>
      </c>
      <c r="I240" s="100" t="e">
        <f ca="1">VLOOKUP($A240,[2]CurveFetch!$D$8:$R$1000,11,0)</f>
        <v>#N/A</v>
      </c>
      <c r="J240" s="100" t="e">
        <f ca="1">VLOOKUP($A240,[2]CurveFetch!$D$8:$R$1000,8,0)</f>
        <v>#N/A</v>
      </c>
      <c r="K240" s="100" t="e">
        <f t="shared" ca="1" si="57"/>
        <v>#N/A</v>
      </c>
      <c r="L240" s="100" t="e">
        <f t="shared" ca="1" si="58"/>
        <v>#N/A</v>
      </c>
      <c r="M240" s="100" t="e">
        <f t="shared" ca="1" si="63"/>
        <v>#N/A</v>
      </c>
      <c r="N240" s="97">
        <f t="shared" ca="1" si="64"/>
        <v>49126</v>
      </c>
      <c r="O240" s="100" t="e">
        <f ca="1">VLOOKUP($A240,[2]CurveFetch!$D$8:$V$1000,16,0)</f>
        <v>#N/A</v>
      </c>
      <c r="P240" s="141" t="e">
        <f t="shared" ca="1" si="59"/>
        <v>#N/A</v>
      </c>
      <c r="Q240" s="100" t="e">
        <f ca="1">VLOOKUP($A240,[2]CurveFetch!$D$8:$V$1000,16,0)</f>
        <v>#N/A</v>
      </c>
      <c r="R240" s="141" t="e">
        <f t="shared" ca="1" si="60"/>
        <v>#N/A</v>
      </c>
      <c r="S240" s="100" t="e">
        <f ca="1">VLOOKUP($A240,[2]CurveFetch!$D$8:$V$1000,16,0)</f>
        <v>#N/A</v>
      </c>
      <c r="T240" s="141" t="e">
        <f t="shared" ca="1" si="61"/>
        <v>#N/A</v>
      </c>
    </row>
    <row r="241" spans="1:20" x14ac:dyDescent="0.2">
      <c r="A241" s="97">
        <f t="shared" ca="1" si="62"/>
        <v>49157</v>
      </c>
      <c r="B241" s="100" t="e">
        <f ca="1">VLOOKUP($A241,[2]CurveFetch!$D$8:$R$1000,2,0)</f>
        <v>#N/A</v>
      </c>
      <c r="C241" s="100" t="e">
        <f ca="1">VLOOKUP($A241,[2]CurveFetch!$D$8:$R$1000,7,0)</f>
        <v>#N/A</v>
      </c>
      <c r="D241" s="100" t="e">
        <f ca="1">VLOOKUP($A241,[2]CurveFetch!$D$8:$R$1000,5,0)</f>
        <v>#N/A</v>
      </c>
      <c r="E241" s="100" t="e">
        <f ca="1">VLOOKUP($A241,[2]CurveFetch!$D$8:$R$1000,4,0)</f>
        <v>#N/A</v>
      </c>
      <c r="F241" s="100" t="e">
        <f ca="1">VLOOKUP($A241,[2]CurveFetch!$D$8:$R$1000,15,0)</f>
        <v>#N/A</v>
      </c>
      <c r="G241" s="100" t="e">
        <f ca="1">VLOOKUP($A241,[2]CurveFetch!$D$8:$R$1000,3,0)</f>
        <v>#N/A</v>
      </c>
      <c r="H241" s="100" t="e">
        <f ca="1">VLOOKUP($A241,[2]CurveFetch!$D$8:$R$1000,9,0)</f>
        <v>#N/A</v>
      </c>
      <c r="I241" s="100" t="e">
        <f ca="1">VLOOKUP($A241,[2]CurveFetch!$D$8:$R$1000,11,0)</f>
        <v>#N/A</v>
      </c>
      <c r="J241" s="100" t="e">
        <f ca="1">VLOOKUP($A241,[2]CurveFetch!$D$8:$R$1000,8,0)</f>
        <v>#N/A</v>
      </c>
      <c r="K241" s="100" t="e">
        <f t="shared" ca="1" si="57"/>
        <v>#N/A</v>
      </c>
      <c r="L241" s="100" t="e">
        <f t="shared" ca="1" si="58"/>
        <v>#N/A</v>
      </c>
      <c r="M241" s="100" t="e">
        <f t="shared" ca="1" si="63"/>
        <v>#N/A</v>
      </c>
      <c r="N241" s="97">
        <f t="shared" ca="1" si="64"/>
        <v>49157</v>
      </c>
      <c r="O241" s="100" t="e">
        <f ca="1">VLOOKUP($A241,[2]CurveFetch!$D$8:$V$1000,16,0)</f>
        <v>#N/A</v>
      </c>
      <c r="P241" s="141" t="e">
        <f t="shared" ca="1" si="59"/>
        <v>#N/A</v>
      </c>
      <c r="Q241" s="100" t="e">
        <f ca="1">VLOOKUP($A241,[2]CurveFetch!$D$8:$V$1000,16,0)</f>
        <v>#N/A</v>
      </c>
      <c r="R241" s="141" t="e">
        <f t="shared" ca="1" si="60"/>
        <v>#N/A</v>
      </c>
      <c r="S241" s="100" t="e">
        <f ca="1">VLOOKUP($A241,[2]CurveFetch!$D$8:$V$1000,16,0)</f>
        <v>#N/A</v>
      </c>
      <c r="T241" s="141" t="e">
        <f t="shared" ca="1" si="61"/>
        <v>#N/A</v>
      </c>
    </row>
    <row r="242" spans="1:20" x14ac:dyDescent="0.2">
      <c r="A242" s="97">
        <f t="shared" ca="1" si="62"/>
        <v>49188</v>
      </c>
      <c r="B242" s="100" t="e">
        <f ca="1">VLOOKUP($A242,[2]CurveFetch!$D$8:$R$1000,2,0)</f>
        <v>#N/A</v>
      </c>
      <c r="C242" s="100" t="e">
        <f ca="1">VLOOKUP($A242,[2]CurveFetch!$D$8:$R$1000,7,0)</f>
        <v>#N/A</v>
      </c>
      <c r="D242" s="100" t="e">
        <f ca="1">VLOOKUP($A242,[2]CurveFetch!$D$8:$R$1000,5,0)</f>
        <v>#N/A</v>
      </c>
      <c r="E242" s="100" t="e">
        <f ca="1">VLOOKUP($A242,[2]CurveFetch!$D$8:$R$1000,4,0)</f>
        <v>#N/A</v>
      </c>
      <c r="F242" s="100" t="e">
        <f ca="1">VLOOKUP($A242,[2]CurveFetch!$D$8:$R$1000,15,0)</f>
        <v>#N/A</v>
      </c>
      <c r="G242" s="100" t="e">
        <f ca="1">VLOOKUP($A242,[2]CurveFetch!$D$8:$R$1000,3,0)</f>
        <v>#N/A</v>
      </c>
      <c r="H242" s="100" t="e">
        <f ca="1">VLOOKUP($A242,[2]CurveFetch!$D$8:$R$1000,9,0)</f>
        <v>#N/A</v>
      </c>
      <c r="I242" s="100" t="e">
        <f ca="1">VLOOKUP($A242,[2]CurveFetch!$D$8:$R$1000,11,0)</f>
        <v>#N/A</v>
      </c>
      <c r="J242" s="100" t="e">
        <f ca="1">VLOOKUP($A242,[2]CurveFetch!$D$8:$R$1000,8,0)</f>
        <v>#N/A</v>
      </c>
      <c r="K242" s="100" t="e">
        <f t="shared" ca="1" si="57"/>
        <v>#N/A</v>
      </c>
      <c r="L242" s="100" t="e">
        <f t="shared" ca="1" si="58"/>
        <v>#N/A</v>
      </c>
      <c r="M242" s="100" t="e">
        <f t="shared" ca="1" si="63"/>
        <v>#N/A</v>
      </c>
      <c r="N242" s="97">
        <f t="shared" ca="1" si="64"/>
        <v>49188</v>
      </c>
      <c r="O242" s="100" t="e">
        <f ca="1">VLOOKUP($A242,[2]CurveFetch!$D$8:$V$1000,16,0)</f>
        <v>#N/A</v>
      </c>
      <c r="P242" s="141" t="e">
        <f t="shared" ca="1" si="59"/>
        <v>#N/A</v>
      </c>
      <c r="Q242" s="100" t="e">
        <f ca="1">VLOOKUP($A242,[2]CurveFetch!$D$8:$V$1000,16,0)</f>
        <v>#N/A</v>
      </c>
      <c r="R242" s="141" t="e">
        <f t="shared" ca="1" si="60"/>
        <v>#N/A</v>
      </c>
      <c r="S242" s="100" t="e">
        <f ca="1">VLOOKUP($A242,[2]CurveFetch!$D$8:$V$1000,16,0)</f>
        <v>#N/A</v>
      </c>
      <c r="T242" s="141" t="e">
        <f t="shared" ca="1" si="61"/>
        <v>#N/A</v>
      </c>
    </row>
    <row r="243" spans="1:20" x14ac:dyDescent="0.2">
      <c r="A243" s="97">
        <f t="shared" ca="1" si="62"/>
        <v>49218</v>
      </c>
      <c r="B243" s="100" t="e">
        <f ca="1">VLOOKUP($A243,[2]CurveFetch!$D$8:$R$1000,2,0)</f>
        <v>#N/A</v>
      </c>
      <c r="C243" s="100" t="e">
        <f ca="1">VLOOKUP($A243,[2]CurveFetch!$D$8:$R$1000,7,0)</f>
        <v>#N/A</v>
      </c>
      <c r="D243" s="100" t="e">
        <f ca="1">VLOOKUP($A243,[2]CurveFetch!$D$8:$R$1000,5,0)</f>
        <v>#N/A</v>
      </c>
      <c r="E243" s="100" t="e">
        <f ca="1">VLOOKUP($A243,[2]CurveFetch!$D$8:$R$1000,4,0)</f>
        <v>#N/A</v>
      </c>
      <c r="F243" s="100" t="e">
        <f ca="1">VLOOKUP($A243,[2]CurveFetch!$D$8:$R$1000,15,0)</f>
        <v>#N/A</v>
      </c>
      <c r="G243" s="100" t="e">
        <f ca="1">VLOOKUP($A243,[2]CurveFetch!$D$8:$R$1000,3,0)</f>
        <v>#N/A</v>
      </c>
      <c r="H243" s="100" t="e">
        <f ca="1">VLOOKUP($A243,[2]CurveFetch!$D$8:$R$1000,9,0)</f>
        <v>#N/A</v>
      </c>
      <c r="I243" s="100" t="e">
        <f ca="1">VLOOKUP($A243,[2]CurveFetch!$D$8:$R$1000,11,0)</f>
        <v>#N/A</v>
      </c>
      <c r="J243" s="100" t="e">
        <f ca="1">VLOOKUP($A243,[2]CurveFetch!$D$8:$R$1000,8,0)</f>
        <v>#N/A</v>
      </c>
      <c r="K243" s="100" t="e">
        <f t="shared" ca="1" si="57"/>
        <v>#N/A</v>
      </c>
      <c r="L243" s="100" t="e">
        <f t="shared" ca="1" si="58"/>
        <v>#N/A</v>
      </c>
      <c r="M243" s="100" t="e">
        <f t="shared" ca="1" si="63"/>
        <v>#N/A</v>
      </c>
      <c r="N243" s="97">
        <f t="shared" ca="1" si="64"/>
        <v>49218</v>
      </c>
      <c r="O243" s="100" t="e">
        <f ca="1">VLOOKUP($A243,[2]CurveFetch!$D$8:$V$1000,16,0)</f>
        <v>#N/A</v>
      </c>
      <c r="P243" s="141" t="e">
        <f t="shared" ca="1" si="59"/>
        <v>#N/A</v>
      </c>
      <c r="Q243" s="100" t="e">
        <f ca="1">VLOOKUP($A243,[2]CurveFetch!$D$8:$V$1000,16,0)</f>
        <v>#N/A</v>
      </c>
      <c r="R243" s="141" t="e">
        <f t="shared" ca="1" si="60"/>
        <v>#N/A</v>
      </c>
      <c r="S243" s="100" t="e">
        <f ca="1">VLOOKUP($A243,[2]CurveFetch!$D$8:$V$1000,16,0)</f>
        <v>#N/A</v>
      </c>
      <c r="T243" s="141" t="e">
        <f t="shared" ca="1" si="61"/>
        <v>#N/A</v>
      </c>
    </row>
    <row r="244" spans="1:20" x14ac:dyDescent="0.2">
      <c r="A244" s="97">
        <f t="shared" ca="1" si="62"/>
        <v>49249</v>
      </c>
      <c r="B244" s="100" t="e">
        <f ca="1">VLOOKUP($A244,[2]CurveFetch!$D$8:$R$1000,2,0)</f>
        <v>#N/A</v>
      </c>
      <c r="C244" s="100" t="e">
        <f ca="1">VLOOKUP($A244,[2]CurveFetch!$D$8:$R$1000,7,0)</f>
        <v>#N/A</v>
      </c>
      <c r="D244" s="100" t="e">
        <f ca="1">VLOOKUP($A244,[2]CurveFetch!$D$8:$R$1000,5,0)</f>
        <v>#N/A</v>
      </c>
      <c r="E244" s="100" t="e">
        <f ca="1">VLOOKUP($A244,[2]CurveFetch!$D$8:$R$1000,4,0)</f>
        <v>#N/A</v>
      </c>
      <c r="F244" s="100" t="e">
        <f ca="1">VLOOKUP($A244,[2]CurveFetch!$D$8:$R$1000,15,0)</f>
        <v>#N/A</v>
      </c>
      <c r="G244" s="100" t="e">
        <f ca="1">VLOOKUP($A244,[2]CurveFetch!$D$8:$R$1000,3,0)</f>
        <v>#N/A</v>
      </c>
      <c r="H244" s="100" t="e">
        <f ca="1">VLOOKUP($A244,[2]CurveFetch!$D$8:$R$1000,9,0)</f>
        <v>#N/A</v>
      </c>
      <c r="I244" s="100" t="e">
        <f ca="1">VLOOKUP($A244,[2]CurveFetch!$D$8:$R$1000,11,0)</f>
        <v>#N/A</v>
      </c>
      <c r="J244" s="100" t="e">
        <f ca="1">VLOOKUP($A244,[2]CurveFetch!$D$8:$R$1000,8,0)</f>
        <v>#N/A</v>
      </c>
      <c r="K244" s="100" t="e">
        <f t="shared" ca="1" si="57"/>
        <v>#N/A</v>
      </c>
      <c r="L244" s="100" t="e">
        <f t="shared" ca="1" si="58"/>
        <v>#N/A</v>
      </c>
      <c r="M244" s="100" t="e">
        <f t="shared" ca="1" si="63"/>
        <v>#N/A</v>
      </c>
      <c r="N244" s="97">
        <f t="shared" ca="1" si="64"/>
        <v>49249</v>
      </c>
      <c r="O244" s="100" t="e">
        <f ca="1">VLOOKUP($A244,[2]CurveFetch!$D$8:$V$1000,16,0)</f>
        <v>#N/A</v>
      </c>
      <c r="P244" s="141" t="e">
        <f t="shared" ca="1" si="59"/>
        <v>#N/A</v>
      </c>
      <c r="Q244" s="100" t="e">
        <f ca="1">VLOOKUP($A244,[2]CurveFetch!$D$8:$V$1000,16,0)</f>
        <v>#N/A</v>
      </c>
      <c r="R244" s="141" t="e">
        <f t="shared" ca="1" si="60"/>
        <v>#N/A</v>
      </c>
      <c r="S244" s="100" t="e">
        <f ca="1">VLOOKUP($A244,[2]CurveFetch!$D$8:$V$1000,16,0)</f>
        <v>#N/A</v>
      </c>
      <c r="T244" s="141" t="e">
        <f t="shared" ca="1" si="61"/>
        <v>#N/A</v>
      </c>
    </row>
    <row r="245" spans="1:20" x14ac:dyDescent="0.2">
      <c r="A245" s="97">
        <f t="shared" ca="1" si="62"/>
        <v>49279</v>
      </c>
      <c r="B245" s="100" t="e">
        <f ca="1">VLOOKUP($A245,[2]CurveFetch!$D$8:$R$1000,2,0)</f>
        <v>#N/A</v>
      </c>
      <c r="C245" s="100" t="e">
        <f ca="1">VLOOKUP($A245,[2]CurveFetch!$D$8:$R$1000,7,0)</f>
        <v>#N/A</v>
      </c>
      <c r="D245" s="100" t="e">
        <f ca="1">VLOOKUP($A245,[2]CurveFetch!$D$8:$R$1000,5,0)</f>
        <v>#N/A</v>
      </c>
      <c r="E245" s="100" t="e">
        <f ca="1">VLOOKUP($A245,[2]CurveFetch!$D$8:$R$1000,4,0)</f>
        <v>#N/A</v>
      </c>
      <c r="F245" s="100" t="e">
        <f ca="1">VLOOKUP($A245,[2]CurveFetch!$D$8:$R$1000,15,0)</f>
        <v>#N/A</v>
      </c>
      <c r="G245" s="100" t="e">
        <f ca="1">VLOOKUP($A245,[2]CurveFetch!$D$8:$R$1000,3,0)</f>
        <v>#N/A</v>
      </c>
      <c r="H245" s="100" t="e">
        <f ca="1">VLOOKUP($A245,[2]CurveFetch!$D$8:$R$1000,9,0)</f>
        <v>#N/A</v>
      </c>
      <c r="I245" s="100" t="e">
        <f ca="1">VLOOKUP($A245,[2]CurveFetch!$D$8:$R$1000,11,0)</f>
        <v>#N/A</v>
      </c>
      <c r="J245" s="100" t="e">
        <f ca="1">VLOOKUP($A245,[2]CurveFetch!$D$8:$R$1000,8,0)</f>
        <v>#N/A</v>
      </c>
      <c r="K245" s="100" t="e">
        <f t="shared" ca="1" si="57"/>
        <v>#N/A</v>
      </c>
      <c r="L245" s="100" t="e">
        <f t="shared" ca="1" si="58"/>
        <v>#N/A</v>
      </c>
      <c r="M245" s="100" t="e">
        <f t="shared" ca="1" si="63"/>
        <v>#N/A</v>
      </c>
      <c r="N245" s="97">
        <f t="shared" ca="1" si="64"/>
        <v>49279</v>
      </c>
      <c r="O245" s="100" t="e">
        <f ca="1">VLOOKUP($A245,[2]CurveFetch!$D$8:$V$1000,16,0)</f>
        <v>#N/A</v>
      </c>
      <c r="P245" s="141" t="e">
        <f t="shared" ca="1" si="59"/>
        <v>#N/A</v>
      </c>
      <c r="Q245" s="100" t="e">
        <f ca="1">VLOOKUP($A245,[2]CurveFetch!$D$8:$V$1000,16,0)</f>
        <v>#N/A</v>
      </c>
      <c r="R245" s="141" t="e">
        <f t="shared" ca="1" si="60"/>
        <v>#N/A</v>
      </c>
      <c r="S245" s="100" t="e">
        <f ca="1">VLOOKUP($A245,[2]CurveFetch!$D$8:$V$1000,16,0)</f>
        <v>#N/A</v>
      </c>
      <c r="T245" s="141" t="e">
        <f t="shared" ca="1" si="61"/>
        <v>#N/A</v>
      </c>
    </row>
    <row r="246" spans="1:20" x14ac:dyDescent="0.2">
      <c r="A246" s="97">
        <f t="shared" ca="1" si="62"/>
        <v>49310</v>
      </c>
      <c r="B246" s="100" t="e">
        <f ca="1">VLOOKUP($A246,[2]CurveFetch!$D$8:$R$1000,2,0)</f>
        <v>#N/A</v>
      </c>
      <c r="C246" s="100" t="e">
        <f ca="1">VLOOKUP($A246,[2]CurveFetch!$D$8:$R$1000,7,0)</f>
        <v>#N/A</v>
      </c>
      <c r="D246" s="100" t="e">
        <f ca="1">VLOOKUP($A246,[2]CurveFetch!$D$8:$R$1000,5,0)</f>
        <v>#N/A</v>
      </c>
      <c r="E246" s="100" t="e">
        <f ca="1">VLOOKUP($A246,[2]CurveFetch!$D$8:$R$1000,4,0)</f>
        <v>#N/A</v>
      </c>
      <c r="F246" s="100" t="e">
        <f ca="1">VLOOKUP($A246,[2]CurveFetch!$D$8:$R$1000,15,0)</f>
        <v>#N/A</v>
      </c>
      <c r="G246" s="100" t="e">
        <f ca="1">VLOOKUP($A246,[2]CurveFetch!$D$8:$R$1000,3,0)</f>
        <v>#N/A</v>
      </c>
      <c r="H246" s="100" t="e">
        <f ca="1">VLOOKUP($A246,[2]CurveFetch!$D$8:$R$1000,9,0)</f>
        <v>#N/A</v>
      </c>
      <c r="I246" s="100" t="e">
        <f ca="1">VLOOKUP($A246,[2]CurveFetch!$D$8:$R$1000,11,0)</f>
        <v>#N/A</v>
      </c>
      <c r="J246" s="100" t="e">
        <f ca="1">VLOOKUP($A246,[2]CurveFetch!$D$8:$R$1000,8,0)</f>
        <v>#N/A</v>
      </c>
      <c r="K246" s="100" t="e">
        <f t="shared" ca="1" si="57"/>
        <v>#N/A</v>
      </c>
      <c r="L246" s="100" t="e">
        <f t="shared" ca="1" si="58"/>
        <v>#N/A</v>
      </c>
      <c r="M246" s="100" t="e">
        <f t="shared" ca="1" si="63"/>
        <v>#N/A</v>
      </c>
      <c r="N246" s="97">
        <f t="shared" ca="1" si="64"/>
        <v>49310</v>
      </c>
      <c r="O246" s="100" t="e">
        <f ca="1">VLOOKUP($A246,[2]CurveFetch!$D$8:$V$1000,16,0)</f>
        <v>#N/A</v>
      </c>
      <c r="P246" s="141" t="e">
        <f t="shared" ca="1" si="59"/>
        <v>#N/A</v>
      </c>
      <c r="Q246" s="100" t="e">
        <f ca="1">VLOOKUP($A246,[2]CurveFetch!$D$8:$V$1000,16,0)</f>
        <v>#N/A</v>
      </c>
      <c r="R246" s="141" t="e">
        <f t="shared" ca="1" si="60"/>
        <v>#N/A</v>
      </c>
      <c r="S246" s="100" t="e">
        <f ca="1">VLOOKUP($A246,[2]CurveFetch!$D$8:$V$1000,16,0)</f>
        <v>#N/A</v>
      </c>
      <c r="T246" s="141" t="e">
        <f t="shared" ca="1" si="61"/>
        <v>#N/A</v>
      </c>
    </row>
    <row r="247" spans="1:20" x14ac:dyDescent="0.2">
      <c r="A247" s="97">
        <f t="shared" ca="1" si="62"/>
        <v>49341</v>
      </c>
      <c r="B247" s="100" t="e">
        <f ca="1">VLOOKUP($A247,[2]CurveFetch!$D$8:$R$1000,2,0)</f>
        <v>#N/A</v>
      </c>
      <c r="C247" s="100" t="e">
        <f ca="1">VLOOKUP($A247,[2]CurveFetch!$D$8:$R$1000,7,0)</f>
        <v>#N/A</v>
      </c>
      <c r="D247" s="100" t="e">
        <f ca="1">VLOOKUP($A247,[2]CurveFetch!$D$8:$R$1000,5,0)</f>
        <v>#N/A</v>
      </c>
      <c r="E247" s="100" t="e">
        <f ca="1">VLOOKUP($A247,[2]CurveFetch!$D$8:$R$1000,4,0)</f>
        <v>#N/A</v>
      </c>
      <c r="F247" s="100" t="e">
        <f ca="1">VLOOKUP($A247,[2]CurveFetch!$D$8:$R$1000,15,0)</f>
        <v>#N/A</v>
      </c>
      <c r="G247" s="100" t="e">
        <f ca="1">VLOOKUP($A247,[2]CurveFetch!$D$8:$R$1000,3,0)</f>
        <v>#N/A</v>
      </c>
      <c r="H247" s="100" t="e">
        <f ca="1">VLOOKUP($A247,[2]CurveFetch!$D$8:$R$1000,9,0)</f>
        <v>#N/A</v>
      </c>
      <c r="I247" s="100" t="e">
        <f ca="1">VLOOKUP($A247,[2]CurveFetch!$D$8:$R$1000,11,0)</f>
        <v>#N/A</v>
      </c>
      <c r="J247" s="100" t="e">
        <f ca="1">VLOOKUP($A247,[2]CurveFetch!$D$8:$R$1000,8,0)</f>
        <v>#N/A</v>
      </c>
      <c r="K247" s="100" t="e">
        <f t="shared" ca="1" si="57"/>
        <v>#N/A</v>
      </c>
      <c r="L247" s="100" t="e">
        <f t="shared" ca="1" si="58"/>
        <v>#N/A</v>
      </c>
      <c r="M247" s="100" t="e">
        <f t="shared" ca="1" si="63"/>
        <v>#N/A</v>
      </c>
      <c r="N247" s="97">
        <f t="shared" ca="1" si="64"/>
        <v>49341</v>
      </c>
      <c r="O247" s="100" t="e">
        <f ca="1">VLOOKUP($A247,[2]CurveFetch!$D$8:$V$1000,16,0)</f>
        <v>#N/A</v>
      </c>
      <c r="P247" s="141" t="e">
        <f t="shared" ca="1" si="59"/>
        <v>#N/A</v>
      </c>
      <c r="Q247" s="100" t="e">
        <f ca="1">VLOOKUP($A247,[2]CurveFetch!$D$8:$V$1000,16,0)</f>
        <v>#N/A</v>
      </c>
      <c r="R247" s="141" t="e">
        <f t="shared" ca="1" si="60"/>
        <v>#N/A</v>
      </c>
      <c r="S247" s="100" t="e">
        <f ca="1">VLOOKUP($A247,[2]CurveFetch!$D$8:$V$1000,16,0)</f>
        <v>#N/A</v>
      </c>
      <c r="T247" s="141" t="e">
        <f t="shared" ca="1" si="61"/>
        <v>#N/A</v>
      </c>
    </row>
    <row r="248" spans="1:20" x14ac:dyDescent="0.2">
      <c r="A248" s="97">
        <f t="shared" ca="1" si="62"/>
        <v>49369</v>
      </c>
      <c r="B248" s="100" t="e">
        <f ca="1">VLOOKUP($A248,[2]CurveFetch!$D$8:$R$1000,2,0)</f>
        <v>#N/A</v>
      </c>
      <c r="C248" s="100" t="e">
        <f ca="1">VLOOKUP($A248,[2]CurveFetch!$D$8:$R$1000,7,0)</f>
        <v>#N/A</v>
      </c>
      <c r="D248" s="100" t="e">
        <f ca="1">VLOOKUP($A248,[2]CurveFetch!$D$8:$R$1000,5,0)</f>
        <v>#N/A</v>
      </c>
      <c r="E248" s="100" t="e">
        <f ca="1">VLOOKUP($A248,[2]CurveFetch!$D$8:$R$1000,4,0)</f>
        <v>#N/A</v>
      </c>
      <c r="F248" s="100" t="e">
        <f ca="1">VLOOKUP($A248,[2]CurveFetch!$D$8:$R$1000,15,0)</f>
        <v>#N/A</v>
      </c>
      <c r="G248" s="100" t="e">
        <f ca="1">VLOOKUP($A248,[2]CurveFetch!$D$8:$R$1000,3,0)</f>
        <v>#N/A</v>
      </c>
      <c r="H248" s="100" t="e">
        <f ca="1">VLOOKUP($A248,[2]CurveFetch!$D$8:$R$1000,9,0)</f>
        <v>#N/A</v>
      </c>
      <c r="I248" s="100" t="e">
        <f ca="1">VLOOKUP($A248,[2]CurveFetch!$D$8:$R$1000,11,0)</f>
        <v>#N/A</v>
      </c>
      <c r="J248" s="100" t="e">
        <f ca="1">VLOOKUP($A248,[2]CurveFetch!$D$8:$R$1000,8,0)</f>
        <v>#N/A</v>
      </c>
      <c r="K248" s="100" t="e">
        <f t="shared" ca="1" si="57"/>
        <v>#N/A</v>
      </c>
      <c r="L248" s="100" t="e">
        <f t="shared" ca="1" si="58"/>
        <v>#N/A</v>
      </c>
      <c r="M248" s="100" t="e">
        <f t="shared" ca="1" si="63"/>
        <v>#N/A</v>
      </c>
      <c r="N248" s="97">
        <f t="shared" ca="1" si="64"/>
        <v>49369</v>
      </c>
      <c r="O248" s="100" t="e">
        <f ca="1">VLOOKUP($A248,[2]CurveFetch!$D$8:$V$1000,16,0)</f>
        <v>#N/A</v>
      </c>
      <c r="P248" s="141" t="e">
        <f t="shared" ca="1" si="59"/>
        <v>#N/A</v>
      </c>
      <c r="Q248" s="100" t="e">
        <f ca="1">VLOOKUP($A248,[2]CurveFetch!$D$8:$V$1000,16,0)</f>
        <v>#N/A</v>
      </c>
      <c r="R248" s="141" t="e">
        <f t="shared" ca="1" si="60"/>
        <v>#N/A</v>
      </c>
      <c r="S248" s="100" t="e">
        <f ca="1">VLOOKUP($A248,[2]CurveFetch!$D$8:$V$1000,16,0)</f>
        <v>#N/A</v>
      </c>
      <c r="T248" s="141" t="e">
        <f t="shared" ca="1" si="61"/>
        <v>#N/A</v>
      </c>
    </row>
    <row r="249" spans="1:20" x14ac:dyDescent="0.2">
      <c r="A249" s="97">
        <f t="shared" ca="1" si="62"/>
        <v>49400</v>
      </c>
      <c r="B249" s="100" t="e">
        <f ca="1">VLOOKUP($A249,[2]CurveFetch!$D$8:$R$1000,2,0)</f>
        <v>#N/A</v>
      </c>
      <c r="C249" s="100" t="e">
        <f ca="1">VLOOKUP($A249,[2]CurveFetch!$D$8:$R$1000,7,0)</f>
        <v>#N/A</v>
      </c>
      <c r="D249" s="100" t="e">
        <f ca="1">VLOOKUP($A249,[2]CurveFetch!$D$8:$R$1000,5,0)</f>
        <v>#N/A</v>
      </c>
      <c r="E249" s="100" t="e">
        <f ca="1">VLOOKUP($A249,[2]CurveFetch!$D$8:$R$1000,4,0)</f>
        <v>#N/A</v>
      </c>
      <c r="F249" s="100" t="e">
        <f ca="1">VLOOKUP($A249,[2]CurveFetch!$D$8:$R$1000,15,0)</f>
        <v>#N/A</v>
      </c>
      <c r="G249" s="100" t="e">
        <f ca="1">VLOOKUP($A249,[2]CurveFetch!$D$8:$R$1000,3,0)</f>
        <v>#N/A</v>
      </c>
      <c r="H249" s="100" t="e">
        <f ca="1">VLOOKUP($A249,[2]CurveFetch!$D$8:$R$1000,9,0)</f>
        <v>#N/A</v>
      </c>
      <c r="I249" s="100" t="e">
        <f ca="1">VLOOKUP($A249,[2]CurveFetch!$D$8:$R$1000,11,0)</f>
        <v>#N/A</v>
      </c>
      <c r="J249" s="100" t="e">
        <f ca="1">VLOOKUP($A249,[2]CurveFetch!$D$8:$R$1000,8,0)</f>
        <v>#N/A</v>
      </c>
      <c r="K249" s="100" t="e">
        <f t="shared" ca="1" si="57"/>
        <v>#N/A</v>
      </c>
      <c r="L249" s="100" t="e">
        <f t="shared" ca="1" si="58"/>
        <v>#N/A</v>
      </c>
      <c r="M249" s="100" t="e">
        <f t="shared" ca="1" si="63"/>
        <v>#N/A</v>
      </c>
      <c r="N249" s="97">
        <f t="shared" ca="1" si="64"/>
        <v>49400</v>
      </c>
      <c r="O249" s="100" t="e">
        <f ca="1">VLOOKUP($A249,[2]CurveFetch!$D$8:$V$1000,16,0)</f>
        <v>#N/A</v>
      </c>
      <c r="P249" s="141" t="e">
        <f t="shared" ca="1" si="59"/>
        <v>#N/A</v>
      </c>
      <c r="Q249" s="100" t="e">
        <f ca="1">VLOOKUP($A249,[2]CurveFetch!$D$8:$V$1000,16,0)</f>
        <v>#N/A</v>
      </c>
      <c r="R249" s="141" t="e">
        <f t="shared" ca="1" si="60"/>
        <v>#N/A</v>
      </c>
      <c r="S249" s="100" t="e">
        <f ca="1">VLOOKUP($A249,[2]CurveFetch!$D$8:$V$1000,16,0)</f>
        <v>#N/A</v>
      </c>
      <c r="T249" s="141" t="e">
        <f t="shared" ca="1" si="61"/>
        <v>#N/A</v>
      </c>
    </row>
    <row r="250" spans="1:20" x14ac:dyDescent="0.2">
      <c r="A250" s="97">
        <f t="shared" ca="1" si="62"/>
        <v>49430</v>
      </c>
      <c r="B250" s="100" t="e">
        <f ca="1">VLOOKUP($A250,[2]CurveFetch!$D$8:$R$1000,2,0)</f>
        <v>#N/A</v>
      </c>
      <c r="C250" s="100" t="e">
        <f ca="1">VLOOKUP($A250,[2]CurveFetch!$D$8:$R$1000,7,0)</f>
        <v>#N/A</v>
      </c>
      <c r="D250" s="100" t="e">
        <f ca="1">VLOOKUP($A250,[2]CurveFetch!$D$8:$R$1000,5,0)</f>
        <v>#N/A</v>
      </c>
      <c r="E250" s="100" t="e">
        <f ca="1">VLOOKUP($A250,[2]CurveFetch!$D$8:$R$1000,4,0)</f>
        <v>#N/A</v>
      </c>
      <c r="F250" s="100" t="e">
        <f ca="1">VLOOKUP($A250,[2]CurveFetch!$D$8:$R$1000,15,0)</f>
        <v>#N/A</v>
      </c>
      <c r="G250" s="100" t="e">
        <f ca="1">VLOOKUP($A250,[2]CurveFetch!$D$8:$R$1000,3,0)</f>
        <v>#N/A</v>
      </c>
      <c r="H250" s="100" t="e">
        <f ca="1">VLOOKUP($A250,[2]CurveFetch!$D$8:$R$1000,9,0)</f>
        <v>#N/A</v>
      </c>
      <c r="I250" s="100" t="e">
        <f ca="1">VLOOKUP($A250,[2]CurveFetch!$D$8:$R$1000,11,0)</f>
        <v>#N/A</v>
      </c>
      <c r="J250" s="100" t="e">
        <f ca="1">VLOOKUP($A250,[2]CurveFetch!$D$8:$R$1000,8,0)</f>
        <v>#N/A</v>
      </c>
      <c r="K250" s="100" t="e">
        <f t="shared" ca="1" si="57"/>
        <v>#N/A</v>
      </c>
      <c r="L250" s="100" t="e">
        <f t="shared" ca="1" si="58"/>
        <v>#N/A</v>
      </c>
      <c r="M250" s="100" t="e">
        <f t="shared" ca="1" si="63"/>
        <v>#N/A</v>
      </c>
      <c r="N250" s="97">
        <f t="shared" ca="1" si="64"/>
        <v>49430</v>
      </c>
      <c r="O250" s="100" t="e">
        <f ca="1">VLOOKUP($A250,[2]CurveFetch!$D$8:$V$1000,16,0)</f>
        <v>#N/A</v>
      </c>
      <c r="P250" s="141" t="e">
        <f t="shared" ca="1" si="59"/>
        <v>#N/A</v>
      </c>
      <c r="Q250" s="100" t="e">
        <f ca="1">VLOOKUP($A250,[2]CurveFetch!$D$8:$V$1000,16,0)</f>
        <v>#N/A</v>
      </c>
      <c r="R250" s="141" t="e">
        <f t="shared" ca="1" si="60"/>
        <v>#N/A</v>
      </c>
      <c r="S250" s="100" t="e">
        <f ca="1">VLOOKUP($A250,[2]CurveFetch!$D$8:$V$1000,16,0)</f>
        <v>#N/A</v>
      </c>
      <c r="T250" s="141" t="e">
        <f t="shared" ca="1" si="61"/>
        <v>#N/A</v>
      </c>
    </row>
    <row r="251" spans="1:20" x14ac:dyDescent="0.2">
      <c r="A251" s="97">
        <f t="shared" ca="1" si="62"/>
        <v>49461</v>
      </c>
      <c r="B251" s="100" t="e">
        <f ca="1">VLOOKUP($A251,[2]CurveFetch!$D$8:$R$1000,2,0)</f>
        <v>#N/A</v>
      </c>
      <c r="C251" s="100" t="e">
        <f ca="1">VLOOKUP($A251,[2]CurveFetch!$D$8:$R$1000,7,0)</f>
        <v>#N/A</v>
      </c>
      <c r="D251" s="100" t="e">
        <f ca="1">VLOOKUP($A251,[2]CurveFetch!$D$8:$R$1000,5,0)</f>
        <v>#N/A</v>
      </c>
      <c r="E251" s="100" t="e">
        <f ca="1">VLOOKUP($A251,[2]CurveFetch!$D$8:$R$1000,4,0)</f>
        <v>#N/A</v>
      </c>
      <c r="F251" s="100" t="e">
        <f ca="1">VLOOKUP($A251,[2]CurveFetch!$D$8:$R$1000,15,0)</f>
        <v>#N/A</v>
      </c>
      <c r="G251" s="100" t="e">
        <f ca="1">VLOOKUP($A251,[2]CurveFetch!$D$8:$R$1000,3,0)</f>
        <v>#N/A</v>
      </c>
      <c r="H251" s="100" t="e">
        <f ca="1">VLOOKUP($A251,[2]CurveFetch!$D$8:$R$1000,9,0)</f>
        <v>#N/A</v>
      </c>
      <c r="I251" s="100" t="e">
        <f ca="1">VLOOKUP($A251,[2]CurveFetch!$D$8:$R$1000,11,0)</f>
        <v>#N/A</v>
      </c>
      <c r="J251" s="100" t="e">
        <f ca="1">VLOOKUP($A251,[2]CurveFetch!$D$8:$R$1000,8,0)</f>
        <v>#N/A</v>
      </c>
      <c r="K251" s="100" t="e">
        <f t="shared" ca="1" si="57"/>
        <v>#N/A</v>
      </c>
      <c r="L251" s="100" t="e">
        <f t="shared" ca="1" si="58"/>
        <v>#N/A</v>
      </c>
      <c r="M251" s="100" t="e">
        <f t="shared" ca="1" si="63"/>
        <v>#N/A</v>
      </c>
      <c r="N251" s="97">
        <f t="shared" ca="1" si="64"/>
        <v>49461</v>
      </c>
      <c r="O251" s="100" t="e">
        <f ca="1">VLOOKUP($A251,[2]CurveFetch!$D$8:$V$1000,16,0)</f>
        <v>#N/A</v>
      </c>
      <c r="P251" s="141" t="e">
        <f t="shared" ca="1" si="59"/>
        <v>#N/A</v>
      </c>
      <c r="Q251" s="100" t="e">
        <f ca="1">VLOOKUP($A251,[2]CurveFetch!$D$8:$V$1000,16,0)</f>
        <v>#N/A</v>
      </c>
      <c r="R251" s="141" t="e">
        <f t="shared" ca="1" si="60"/>
        <v>#N/A</v>
      </c>
      <c r="S251" s="100" t="e">
        <f ca="1">VLOOKUP($A251,[2]CurveFetch!$D$8:$V$1000,16,0)</f>
        <v>#N/A</v>
      </c>
      <c r="T251" s="141" t="e">
        <f t="shared" ca="1" si="61"/>
        <v>#N/A</v>
      </c>
    </row>
    <row r="252" spans="1:20" x14ac:dyDescent="0.2">
      <c r="A252" s="97">
        <f t="shared" ca="1" si="62"/>
        <v>49491</v>
      </c>
      <c r="B252" s="100" t="e">
        <f ca="1">VLOOKUP($A252,[2]CurveFetch!$D$8:$R$1000,2,0)</f>
        <v>#N/A</v>
      </c>
      <c r="C252" s="100" t="e">
        <f ca="1">VLOOKUP($A252,[2]CurveFetch!$D$8:$R$1000,7,0)</f>
        <v>#N/A</v>
      </c>
      <c r="D252" s="100" t="e">
        <f ca="1">VLOOKUP($A252,[2]CurveFetch!$D$8:$R$1000,5,0)</f>
        <v>#N/A</v>
      </c>
      <c r="E252" s="100" t="e">
        <f ca="1">VLOOKUP($A252,[2]CurveFetch!$D$8:$R$1000,4,0)</f>
        <v>#N/A</v>
      </c>
      <c r="F252" s="100" t="e">
        <f ca="1">VLOOKUP($A252,[2]CurveFetch!$D$8:$R$1000,15,0)</f>
        <v>#N/A</v>
      </c>
      <c r="G252" s="100" t="e">
        <f ca="1">VLOOKUP($A252,[2]CurveFetch!$D$8:$R$1000,3,0)</f>
        <v>#N/A</v>
      </c>
      <c r="H252" s="100" t="e">
        <f ca="1">VLOOKUP($A252,[2]CurveFetch!$D$8:$R$1000,9,0)</f>
        <v>#N/A</v>
      </c>
      <c r="I252" s="100" t="e">
        <f ca="1">VLOOKUP($A252,[2]CurveFetch!$D$8:$R$1000,11,0)</f>
        <v>#N/A</v>
      </c>
      <c r="J252" s="100" t="e">
        <f ca="1">VLOOKUP($A252,[2]CurveFetch!$D$8:$R$1000,8,0)</f>
        <v>#N/A</v>
      </c>
      <c r="K252" s="100" t="e">
        <f t="shared" ca="1" si="57"/>
        <v>#N/A</v>
      </c>
      <c r="L252" s="100" t="e">
        <f t="shared" ca="1" si="58"/>
        <v>#N/A</v>
      </c>
      <c r="M252" s="100" t="e">
        <f t="shared" ca="1" si="63"/>
        <v>#N/A</v>
      </c>
      <c r="N252" s="97">
        <f t="shared" ca="1" si="64"/>
        <v>49491</v>
      </c>
      <c r="O252" s="100" t="e">
        <f ca="1">VLOOKUP($A252,[2]CurveFetch!$D$8:$V$1000,16,0)</f>
        <v>#N/A</v>
      </c>
      <c r="P252" s="141" t="e">
        <f t="shared" ca="1" si="59"/>
        <v>#N/A</v>
      </c>
      <c r="Q252" s="100" t="e">
        <f ca="1">VLOOKUP($A252,[2]CurveFetch!$D$8:$V$1000,16,0)</f>
        <v>#N/A</v>
      </c>
      <c r="R252" s="141" t="e">
        <f t="shared" ca="1" si="60"/>
        <v>#N/A</v>
      </c>
      <c r="S252" s="100" t="e">
        <f ca="1">VLOOKUP($A252,[2]CurveFetch!$D$8:$V$1000,16,0)</f>
        <v>#N/A</v>
      </c>
      <c r="T252" s="141" t="e">
        <f t="shared" ca="1" si="61"/>
        <v>#N/A</v>
      </c>
    </row>
    <row r="253" spans="1:20" x14ac:dyDescent="0.2">
      <c r="A253" s="97">
        <f t="shared" ca="1" si="62"/>
        <v>49522</v>
      </c>
      <c r="B253" s="100" t="e">
        <f ca="1">VLOOKUP($A253,[2]CurveFetch!$D$8:$R$1000,2,0)</f>
        <v>#N/A</v>
      </c>
      <c r="C253" s="100" t="e">
        <f ca="1">VLOOKUP($A253,[2]CurveFetch!$D$8:$R$1000,7,0)</f>
        <v>#N/A</v>
      </c>
      <c r="D253" s="100" t="e">
        <f ca="1">VLOOKUP($A253,[2]CurveFetch!$D$8:$R$1000,5,0)</f>
        <v>#N/A</v>
      </c>
      <c r="E253" s="100" t="e">
        <f ca="1">VLOOKUP($A253,[2]CurveFetch!$D$8:$R$1000,4,0)</f>
        <v>#N/A</v>
      </c>
      <c r="F253" s="100" t="e">
        <f ca="1">VLOOKUP($A253,[2]CurveFetch!$D$8:$R$1000,15,0)</f>
        <v>#N/A</v>
      </c>
      <c r="G253" s="100" t="e">
        <f ca="1">VLOOKUP($A253,[2]CurveFetch!$D$8:$R$1000,3,0)</f>
        <v>#N/A</v>
      </c>
      <c r="H253" s="100" t="e">
        <f ca="1">VLOOKUP($A253,[2]CurveFetch!$D$8:$R$1000,9,0)</f>
        <v>#N/A</v>
      </c>
      <c r="I253" s="100" t="e">
        <f ca="1">VLOOKUP($A253,[2]CurveFetch!$D$8:$R$1000,11,0)</f>
        <v>#N/A</v>
      </c>
      <c r="J253" s="100" t="e">
        <f ca="1">VLOOKUP($A253,[2]CurveFetch!$D$8:$R$1000,8,0)</f>
        <v>#N/A</v>
      </c>
      <c r="K253" s="100" t="e">
        <f t="shared" ca="1" si="57"/>
        <v>#N/A</v>
      </c>
      <c r="L253" s="100" t="e">
        <f t="shared" ca="1" si="58"/>
        <v>#N/A</v>
      </c>
      <c r="M253" s="100" t="e">
        <f t="shared" ca="1" si="63"/>
        <v>#N/A</v>
      </c>
      <c r="N253" s="97">
        <f t="shared" ca="1" si="64"/>
        <v>49522</v>
      </c>
      <c r="O253" s="100" t="e">
        <f ca="1">VLOOKUP($A253,[2]CurveFetch!$D$8:$V$1000,16,0)</f>
        <v>#N/A</v>
      </c>
      <c r="P253" s="141" t="e">
        <f t="shared" ca="1" si="59"/>
        <v>#N/A</v>
      </c>
      <c r="Q253" s="100" t="e">
        <f ca="1">VLOOKUP($A253,[2]CurveFetch!$D$8:$V$1000,16,0)</f>
        <v>#N/A</v>
      </c>
      <c r="R253" s="141" t="e">
        <f t="shared" ca="1" si="60"/>
        <v>#N/A</v>
      </c>
      <c r="S253" s="100" t="e">
        <f ca="1">VLOOKUP($A253,[2]CurveFetch!$D$8:$V$1000,16,0)</f>
        <v>#N/A</v>
      </c>
      <c r="T253" s="141" t="e">
        <f t="shared" ca="1" si="61"/>
        <v>#N/A</v>
      </c>
    </row>
    <row r="254" spans="1:20" x14ac:dyDescent="0.2">
      <c r="A254" s="97">
        <f t="shared" ca="1" si="62"/>
        <v>49553</v>
      </c>
      <c r="B254" s="100" t="e">
        <f ca="1">VLOOKUP($A254,[2]CurveFetch!$D$8:$R$1000,2,0)</f>
        <v>#N/A</v>
      </c>
      <c r="C254" s="100" t="e">
        <f ca="1">VLOOKUP($A254,[2]CurveFetch!$D$8:$R$1000,7,0)</f>
        <v>#N/A</v>
      </c>
      <c r="D254" s="100" t="e">
        <f ca="1">VLOOKUP($A254,[2]CurveFetch!$D$8:$R$1000,5,0)</f>
        <v>#N/A</v>
      </c>
      <c r="E254" s="100" t="e">
        <f ca="1">VLOOKUP($A254,[2]CurveFetch!$D$8:$R$1000,4,0)</f>
        <v>#N/A</v>
      </c>
      <c r="F254" s="100" t="e">
        <f ca="1">VLOOKUP($A254,[2]CurveFetch!$D$8:$R$1000,15,0)</f>
        <v>#N/A</v>
      </c>
      <c r="G254" s="100" t="e">
        <f ca="1">VLOOKUP($A254,[2]CurveFetch!$D$8:$R$1000,3,0)</f>
        <v>#N/A</v>
      </c>
      <c r="H254" s="100" t="e">
        <f ca="1">VLOOKUP($A254,[2]CurveFetch!$D$8:$R$1000,9,0)</f>
        <v>#N/A</v>
      </c>
      <c r="I254" s="100" t="e">
        <f ca="1">VLOOKUP($A254,[2]CurveFetch!$D$8:$R$1000,11,0)</f>
        <v>#N/A</v>
      </c>
      <c r="J254" s="100" t="e">
        <f ca="1">VLOOKUP($A254,[2]CurveFetch!$D$8:$R$1000,8,0)</f>
        <v>#N/A</v>
      </c>
      <c r="K254" s="100" t="e">
        <f t="shared" ca="1" si="57"/>
        <v>#N/A</v>
      </c>
      <c r="L254" s="100" t="e">
        <f t="shared" ca="1" si="58"/>
        <v>#N/A</v>
      </c>
      <c r="M254" s="100" t="e">
        <f t="shared" ca="1" si="63"/>
        <v>#N/A</v>
      </c>
      <c r="N254" s="97">
        <f t="shared" ca="1" si="64"/>
        <v>49553</v>
      </c>
      <c r="O254" s="100" t="e">
        <f ca="1">VLOOKUP($A254,[2]CurveFetch!$D$8:$V$1000,16,0)</f>
        <v>#N/A</v>
      </c>
      <c r="P254" s="141" t="e">
        <f t="shared" ca="1" si="59"/>
        <v>#N/A</v>
      </c>
      <c r="Q254" s="100" t="e">
        <f ca="1">VLOOKUP($A254,[2]CurveFetch!$D$8:$V$1000,16,0)</f>
        <v>#N/A</v>
      </c>
      <c r="R254" s="141" t="e">
        <f t="shared" ca="1" si="60"/>
        <v>#N/A</v>
      </c>
      <c r="S254" s="100" t="e">
        <f ca="1">VLOOKUP($A254,[2]CurveFetch!$D$8:$V$1000,16,0)</f>
        <v>#N/A</v>
      </c>
      <c r="T254" s="141" t="e">
        <f t="shared" ca="1" si="61"/>
        <v>#N/A</v>
      </c>
    </row>
    <row r="255" spans="1:20" x14ac:dyDescent="0.2">
      <c r="A255" s="97">
        <f t="shared" ca="1" si="62"/>
        <v>49583</v>
      </c>
      <c r="B255" s="100" t="e">
        <f ca="1">VLOOKUP($A255,[2]CurveFetch!$D$8:$R$1000,2,0)</f>
        <v>#N/A</v>
      </c>
      <c r="C255" s="100" t="e">
        <f ca="1">VLOOKUP($A255,[2]CurveFetch!$D$8:$R$1000,7,0)</f>
        <v>#N/A</v>
      </c>
      <c r="D255" s="100" t="e">
        <f ca="1">VLOOKUP($A255,[2]CurveFetch!$D$8:$R$1000,5,0)</f>
        <v>#N/A</v>
      </c>
      <c r="E255" s="100" t="e">
        <f ca="1">VLOOKUP($A255,[2]CurveFetch!$D$8:$R$1000,4,0)</f>
        <v>#N/A</v>
      </c>
      <c r="F255" s="100" t="e">
        <f ca="1">VLOOKUP($A255,[2]CurveFetch!$D$8:$R$1000,15,0)</f>
        <v>#N/A</v>
      </c>
      <c r="G255" s="100" t="e">
        <f ca="1">VLOOKUP($A255,[2]CurveFetch!$D$8:$R$1000,3,0)</f>
        <v>#N/A</v>
      </c>
      <c r="H255" s="100" t="e">
        <f ca="1">VLOOKUP($A255,[2]CurveFetch!$D$8:$R$1000,9,0)</f>
        <v>#N/A</v>
      </c>
      <c r="I255" s="100" t="e">
        <f ca="1">VLOOKUP($A255,[2]CurveFetch!$D$8:$R$1000,11,0)</f>
        <v>#N/A</v>
      </c>
      <c r="J255" s="100" t="e">
        <f ca="1">VLOOKUP($A255,[2]CurveFetch!$D$8:$R$1000,8,0)</f>
        <v>#N/A</v>
      </c>
      <c r="K255" s="100" t="e">
        <f t="shared" ca="1" si="57"/>
        <v>#N/A</v>
      </c>
      <c r="L255" s="100" t="e">
        <f t="shared" ca="1" si="58"/>
        <v>#N/A</v>
      </c>
      <c r="M255" s="100" t="e">
        <f t="shared" ca="1" si="63"/>
        <v>#N/A</v>
      </c>
      <c r="N255" s="97">
        <f t="shared" ca="1" si="64"/>
        <v>49583</v>
      </c>
      <c r="O255" s="100" t="e">
        <f ca="1">VLOOKUP($A255,[2]CurveFetch!$D$8:$V$1000,16,0)</f>
        <v>#N/A</v>
      </c>
      <c r="P255" s="141" t="e">
        <f t="shared" ca="1" si="59"/>
        <v>#N/A</v>
      </c>
      <c r="Q255" s="100" t="e">
        <f ca="1">VLOOKUP($A255,[2]CurveFetch!$D$8:$V$1000,16,0)</f>
        <v>#N/A</v>
      </c>
      <c r="R255" s="141" t="e">
        <f t="shared" ca="1" si="60"/>
        <v>#N/A</v>
      </c>
      <c r="S255" s="100" t="e">
        <f ca="1">VLOOKUP($A255,[2]CurveFetch!$D$8:$V$1000,16,0)</f>
        <v>#N/A</v>
      </c>
      <c r="T255" s="141" t="e">
        <f t="shared" ca="1" si="61"/>
        <v>#N/A</v>
      </c>
    </row>
    <row r="256" spans="1:20" x14ac:dyDescent="0.2">
      <c r="A256" s="97">
        <f t="shared" ca="1" si="62"/>
        <v>49614</v>
      </c>
      <c r="B256" s="100" t="e">
        <f ca="1">VLOOKUP($A256,[2]CurveFetch!$D$8:$R$1000,2,0)</f>
        <v>#N/A</v>
      </c>
      <c r="C256" s="100" t="e">
        <f ca="1">VLOOKUP($A256,[2]CurveFetch!$D$8:$R$1000,7,0)</f>
        <v>#N/A</v>
      </c>
      <c r="D256" s="100" t="e">
        <f ca="1">VLOOKUP($A256,[2]CurveFetch!$D$8:$R$1000,5,0)</f>
        <v>#N/A</v>
      </c>
      <c r="E256" s="100" t="e">
        <f ca="1">VLOOKUP($A256,[2]CurveFetch!$D$8:$R$1000,4,0)</f>
        <v>#N/A</v>
      </c>
      <c r="F256" s="100" t="e">
        <f ca="1">VLOOKUP($A256,[2]CurveFetch!$D$8:$R$1000,15,0)</f>
        <v>#N/A</v>
      </c>
      <c r="G256" s="100" t="e">
        <f ca="1">VLOOKUP($A256,[2]CurveFetch!$D$8:$R$1000,3,0)</f>
        <v>#N/A</v>
      </c>
      <c r="H256" s="100" t="e">
        <f ca="1">VLOOKUP($A256,[2]CurveFetch!$D$8:$R$1000,9,0)</f>
        <v>#N/A</v>
      </c>
      <c r="I256" s="100" t="e">
        <f ca="1">VLOOKUP($A256,[2]CurveFetch!$D$8:$R$1000,11,0)</f>
        <v>#N/A</v>
      </c>
      <c r="J256" s="100" t="e">
        <f ca="1">VLOOKUP($A256,[2]CurveFetch!$D$8:$R$1000,8,0)</f>
        <v>#N/A</v>
      </c>
      <c r="K256" s="100" t="e">
        <f t="shared" ca="1" si="57"/>
        <v>#N/A</v>
      </c>
      <c r="L256" s="100" t="e">
        <f t="shared" ca="1" si="58"/>
        <v>#N/A</v>
      </c>
      <c r="M256" s="100" t="e">
        <f t="shared" ca="1" si="63"/>
        <v>#N/A</v>
      </c>
      <c r="N256" s="97">
        <f t="shared" ca="1" si="64"/>
        <v>49614</v>
      </c>
      <c r="O256" s="100" t="e">
        <f ca="1">VLOOKUP($A256,[2]CurveFetch!$D$8:$V$1000,16,0)</f>
        <v>#N/A</v>
      </c>
      <c r="P256" s="141" t="e">
        <f t="shared" ca="1" si="59"/>
        <v>#N/A</v>
      </c>
      <c r="Q256" s="100" t="e">
        <f ca="1">VLOOKUP($A256,[2]CurveFetch!$D$8:$V$1000,16,0)</f>
        <v>#N/A</v>
      </c>
      <c r="R256" s="141" t="e">
        <f t="shared" ca="1" si="60"/>
        <v>#N/A</v>
      </c>
      <c r="S256" s="100" t="e">
        <f ca="1">VLOOKUP($A256,[2]CurveFetch!$D$8:$V$1000,16,0)</f>
        <v>#N/A</v>
      </c>
      <c r="T256" s="141" t="e">
        <f t="shared" ca="1" si="61"/>
        <v>#N/A</v>
      </c>
    </row>
    <row r="257" spans="1:20" x14ac:dyDescent="0.2">
      <c r="A257" s="97">
        <f t="shared" ca="1" si="62"/>
        <v>49644</v>
      </c>
      <c r="B257" s="100" t="e">
        <f ca="1">VLOOKUP($A257,[2]CurveFetch!$D$8:$R$1000,2,0)</f>
        <v>#N/A</v>
      </c>
      <c r="C257" s="100" t="e">
        <f ca="1">VLOOKUP($A257,[2]CurveFetch!$D$8:$R$1000,7,0)</f>
        <v>#N/A</v>
      </c>
      <c r="D257" s="100" t="e">
        <f ca="1">VLOOKUP($A257,[2]CurveFetch!$D$8:$R$1000,5,0)</f>
        <v>#N/A</v>
      </c>
      <c r="E257" s="100" t="e">
        <f ca="1">VLOOKUP($A257,[2]CurveFetch!$D$8:$R$1000,4,0)</f>
        <v>#N/A</v>
      </c>
      <c r="F257" s="100" t="e">
        <f ca="1">VLOOKUP($A257,[2]CurveFetch!$D$8:$R$1000,15,0)</f>
        <v>#N/A</v>
      </c>
      <c r="G257" s="100" t="e">
        <f ca="1">VLOOKUP($A257,[2]CurveFetch!$D$8:$R$1000,3,0)</f>
        <v>#N/A</v>
      </c>
      <c r="H257" s="100" t="e">
        <f ca="1">VLOOKUP($A257,[2]CurveFetch!$D$8:$R$1000,9,0)</f>
        <v>#N/A</v>
      </c>
      <c r="I257" s="100" t="e">
        <f ca="1">VLOOKUP($A257,[2]CurveFetch!$D$8:$R$1000,11,0)</f>
        <v>#N/A</v>
      </c>
      <c r="J257" s="100" t="e">
        <f ca="1">VLOOKUP($A257,[2]CurveFetch!$D$8:$R$1000,8,0)</f>
        <v>#N/A</v>
      </c>
      <c r="K257" s="100" t="e">
        <f t="shared" ca="1" si="57"/>
        <v>#N/A</v>
      </c>
      <c r="L257" s="100" t="e">
        <f t="shared" ca="1" si="58"/>
        <v>#N/A</v>
      </c>
      <c r="M257" s="100" t="e">
        <f t="shared" ca="1" si="63"/>
        <v>#N/A</v>
      </c>
      <c r="N257" s="97">
        <f t="shared" ca="1" si="64"/>
        <v>49644</v>
      </c>
      <c r="O257" s="100" t="e">
        <f ca="1">VLOOKUP($A257,[2]CurveFetch!$D$8:$V$1000,16,0)</f>
        <v>#N/A</v>
      </c>
      <c r="P257" s="141" t="e">
        <f t="shared" ca="1" si="59"/>
        <v>#N/A</v>
      </c>
      <c r="Q257" s="100" t="e">
        <f ca="1">VLOOKUP($A257,[2]CurveFetch!$D$8:$V$1000,16,0)</f>
        <v>#N/A</v>
      </c>
      <c r="R257" s="141" t="e">
        <f t="shared" ca="1" si="60"/>
        <v>#N/A</v>
      </c>
      <c r="S257" s="100" t="e">
        <f ca="1">VLOOKUP($A257,[2]CurveFetch!$D$8:$V$1000,16,0)</f>
        <v>#N/A</v>
      </c>
      <c r="T257" s="141" t="e">
        <f t="shared" ca="1" si="61"/>
        <v>#N/A</v>
      </c>
    </row>
    <row r="258" spans="1:20" x14ac:dyDescent="0.2">
      <c r="A258" s="97">
        <f t="shared" ca="1" si="62"/>
        <v>49675</v>
      </c>
      <c r="B258" s="100" t="e">
        <f ca="1">VLOOKUP($A258,[2]CurveFetch!$D$8:$R$1000,2,0)</f>
        <v>#N/A</v>
      </c>
      <c r="C258" s="100" t="e">
        <f ca="1">VLOOKUP($A258,[2]CurveFetch!$D$8:$R$1000,7,0)</f>
        <v>#N/A</v>
      </c>
      <c r="D258" s="100" t="e">
        <f ca="1">VLOOKUP($A258,[2]CurveFetch!$D$8:$R$1000,5,0)</f>
        <v>#N/A</v>
      </c>
      <c r="E258" s="100" t="e">
        <f ca="1">VLOOKUP($A258,[2]CurveFetch!$D$8:$R$1000,4,0)</f>
        <v>#N/A</v>
      </c>
      <c r="F258" s="100" t="e">
        <f ca="1">VLOOKUP($A258,[2]CurveFetch!$D$8:$R$1000,15,0)</f>
        <v>#N/A</v>
      </c>
      <c r="G258" s="100" t="e">
        <f ca="1">VLOOKUP($A258,[2]CurveFetch!$D$8:$R$1000,3,0)</f>
        <v>#N/A</v>
      </c>
      <c r="H258" s="100" t="e">
        <f ca="1">VLOOKUP($A258,[2]CurveFetch!$D$8:$R$1000,9,0)</f>
        <v>#N/A</v>
      </c>
      <c r="I258" s="100" t="e">
        <f ca="1">VLOOKUP($A258,[2]CurveFetch!$D$8:$R$1000,11,0)</f>
        <v>#N/A</v>
      </c>
      <c r="J258" s="100" t="e">
        <f ca="1">VLOOKUP($A258,[2]CurveFetch!$D$8:$R$1000,8,0)</f>
        <v>#N/A</v>
      </c>
      <c r="K258" s="100" t="e">
        <f t="shared" ca="1" si="57"/>
        <v>#N/A</v>
      </c>
      <c r="L258" s="100" t="e">
        <f t="shared" ca="1" si="58"/>
        <v>#N/A</v>
      </c>
      <c r="M258" s="100" t="e">
        <f t="shared" ca="1" si="63"/>
        <v>#N/A</v>
      </c>
      <c r="N258" s="97">
        <f t="shared" ca="1" si="64"/>
        <v>49675</v>
      </c>
      <c r="O258" s="100" t="e">
        <f ca="1">VLOOKUP($A258,[2]CurveFetch!$D$8:$V$1000,16,0)</f>
        <v>#N/A</v>
      </c>
      <c r="P258" s="141" t="e">
        <f t="shared" ca="1" si="59"/>
        <v>#N/A</v>
      </c>
      <c r="Q258" s="100" t="e">
        <f ca="1">VLOOKUP($A258,[2]CurveFetch!$D$8:$V$1000,16,0)</f>
        <v>#N/A</v>
      </c>
      <c r="R258" s="141" t="e">
        <f t="shared" ca="1" si="60"/>
        <v>#N/A</v>
      </c>
      <c r="S258" s="100" t="e">
        <f ca="1">VLOOKUP($A258,[2]CurveFetch!$D$8:$V$1000,16,0)</f>
        <v>#N/A</v>
      </c>
      <c r="T258" s="141" t="e">
        <f t="shared" ca="1" si="61"/>
        <v>#N/A</v>
      </c>
    </row>
    <row r="259" spans="1:20" x14ac:dyDescent="0.2">
      <c r="A259" s="97">
        <f t="shared" ca="1" si="62"/>
        <v>49706</v>
      </c>
      <c r="B259" s="100" t="e">
        <f ca="1">VLOOKUP($A259,[2]CurveFetch!$D$8:$R$1000,2,0)</f>
        <v>#N/A</v>
      </c>
      <c r="C259" s="100" t="e">
        <f ca="1">VLOOKUP($A259,[2]CurveFetch!$D$8:$R$1000,7,0)</f>
        <v>#N/A</v>
      </c>
      <c r="D259" s="100" t="e">
        <f ca="1">VLOOKUP($A259,[2]CurveFetch!$D$8:$R$1000,5,0)</f>
        <v>#N/A</v>
      </c>
      <c r="E259" s="100" t="e">
        <f ca="1">VLOOKUP($A259,[2]CurveFetch!$D$8:$R$1000,4,0)</f>
        <v>#N/A</v>
      </c>
      <c r="F259" s="100" t="e">
        <f ca="1">VLOOKUP($A259,[2]CurveFetch!$D$8:$R$1000,15,0)</f>
        <v>#N/A</v>
      </c>
      <c r="G259" s="100" t="e">
        <f ca="1">VLOOKUP($A259,[2]CurveFetch!$D$8:$R$1000,3,0)</f>
        <v>#N/A</v>
      </c>
      <c r="H259" s="100" t="e">
        <f ca="1">VLOOKUP($A259,[2]CurveFetch!$D$8:$R$1000,9,0)</f>
        <v>#N/A</v>
      </c>
      <c r="I259" s="100" t="e">
        <f ca="1">VLOOKUP($A259,[2]CurveFetch!$D$8:$R$1000,11,0)</f>
        <v>#N/A</v>
      </c>
      <c r="J259" s="100" t="e">
        <f ca="1">VLOOKUP($A259,[2]CurveFetch!$D$8:$R$1000,8,0)</f>
        <v>#N/A</v>
      </c>
      <c r="K259" s="100" t="e">
        <f t="shared" ca="1" si="57"/>
        <v>#N/A</v>
      </c>
      <c r="L259" s="100" t="e">
        <f t="shared" ca="1" si="58"/>
        <v>#N/A</v>
      </c>
      <c r="M259" s="100" t="e">
        <f t="shared" ca="1" si="63"/>
        <v>#N/A</v>
      </c>
      <c r="N259" s="97">
        <f t="shared" ca="1" si="64"/>
        <v>49706</v>
      </c>
      <c r="O259" s="100" t="e">
        <f ca="1">VLOOKUP($A259,[2]CurveFetch!$D$8:$V$1000,16,0)</f>
        <v>#N/A</v>
      </c>
      <c r="P259" s="141" t="e">
        <f t="shared" ca="1" si="59"/>
        <v>#N/A</v>
      </c>
      <c r="Q259" s="100" t="e">
        <f ca="1">VLOOKUP($A259,[2]CurveFetch!$D$8:$V$1000,16,0)</f>
        <v>#N/A</v>
      </c>
      <c r="R259" s="141" t="e">
        <f t="shared" ca="1" si="60"/>
        <v>#N/A</v>
      </c>
      <c r="S259" s="100" t="e">
        <f ca="1">VLOOKUP($A259,[2]CurveFetch!$D$8:$V$1000,16,0)</f>
        <v>#N/A</v>
      </c>
      <c r="T259" s="141" t="e">
        <f t="shared" ca="1" si="61"/>
        <v>#N/A</v>
      </c>
    </row>
    <row r="260" spans="1:20" x14ac:dyDescent="0.2">
      <c r="A260" s="97">
        <f t="shared" ca="1" si="62"/>
        <v>49735</v>
      </c>
      <c r="B260" s="100" t="e">
        <f ca="1">VLOOKUP($A260,[2]CurveFetch!$D$8:$R$1000,2,0)</f>
        <v>#N/A</v>
      </c>
      <c r="C260" s="100" t="e">
        <f ca="1">VLOOKUP($A260,[2]CurveFetch!$D$8:$R$1000,7,0)</f>
        <v>#N/A</v>
      </c>
      <c r="D260" s="100" t="e">
        <f ca="1">VLOOKUP($A260,[2]CurveFetch!$D$8:$R$1000,5,0)</f>
        <v>#N/A</v>
      </c>
      <c r="E260" s="100" t="e">
        <f ca="1">VLOOKUP($A260,[2]CurveFetch!$D$8:$R$1000,4,0)</f>
        <v>#N/A</v>
      </c>
      <c r="F260" s="100" t="e">
        <f ca="1">VLOOKUP($A260,[2]CurveFetch!$D$8:$R$1000,15,0)</f>
        <v>#N/A</v>
      </c>
      <c r="G260" s="100" t="e">
        <f ca="1">VLOOKUP($A260,[2]CurveFetch!$D$8:$R$1000,3,0)</f>
        <v>#N/A</v>
      </c>
      <c r="H260" s="100" t="e">
        <f ca="1">VLOOKUP($A260,[2]CurveFetch!$D$8:$R$1000,9,0)</f>
        <v>#N/A</v>
      </c>
      <c r="I260" s="100" t="e">
        <f ca="1">VLOOKUP($A260,[2]CurveFetch!$D$8:$R$1000,11,0)</f>
        <v>#N/A</v>
      </c>
      <c r="J260" s="100" t="e">
        <f ca="1">VLOOKUP($A260,[2]CurveFetch!$D$8:$R$1000,8,0)</f>
        <v>#N/A</v>
      </c>
      <c r="K260" s="100" t="e">
        <f t="shared" ref="K260:K270" ca="1" si="65">C260-J260</f>
        <v>#N/A</v>
      </c>
      <c r="L260" s="100" t="e">
        <f t="shared" ref="L260:L270" ca="1" si="66">C260-F260</f>
        <v>#N/A</v>
      </c>
      <c r="M260" s="100" t="e">
        <f t="shared" ca="1" si="63"/>
        <v>#N/A</v>
      </c>
      <c r="N260" s="97">
        <f t="shared" ca="1" si="64"/>
        <v>49735</v>
      </c>
      <c r="O260" s="100" t="e">
        <f ca="1">VLOOKUP($A260,[2]CurveFetch!$D$8:$V$1000,16,0)</f>
        <v>#N/A</v>
      </c>
      <c r="P260" s="141" t="e">
        <f t="shared" ref="P260:P270" ca="1" si="67">O260/2</f>
        <v>#N/A</v>
      </c>
      <c r="Q260" s="100" t="e">
        <f ca="1">VLOOKUP($A260,[2]CurveFetch!$D$8:$V$1000,16,0)</f>
        <v>#N/A</v>
      </c>
      <c r="R260" s="141" t="e">
        <f t="shared" ref="R260:R270" ca="1" si="68">Q260/2</f>
        <v>#N/A</v>
      </c>
      <c r="S260" s="100" t="e">
        <f ca="1">VLOOKUP($A260,[2]CurveFetch!$D$8:$V$1000,16,0)</f>
        <v>#N/A</v>
      </c>
      <c r="T260" s="141" t="e">
        <f t="shared" ref="T260:T270" ca="1" si="69">S260/2</f>
        <v>#N/A</v>
      </c>
    </row>
    <row r="261" spans="1:20" x14ac:dyDescent="0.2">
      <c r="A261" s="97">
        <f t="shared" ref="A261:A270" ca="1" si="70">DATE(YEAR(A260),MONTH(A260)+1,1)</f>
        <v>49766</v>
      </c>
      <c r="B261" s="100" t="e">
        <f ca="1">VLOOKUP($A261,[2]CurveFetch!$D$8:$R$1000,2,0)</f>
        <v>#N/A</v>
      </c>
      <c r="C261" s="100" t="e">
        <f ca="1">VLOOKUP($A261,[2]CurveFetch!$D$8:$R$1000,7,0)</f>
        <v>#N/A</v>
      </c>
      <c r="D261" s="100" t="e">
        <f ca="1">VLOOKUP($A261,[2]CurveFetch!$D$8:$R$1000,5,0)</f>
        <v>#N/A</v>
      </c>
      <c r="E261" s="100" t="e">
        <f ca="1">VLOOKUP($A261,[2]CurveFetch!$D$8:$R$1000,4,0)</f>
        <v>#N/A</v>
      </c>
      <c r="F261" s="100" t="e">
        <f ca="1">VLOOKUP($A261,[2]CurveFetch!$D$8:$R$1000,15,0)</f>
        <v>#N/A</v>
      </c>
      <c r="G261" s="100" t="e">
        <f ca="1">VLOOKUP($A261,[2]CurveFetch!$D$8:$R$1000,3,0)</f>
        <v>#N/A</v>
      </c>
      <c r="H261" s="100" t="e">
        <f ca="1">VLOOKUP($A261,[2]CurveFetch!$D$8:$R$1000,9,0)</f>
        <v>#N/A</v>
      </c>
      <c r="I261" s="100" t="e">
        <f ca="1">VLOOKUP($A261,[2]CurveFetch!$D$8:$R$1000,11,0)</f>
        <v>#N/A</v>
      </c>
      <c r="J261" s="100" t="e">
        <f ca="1">VLOOKUP($A261,[2]CurveFetch!$D$8:$R$1000,8,0)</f>
        <v>#N/A</v>
      </c>
      <c r="K261" s="100" t="e">
        <f t="shared" ca="1" si="65"/>
        <v>#N/A</v>
      </c>
      <c r="L261" s="100" t="e">
        <f t="shared" ca="1" si="66"/>
        <v>#N/A</v>
      </c>
      <c r="M261" s="100" t="e">
        <f t="shared" ref="M261:M270" ca="1" si="71">($B261+$C261)*$M$1</f>
        <v>#N/A</v>
      </c>
      <c r="N261" s="97">
        <f t="shared" ref="N261:N270" ca="1" si="72">DATE(YEAR(N260),MONTH(N260)+1,1)</f>
        <v>49766</v>
      </c>
      <c r="O261" s="100" t="e">
        <f ca="1">VLOOKUP($A261,[2]CurveFetch!$D$8:$V$1000,16,0)</f>
        <v>#N/A</v>
      </c>
      <c r="P261" s="141" t="e">
        <f t="shared" ca="1" si="67"/>
        <v>#N/A</v>
      </c>
      <c r="Q261" s="100" t="e">
        <f ca="1">VLOOKUP($A261,[2]CurveFetch!$D$8:$V$1000,16,0)</f>
        <v>#N/A</v>
      </c>
      <c r="R261" s="141" t="e">
        <f t="shared" ca="1" si="68"/>
        <v>#N/A</v>
      </c>
      <c r="S261" s="100" t="e">
        <f ca="1">VLOOKUP($A261,[2]CurveFetch!$D$8:$V$1000,16,0)</f>
        <v>#N/A</v>
      </c>
      <c r="T261" s="141" t="e">
        <f t="shared" ca="1" si="69"/>
        <v>#N/A</v>
      </c>
    </row>
    <row r="262" spans="1:20" x14ac:dyDescent="0.2">
      <c r="A262" s="97">
        <f t="shared" ca="1" si="70"/>
        <v>49796</v>
      </c>
      <c r="B262" s="100" t="e">
        <f ca="1">VLOOKUP($A262,[2]CurveFetch!$D$8:$R$1000,2,0)</f>
        <v>#N/A</v>
      </c>
      <c r="C262" s="100" t="e">
        <f ca="1">VLOOKUP($A262,[2]CurveFetch!$D$8:$R$1000,7,0)</f>
        <v>#N/A</v>
      </c>
      <c r="D262" s="100" t="e">
        <f ca="1">VLOOKUP($A262,[2]CurveFetch!$D$8:$R$1000,5,0)</f>
        <v>#N/A</v>
      </c>
      <c r="E262" s="100" t="e">
        <f ca="1">VLOOKUP($A262,[2]CurveFetch!$D$8:$R$1000,4,0)</f>
        <v>#N/A</v>
      </c>
      <c r="F262" s="100" t="e">
        <f ca="1">VLOOKUP($A262,[2]CurveFetch!$D$8:$R$1000,15,0)</f>
        <v>#N/A</v>
      </c>
      <c r="G262" s="100" t="e">
        <f ca="1">VLOOKUP($A262,[2]CurveFetch!$D$8:$R$1000,3,0)</f>
        <v>#N/A</v>
      </c>
      <c r="H262" s="100" t="e">
        <f ca="1">VLOOKUP($A262,[2]CurveFetch!$D$8:$R$1000,9,0)</f>
        <v>#N/A</v>
      </c>
      <c r="I262" s="100" t="e">
        <f ca="1">VLOOKUP($A262,[2]CurveFetch!$D$8:$R$1000,11,0)</f>
        <v>#N/A</v>
      </c>
      <c r="J262" s="100" t="e">
        <f ca="1">VLOOKUP($A262,[2]CurveFetch!$D$8:$R$1000,8,0)</f>
        <v>#N/A</v>
      </c>
      <c r="K262" s="100" t="e">
        <f t="shared" ca="1" si="65"/>
        <v>#N/A</v>
      </c>
      <c r="L262" s="100" t="e">
        <f t="shared" ca="1" si="66"/>
        <v>#N/A</v>
      </c>
      <c r="M262" s="100" t="e">
        <f t="shared" ca="1" si="71"/>
        <v>#N/A</v>
      </c>
      <c r="N262" s="97">
        <f t="shared" ca="1" si="72"/>
        <v>49796</v>
      </c>
      <c r="O262" s="100" t="e">
        <f ca="1">VLOOKUP($A262,[2]CurveFetch!$D$8:$V$1000,16,0)</f>
        <v>#N/A</v>
      </c>
      <c r="P262" s="141" t="e">
        <f t="shared" ca="1" si="67"/>
        <v>#N/A</v>
      </c>
      <c r="Q262" s="100" t="e">
        <f ca="1">VLOOKUP($A262,[2]CurveFetch!$D$8:$V$1000,16,0)</f>
        <v>#N/A</v>
      </c>
      <c r="R262" s="141" t="e">
        <f t="shared" ca="1" si="68"/>
        <v>#N/A</v>
      </c>
      <c r="S262" s="100" t="e">
        <f ca="1">VLOOKUP($A262,[2]CurveFetch!$D$8:$V$1000,16,0)</f>
        <v>#N/A</v>
      </c>
      <c r="T262" s="141" t="e">
        <f t="shared" ca="1" si="69"/>
        <v>#N/A</v>
      </c>
    </row>
    <row r="263" spans="1:20" x14ac:dyDescent="0.2">
      <c r="A263" s="97">
        <f t="shared" ca="1" si="70"/>
        <v>49827</v>
      </c>
      <c r="B263" s="100" t="e">
        <f ca="1">VLOOKUP($A263,[2]CurveFetch!$D$8:$R$1000,2,0)</f>
        <v>#N/A</v>
      </c>
      <c r="C263" s="100" t="e">
        <f ca="1">VLOOKUP($A263,[2]CurveFetch!$D$8:$R$1000,7,0)</f>
        <v>#N/A</v>
      </c>
      <c r="D263" s="100" t="e">
        <f ca="1">VLOOKUP($A263,[2]CurveFetch!$D$8:$R$1000,5,0)</f>
        <v>#N/A</v>
      </c>
      <c r="E263" s="100" t="e">
        <f ca="1">VLOOKUP($A263,[2]CurveFetch!$D$8:$R$1000,4,0)</f>
        <v>#N/A</v>
      </c>
      <c r="F263" s="100" t="e">
        <f ca="1">VLOOKUP($A263,[2]CurveFetch!$D$8:$R$1000,15,0)</f>
        <v>#N/A</v>
      </c>
      <c r="G263" s="100" t="e">
        <f ca="1">VLOOKUP($A263,[2]CurveFetch!$D$8:$R$1000,3,0)</f>
        <v>#N/A</v>
      </c>
      <c r="H263" s="100" t="e">
        <f ca="1">VLOOKUP($A263,[2]CurveFetch!$D$8:$R$1000,9,0)</f>
        <v>#N/A</v>
      </c>
      <c r="I263" s="100" t="e">
        <f ca="1">VLOOKUP($A263,[2]CurveFetch!$D$8:$R$1000,11,0)</f>
        <v>#N/A</v>
      </c>
      <c r="J263" s="100" t="e">
        <f ca="1">VLOOKUP($A263,[2]CurveFetch!$D$8:$R$1000,8,0)</f>
        <v>#N/A</v>
      </c>
      <c r="K263" s="100" t="e">
        <f t="shared" ca="1" si="65"/>
        <v>#N/A</v>
      </c>
      <c r="L263" s="100" t="e">
        <f t="shared" ca="1" si="66"/>
        <v>#N/A</v>
      </c>
      <c r="M263" s="100" t="e">
        <f t="shared" ca="1" si="71"/>
        <v>#N/A</v>
      </c>
      <c r="N263" s="97">
        <f t="shared" ca="1" si="72"/>
        <v>49827</v>
      </c>
      <c r="O263" s="100" t="e">
        <f ca="1">VLOOKUP($A263,[2]CurveFetch!$D$8:$V$1000,16,0)</f>
        <v>#N/A</v>
      </c>
      <c r="P263" s="141" t="e">
        <f t="shared" ca="1" si="67"/>
        <v>#N/A</v>
      </c>
      <c r="Q263" s="100" t="e">
        <f ca="1">VLOOKUP($A263,[2]CurveFetch!$D$8:$V$1000,16,0)</f>
        <v>#N/A</v>
      </c>
      <c r="R263" s="141" t="e">
        <f t="shared" ca="1" si="68"/>
        <v>#N/A</v>
      </c>
      <c r="S263" s="100" t="e">
        <f ca="1">VLOOKUP($A263,[2]CurveFetch!$D$8:$V$1000,16,0)</f>
        <v>#N/A</v>
      </c>
      <c r="T263" s="141" t="e">
        <f t="shared" ca="1" si="69"/>
        <v>#N/A</v>
      </c>
    </row>
    <row r="264" spans="1:20" x14ac:dyDescent="0.2">
      <c r="A264" s="97">
        <f t="shared" ca="1" si="70"/>
        <v>49857</v>
      </c>
      <c r="B264" s="100" t="e">
        <f ca="1">VLOOKUP($A264,[2]CurveFetch!$D$8:$R$1000,2,0)</f>
        <v>#N/A</v>
      </c>
      <c r="C264" s="100" t="e">
        <f ca="1">VLOOKUP($A264,[2]CurveFetch!$D$8:$R$1000,7,0)</f>
        <v>#N/A</v>
      </c>
      <c r="D264" s="100" t="e">
        <f ca="1">VLOOKUP($A264,[2]CurveFetch!$D$8:$R$1000,5,0)</f>
        <v>#N/A</v>
      </c>
      <c r="E264" s="100" t="e">
        <f ca="1">VLOOKUP($A264,[2]CurveFetch!$D$8:$R$1000,4,0)</f>
        <v>#N/A</v>
      </c>
      <c r="F264" s="100" t="e">
        <f ca="1">VLOOKUP($A264,[2]CurveFetch!$D$8:$R$1000,15,0)</f>
        <v>#N/A</v>
      </c>
      <c r="G264" s="100" t="e">
        <f ca="1">VLOOKUP($A264,[2]CurveFetch!$D$8:$R$1000,3,0)</f>
        <v>#N/A</v>
      </c>
      <c r="H264" s="100" t="e">
        <f ca="1">VLOOKUP($A264,[2]CurveFetch!$D$8:$R$1000,9,0)</f>
        <v>#N/A</v>
      </c>
      <c r="I264" s="100" t="e">
        <f ca="1">VLOOKUP($A264,[2]CurveFetch!$D$8:$R$1000,11,0)</f>
        <v>#N/A</v>
      </c>
      <c r="J264" s="100" t="e">
        <f ca="1">VLOOKUP($A264,[2]CurveFetch!$D$8:$R$1000,8,0)</f>
        <v>#N/A</v>
      </c>
      <c r="K264" s="100" t="e">
        <f t="shared" ca="1" si="65"/>
        <v>#N/A</v>
      </c>
      <c r="L264" s="100" t="e">
        <f t="shared" ca="1" si="66"/>
        <v>#N/A</v>
      </c>
      <c r="M264" s="100" t="e">
        <f t="shared" ca="1" si="71"/>
        <v>#N/A</v>
      </c>
      <c r="N264" s="97">
        <f t="shared" ca="1" si="72"/>
        <v>49857</v>
      </c>
      <c r="O264" s="100" t="e">
        <f ca="1">VLOOKUP($A264,[2]CurveFetch!$D$8:$V$1000,16,0)</f>
        <v>#N/A</v>
      </c>
      <c r="P264" s="141" t="e">
        <f t="shared" ca="1" si="67"/>
        <v>#N/A</v>
      </c>
      <c r="Q264" s="100" t="e">
        <f ca="1">VLOOKUP($A264,[2]CurveFetch!$D$8:$V$1000,16,0)</f>
        <v>#N/A</v>
      </c>
      <c r="R264" s="141" t="e">
        <f t="shared" ca="1" si="68"/>
        <v>#N/A</v>
      </c>
      <c r="S264" s="100" t="e">
        <f ca="1">VLOOKUP($A264,[2]CurveFetch!$D$8:$V$1000,16,0)</f>
        <v>#N/A</v>
      </c>
      <c r="T264" s="141" t="e">
        <f t="shared" ca="1" si="69"/>
        <v>#N/A</v>
      </c>
    </row>
    <row r="265" spans="1:20" x14ac:dyDescent="0.2">
      <c r="A265" s="97">
        <f t="shared" ca="1" si="70"/>
        <v>49888</v>
      </c>
      <c r="B265" s="100" t="e">
        <f ca="1">VLOOKUP($A265,[2]CurveFetch!$D$8:$R$1000,2,0)</f>
        <v>#N/A</v>
      </c>
      <c r="C265" s="100" t="e">
        <f ca="1">VLOOKUP($A265,[2]CurveFetch!$D$8:$R$1000,7,0)</f>
        <v>#N/A</v>
      </c>
      <c r="D265" s="100" t="e">
        <f ca="1">VLOOKUP($A265,[2]CurveFetch!$D$8:$R$1000,5,0)</f>
        <v>#N/A</v>
      </c>
      <c r="E265" s="100" t="e">
        <f ca="1">VLOOKUP($A265,[2]CurveFetch!$D$8:$R$1000,4,0)</f>
        <v>#N/A</v>
      </c>
      <c r="F265" s="100" t="e">
        <f ca="1">VLOOKUP($A265,[2]CurveFetch!$D$8:$R$1000,15,0)</f>
        <v>#N/A</v>
      </c>
      <c r="G265" s="100" t="e">
        <f ca="1">VLOOKUP($A265,[2]CurveFetch!$D$8:$R$1000,3,0)</f>
        <v>#N/A</v>
      </c>
      <c r="H265" s="100" t="e">
        <f ca="1">VLOOKUP($A265,[2]CurveFetch!$D$8:$R$1000,9,0)</f>
        <v>#N/A</v>
      </c>
      <c r="I265" s="100" t="e">
        <f ca="1">VLOOKUP($A265,[2]CurveFetch!$D$8:$R$1000,11,0)</f>
        <v>#N/A</v>
      </c>
      <c r="J265" s="100" t="e">
        <f ca="1">VLOOKUP($A265,[2]CurveFetch!$D$8:$R$1000,8,0)</f>
        <v>#N/A</v>
      </c>
      <c r="K265" s="100" t="e">
        <f t="shared" ca="1" si="65"/>
        <v>#N/A</v>
      </c>
      <c r="L265" s="100" t="e">
        <f t="shared" ca="1" si="66"/>
        <v>#N/A</v>
      </c>
      <c r="M265" s="100" t="e">
        <f t="shared" ca="1" si="71"/>
        <v>#N/A</v>
      </c>
      <c r="N265" s="97">
        <f t="shared" ca="1" si="72"/>
        <v>49888</v>
      </c>
      <c r="O265" s="100" t="e">
        <f ca="1">VLOOKUP($A265,[2]CurveFetch!$D$8:$V$1000,16,0)</f>
        <v>#N/A</v>
      </c>
      <c r="P265" s="141" t="e">
        <f t="shared" ca="1" si="67"/>
        <v>#N/A</v>
      </c>
      <c r="Q265" s="100" t="e">
        <f ca="1">VLOOKUP($A265,[2]CurveFetch!$D$8:$V$1000,16,0)</f>
        <v>#N/A</v>
      </c>
      <c r="R265" s="141" t="e">
        <f t="shared" ca="1" si="68"/>
        <v>#N/A</v>
      </c>
      <c r="S265" s="100" t="e">
        <f ca="1">VLOOKUP($A265,[2]CurveFetch!$D$8:$V$1000,16,0)</f>
        <v>#N/A</v>
      </c>
      <c r="T265" s="141" t="e">
        <f t="shared" ca="1" si="69"/>
        <v>#N/A</v>
      </c>
    </row>
    <row r="266" spans="1:20" x14ac:dyDescent="0.2">
      <c r="A266" s="97">
        <f t="shared" ca="1" si="70"/>
        <v>49919</v>
      </c>
      <c r="B266" s="100" t="e">
        <f ca="1">VLOOKUP($A266,[2]CurveFetch!$D$8:$R$1000,2,0)</f>
        <v>#N/A</v>
      </c>
      <c r="C266" s="100" t="e">
        <f ca="1">VLOOKUP($A266,[2]CurveFetch!$D$8:$R$1000,7,0)</f>
        <v>#N/A</v>
      </c>
      <c r="D266" s="100" t="e">
        <f ca="1">VLOOKUP($A266,[2]CurveFetch!$D$8:$R$1000,5,0)</f>
        <v>#N/A</v>
      </c>
      <c r="E266" s="100" t="e">
        <f ca="1">VLOOKUP($A266,[2]CurveFetch!$D$8:$R$1000,4,0)</f>
        <v>#N/A</v>
      </c>
      <c r="F266" s="100" t="e">
        <f ca="1">VLOOKUP($A266,[2]CurveFetch!$D$8:$R$1000,15,0)</f>
        <v>#N/A</v>
      </c>
      <c r="G266" s="100" t="e">
        <f ca="1">VLOOKUP($A266,[2]CurveFetch!$D$8:$R$1000,3,0)</f>
        <v>#N/A</v>
      </c>
      <c r="H266" s="100" t="e">
        <f ca="1">VLOOKUP($A266,[2]CurveFetch!$D$8:$R$1000,9,0)</f>
        <v>#N/A</v>
      </c>
      <c r="I266" s="100" t="e">
        <f ca="1">VLOOKUP($A266,[2]CurveFetch!$D$8:$R$1000,11,0)</f>
        <v>#N/A</v>
      </c>
      <c r="J266" s="100" t="e">
        <f ca="1">VLOOKUP($A266,[2]CurveFetch!$D$8:$R$1000,8,0)</f>
        <v>#N/A</v>
      </c>
      <c r="K266" s="100" t="e">
        <f t="shared" ca="1" si="65"/>
        <v>#N/A</v>
      </c>
      <c r="L266" s="100" t="e">
        <f t="shared" ca="1" si="66"/>
        <v>#N/A</v>
      </c>
      <c r="M266" s="100" t="e">
        <f t="shared" ca="1" si="71"/>
        <v>#N/A</v>
      </c>
      <c r="N266" s="97">
        <f t="shared" ca="1" si="72"/>
        <v>49919</v>
      </c>
      <c r="O266" s="100" t="e">
        <f ca="1">VLOOKUP($A266,[2]CurveFetch!$D$8:$V$1000,16,0)</f>
        <v>#N/A</v>
      </c>
      <c r="P266" s="141" t="e">
        <f t="shared" ca="1" si="67"/>
        <v>#N/A</v>
      </c>
      <c r="Q266" s="100" t="e">
        <f ca="1">VLOOKUP($A266,[2]CurveFetch!$D$8:$V$1000,16,0)</f>
        <v>#N/A</v>
      </c>
      <c r="R266" s="141" t="e">
        <f t="shared" ca="1" si="68"/>
        <v>#N/A</v>
      </c>
      <c r="S266" s="100" t="e">
        <f ca="1">VLOOKUP($A266,[2]CurveFetch!$D$8:$V$1000,16,0)</f>
        <v>#N/A</v>
      </c>
      <c r="T266" s="141" t="e">
        <f t="shared" ca="1" si="69"/>
        <v>#N/A</v>
      </c>
    </row>
    <row r="267" spans="1:20" x14ac:dyDescent="0.2">
      <c r="A267" s="97">
        <f t="shared" ca="1" si="70"/>
        <v>49949</v>
      </c>
      <c r="B267" s="100" t="e">
        <f ca="1">VLOOKUP($A267,[2]CurveFetch!$D$8:$R$1000,2,0)</f>
        <v>#N/A</v>
      </c>
      <c r="C267" s="100" t="e">
        <f ca="1">VLOOKUP($A267,[2]CurveFetch!$D$8:$R$1000,7,0)</f>
        <v>#N/A</v>
      </c>
      <c r="D267" s="100" t="e">
        <f ca="1">VLOOKUP($A267,[2]CurveFetch!$D$8:$R$1000,5,0)</f>
        <v>#N/A</v>
      </c>
      <c r="E267" s="100" t="e">
        <f ca="1">VLOOKUP($A267,[2]CurveFetch!$D$8:$R$1000,4,0)</f>
        <v>#N/A</v>
      </c>
      <c r="F267" s="100" t="e">
        <f ca="1">VLOOKUP($A267,[2]CurveFetch!$D$8:$R$1000,15,0)</f>
        <v>#N/A</v>
      </c>
      <c r="G267" s="100" t="e">
        <f ca="1">VLOOKUP($A267,[2]CurveFetch!$D$8:$R$1000,3,0)</f>
        <v>#N/A</v>
      </c>
      <c r="H267" s="100" t="e">
        <f ca="1">VLOOKUP($A267,[2]CurveFetch!$D$8:$R$1000,9,0)</f>
        <v>#N/A</v>
      </c>
      <c r="I267" s="100" t="e">
        <f ca="1">VLOOKUP($A267,[2]CurveFetch!$D$8:$R$1000,11,0)</f>
        <v>#N/A</v>
      </c>
      <c r="J267" s="100" t="e">
        <f ca="1">VLOOKUP($A267,[2]CurveFetch!$D$8:$R$1000,8,0)</f>
        <v>#N/A</v>
      </c>
      <c r="K267" s="100" t="e">
        <f t="shared" ca="1" si="65"/>
        <v>#N/A</v>
      </c>
      <c r="L267" s="100" t="e">
        <f t="shared" ca="1" si="66"/>
        <v>#N/A</v>
      </c>
      <c r="M267" s="100" t="e">
        <f t="shared" ca="1" si="71"/>
        <v>#N/A</v>
      </c>
      <c r="N267" s="97">
        <f t="shared" ca="1" si="72"/>
        <v>49949</v>
      </c>
      <c r="O267" s="100" t="e">
        <f ca="1">VLOOKUP($A267,[2]CurveFetch!$D$8:$V$1000,16,0)</f>
        <v>#N/A</v>
      </c>
      <c r="P267" s="141" t="e">
        <f t="shared" ca="1" si="67"/>
        <v>#N/A</v>
      </c>
      <c r="Q267" s="100" t="e">
        <f ca="1">VLOOKUP($A267,[2]CurveFetch!$D$8:$V$1000,16,0)</f>
        <v>#N/A</v>
      </c>
      <c r="R267" s="141" t="e">
        <f t="shared" ca="1" si="68"/>
        <v>#N/A</v>
      </c>
      <c r="S267" s="100" t="e">
        <f ca="1">VLOOKUP($A267,[2]CurveFetch!$D$8:$V$1000,16,0)</f>
        <v>#N/A</v>
      </c>
      <c r="T267" s="141" t="e">
        <f t="shared" ca="1" si="69"/>
        <v>#N/A</v>
      </c>
    </row>
    <row r="268" spans="1:20" x14ac:dyDescent="0.2">
      <c r="A268" s="97">
        <f t="shared" ca="1" si="70"/>
        <v>49980</v>
      </c>
      <c r="B268" s="100" t="e">
        <f ca="1">VLOOKUP($A268,[2]CurveFetch!$D$8:$R$1000,2,0)</f>
        <v>#N/A</v>
      </c>
      <c r="C268" s="100" t="e">
        <f ca="1">VLOOKUP($A268,[2]CurveFetch!$D$8:$R$1000,7,0)</f>
        <v>#N/A</v>
      </c>
      <c r="D268" s="100" t="e">
        <f ca="1">VLOOKUP($A268,[2]CurveFetch!$D$8:$R$1000,5,0)</f>
        <v>#N/A</v>
      </c>
      <c r="E268" s="100" t="e">
        <f ca="1">VLOOKUP($A268,[2]CurveFetch!$D$8:$R$1000,4,0)</f>
        <v>#N/A</v>
      </c>
      <c r="F268" s="100" t="e">
        <f ca="1">VLOOKUP($A268,[2]CurveFetch!$D$8:$R$1000,15,0)</f>
        <v>#N/A</v>
      </c>
      <c r="G268" s="100" t="e">
        <f ca="1">VLOOKUP($A268,[2]CurveFetch!$D$8:$R$1000,3,0)</f>
        <v>#N/A</v>
      </c>
      <c r="H268" s="100" t="e">
        <f ca="1">VLOOKUP($A268,[2]CurveFetch!$D$8:$R$1000,9,0)</f>
        <v>#N/A</v>
      </c>
      <c r="I268" s="100" t="e">
        <f ca="1">VLOOKUP($A268,[2]CurveFetch!$D$8:$R$1000,11,0)</f>
        <v>#N/A</v>
      </c>
      <c r="J268" s="100" t="e">
        <f ca="1">VLOOKUP($A268,[2]CurveFetch!$D$8:$R$1000,8,0)</f>
        <v>#N/A</v>
      </c>
      <c r="K268" s="100" t="e">
        <f t="shared" ca="1" si="65"/>
        <v>#N/A</v>
      </c>
      <c r="L268" s="100" t="e">
        <f t="shared" ca="1" si="66"/>
        <v>#N/A</v>
      </c>
      <c r="M268" s="100" t="e">
        <f t="shared" ca="1" si="71"/>
        <v>#N/A</v>
      </c>
      <c r="N268" s="97">
        <f t="shared" ca="1" si="72"/>
        <v>49980</v>
      </c>
      <c r="O268" s="100" t="e">
        <f ca="1">VLOOKUP($A268,[2]CurveFetch!$D$8:$V$1000,16,0)</f>
        <v>#N/A</v>
      </c>
      <c r="P268" s="141" t="e">
        <f t="shared" ca="1" si="67"/>
        <v>#N/A</v>
      </c>
      <c r="Q268" s="100" t="e">
        <f ca="1">VLOOKUP($A268,[2]CurveFetch!$D$8:$V$1000,16,0)</f>
        <v>#N/A</v>
      </c>
      <c r="R268" s="141" t="e">
        <f t="shared" ca="1" si="68"/>
        <v>#N/A</v>
      </c>
      <c r="S268" s="100" t="e">
        <f ca="1">VLOOKUP($A268,[2]CurveFetch!$D$8:$V$1000,16,0)</f>
        <v>#N/A</v>
      </c>
      <c r="T268" s="141" t="e">
        <f t="shared" ca="1" si="69"/>
        <v>#N/A</v>
      </c>
    </row>
    <row r="269" spans="1:20" x14ac:dyDescent="0.2">
      <c r="A269" s="97">
        <f t="shared" ca="1" si="70"/>
        <v>50010</v>
      </c>
      <c r="B269" s="100" t="e">
        <f ca="1">VLOOKUP($A269,[2]CurveFetch!$D$8:$R$1000,2,0)</f>
        <v>#N/A</v>
      </c>
      <c r="C269" s="100" t="e">
        <f ca="1">VLOOKUP($A269,[2]CurveFetch!$D$8:$R$1000,7,0)</f>
        <v>#N/A</v>
      </c>
      <c r="D269" s="100" t="e">
        <f ca="1">VLOOKUP($A269,[2]CurveFetch!$D$8:$R$1000,5,0)</f>
        <v>#N/A</v>
      </c>
      <c r="E269" s="100" t="e">
        <f ca="1">VLOOKUP($A269,[2]CurveFetch!$D$8:$R$1000,4,0)</f>
        <v>#N/A</v>
      </c>
      <c r="F269" s="100" t="e">
        <f ca="1">VLOOKUP($A269,[2]CurveFetch!$D$8:$R$1000,15,0)</f>
        <v>#N/A</v>
      </c>
      <c r="G269" s="100" t="e">
        <f ca="1">VLOOKUP($A269,[2]CurveFetch!$D$8:$R$1000,3,0)</f>
        <v>#N/A</v>
      </c>
      <c r="H269" s="100" t="e">
        <f ca="1">VLOOKUP($A269,[2]CurveFetch!$D$8:$R$1000,9,0)</f>
        <v>#N/A</v>
      </c>
      <c r="I269" s="100" t="e">
        <f ca="1">VLOOKUP($A269,[2]CurveFetch!$D$8:$R$1000,11,0)</f>
        <v>#N/A</v>
      </c>
      <c r="J269" s="100" t="e">
        <f ca="1">VLOOKUP($A269,[2]CurveFetch!$D$8:$R$1000,8,0)</f>
        <v>#N/A</v>
      </c>
      <c r="K269" s="100" t="e">
        <f t="shared" ca="1" si="65"/>
        <v>#N/A</v>
      </c>
      <c r="L269" s="100" t="e">
        <f t="shared" ca="1" si="66"/>
        <v>#N/A</v>
      </c>
      <c r="M269" s="100" t="e">
        <f t="shared" ca="1" si="71"/>
        <v>#N/A</v>
      </c>
      <c r="N269" s="97">
        <f t="shared" ca="1" si="72"/>
        <v>50010</v>
      </c>
      <c r="O269" s="100" t="e">
        <f ca="1">VLOOKUP($A269,[2]CurveFetch!$D$8:$V$1000,16,0)</f>
        <v>#N/A</v>
      </c>
      <c r="P269" s="141" t="e">
        <f t="shared" ca="1" si="67"/>
        <v>#N/A</v>
      </c>
      <c r="Q269" s="100" t="e">
        <f ca="1">VLOOKUP($A269,[2]CurveFetch!$D$8:$V$1000,16,0)</f>
        <v>#N/A</v>
      </c>
      <c r="R269" s="141" t="e">
        <f t="shared" ca="1" si="68"/>
        <v>#N/A</v>
      </c>
      <c r="S269" s="100" t="e">
        <f ca="1">VLOOKUP($A269,[2]CurveFetch!$D$8:$V$1000,16,0)</f>
        <v>#N/A</v>
      </c>
      <c r="T269" s="141" t="e">
        <f t="shared" ca="1" si="69"/>
        <v>#N/A</v>
      </c>
    </row>
    <row r="270" spans="1:20" x14ac:dyDescent="0.2">
      <c r="A270" s="97">
        <f t="shared" ca="1" si="70"/>
        <v>50041</v>
      </c>
      <c r="B270" s="100" t="e">
        <f ca="1">VLOOKUP($A270,[2]CurveFetch!$D$8:$R$1000,2,0)</f>
        <v>#N/A</v>
      </c>
      <c r="C270" s="100" t="e">
        <f ca="1">VLOOKUP($A270,[2]CurveFetch!$D$8:$R$1000,7,0)</f>
        <v>#N/A</v>
      </c>
      <c r="D270" s="100" t="e">
        <f ca="1">VLOOKUP($A270,[2]CurveFetch!$D$8:$R$1000,5,0)</f>
        <v>#N/A</v>
      </c>
      <c r="E270" s="100" t="e">
        <f ca="1">VLOOKUP($A270,[2]CurveFetch!$D$8:$R$1000,4,0)</f>
        <v>#N/A</v>
      </c>
      <c r="F270" s="100" t="e">
        <f ca="1">VLOOKUP($A270,[2]CurveFetch!$D$8:$R$1000,15,0)</f>
        <v>#N/A</v>
      </c>
      <c r="G270" s="100" t="e">
        <f ca="1">VLOOKUP($A270,[2]CurveFetch!$D$8:$R$1000,3,0)</f>
        <v>#N/A</v>
      </c>
      <c r="H270" s="100" t="e">
        <f ca="1">VLOOKUP($A270,[2]CurveFetch!$D$8:$R$1000,9,0)</f>
        <v>#N/A</v>
      </c>
      <c r="I270" s="100" t="e">
        <f ca="1">VLOOKUP($A270,[2]CurveFetch!$D$8:$R$1000,11,0)</f>
        <v>#N/A</v>
      </c>
      <c r="J270" s="100" t="e">
        <f ca="1">VLOOKUP($A270,[2]CurveFetch!$D$8:$R$1000,8,0)</f>
        <v>#N/A</v>
      </c>
      <c r="K270" s="100" t="e">
        <f t="shared" ca="1" si="65"/>
        <v>#N/A</v>
      </c>
      <c r="L270" s="100" t="e">
        <f t="shared" ca="1" si="66"/>
        <v>#N/A</v>
      </c>
      <c r="M270" s="100" t="e">
        <f t="shared" ca="1" si="71"/>
        <v>#N/A</v>
      </c>
      <c r="N270" s="97">
        <f t="shared" ca="1" si="72"/>
        <v>50041</v>
      </c>
      <c r="O270" s="100" t="e">
        <f ca="1">VLOOKUP($A270,[2]CurveFetch!$D$8:$V$1000,16,0)</f>
        <v>#N/A</v>
      </c>
      <c r="P270" s="141" t="e">
        <f t="shared" ca="1" si="67"/>
        <v>#N/A</v>
      </c>
      <c r="Q270" s="100" t="e">
        <f ca="1">VLOOKUP($A270,[2]CurveFetch!$D$8:$V$1000,16,0)</f>
        <v>#N/A</v>
      </c>
      <c r="R270" s="141" t="e">
        <f t="shared" ca="1" si="68"/>
        <v>#N/A</v>
      </c>
      <c r="S270" s="100" t="e">
        <f ca="1">VLOOKUP($A270,[2]CurveFetch!$D$8:$V$1000,16,0)</f>
        <v>#N/A</v>
      </c>
      <c r="T270" s="141" t="e">
        <f t="shared" ca="1" si="69"/>
        <v>#N/A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41887</v>
      </c>
    </row>
    <row r="4" spans="1:3" x14ac:dyDescent="0.2">
      <c r="B4" s="97">
        <f ca="1">DATE(YEAR($A$1),MONTH($A$1)+1,1)</f>
        <v>41913</v>
      </c>
      <c r="C4" s="337">
        <f ca="1">VLOOKUP($B4,Curves!$A$2:$J$32,2,0)+VLOOKUP($B4,Curves!$A$2:$J$32,3,0)</f>
        <v>4.806</v>
      </c>
    </row>
    <row r="5" spans="1:3" x14ac:dyDescent="0.2">
      <c r="B5" s="97">
        <f ca="1">DATE(YEAR(B4),MONTH(B4)+1,1)</f>
        <v>41944</v>
      </c>
      <c r="C5" s="337">
        <f ca="1">VLOOKUP($B5,Curves!$A$2:$J$32,2,0)+VLOOKUP($B5,Curves!$A$2:$J$32,3,0)</f>
        <v>4.7709999999999999</v>
      </c>
    </row>
    <row r="6" spans="1:3" x14ac:dyDescent="0.2">
      <c r="B6" s="97">
        <f t="shared" ref="B6:B20" ca="1" si="0">DATE(YEAR(B5),MONTH(B5)+1,1)</f>
        <v>41974</v>
      </c>
      <c r="C6" s="337">
        <f ca="1">VLOOKUP($B6,Curves!$A$2:$J$32,2,0)+VLOOKUP($B6,Curves!$A$2:$J$32,3,0)</f>
        <v>4.8959999999999999</v>
      </c>
    </row>
    <row r="7" spans="1:3" x14ac:dyDescent="0.2">
      <c r="B7" s="97">
        <f t="shared" ca="1" si="0"/>
        <v>42005</v>
      </c>
      <c r="C7" s="337">
        <f ca="1">VLOOKUP($B7,Curves!$A$2:$J$32,2,0)+VLOOKUP($B7,Curves!$A$2:$J$32,3,0)</f>
        <v>5.05</v>
      </c>
    </row>
    <row r="8" spans="1:3" x14ac:dyDescent="0.2">
      <c r="B8" s="97">
        <f t="shared" ca="1" si="0"/>
        <v>42036</v>
      </c>
      <c r="C8" s="337">
        <f ca="1">VLOOKUP($B8,Curves!$A$2:$J$32,2,0)+VLOOKUP($B8,Curves!$A$2:$J$32,3,0)</f>
        <v>4.9539999999999997</v>
      </c>
    </row>
    <row r="9" spans="1:3" x14ac:dyDescent="0.2">
      <c r="B9" s="97">
        <f t="shared" ca="1" si="0"/>
        <v>42064</v>
      </c>
      <c r="C9" s="337">
        <f ca="1">VLOOKUP($B9,Curves!$A$2:$J$32,2,0)+VLOOKUP($B9,Curves!$A$2:$J$32,3,0)</f>
        <v>4.8040000000000003</v>
      </c>
    </row>
    <row r="10" spans="1:3" x14ac:dyDescent="0.2">
      <c r="B10" s="97">
        <f t="shared" ca="1" si="0"/>
        <v>42095</v>
      </c>
      <c r="C10" s="337">
        <f ca="1">VLOOKUP($B10,Curves!$A$2:$J$32,2,0)+VLOOKUP($B10,Curves!$A$2:$J$32,3,0)</f>
        <v>4.7960000000000003</v>
      </c>
    </row>
    <row r="11" spans="1:3" x14ac:dyDescent="0.2">
      <c r="B11" s="97">
        <f t="shared" ca="1" si="0"/>
        <v>42125</v>
      </c>
      <c r="C11" s="337">
        <f ca="1">VLOOKUP($B11,Curves!$A$2:$J$32,2,0)+VLOOKUP($B11,Curves!$A$2:$J$32,3,0)</f>
        <v>4.7709999999999999</v>
      </c>
    </row>
    <row r="12" spans="1:3" x14ac:dyDescent="0.2">
      <c r="B12" s="97">
        <f t="shared" ca="1" si="0"/>
        <v>42156</v>
      </c>
      <c r="C12" s="337">
        <f ca="1">VLOOKUP($B12,Curves!$A$2:$J$32,2,0)+VLOOKUP($B12,Curves!$A$2:$J$32,3,0)</f>
        <v>4.8</v>
      </c>
    </row>
    <row r="13" spans="1:3" x14ac:dyDescent="0.2">
      <c r="B13" s="97">
        <f t="shared" ca="1" si="0"/>
        <v>42186</v>
      </c>
      <c r="C13" s="337">
        <f ca="1">VLOOKUP($B13,Curves!$A$2:$J$32,2,0)+VLOOKUP($B13,Curves!$A$2:$J$32,3,0)</f>
        <v>4.83</v>
      </c>
    </row>
    <row r="14" spans="1:3" x14ac:dyDescent="0.2">
      <c r="B14" s="97">
        <f t="shared" ca="1" si="0"/>
        <v>42217</v>
      </c>
      <c r="C14" s="337">
        <f ca="1">VLOOKUP($B14,Curves!$A$2:$J$32,2,0)+VLOOKUP($B14,Curves!$A$2:$J$32,3,0)</f>
        <v>4.8499999999999996</v>
      </c>
    </row>
    <row r="15" spans="1:3" x14ac:dyDescent="0.2">
      <c r="B15" s="97">
        <f t="shared" ca="1" si="0"/>
        <v>42248</v>
      </c>
      <c r="C15" s="337">
        <f ca="1">VLOOKUP($B15,Curves!$A$2:$J$32,2,0)+VLOOKUP($B15,Curves!$A$2:$J$32,3,0)</f>
        <v>4.8709999999999996</v>
      </c>
    </row>
    <row r="16" spans="1:3" x14ac:dyDescent="0.2">
      <c r="B16" s="97">
        <f t="shared" ca="1" si="0"/>
        <v>42278</v>
      </c>
      <c r="C16" s="337">
        <f ca="1">VLOOKUP($B16,Curves!$A$2:$J$32,2,0)+VLOOKUP($B16,Curves!$A$2:$J$32,3,0)</f>
        <v>4.9009999999999998</v>
      </c>
    </row>
    <row r="17" spans="2:3" x14ac:dyDescent="0.2">
      <c r="B17" s="97">
        <f t="shared" ca="1" si="0"/>
        <v>42309</v>
      </c>
      <c r="C17" s="337">
        <f ca="1">VLOOKUP($B17,Curves!$A$2:$J$32,2,0)+VLOOKUP($B17,Curves!$A$2:$J$32,3,0)</f>
        <v>4.8660000000000005</v>
      </c>
    </row>
    <row r="18" spans="2:3" x14ac:dyDescent="0.2">
      <c r="B18" s="97">
        <f t="shared" ca="1" si="0"/>
        <v>42339</v>
      </c>
      <c r="C18" s="337">
        <f ca="1">VLOOKUP($B18,Curves!$A$2:$J$32,2,0)+VLOOKUP($B18,Curves!$A$2:$J$32,3,0)</f>
        <v>4.9910000000000005</v>
      </c>
    </row>
    <row r="19" spans="2:3" x14ac:dyDescent="0.2">
      <c r="B19" s="97">
        <f t="shared" ca="1" si="0"/>
        <v>42370</v>
      </c>
      <c r="C19" s="337">
        <f ca="1">VLOOKUP($B19,Curves!$A$2:$J$32,2,0)+VLOOKUP($B19,Curves!$A$2:$J$32,3,0)</f>
        <v>5.15</v>
      </c>
    </row>
    <row r="20" spans="2:3" x14ac:dyDescent="0.2">
      <c r="B20" s="97">
        <f t="shared" ca="1" si="0"/>
        <v>42401</v>
      </c>
      <c r="C20" s="337">
        <f ca="1">VLOOKUP($B20,Curves!$A$2:$J$32,2,0)+VLOOKUP($B20,Curves!$A$2:$J$32,3,0)</f>
        <v>5.0540000000000003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DF10" activePane="bottomRight" state="frozen"/>
      <selection pane="topRight" activeCell="C1" sqref="C1"/>
      <selection pane="bottomLeft" activeCell="A9" sqref="A9"/>
      <selection pane="bottomRight" activeCell="DI15" sqref="DI1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7" width="11.7109375" style="21" customWidth="1"/>
    <col min="48" max="49" width="11.7109375" style="22" customWidth="1"/>
    <col min="50" max="50" width="11.7109375" style="26" customWidth="1"/>
    <col min="51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41887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36951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3" t="s">
        <v>25</v>
      </c>
      <c r="M6" s="464"/>
      <c r="N6" s="178"/>
      <c r="O6" s="178"/>
      <c r="P6" s="161"/>
      <c r="Q6" s="461" t="s">
        <v>22</v>
      </c>
      <c r="R6" s="462"/>
      <c r="S6" s="192"/>
      <c r="T6" s="185"/>
      <c r="U6" s="164"/>
      <c r="V6" s="165"/>
      <c r="W6" s="165"/>
      <c r="X6" s="459" t="s">
        <v>134</v>
      </c>
      <c r="Y6" s="460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50" t="s">
        <v>261</v>
      </c>
      <c r="AG6" s="451"/>
      <c r="AH6" s="450" t="s">
        <v>38</v>
      </c>
      <c r="AI6" s="451"/>
      <c r="AJ6" s="450" t="s">
        <v>231</v>
      </c>
      <c r="AK6" s="451"/>
      <c r="AL6" s="450" t="s">
        <v>34</v>
      </c>
      <c r="AM6" s="451"/>
      <c r="AN6" s="457" t="s">
        <v>39</v>
      </c>
      <c r="AO6" s="465"/>
      <c r="AP6" s="457" t="s">
        <v>31</v>
      </c>
      <c r="AQ6" s="458"/>
      <c r="AR6" s="457" t="s">
        <v>36</v>
      </c>
      <c r="AS6" s="458"/>
      <c r="AT6" s="457" t="s">
        <v>41</v>
      </c>
      <c r="AU6" s="465"/>
      <c r="AV6" s="225" t="s">
        <v>162</v>
      </c>
      <c r="AW6" s="225" t="s">
        <v>162</v>
      </c>
      <c r="AX6" s="225" t="s">
        <v>162</v>
      </c>
      <c r="AY6" s="445" t="s">
        <v>27</v>
      </c>
      <c r="AZ6" s="446"/>
      <c r="BA6" s="444" t="s">
        <v>23</v>
      </c>
      <c r="BB6" s="446"/>
      <c r="BC6" s="444" t="s">
        <v>265</v>
      </c>
      <c r="BD6" s="446"/>
      <c r="BE6" s="444" t="s">
        <v>262</v>
      </c>
      <c r="BF6" s="446"/>
      <c r="BG6" s="444" t="s">
        <v>266</v>
      </c>
      <c r="BH6" s="446"/>
      <c r="BI6" s="444" t="s">
        <v>267</v>
      </c>
      <c r="BJ6" s="446"/>
      <c r="BK6" s="444" t="s">
        <v>35</v>
      </c>
      <c r="BL6" s="445"/>
      <c r="BM6" s="444" t="s">
        <v>148</v>
      </c>
      <c r="BN6" s="446"/>
      <c r="BO6" s="444" t="s">
        <v>40</v>
      </c>
      <c r="BP6" s="445"/>
      <c r="BQ6" s="444" t="s">
        <v>43</v>
      </c>
      <c r="BR6" s="446"/>
      <c r="BS6" s="444" t="s">
        <v>269</v>
      </c>
      <c r="BT6" s="446"/>
      <c r="BU6" s="444" t="s">
        <v>268</v>
      </c>
      <c r="BV6" s="445"/>
      <c r="BW6" s="383" t="s">
        <v>161</v>
      </c>
      <c r="BX6" s="384" t="s">
        <v>161</v>
      </c>
      <c r="BY6" s="383" t="s">
        <v>161</v>
      </c>
      <c r="BZ6" s="447" t="s">
        <v>28</v>
      </c>
      <c r="CA6" s="448"/>
      <c r="CB6" s="449" t="s">
        <v>37</v>
      </c>
      <c r="CC6" s="448"/>
      <c r="CD6" s="449" t="s">
        <v>163</v>
      </c>
      <c r="CE6" s="448"/>
      <c r="CF6" s="378" t="s">
        <v>270</v>
      </c>
      <c r="CG6" s="378" t="s">
        <v>270</v>
      </c>
      <c r="CH6" s="378" t="s">
        <v>270</v>
      </c>
      <c r="CI6" s="441" t="s">
        <v>149</v>
      </c>
      <c r="CJ6" s="442"/>
      <c r="CK6" s="441" t="s">
        <v>150</v>
      </c>
      <c r="CL6" s="442"/>
      <c r="CM6" s="441" t="s">
        <v>63</v>
      </c>
      <c r="CN6" s="442"/>
      <c r="CO6" s="441" t="s">
        <v>152</v>
      </c>
      <c r="CP6" s="442"/>
      <c r="CQ6" s="441" t="s">
        <v>271</v>
      </c>
      <c r="CR6" s="443"/>
      <c r="CS6" s="441" t="s">
        <v>272</v>
      </c>
      <c r="CT6" s="443"/>
      <c r="CU6" s="441" t="s">
        <v>273</v>
      </c>
      <c r="CV6" s="442"/>
      <c r="CW6" s="441" t="s">
        <v>151</v>
      </c>
      <c r="CX6" s="443"/>
      <c r="CY6" s="441" t="s">
        <v>274</v>
      </c>
      <c r="CZ6" s="442"/>
      <c r="DA6" s="441" t="s">
        <v>275</v>
      </c>
      <c r="DB6" s="442"/>
      <c r="DC6" s="441" t="s">
        <v>276</v>
      </c>
      <c r="DD6" s="442"/>
      <c r="DE6" s="441" t="s">
        <v>69</v>
      </c>
      <c r="DF6" s="443"/>
      <c r="DG6" s="441" t="s">
        <v>280</v>
      </c>
      <c r="DH6" s="442"/>
      <c r="DI6" s="441" t="s">
        <v>337</v>
      </c>
      <c r="DJ6" s="442"/>
      <c r="DK6" s="441" t="s">
        <v>72</v>
      </c>
      <c r="DL6" s="443"/>
      <c r="DM6" s="441" t="s">
        <v>278</v>
      </c>
      <c r="DN6" s="442"/>
      <c r="DO6" s="441" t="s">
        <v>279</v>
      </c>
      <c r="DP6" s="442"/>
      <c r="DQ6" s="441" t="s">
        <v>281</v>
      </c>
      <c r="DR6" s="442"/>
      <c r="DS6" s="390" t="s">
        <v>162</v>
      </c>
      <c r="DT6" s="390" t="s">
        <v>162</v>
      </c>
      <c r="DU6" s="390" t="s">
        <v>162</v>
      </c>
      <c r="DZ6" s="441" t="s">
        <v>282</v>
      </c>
      <c r="EA6" s="443"/>
      <c r="EB6" s="441" t="s">
        <v>68</v>
      </c>
      <c r="EC6" s="443"/>
      <c r="ED6" s="441" t="s">
        <v>283</v>
      </c>
      <c r="EE6" s="442"/>
      <c r="EF6" s="441" t="s">
        <v>284</v>
      </c>
      <c r="EG6" s="442"/>
      <c r="EH6" s="441" t="s">
        <v>208</v>
      </c>
      <c r="EI6" s="442"/>
      <c r="EJ6" s="441" t="s">
        <v>285</v>
      </c>
      <c r="EK6" s="442"/>
      <c r="EL6" s="441" t="s">
        <v>286</v>
      </c>
      <c r="EM6" s="442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2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 t="e">
        <f ca="1">VLOOKUP($D9,Curves!$A$2:$I$1700,9)</f>
        <v>#N/A</v>
      </c>
      <c r="B9" s="86" t="e">
        <f t="shared" ref="B9:B70" ca="1" si="0">(1+($A9/2))^(-2*($D9-$A$1)/365.25)</f>
        <v>#N/A</v>
      </c>
      <c r="C9" s="86">
        <f t="shared" ref="C9:C70" si="1">D10-D9</f>
        <v>28</v>
      </c>
      <c r="D9" s="139">
        <v>36923</v>
      </c>
      <c r="E9" s="173" t="e">
        <f ca="1">VLOOKUP($D9,Curves!$A$2:$H$1700,2)*$B9</f>
        <v>#N/A</v>
      </c>
      <c r="F9" s="172" t="e">
        <f ca="1">VLOOKUP($D9,Curves!$A$2:$H$1700,3)*$B9</f>
        <v>#N/A</v>
      </c>
      <c r="G9" s="172" t="e">
        <f ca="1">VLOOKUP($D9,Curves!$A$2:$H$1700,7)*$B9</f>
        <v>#N/A</v>
      </c>
      <c r="H9" s="172" t="e">
        <f ca="1">VLOOKUP($D9,Curves!$A$2:$H$1700,5)*$B9</f>
        <v>#N/A</v>
      </c>
      <c r="I9" s="172" t="e">
        <f ca="1">VLOOKUP($D9,Curves!$A$2:$H$1700,4)*$B9</f>
        <v>#N/A</v>
      </c>
      <c r="J9" s="174" t="e">
        <f ca="1">VLOOKUP($D9,Curves!$A$2:$H$1700,8)*$B9</f>
        <v>#N/A</v>
      </c>
      <c r="K9" s="172" t="e">
        <f t="shared" ref="K9:K70" ca="1" si="2">($E9+$I9)*$J$5+$J$4</f>
        <v>#N/A</v>
      </c>
      <c r="L9" s="140" t="e">
        <f ca="1">VLOOKUP($D9,Curves!$N$2:$T$2600,2)*$B9</f>
        <v>#N/A</v>
      </c>
      <c r="M9" s="141" t="e">
        <f ca="1">VLOOKUP($D9,Curves!$N$2:$T$2600,3)*$B9</f>
        <v>#N/A</v>
      </c>
      <c r="N9" s="181" t="e">
        <f t="shared" ref="N9:N70" ca="1" si="3">IF($K9&lt;$L9,1,0)</f>
        <v>#N/A</v>
      </c>
      <c r="O9" s="182" t="e">
        <f t="shared" ref="O9:O70" ca="1" si="4">IF($K9&lt;$M9,1,0)</f>
        <v>#N/A</v>
      </c>
      <c r="P9" s="173" t="e">
        <f t="shared" ref="P9:P69" ca="1" si="5">($E9+J9)*$J$5+$J$4</f>
        <v>#N/A</v>
      </c>
      <c r="Q9" s="140" t="e">
        <f ca="1">VLOOKUP($D9,Curves!$N$2:$T$2600,4)*$B9</f>
        <v>#N/A</v>
      </c>
      <c r="R9" s="141" t="e">
        <f ca="1">VLOOKUP($D9,Curves!$N$2:$T$2600,5)*$B9</f>
        <v>#N/A</v>
      </c>
      <c r="S9" s="181" t="e">
        <f t="shared" ref="S9:S70" ca="1" si="6">IF($P9&lt;$Q9,1,0)</f>
        <v>#N/A</v>
      </c>
      <c r="T9" s="182" t="e">
        <f t="shared" ref="T9:T70" ca="1" si="7">IF($P9&lt;$R9,1,0)</f>
        <v>#N/A</v>
      </c>
      <c r="U9" s="151" t="e">
        <f t="shared" ref="U9:U70" ca="1" si="8">($E9+G9)*$J$5+$J$4</f>
        <v>#N/A</v>
      </c>
      <c r="V9" s="151" t="e">
        <f t="shared" ref="V9:V70" ca="1" si="9">($E9+H9)*$J$5+$J$4</f>
        <v>#N/A</v>
      </c>
      <c r="W9" s="151" t="e">
        <f t="shared" ref="W9:W70" ca="1" si="10">($E9+I9)*$J$5+$J$4</f>
        <v>#N/A</v>
      </c>
      <c r="X9" s="343" t="e">
        <f ca="1">VLOOKUP($D9,[2]CurveFetch!$D$8:$S$13000,16,0)*$B9</f>
        <v>#N/A</v>
      </c>
      <c r="Y9" s="141" t="e">
        <f ca="1">VLOOKUP($D9,Curves!$N$2:$T$2600,7)*$B9</f>
        <v>#N/A</v>
      </c>
      <c r="Z9" s="200" t="e">
        <f t="shared" ref="Z9:Z70" ca="1" si="11">IF($U9&lt;$X9,1,0)</f>
        <v>#N/A</v>
      </c>
      <c r="AA9" s="181" t="e">
        <f t="shared" ref="AA9:AA70" ca="1" si="12">IF($U9&lt;$Y9,1,0)</f>
        <v>#N/A</v>
      </c>
      <c r="AB9" s="181" t="e">
        <f t="shared" ref="AB9:AC70" ca="1" si="13">IF($V9&lt;$X9,1,0)</f>
        <v>#N/A</v>
      </c>
      <c r="AC9" s="181" t="e">
        <f t="shared" ca="1" si="13"/>
        <v>#N/A</v>
      </c>
      <c r="AD9" s="181" t="e">
        <f t="shared" ref="AD9:AD70" ca="1" si="14">IF($W9&lt;$X9,1,0)</f>
        <v>#N/A</v>
      </c>
      <c r="AE9" s="182" t="e">
        <f t="shared" ref="AE9:AE70" ca="1" si="15">IF($W9&lt;$Y9,1,0)</f>
        <v>#N/A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 t="e">
        <f ca="1">VLOOKUP($D10,Curves!$A$2:$I$1700,9)</f>
        <v>#N/A</v>
      </c>
      <c r="B10" s="86" t="e">
        <f t="shared" ca="1" si="0"/>
        <v>#N/A</v>
      </c>
      <c r="C10" s="86">
        <f t="shared" si="1"/>
        <v>31</v>
      </c>
      <c r="D10" s="139">
        <v>36951</v>
      </c>
      <c r="E10" s="173" t="e">
        <f ca="1">VLOOKUP($D10,Curves!$A$2:$H$1700,2)*$B10</f>
        <v>#N/A</v>
      </c>
      <c r="F10" s="172" t="e">
        <f ca="1">VLOOKUP($D10,Curves!$A$2:$H$1700,3)*$B10</f>
        <v>#N/A</v>
      </c>
      <c r="G10" s="172" t="e">
        <f ca="1">VLOOKUP($D10,Curves!$A$2:$H$1700,7)*$B10</f>
        <v>#N/A</v>
      </c>
      <c r="H10" s="172" t="e">
        <f ca="1">VLOOKUP($D10,Curves!$A$2:$H$1700,5)*$B10</f>
        <v>#N/A</v>
      </c>
      <c r="I10" s="172" t="e">
        <f ca="1">VLOOKUP($D10,Curves!$A$2:$H$1700,4)*$B10</f>
        <v>#N/A</v>
      </c>
      <c r="J10" s="174" t="e">
        <f ca="1">VLOOKUP($D10,Curves!$A$2:$H$1700,8)*$B10</f>
        <v>#N/A</v>
      </c>
      <c r="K10" s="172" t="e">
        <f t="shared" ca="1" si="2"/>
        <v>#N/A</v>
      </c>
      <c r="L10" s="140" t="e">
        <f ca="1">VLOOKUP($D10,Curves!$N$2:$T$2600,2)*$B10</f>
        <v>#N/A</v>
      </c>
      <c r="M10" s="141" t="e">
        <f ca="1">VLOOKUP($D10,Curves!$N$2:$T$2600,3)*$B10</f>
        <v>#N/A</v>
      </c>
      <c r="N10" s="181" t="e">
        <f t="shared" ca="1" si="3"/>
        <v>#N/A</v>
      </c>
      <c r="O10" s="182" t="e">
        <f t="shared" ca="1" si="4"/>
        <v>#N/A</v>
      </c>
      <c r="P10" s="173" t="e">
        <f t="shared" ca="1" si="5"/>
        <v>#N/A</v>
      </c>
      <c r="Q10" s="140" t="e">
        <f ca="1">VLOOKUP($D10,Curves!$N$2:$T$2600,4)*$B10</f>
        <v>#N/A</v>
      </c>
      <c r="R10" s="141" t="e">
        <f ca="1">VLOOKUP($D10,Curves!$N$2:$T$2600,5)*$B10</f>
        <v>#N/A</v>
      </c>
      <c r="S10" s="181" t="e">
        <f t="shared" ca="1" si="6"/>
        <v>#N/A</v>
      </c>
      <c r="T10" s="182" t="e">
        <f t="shared" ca="1" si="7"/>
        <v>#N/A</v>
      </c>
      <c r="U10" s="151" t="e">
        <f t="shared" ca="1" si="8"/>
        <v>#N/A</v>
      </c>
      <c r="V10" s="151" t="e">
        <f t="shared" ca="1" si="9"/>
        <v>#N/A</v>
      </c>
      <c r="W10" s="151" t="e">
        <f t="shared" ca="1" si="10"/>
        <v>#N/A</v>
      </c>
      <c r="X10" s="343" t="e">
        <f ca="1">VLOOKUP($D10,[2]CurveFetch!$D$8:$S$13000,16,0)*$B10</f>
        <v>#N/A</v>
      </c>
      <c r="Y10" s="141" t="e">
        <f ca="1">VLOOKUP($D10,Curves!$N$2:$T$2600,7)*$B10</f>
        <v>#N/A</v>
      </c>
      <c r="Z10" s="200" t="e">
        <f t="shared" ca="1" si="11"/>
        <v>#N/A</v>
      </c>
      <c r="AA10" s="181" t="e">
        <f t="shared" ca="1" si="12"/>
        <v>#N/A</v>
      </c>
      <c r="AB10" s="181" t="e">
        <f t="shared" ca="1" si="13"/>
        <v>#N/A</v>
      </c>
      <c r="AC10" s="181" t="e">
        <f t="shared" ca="1" si="13"/>
        <v>#N/A</v>
      </c>
      <c r="AD10" s="181" t="e">
        <f t="shared" ca="1" si="14"/>
        <v>#N/A</v>
      </c>
      <c r="AE10" s="182" t="e">
        <f t="shared" ca="1" si="15"/>
        <v>#N/A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 t="e">
        <f t="shared" ref="CI10:CI73" ca="1" si="28">$CI$7*$J$2*$J$5*$AB10</f>
        <v>#N/A</v>
      </c>
      <c r="CJ10" s="23" t="e">
        <f t="shared" ref="CJ10:CJ73" ca="1" si="29">$CI$7*$J$3*$J$5*$AC10</f>
        <v>#N/A</v>
      </c>
      <c r="DS10" s="228" t="e">
        <f t="shared" ref="DS10:DS73" ca="1" si="30">SUM(CI10:CR10,CW10:CX10,DG10:DH10)</f>
        <v>#N/A</v>
      </c>
      <c r="DT10" s="93" t="e">
        <f t="shared" ref="DT10:DT73" ca="1" si="31">SUM(CI10:CZ10,DC10:DL10)</f>
        <v>#N/A</v>
      </c>
      <c r="DU10" s="228" t="e">
        <f t="shared" ref="DU10:DU73" ca="1" si="32">SUM(CI10:DR10)</f>
        <v>#N/A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 t="e">
        <f ca="1">VLOOKUP($D11,Curves!$A$2:$I$1700,9)</f>
        <v>#N/A</v>
      </c>
      <c r="B11" s="86" t="e">
        <f t="shared" ca="1" si="0"/>
        <v>#N/A</v>
      </c>
      <c r="C11" s="86">
        <f t="shared" si="1"/>
        <v>30</v>
      </c>
      <c r="D11" s="139">
        <v>36982</v>
      </c>
      <c r="E11" s="173" t="e">
        <f ca="1">VLOOKUP($D11,Curves!$A$2:$H$1700,2)*$B11</f>
        <v>#N/A</v>
      </c>
      <c r="F11" s="172" t="e">
        <f ca="1">VLOOKUP($D11,Curves!$A$2:$H$1700,3)*$B11</f>
        <v>#N/A</v>
      </c>
      <c r="G11" s="172" t="e">
        <f ca="1">VLOOKUP($D11,Curves!$A$2:$H$1700,7)*$B11</f>
        <v>#N/A</v>
      </c>
      <c r="H11" s="172" t="e">
        <f ca="1">VLOOKUP($D11,Curves!$A$2:$H$1700,5)*$B11</f>
        <v>#N/A</v>
      </c>
      <c r="I11" s="172" t="e">
        <f ca="1">VLOOKUP($D11,Curves!$A$2:$H$1700,4)*$B11</f>
        <v>#N/A</v>
      </c>
      <c r="J11" s="174" t="e">
        <f ca="1">VLOOKUP($D11,Curves!$A$2:$H$1700,8)*$B11</f>
        <v>#N/A</v>
      </c>
      <c r="K11" s="172" t="e">
        <f t="shared" ca="1" si="2"/>
        <v>#N/A</v>
      </c>
      <c r="L11" s="140" t="e">
        <f ca="1">VLOOKUP($D11,Curves!$N$2:$T$2600,2)*$B11</f>
        <v>#N/A</v>
      </c>
      <c r="M11" s="141" t="e">
        <f ca="1">VLOOKUP($D11,Curves!$N$2:$T$2600,3)*$B11</f>
        <v>#N/A</v>
      </c>
      <c r="N11" s="181" t="e">
        <f t="shared" ca="1" si="3"/>
        <v>#N/A</v>
      </c>
      <c r="O11" s="182" t="e">
        <f t="shared" ca="1" si="4"/>
        <v>#N/A</v>
      </c>
      <c r="P11" s="173" t="e">
        <f t="shared" ca="1" si="5"/>
        <v>#N/A</v>
      </c>
      <c r="Q11" s="140" t="e">
        <f ca="1">VLOOKUP($D11,Curves!$N$2:$T$2600,4)*$B11</f>
        <v>#N/A</v>
      </c>
      <c r="R11" s="141" t="e">
        <f ca="1">VLOOKUP($D11,Curves!$N$2:$T$2600,5)*$B11</f>
        <v>#N/A</v>
      </c>
      <c r="S11" s="181" t="e">
        <f t="shared" ca="1" si="6"/>
        <v>#N/A</v>
      </c>
      <c r="T11" s="182" t="e">
        <f t="shared" ca="1" si="7"/>
        <v>#N/A</v>
      </c>
      <c r="U11" s="151" t="e">
        <f t="shared" ca="1" si="8"/>
        <v>#N/A</v>
      </c>
      <c r="V11" s="151" t="e">
        <f t="shared" ca="1" si="9"/>
        <v>#N/A</v>
      </c>
      <c r="W11" s="151" t="e">
        <f t="shared" ca="1" si="10"/>
        <v>#N/A</v>
      </c>
      <c r="X11" s="343" t="e">
        <f ca="1">VLOOKUP($D11,[2]CurveFetch!$D$8:$S$13000,16,0)*$B11</f>
        <v>#N/A</v>
      </c>
      <c r="Y11" s="141" t="e">
        <f ca="1">VLOOKUP($D11,Curves!$N$2:$T$2600,7)*$B11</f>
        <v>#N/A</v>
      </c>
      <c r="Z11" s="200" t="e">
        <f t="shared" ca="1" si="11"/>
        <v>#N/A</v>
      </c>
      <c r="AA11" s="181" t="e">
        <f t="shared" ca="1" si="12"/>
        <v>#N/A</v>
      </c>
      <c r="AB11" s="181" t="e">
        <f t="shared" ca="1" si="13"/>
        <v>#N/A</v>
      </c>
      <c r="AC11" s="181" t="e">
        <f t="shared" ca="1" si="13"/>
        <v>#N/A</v>
      </c>
      <c r="AD11" s="181" t="e">
        <f t="shared" ca="1" si="14"/>
        <v>#N/A</v>
      </c>
      <c r="AE11" s="182" t="e">
        <f t="shared" ca="1" si="15"/>
        <v>#N/A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 t="e">
        <f t="shared" ca="1" si="28"/>
        <v>#N/A</v>
      </c>
      <c r="CJ11" s="23" t="e">
        <f t="shared" ca="1" si="29"/>
        <v>#N/A</v>
      </c>
      <c r="DS11" s="228" t="e">
        <f t="shared" ca="1" si="30"/>
        <v>#N/A</v>
      </c>
      <c r="DT11" s="93" t="e">
        <f t="shared" ca="1" si="31"/>
        <v>#N/A</v>
      </c>
      <c r="DU11" s="228" t="e">
        <f t="shared" ca="1" si="32"/>
        <v>#N/A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 t="e">
        <f ca="1">VLOOKUP($D12,Curves!$A$2:$I$1700,9)</f>
        <v>#N/A</v>
      </c>
      <c r="B12" s="86" t="e">
        <f t="shared" ca="1" si="0"/>
        <v>#N/A</v>
      </c>
      <c r="C12" s="86">
        <f t="shared" si="1"/>
        <v>31</v>
      </c>
      <c r="D12" s="139">
        <v>37012</v>
      </c>
      <c r="E12" s="173" t="e">
        <f ca="1">VLOOKUP($D12,Curves!$A$2:$H$1700,2)*$B12</f>
        <v>#N/A</v>
      </c>
      <c r="F12" s="172" t="e">
        <f ca="1">VLOOKUP($D12,Curves!$A$2:$H$1700,3)*$B12</f>
        <v>#N/A</v>
      </c>
      <c r="G12" s="172" t="e">
        <f ca="1">VLOOKUP($D12,Curves!$A$2:$H$1700,7)*$B12</f>
        <v>#N/A</v>
      </c>
      <c r="H12" s="172" t="e">
        <f ca="1">VLOOKUP($D12,Curves!$A$2:$H$1700,5)*$B12</f>
        <v>#N/A</v>
      </c>
      <c r="I12" s="172" t="e">
        <f ca="1">VLOOKUP($D12,Curves!$A$2:$H$1700,4)*$B12</f>
        <v>#N/A</v>
      </c>
      <c r="J12" s="174" t="e">
        <f ca="1">VLOOKUP($D12,Curves!$A$2:$H$1700,8)*$B12</f>
        <v>#N/A</v>
      </c>
      <c r="K12" s="172" t="e">
        <f t="shared" ca="1" si="2"/>
        <v>#N/A</v>
      </c>
      <c r="L12" s="140" t="e">
        <f ca="1">VLOOKUP($D12,Curves!$N$2:$T$2600,2)*$B12</f>
        <v>#N/A</v>
      </c>
      <c r="M12" s="141" t="e">
        <f ca="1">VLOOKUP($D12,Curves!$N$2:$T$2600,3)*$B12</f>
        <v>#N/A</v>
      </c>
      <c r="N12" s="181" t="e">
        <f t="shared" ca="1" si="3"/>
        <v>#N/A</v>
      </c>
      <c r="O12" s="182" t="e">
        <f t="shared" ca="1" si="4"/>
        <v>#N/A</v>
      </c>
      <c r="P12" s="173" t="e">
        <f t="shared" ca="1" si="5"/>
        <v>#N/A</v>
      </c>
      <c r="Q12" s="140" t="e">
        <f ca="1">VLOOKUP($D12,Curves!$N$2:$T$2600,4)*$B12</f>
        <v>#N/A</v>
      </c>
      <c r="R12" s="141" t="e">
        <f ca="1">VLOOKUP($D12,Curves!$N$2:$T$2600,5)*$B12</f>
        <v>#N/A</v>
      </c>
      <c r="S12" s="181" t="e">
        <f t="shared" ca="1" si="6"/>
        <v>#N/A</v>
      </c>
      <c r="T12" s="182" t="e">
        <f t="shared" ca="1" si="7"/>
        <v>#N/A</v>
      </c>
      <c r="U12" s="151" t="e">
        <f t="shared" ca="1" si="8"/>
        <v>#N/A</v>
      </c>
      <c r="V12" s="151" t="e">
        <f t="shared" ca="1" si="9"/>
        <v>#N/A</v>
      </c>
      <c r="W12" s="151" t="e">
        <f t="shared" ca="1" si="10"/>
        <v>#N/A</v>
      </c>
      <c r="X12" s="343" t="e">
        <f ca="1">VLOOKUP($D12,[2]CurveFetch!$D$8:$S$13000,16,0)*$B12</f>
        <v>#N/A</v>
      </c>
      <c r="Y12" s="141" t="e">
        <f ca="1">VLOOKUP($D12,Curves!$N$2:$T$2600,7)*$B12</f>
        <v>#N/A</v>
      </c>
      <c r="Z12" s="200" t="e">
        <f t="shared" ca="1" si="11"/>
        <v>#N/A</v>
      </c>
      <c r="AA12" s="181" t="e">
        <f t="shared" ca="1" si="12"/>
        <v>#N/A</v>
      </c>
      <c r="AB12" s="181" t="e">
        <f t="shared" ca="1" si="13"/>
        <v>#N/A</v>
      </c>
      <c r="AC12" s="181" t="e">
        <f t="shared" ca="1" si="13"/>
        <v>#N/A</v>
      </c>
      <c r="AD12" s="181" t="e">
        <f t="shared" ca="1" si="14"/>
        <v>#N/A</v>
      </c>
      <c r="AE12" s="182" t="e">
        <f t="shared" ca="1" si="15"/>
        <v>#N/A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 t="e">
        <f t="shared" ca="1" si="28"/>
        <v>#N/A</v>
      </c>
      <c r="CJ12" s="23" t="e">
        <f t="shared" ca="1" si="29"/>
        <v>#N/A</v>
      </c>
      <c r="CK12" s="23" t="e">
        <f t="shared" ref="CK12:CK75" ca="1" si="33">$CK$7*$J$2*$J$5*$AB12</f>
        <v>#N/A</v>
      </c>
      <c r="CL12" s="23" t="e">
        <f t="shared" ref="CL12:CL75" ca="1" si="34">$CK$7*$J$3*$J$5*$AC12</f>
        <v>#N/A</v>
      </c>
      <c r="DS12" s="228" t="e">
        <f t="shared" ca="1" si="30"/>
        <v>#N/A</v>
      </c>
      <c r="DT12" s="93" t="e">
        <f t="shared" ca="1" si="31"/>
        <v>#N/A</v>
      </c>
      <c r="DU12" s="228" t="e">
        <f t="shared" ca="1" si="32"/>
        <v>#N/A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 t="e">
        <f ca="1">VLOOKUP($D13,Curves!$A$2:$I$1700,9)</f>
        <v>#N/A</v>
      </c>
      <c r="B13" s="86" t="e">
        <f t="shared" ca="1" si="0"/>
        <v>#N/A</v>
      </c>
      <c r="C13" s="86">
        <f t="shared" si="1"/>
        <v>30</v>
      </c>
      <c r="D13" s="139">
        <v>37043</v>
      </c>
      <c r="E13" s="173" t="e">
        <f ca="1">VLOOKUP($D13,Curves!$A$2:$H$1700,2)*$B13</f>
        <v>#N/A</v>
      </c>
      <c r="F13" s="172" t="e">
        <f ca="1">VLOOKUP($D13,Curves!$A$2:$H$1700,3)*$B13</f>
        <v>#N/A</v>
      </c>
      <c r="G13" s="172" t="e">
        <f ca="1">VLOOKUP($D13,Curves!$A$2:$H$1700,7)*$B13</f>
        <v>#N/A</v>
      </c>
      <c r="H13" s="172" t="e">
        <f ca="1">VLOOKUP($D13,Curves!$A$2:$H$1700,5)*$B13</f>
        <v>#N/A</v>
      </c>
      <c r="I13" s="172" t="e">
        <f ca="1">VLOOKUP($D13,Curves!$A$2:$H$1700,4)*$B13</f>
        <v>#N/A</v>
      </c>
      <c r="J13" s="174" t="e">
        <f ca="1">VLOOKUP($D13,Curves!$A$2:$H$1700,8)*$B13</f>
        <v>#N/A</v>
      </c>
      <c r="K13" s="172" t="e">
        <f t="shared" ca="1" si="2"/>
        <v>#N/A</v>
      </c>
      <c r="L13" s="140" t="e">
        <f ca="1">VLOOKUP($D13,Curves!$N$2:$T$2600,2)*$B13</f>
        <v>#N/A</v>
      </c>
      <c r="M13" s="141" t="e">
        <f ca="1">VLOOKUP($D13,Curves!$N$2:$T$2600,3)*$B13</f>
        <v>#N/A</v>
      </c>
      <c r="N13" s="181" t="e">
        <f t="shared" ca="1" si="3"/>
        <v>#N/A</v>
      </c>
      <c r="O13" s="182" t="e">
        <f t="shared" ca="1" si="4"/>
        <v>#N/A</v>
      </c>
      <c r="P13" s="173" t="e">
        <f t="shared" ca="1" si="5"/>
        <v>#N/A</v>
      </c>
      <c r="Q13" s="140" t="e">
        <f ca="1">VLOOKUP($D13,Curves!$N$2:$T$2600,4)*$B13</f>
        <v>#N/A</v>
      </c>
      <c r="R13" s="141" t="e">
        <f ca="1">VLOOKUP($D13,Curves!$N$2:$T$2600,5)*$B13</f>
        <v>#N/A</v>
      </c>
      <c r="S13" s="181" t="e">
        <f t="shared" ca="1" si="6"/>
        <v>#N/A</v>
      </c>
      <c r="T13" s="182" t="e">
        <f t="shared" ca="1" si="7"/>
        <v>#N/A</v>
      </c>
      <c r="U13" s="151" t="e">
        <f t="shared" ca="1" si="8"/>
        <v>#N/A</v>
      </c>
      <c r="V13" s="151" t="e">
        <f t="shared" ca="1" si="9"/>
        <v>#N/A</v>
      </c>
      <c r="W13" s="151" t="e">
        <f t="shared" ca="1" si="10"/>
        <v>#N/A</v>
      </c>
      <c r="X13" s="343" t="e">
        <f ca="1">VLOOKUP($D13,[2]CurveFetch!$D$8:$S$13000,16,0)*$B13</f>
        <v>#N/A</v>
      </c>
      <c r="Y13" s="141" t="e">
        <f ca="1">VLOOKUP($D13,Curves!$N$2:$T$2600,7)*$B13</f>
        <v>#N/A</v>
      </c>
      <c r="Z13" s="200" t="e">
        <f t="shared" ca="1" si="11"/>
        <v>#N/A</v>
      </c>
      <c r="AA13" s="181" t="e">
        <f t="shared" ca="1" si="12"/>
        <v>#N/A</v>
      </c>
      <c r="AB13" s="181" t="e">
        <f t="shared" ca="1" si="13"/>
        <v>#N/A</v>
      </c>
      <c r="AC13" s="181" t="e">
        <f t="shared" ca="1" si="13"/>
        <v>#N/A</v>
      </c>
      <c r="AD13" s="181" t="e">
        <f t="shared" ca="1" si="14"/>
        <v>#N/A</v>
      </c>
      <c r="AE13" s="182" t="e">
        <f t="shared" ca="1" si="15"/>
        <v>#N/A</v>
      </c>
      <c r="AF13" s="23" t="e">
        <f ca="1">$AF$7*$J$2*$J$5*$N13</f>
        <v>#N/A</v>
      </c>
      <c r="AG13" s="23" t="e">
        <f ca="1">$AF$7*$J$2*$J$5*$O13</f>
        <v>#N/A</v>
      </c>
      <c r="AH13" s="181"/>
      <c r="AI13" s="181"/>
      <c r="AJ13" s="181"/>
      <c r="AK13" s="181"/>
      <c r="AV13" s="228" t="e">
        <f t="shared" ca="1" si="19"/>
        <v>#N/A</v>
      </c>
      <c r="AW13" s="26" t="e">
        <f t="shared" ca="1" si="20"/>
        <v>#N/A</v>
      </c>
      <c r="AX13" s="228" t="e">
        <f t="shared" ca="1" si="21"/>
        <v>#N/A</v>
      </c>
      <c r="AY13" s="23" t="e">
        <f t="shared" ref="AY13:AY76" ca="1" si="35">$AY$7*$J$2*$J$5*$S13</f>
        <v>#N/A</v>
      </c>
      <c r="AZ13" s="23" t="e">
        <f t="shared" ref="AZ13:AZ76" ca="1" si="36">$AY$7*$J$3*$J$5*$T13</f>
        <v>#N/A</v>
      </c>
      <c r="BA13" s="23"/>
      <c r="BB13" s="23"/>
      <c r="BC13" s="23" t="e">
        <f t="shared" ref="BC13:BC76" ca="1" si="37">$BC$7*$J$2*$J$5*$S13</f>
        <v>#N/A</v>
      </c>
      <c r="BD13" s="23" t="e">
        <f t="shared" ref="BD13:BD76" ca="1" si="38">$BC$7*$J$3*$J$5*$T13</f>
        <v>#N/A</v>
      </c>
      <c r="BE13" s="23"/>
      <c r="BF13" s="23"/>
      <c r="BG13" s="23"/>
      <c r="BH13" s="23"/>
      <c r="BW13" s="389" t="e">
        <f t="shared" ca="1" si="22"/>
        <v>#N/A</v>
      </c>
      <c r="BX13" s="224" t="e">
        <f t="shared" ca="1" si="23"/>
        <v>#N/A</v>
      </c>
      <c r="BY13" s="93" t="e">
        <f t="shared" ca="1" si="24"/>
        <v>#N/A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 t="e">
        <f t="shared" ca="1" si="28"/>
        <v>#N/A</v>
      </c>
      <c r="CJ13" s="23" t="e">
        <f t="shared" ca="1" si="29"/>
        <v>#N/A</v>
      </c>
      <c r="CK13" s="23" t="e">
        <f t="shared" ca="1" si="33"/>
        <v>#N/A</v>
      </c>
      <c r="CL13" s="23" t="e">
        <f t="shared" ca="1" si="34"/>
        <v>#N/A</v>
      </c>
      <c r="CM13" s="23" t="e">
        <f t="shared" ref="CM13:CM76" ca="1" si="39">$CM$7*$J$2*$J$5*$AB13</f>
        <v>#N/A</v>
      </c>
      <c r="CN13" s="23" t="e">
        <f t="shared" ref="CN13:CN76" ca="1" si="40">$CM$7*$J$3*$J$5*$AC13</f>
        <v>#N/A</v>
      </c>
      <c r="DS13" s="228" t="e">
        <f t="shared" ca="1" si="30"/>
        <v>#N/A</v>
      </c>
      <c r="DT13" s="93" t="e">
        <f t="shared" ca="1" si="31"/>
        <v>#N/A</v>
      </c>
      <c r="DU13" s="228" t="e">
        <f t="shared" ca="1" si="32"/>
        <v>#N/A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 t="e">
        <f ca="1">VLOOKUP($D14,Curves!$A$2:$I$1700,9)</f>
        <v>#N/A</v>
      </c>
      <c r="B14" s="86" t="e">
        <f t="shared" ca="1" si="0"/>
        <v>#N/A</v>
      </c>
      <c r="C14" s="86">
        <f t="shared" si="1"/>
        <v>31</v>
      </c>
      <c r="D14" s="139">
        <v>37073</v>
      </c>
      <c r="E14" s="173" t="e">
        <f ca="1">VLOOKUP($D14,Curves!$A$2:$H$1700,2)*$B14</f>
        <v>#N/A</v>
      </c>
      <c r="F14" s="172" t="e">
        <f ca="1">VLOOKUP($D14,Curves!$A$2:$H$1700,3)*$B14</f>
        <v>#N/A</v>
      </c>
      <c r="G14" s="172" t="e">
        <f ca="1">VLOOKUP($D14,Curves!$A$2:$H$1700,7)*$B14</f>
        <v>#N/A</v>
      </c>
      <c r="H14" s="172" t="e">
        <f ca="1">VLOOKUP($D14,Curves!$A$2:$H$1700,5)*$B14</f>
        <v>#N/A</v>
      </c>
      <c r="I14" s="172" t="e">
        <f ca="1">VLOOKUP($D14,Curves!$A$2:$H$1700,4)*$B14</f>
        <v>#N/A</v>
      </c>
      <c r="J14" s="174" t="e">
        <f ca="1">VLOOKUP($D14,Curves!$A$2:$H$1700,8)*$B14</f>
        <v>#N/A</v>
      </c>
      <c r="K14" s="172" t="e">
        <f t="shared" ca="1" si="2"/>
        <v>#N/A</v>
      </c>
      <c r="L14" s="140" t="e">
        <f ca="1">VLOOKUP($D14,Curves!$N$2:$T$2600,2)*$B14</f>
        <v>#N/A</v>
      </c>
      <c r="M14" s="141" t="e">
        <f ca="1">VLOOKUP($D14,Curves!$N$2:$T$2600,3)*$B14</f>
        <v>#N/A</v>
      </c>
      <c r="N14" s="181" t="e">
        <f t="shared" ca="1" si="3"/>
        <v>#N/A</v>
      </c>
      <c r="O14" s="182" t="e">
        <f t="shared" ca="1" si="4"/>
        <v>#N/A</v>
      </c>
      <c r="P14" s="173" t="e">
        <f t="shared" ca="1" si="5"/>
        <v>#N/A</v>
      </c>
      <c r="Q14" s="140" t="e">
        <f ca="1">VLOOKUP($D14,Curves!$N$2:$T$2600,4)*$B14</f>
        <v>#N/A</v>
      </c>
      <c r="R14" s="141" t="e">
        <f ca="1">VLOOKUP($D14,Curves!$N$2:$T$2600,5)*$B14</f>
        <v>#N/A</v>
      </c>
      <c r="S14" s="181" t="e">
        <f t="shared" ca="1" si="6"/>
        <v>#N/A</v>
      </c>
      <c r="T14" s="182" t="e">
        <f t="shared" ca="1" si="7"/>
        <v>#N/A</v>
      </c>
      <c r="U14" s="151" t="e">
        <f t="shared" ca="1" si="8"/>
        <v>#N/A</v>
      </c>
      <c r="V14" s="151" t="e">
        <f t="shared" ca="1" si="9"/>
        <v>#N/A</v>
      </c>
      <c r="W14" s="151" t="e">
        <f t="shared" ca="1" si="10"/>
        <v>#N/A</v>
      </c>
      <c r="X14" s="343" t="e">
        <f ca="1">VLOOKUP($D14,[2]CurveFetch!$D$8:$S$13000,16,0)*$B14</f>
        <v>#N/A</v>
      </c>
      <c r="Y14" s="141" t="e">
        <f ca="1">VLOOKUP($D14,Curves!$N$2:$T$2600,7)*$B14</f>
        <v>#N/A</v>
      </c>
      <c r="Z14" s="200" t="e">
        <f t="shared" ca="1" si="11"/>
        <v>#N/A</v>
      </c>
      <c r="AA14" s="181" t="e">
        <f t="shared" ca="1" si="12"/>
        <v>#N/A</v>
      </c>
      <c r="AB14" s="181" t="e">
        <f t="shared" ca="1" si="13"/>
        <v>#N/A</v>
      </c>
      <c r="AC14" s="181" t="e">
        <f t="shared" ca="1" si="13"/>
        <v>#N/A</v>
      </c>
      <c r="AD14" s="181" t="e">
        <f t="shared" ca="1" si="14"/>
        <v>#N/A</v>
      </c>
      <c r="AE14" s="182" t="e">
        <f t="shared" ca="1" si="15"/>
        <v>#N/A</v>
      </c>
      <c r="AF14" s="23" t="e">
        <f t="shared" ref="AF14:AF77" ca="1" si="41">$AF$7*$J$2*$J$5*$N14</f>
        <v>#N/A</v>
      </c>
      <c r="AG14" s="23" t="e">
        <f t="shared" ref="AG14:AG77" ca="1" si="42">$AF$7*$J$2*$J$5*$O14</f>
        <v>#N/A</v>
      </c>
      <c r="AH14" s="181"/>
      <c r="AI14" s="181"/>
      <c r="AJ14" s="181"/>
      <c r="AK14" s="181"/>
      <c r="AV14" s="228" t="e">
        <f t="shared" ca="1" si="19"/>
        <v>#N/A</v>
      </c>
      <c r="AW14" s="26" t="e">
        <f t="shared" ca="1" si="20"/>
        <v>#N/A</v>
      </c>
      <c r="AX14" s="228" t="e">
        <f t="shared" ca="1" si="21"/>
        <v>#N/A</v>
      </c>
      <c r="AY14" s="23" t="e">
        <f t="shared" ca="1" si="35"/>
        <v>#N/A</v>
      </c>
      <c r="AZ14" s="23" t="e">
        <f t="shared" ca="1" si="36"/>
        <v>#N/A</v>
      </c>
      <c r="BA14" s="23" t="e">
        <f t="shared" ref="BA14:BA77" ca="1" si="43">$BA$7*$J$2*$J$5*$S14</f>
        <v>#N/A</v>
      </c>
      <c r="BB14" s="23" t="e">
        <f t="shared" ref="BB14:BB77" ca="1" si="44">$BA$7*$J$3*$J$5*$T14</f>
        <v>#N/A</v>
      </c>
      <c r="BC14" s="23" t="e">
        <f t="shared" ca="1" si="37"/>
        <v>#N/A</v>
      </c>
      <c r="BD14" s="23" t="e">
        <f t="shared" ca="1" si="38"/>
        <v>#N/A</v>
      </c>
      <c r="BE14" s="23"/>
      <c r="BF14" s="23"/>
      <c r="BG14" s="23"/>
      <c r="BH14" s="23"/>
      <c r="BW14" s="389" t="e">
        <f t="shared" ca="1" si="22"/>
        <v>#N/A</v>
      </c>
      <c r="BX14" s="224" t="e">
        <f t="shared" ca="1" si="23"/>
        <v>#N/A</v>
      </c>
      <c r="BY14" s="93" t="e">
        <f t="shared" ca="1" si="24"/>
        <v>#N/A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 t="e">
        <f t="shared" ca="1" si="28"/>
        <v>#N/A</v>
      </c>
      <c r="CJ14" s="23" t="e">
        <f t="shared" ca="1" si="29"/>
        <v>#N/A</v>
      </c>
      <c r="CK14" s="23" t="e">
        <f t="shared" ca="1" si="33"/>
        <v>#N/A</v>
      </c>
      <c r="CL14" s="23" t="e">
        <f t="shared" ca="1" si="34"/>
        <v>#N/A</v>
      </c>
      <c r="CM14" s="23" t="e">
        <f t="shared" ca="1" si="39"/>
        <v>#N/A</v>
      </c>
      <c r="CN14" s="23" t="e">
        <f t="shared" ca="1" si="40"/>
        <v>#N/A</v>
      </c>
      <c r="DS14" s="228" t="e">
        <f t="shared" ca="1" si="30"/>
        <v>#N/A</v>
      </c>
      <c r="DT14" s="93" t="e">
        <f t="shared" ca="1" si="31"/>
        <v>#N/A</v>
      </c>
      <c r="DU14" s="228" t="e">
        <f t="shared" ca="1" si="32"/>
        <v>#N/A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 t="e">
        <f ca="1">VLOOKUP($D15,Curves!$A$2:$I$1700,9)</f>
        <v>#N/A</v>
      </c>
      <c r="B15" s="86" t="e">
        <f t="shared" ca="1" si="0"/>
        <v>#N/A</v>
      </c>
      <c r="C15" s="86">
        <f t="shared" si="1"/>
        <v>31</v>
      </c>
      <c r="D15" s="139">
        <v>37104</v>
      </c>
      <c r="E15" s="173" t="e">
        <f ca="1">VLOOKUP($D15,Curves!$A$2:$H$1700,2)*$B15</f>
        <v>#N/A</v>
      </c>
      <c r="F15" s="172" t="e">
        <f ca="1">VLOOKUP($D15,Curves!$A$2:$H$1700,3)*$B15</f>
        <v>#N/A</v>
      </c>
      <c r="G15" s="172" t="e">
        <f ca="1">VLOOKUP($D15,Curves!$A$2:$H$1700,7)*$B15</f>
        <v>#N/A</v>
      </c>
      <c r="H15" s="172" t="e">
        <f ca="1">VLOOKUP($D15,Curves!$A$2:$H$1700,5)*$B15</f>
        <v>#N/A</v>
      </c>
      <c r="I15" s="172" t="e">
        <f ca="1">VLOOKUP($D15,Curves!$A$2:$H$1700,4)*$B15</f>
        <v>#N/A</v>
      </c>
      <c r="J15" s="174" t="e">
        <f ca="1">VLOOKUP($D15,Curves!$A$2:$H$1700,8)*$B15</f>
        <v>#N/A</v>
      </c>
      <c r="K15" s="172" t="e">
        <f t="shared" ca="1" si="2"/>
        <v>#N/A</v>
      </c>
      <c r="L15" s="140" t="e">
        <f ca="1">VLOOKUP($D15,Curves!$N$2:$T$2600,2)*$B15</f>
        <v>#N/A</v>
      </c>
      <c r="M15" s="141" t="e">
        <f ca="1">VLOOKUP($D15,Curves!$N$2:$T$2600,3)*$B15</f>
        <v>#N/A</v>
      </c>
      <c r="N15" s="181" t="e">
        <f t="shared" ca="1" si="3"/>
        <v>#N/A</v>
      </c>
      <c r="O15" s="182" t="e">
        <f t="shared" ca="1" si="4"/>
        <v>#N/A</v>
      </c>
      <c r="P15" s="173" t="e">
        <f t="shared" ca="1" si="5"/>
        <v>#N/A</v>
      </c>
      <c r="Q15" s="140" t="e">
        <f ca="1">VLOOKUP($D15,Curves!$N$2:$T$2600,4)*$B15</f>
        <v>#N/A</v>
      </c>
      <c r="R15" s="141" t="e">
        <f ca="1">VLOOKUP($D15,Curves!$N$2:$T$2600,5)*$B15</f>
        <v>#N/A</v>
      </c>
      <c r="S15" s="181" t="e">
        <f t="shared" ca="1" si="6"/>
        <v>#N/A</v>
      </c>
      <c r="T15" s="182" t="e">
        <f t="shared" ca="1" si="7"/>
        <v>#N/A</v>
      </c>
      <c r="U15" s="151" t="e">
        <f t="shared" ca="1" si="8"/>
        <v>#N/A</v>
      </c>
      <c r="V15" s="151" t="e">
        <f t="shared" ca="1" si="9"/>
        <v>#N/A</v>
      </c>
      <c r="W15" s="151" t="e">
        <f t="shared" ca="1" si="10"/>
        <v>#N/A</v>
      </c>
      <c r="X15" s="343" t="e">
        <f ca="1">VLOOKUP($D15,[2]CurveFetch!$D$8:$S$13000,16,0)*$B15</f>
        <v>#N/A</v>
      </c>
      <c r="Y15" s="141" t="e">
        <f ca="1">VLOOKUP($D15,Curves!$N$2:$T$2600,7)*$B15</f>
        <v>#N/A</v>
      </c>
      <c r="Z15" s="200" t="e">
        <f t="shared" ca="1" si="11"/>
        <v>#N/A</v>
      </c>
      <c r="AA15" s="181" t="e">
        <f t="shared" ca="1" si="12"/>
        <v>#N/A</v>
      </c>
      <c r="AB15" s="181" t="e">
        <f t="shared" ca="1" si="13"/>
        <v>#N/A</v>
      </c>
      <c r="AC15" s="181" t="e">
        <f t="shared" ca="1" si="13"/>
        <v>#N/A</v>
      </c>
      <c r="AD15" s="181" t="e">
        <f t="shared" ca="1" si="14"/>
        <v>#N/A</v>
      </c>
      <c r="AE15" s="182" t="e">
        <f t="shared" ca="1" si="15"/>
        <v>#N/A</v>
      </c>
      <c r="AF15" s="23" t="e">
        <f t="shared" ca="1" si="41"/>
        <v>#N/A</v>
      </c>
      <c r="AG15" s="23" t="e">
        <f t="shared" ca="1" si="42"/>
        <v>#N/A</v>
      </c>
      <c r="AH15" s="181"/>
      <c r="AI15" s="181"/>
      <c r="AJ15" s="23" t="e">
        <f t="shared" ref="AJ15:AJ26" ca="1" si="45">$AJ$7*$J$2*$J$5*$N15</f>
        <v>#N/A</v>
      </c>
      <c r="AK15" s="23" t="e">
        <f t="shared" ref="AK15:AK26" ca="1" si="46">$AJ$7*$J$2*$J$5*$O15</f>
        <v>#N/A</v>
      </c>
      <c r="AV15" s="228" t="e">
        <f t="shared" ca="1" si="19"/>
        <v>#N/A</v>
      </c>
      <c r="AW15" s="26" t="e">
        <f t="shared" ca="1" si="20"/>
        <v>#N/A</v>
      </c>
      <c r="AX15" s="228" t="e">
        <f t="shared" ca="1" si="21"/>
        <v>#N/A</v>
      </c>
      <c r="AY15" s="23" t="e">
        <f t="shared" ca="1" si="35"/>
        <v>#N/A</v>
      </c>
      <c r="AZ15" s="23" t="e">
        <f t="shared" ca="1" si="36"/>
        <v>#N/A</v>
      </c>
      <c r="BA15" s="23" t="e">
        <f t="shared" ca="1" si="43"/>
        <v>#N/A</v>
      </c>
      <c r="BB15" s="23" t="e">
        <f t="shared" ca="1" si="44"/>
        <v>#N/A</v>
      </c>
      <c r="BC15" s="23" t="e">
        <f t="shared" ca="1" si="37"/>
        <v>#N/A</v>
      </c>
      <c r="BD15" s="23" t="e">
        <f t="shared" ca="1" si="38"/>
        <v>#N/A</v>
      </c>
      <c r="BE15" s="23" t="e">
        <f t="shared" ref="BE15:BE78" ca="1" si="47">$BE$7*$J$2*$J$5*$S15</f>
        <v>#N/A</v>
      </c>
      <c r="BF15" s="23" t="e">
        <f t="shared" ref="BF15:BF78" ca="1" si="48">$BE$7*$J$3*$J$5*$T15</f>
        <v>#N/A</v>
      </c>
      <c r="BG15" s="23"/>
      <c r="BH15" s="23"/>
      <c r="BW15" s="389" t="e">
        <f t="shared" ca="1" si="22"/>
        <v>#N/A</v>
      </c>
      <c r="BX15" s="224" t="e">
        <f t="shared" ca="1" si="23"/>
        <v>#N/A</v>
      </c>
      <c r="BY15" s="93" t="e">
        <f t="shared" ca="1" si="24"/>
        <v>#N/A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 t="e">
        <f t="shared" ca="1" si="28"/>
        <v>#N/A</v>
      </c>
      <c r="CJ15" s="23" t="e">
        <f t="shared" ca="1" si="29"/>
        <v>#N/A</v>
      </c>
      <c r="CK15" s="23" t="e">
        <f t="shared" ca="1" si="33"/>
        <v>#N/A</v>
      </c>
      <c r="CL15" s="23" t="e">
        <f t="shared" ca="1" si="34"/>
        <v>#N/A</v>
      </c>
      <c r="CM15" s="23" t="e">
        <f t="shared" ca="1" si="39"/>
        <v>#N/A</v>
      </c>
      <c r="CN15" s="23" t="e">
        <f t="shared" ca="1" si="40"/>
        <v>#N/A</v>
      </c>
      <c r="CO15" s="23" t="e">
        <f t="shared" ref="CO15:CO78" ca="1" si="49">$CO$7*$J$2*$J$5*$AB15</f>
        <v>#N/A</v>
      </c>
      <c r="CP15" s="23" t="e">
        <f t="shared" ref="CP15:CP78" ca="1" si="50">$CO$7*$J$3*$J$5*$AC15</f>
        <v>#N/A</v>
      </c>
      <c r="CQ15" s="23"/>
      <c r="CR15" s="23"/>
      <c r="CS15" s="23"/>
      <c r="CT15" s="23"/>
      <c r="CU15" s="23"/>
      <c r="CV15" s="23"/>
      <c r="DS15" s="228" t="e">
        <f t="shared" ca="1" si="30"/>
        <v>#N/A</v>
      </c>
      <c r="DT15" s="93" t="e">
        <f t="shared" ca="1" si="31"/>
        <v>#N/A</v>
      </c>
      <c r="DU15" s="228" t="e">
        <f t="shared" ca="1" si="32"/>
        <v>#N/A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 t="e">
        <f ca="1">VLOOKUP($D16,Curves!$A$2:$I$1700,9)</f>
        <v>#N/A</v>
      </c>
      <c r="B16" s="86" t="e">
        <f t="shared" ca="1" si="0"/>
        <v>#N/A</v>
      </c>
      <c r="C16" s="86">
        <f t="shared" si="1"/>
        <v>30</v>
      </c>
      <c r="D16" s="139">
        <v>37135</v>
      </c>
      <c r="E16" s="173" t="e">
        <f ca="1">VLOOKUP($D16,Curves!$A$2:$H$1700,2)*$B16</f>
        <v>#N/A</v>
      </c>
      <c r="F16" s="172" t="e">
        <f ca="1">VLOOKUP($D16,Curves!$A$2:$H$1700,3)*$B16</f>
        <v>#N/A</v>
      </c>
      <c r="G16" s="172" t="e">
        <f ca="1">VLOOKUP($D16,Curves!$A$2:$H$1700,7)*$B16</f>
        <v>#N/A</v>
      </c>
      <c r="H16" s="172" t="e">
        <f ca="1">VLOOKUP($D16,Curves!$A$2:$H$1700,5)*$B16</f>
        <v>#N/A</v>
      </c>
      <c r="I16" s="172" t="e">
        <f ca="1">VLOOKUP($D16,Curves!$A$2:$H$1700,4)*$B16</f>
        <v>#N/A</v>
      </c>
      <c r="J16" s="174" t="e">
        <f ca="1">VLOOKUP($D16,Curves!$A$2:$H$1700,8)*$B16</f>
        <v>#N/A</v>
      </c>
      <c r="K16" s="172" t="e">
        <f t="shared" ca="1" si="2"/>
        <v>#N/A</v>
      </c>
      <c r="L16" s="140" t="e">
        <f ca="1">VLOOKUP($D16,Curves!$N$2:$T$2600,2)*$B16</f>
        <v>#N/A</v>
      </c>
      <c r="M16" s="141" t="e">
        <f ca="1">VLOOKUP($D16,Curves!$N$2:$T$2600,3)*$B16</f>
        <v>#N/A</v>
      </c>
      <c r="N16" s="181" t="e">
        <f t="shared" ca="1" si="3"/>
        <v>#N/A</v>
      </c>
      <c r="O16" s="182" t="e">
        <f t="shared" ca="1" si="4"/>
        <v>#N/A</v>
      </c>
      <c r="P16" s="173" t="e">
        <f t="shared" ca="1" si="5"/>
        <v>#N/A</v>
      </c>
      <c r="Q16" s="140" t="e">
        <f ca="1">VLOOKUP($D16,Curves!$N$2:$T$2600,4)*$B16</f>
        <v>#N/A</v>
      </c>
      <c r="R16" s="141" t="e">
        <f ca="1">VLOOKUP($D16,Curves!$N$2:$T$2600,5)*$B16</f>
        <v>#N/A</v>
      </c>
      <c r="S16" s="181" t="e">
        <f t="shared" ca="1" si="6"/>
        <v>#N/A</v>
      </c>
      <c r="T16" s="182" t="e">
        <f t="shared" ca="1" si="7"/>
        <v>#N/A</v>
      </c>
      <c r="U16" s="151" t="e">
        <f t="shared" ca="1" si="8"/>
        <v>#N/A</v>
      </c>
      <c r="V16" s="151" t="e">
        <f t="shared" ca="1" si="9"/>
        <v>#N/A</v>
      </c>
      <c r="W16" s="151" t="e">
        <f t="shared" ca="1" si="10"/>
        <v>#N/A</v>
      </c>
      <c r="X16" s="343" t="e">
        <f ca="1">VLOOKUP($D16,[2]CurveFetch!$D$8:$S$13000,16,0)*$B16</f>
        <v>#N/A</v>
      </c>
      <c r="Y16" s="141" t="e">
        <f ca="1">VLOOKUP($D16,Curves!$N$2:$T$2600,7)*$B16</f>
        <v>#N/A</v>
      </c>
      <c r="Z16" s="200" t="e">
        <f t="shared" ca="1" si="11"/>
        <v>#N/A</v>
      </c>
      <c r="AA16" s="181" t="e">
        <f t="shared" ca="1" si="12"/>
        <v>#N/A</v>
      </c>
      <c r="AB16" s="181" t="e">
        <f t="shared" ca="1" si="13"/>
        <v>#N/A</v>
      </c>
      <c r="AC16" s="181" t="e">
        <f t="shared" ca="1" si="13"/>
        <v>#N/A</v>
      </c>
      <c r="AD16" s="181" t="e">
        <f t="shared" ca="1" si="14"/>
        <v>#N/A</v>
      </c>
      <c r="AE16" s="182" t="e">
        <f t="shared" ca="1" si="15"/>
        <v>#N/A</v>
      </c>
      <c r="AF16" s="23" t="e">
        <f t="shared" ca="1" si="41"/>
        <v>#N/A</v>
      </c>
      <c r="AG16" s="23" t="e">
        <f t="shared" ca="1" si="42"/>
        <v>#N/A</v>
      </c>
      <c r="AH16" s="181"/>
      <c r="AI16" s="181"/>
      <c r="AJ16" s="23" t="e">
        <f t="shared" ca="1" si="45"/>
        <v>#N/A</v>
      </c>
      <c r="AK16" s="23" t="e">
        <f t="shared" ca="1" si="46"/>
        <v>#N/A</v>
      </c>
      <c r="AV16" s="228" t="e">
        <f t="shared" ca="1" si="19"/>
        <v>#N/A</v>
      </c>
      <c r="AW16" s="26" t="e">
        <f t="shared" ca="1" si="20"/>
        <v>#N/A</v>
      </c>
      <c r="AX16" s="228" t="e">
        <f t="shared" ca="1" si="21"/>
        <v>#N/A</v>
      </c>
      <c r="AY16" s="23" t="e">
        <f t="shared" ca="1" si="35"/>
        <v>#N/A</v>
      </c>
      <c r="AZ16" s="23" t="e">
        <f t="shared" ca="1" si="36"/>
        <v>#N/A</v>
      </c>
      <c r="BA16" s="23" t="e">
        <f t="shared" ca="1" si="43"/>
        <v>#N/A</v>
      </c>
      <c r="BB16" s="23" t="e">
        <f t="shared" ca="1" si="44"/>
        <v>#N/A</v>
      </c>
      <c r="BC16" s="23" t="e">
        <f t="shared" ca="1" si="37"/>
        <v>#N/A</v>
      </c>
      <c r="BD16" s="23" t="e">
        <f t="shared" ca="1" si="38"/>
        <v>#N/A</v>
      </c>
      <c r="BE16" s="23" t="e">
        <f t="shared" ca="1" si="47"/>
        <v>#N/A</v>
      </c>
      <c r="BF16" s="23" t="e">
        <f t="shared" ca="1" si="48"/>
        <v>#N/A</v>
      </c>
      <c r="BG16" s="23"/>
      <c r="BH16" s="23"/>
      <c r="BW16" s="389" t="e">
        <f t="shared" ca="1" si="22"/>
        <v>#N/A</v>
      </c>
      <c r="BX16" s="224" t="e">
        <f t="shared" ca="1" si="23"/>
        <v>#N/A</v>
      </c>
      <c r="BY16" s="93" t="e">
        <f t="shared" ca="1" si="24"/>
        <v>#N/A</v>
      </c>
      <c r="BZ16" s="23" t="e">
        <f t="shared" ref="BZ16:BZ79" ca="1" si="51">$BZ$7*$J$2*$J$5*$N16</f>
        <v>#N/A</v>
      </c>
      <c r="CA16" s="23" t="e">
        <f t="shared" ref="CA16:CA79" ca="1" si="52">$BZ$7*$J$3*$J$5*$O16</f>
        <v>#N/A</v>
      </c>
      <c r="CF16" s="228" t="e">
        <f t="shared" ca="1" si="25"/>
        <v>#N/A</v>
      </c>
      <c r="CG16" s="224" t="e">
        <f t="shared" ca="1" si="26"/>
        <v>#N/A</v>
      </c>
      <c r="CH16" s="228" t="e">
        <f t="shared" ca="1" si="27"/>
        <v>#N/A</v>
      </c>
      <c r="CI16" s="23" t="e">
        <f t="shared" ca="1" si="28"/>
        <v>#N/A</v>
      </c>
      <c r="CJ16" s="23" t="e">
        <f t="shared" ca="1" si="29"/>
        <v>#N/A</v>
      </c>
      <c r="CK16" s="23" t="e">
        <f t="shared" ca="1" si="33"/>
        <v>#N/A</v>
      </c>
      <c r="CL16" s="23" t="e">
        <f t="shared" ca="1" si="34"/>
        <v>#N/A</v>
      </c>
      <c r="CM16" s="23" t="e">
        <f t="shared" ca="1" si="39"/>
        <v>#N/A</v>
      </c>
      <c r="CN16" s="23" t="e">
        <f t="shared" ca="1" si="40"/>
        <v>#N/A</v>
      </c>
      <c r="CO16" s="23" t="e">
        <f t="shared" ca="1" si="49"/>
        <v>#N/A</v>
      </c>
      <c r="CP16" s="23" t="e">
        <f t="shared" ca="1" si="50"/>
        <v>#N/A</v>
      </c>
      <c r="CQ16" s="23"/>
      <c r="CR16" s="23"/>
      <c r="CS16" s="23"/>
      <c r="CT16" s="23"/>
      <c r="CU16" s="23"/>
      <c r="CV16" s="23"/>
      <c r="DS16" s="228" t="e">
        <f t="shared" ca="1" si="30"/>
        <v>#N/A</v>
      </c>
      <c r="DT16" s="93" t="e">
        <f t="shared" ca="1" si="31"/>
        <v>#N/A</v>
      </c>
      <c r="DU16" s="228" t="e">
        <f t="shared" ca="1" si="32"/>
        <v>#N/A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 t="e">
        <f ca="1">VLOOKUP($D17,Curves!$A$2:$I$1700,9)</f>
        <v>#N/A</v>
      </c>
      <c r="B17" s="86" t="e">
        <f t="shared" ca="1" si="0"/>
        <v>#N/A</v>
      </c>
      <c r="C17" s="86">
        <f t="shared" si="1"/>
        <v>31</v>
      </c>
      <c r="D17" s="139">
        <v>37165</v>
      </c>
      <c r="E17" s="173" t="e">
        <f ca="1">VLOOKUP($D17,Curves!$A$2:$H$1700,2)*$B17</f>
        <v>#N/A</v>
      </c>
      <c r="F17" s="172" t="e">
        <f ca="1">VLOOKUP($D17,Curves!$A$2:$H$1700,3)*$B17</f>
        <v>#N/A</v>
      </c>
      <c r="G17" s="172" t="e">
        <f ca="1">VLOOKUP($D17,Curves!$A$2:$H$1700,7)*$B17</f>
        <v>#N/A</v>
      </c>
      <c r="H17" s="172" t="e">
        <f ca="1">VLOOKUP($D17,Curves!$A$2:$H$1700,5)*$B17</f>
        <v>#N/A</v>
      </c>
      <c r="I17" s="172" t="e">
        <f ca="1">VLOOKUP($D17,Curves!$A$2:$H$1700,4)*$B17</f>
        <v>#N/A</v>
      </c>
      <c r="J17" s="174" t="e">
        <f ca="1">VLOOKUP($D17,Curves!$A$2:$H$1700,8)*$B17</f>
        <v>#N/A</v>
      </c>
      <c r="K17" s="172" t="e">
        <f t="shared" ca="1" si="2"/>
        <v>#N/A</v>
      </c>
      <c r="L17" s="140" t="e">
        <f ca="1">VLOOKUP($D17,Curves!$N$2:$T$2600,2)*$B17</f>
        <v>#N/A</v>
      </c>
      <c r="M17" s="141" t="e">
        <f ca="1">VLOOKUP($D17,Curves!$N$2:$T$2600,3)*$B17</f>
        <v>#N/A</v>
      </c>
      <c r="N17" s="181" t="e">
        <f t="shared" ca="1" si="3"/>
        <v>#N/A</v>
      </c>
      <c r="O17" s="182" t="e">
        <f t="shared" ca="1" si="4"/>
        <v>#N/A</v>
      </c>
      <c r="P17" s="173" t="e">
        <f t="shared" ca="1" si="5"/>
        <v>#N/A</v>
      </c>
      <c r="Q17" s="140" t="e">
        <f ca="1">VLOOKUP($D17,Curves!$N$2:$T$2600,4)*$B17</f>
        <v>#N/A</v>
      </c>
      <c r="R17" s="141" t="e">
        <f ca="1">VLOOKUP($D17,Curves!$N$2:$T$2600,5)*$B17</f>
        <v>#N/A</v>
      </c>
      <c r="S17" s="181" t="e">
        <f t="shared" ca="1" si="6"/>
        <v>#N/A</v>
      </c>
      <c r="T17" s="182" t="e">
        <f t="shared" ca="1" si="7"/>
        <v>#N/A</v>
      </c>
      <c r="U17" s="151" t="e">
        <f t="shared" ca="1" si="8"/>
        <v>#N/A</v>
      </c>
      <c r="V17" s="151" t="e">
        <f t="shared" ca="1" si="9"/>
        <v>#N/A</v>
      </c>
      <c r="W17" s="151" t="e">
        <f t="shared" ca="1" si="10"/>
        <v>#N/A</v>
      </c>
      <c r="X17" s="343" t="e">
        <f ca="1">VLOOKUP($D17,[2]CurveFetch!$D$8:$S$13000,16,0)*$B17</f>
        <v>#N/A</v>
      </c>
      <c r="Y17" s="141" t="e">
        <f ca="1">VLOOKUP($D17,Curves!$N$2:$T$2600,7)*$B17</f>
        <v>#N/A</v>
      </c>
      <c r="Z17" s="200" t="e">
        <f t="shared" ca="1" si="11"/>
        <v>#N/A</v>
      </c>
      <c r="AA17" s="181" t="e">
        <f t="shared" ca="1" si="12"/>
        <v>#N/A</v>
      </c>
      <c r="AB17" s="181" t="e">
        <f t="shared" ca="1" si="13"/>
        <v>#N/A</v>
      </c>
      <c r="AC17" s="181" t="e">
        <f t="shared" ca="1" si="13"/>
        <v>#N/A</v>
      </c>
      <c r="AD17" s="181" t="e">
        <f t="shared" ca="1" si="14"/>
        <v>#N/A</v>
      </c>
      <c r="AE17" s="182" t="e">
        <f t="shared" ca="1" si="15"/>
        <v>#N/A</v>
      </c>
      <c r="AF17" s="23" t="e">
        <f t="shared" ca="1" si="41"/>
        <v>#N/A</v>
      </c>
      <c r="AG17" s="23" t="e">
        <f t="shared" ca="1" si="42"/>
        <v>#N/A</v>
      </c>
      <c r="AH17" s="181"/>
      <c r="AI17" s="181"/>
      <c r="AJ17" s="23" t="e">
        <f t="shared" ca="1" si="45"/>
        <v>#N/A</v>
      </c>
      <c r="AK17" s="23" t="e">
        <f t="shared" ca="1" si="46"/>
        <v>#N/A</v>
      </c>
      <c r="AV17" s="228" t="e">
        <f t="shared" ca="1" si="19"/>
        <v>#N/A</v>
      </c>
      <c r="AW17" s="26" t="e">
        <f t="shared" ca="1" si="20"/>
        <v>#N/A</v>
      </c>
      <c r="AX17" s="228" t="e">
        <f t="shared" ca="1" si="21"/>
        <v>#N/A</v>
      </c>
      <c r="AY17" s="23" t="e">
        <f t="shared" ca="1" si="35"/>
        <v>#N/A</v>
      </c>
      <c r="AZ17" s="23" t="e">
        <f t="shared" ca="1" si="36"/>
        <v>#N/A</v>
      </c>
      <c r="BA17" s="23" t="e">
        <f t="shared" ca="1" si="43"/>
        <v>#N/A</v>
      </c>
      <c r="BB17" s="23" t="e">
        <f t="shared" ca="1" si="44"/>
        <v>#N/A</v>
      </c>
      <c r="BC17" s="23" t="e">
        <f t="shared" ca="1" si="37"/>
        <v>#N/A</v>
      </c>
      <c r="BD17" s="23" t="e">
        <f t="shared" ca="1" si="38"/>
        <v>#N/A</v>
      </c>
      <c r="BE17" s="23" t="e">
        <f t="shared" ca="1" si="47"/>
        <v>#N/A</v>
      </c>
      <c r="BF17" s="23" t="e">
        <f t="shared" ca="1" si="48"/>
        <v>#N/A</v>
      </c>
      <c r="BG17" s="23"/>
      <c r="BH17" s="23"/>
      <c r="BW17" s="389" t="e">
        <f t="shared" ca="1" si="22"/>
        <v>#N/A</v>
      </c>
      <c r="BX17" s="224" t="e">
        <f t="shared" ca="1" si="23"/>
        <v>#N/A</v>
      </c>
      <c r="BY17" s="93" t="e">
        <f t="shared" ca="1" si="24"/>
        <v>#N/A</v>
      </c>
      <c r="BZ17" s="23" t="e">
        <f t="shared" ca="1" si="51"/>
        <v>#N/A</v>
      </c>
      <c r="CA17" s="23" t="e">
        <f t="shared" ca="1" si="52"/>
        <v>#N/A</v>
      </c>
      <c r="CF17" s="228" t="e">
        <f t="shared" ca="1" si="25"/>
        <v>#N/A</v>
      </c>
      <c r="CG17" s="224" t="e">
        <f t="shared" ca="1" si="26"/>
        <v>#N/A</v>
      </c>
      <c r="CH17" s="228" t="e">
        <f t="shared" ca="1" si="27"/>
        <v>#N/A</v>
      </c>
      <c r="CI17" s="23" t="e">
        <f t="shared" ca="1" si="28"/>
        <v>#N/A</v>
      </c>
      <c r="CJ17" s="23" t="e">
        <f t="shared" ca="1" si="29"/>
        <v>#N/A</v>
      </c>
      <c r="CK17" s="23" t="e">
        <f t="shared" ca="1" si="33"/>
        <v>#N/A</v>
      </c>
      <c r="CL17" s="23" t="e">
        <f t="shared" ca="1" si="34"/>
        <v>#N/A</v>
      </c>
      <c r="CM17" s="23" t="e">
        <f t="shared" ca="1" si="39"/>
        <v>#N/A</v>
      </c>
      <c r="CN17" s="23" t="e">
        <f t="shared" ca="1" si="40"/>
        <v>#N/A</v>
      </c>
      <c r="CO17" s="23" t="e">
        <f t="shared" ca="1" si="49"/>
        <v>#N/A</v>
      </c>
      <c r="CP17" s="23" t="e">
        <f t="shared" ca="1" si="50"/>
        <v>#N/A</v>
      </c>
      <c r="CQ17" s="23"/>
      <c r="CR17" s="23"/>
      <c r="CS17" s="23"/>
      <c r="CT17" s="23"/>
      <c r="CU17" s="23"/>
      <c r="CV17" s="23"/>
      <c r="DS17" s="228" t="e">
        <f t="shared" ca="1" si="30"/>
        <v>#N/A</v>
      </c>
      <c r="DT17" s="93" t="e">
        <f t="shared" ca="1" si="31"/>
        <v>#N/A</v>
      </c>
      <c r="DU17" s="228" t="e">
        <f t="shared" ca="1" si="32"/>
        <v>#N/A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 t="e">
        <f ca="1">VLOOKUP($D18,Curves!$A$2:$I$1700,9)</f>
        <v>#N/A</v>
      </c>
      <c r="B18" s="86" t="e">
        <f t="shared" ca="1" si="0"/>
        <v>#N/A</v>
      </c>
      <c r="C18" s="86">
        <f t="shared" si="1"/>
        <v>30</v>
      </c>
      <c r="D18" s="139">
        <v>37196</v>
      </c>
      <c r="E18" s="173" t="e">
        <f ca="1">VLOOKUP($D18,Curves!$A$2:$H$1700,2)*$B18</f>
        <v>#N/A</v>
      </c>
      <c r="F18" s="172" t="e">
        <f ca="1">VLOOKUP($D18,Curves!$A$2:$H$1700,3)*$B18</f>
        <v>#N/A</v>
      </c>
      <c r="G18" s="172" t="e">
        <f ca="1">VLOOKUP($D18,Curves!$A$2:$H$1700,7)*$B18</f>
        <v>#N/A</v>
      </c>
      <c r="H18" s="172" t="e">
        <f ca="1">VLOOKUP($D18,Curves!$A$2:$H$1700,5)*$B18</f>
        <v>#N/A</v>
      </c>
      <c r="I18" s="172" t="e">
        <f ca="1">VLOOKUP($D18,Curves!$A$2:$H$1700,4)*$B18</f>
        <v>#N/A</v>
      </c>
      <c r="J18" s="174" t="e">
        <f ca="1">VLOOKUP($D18,Curves!$A$2:$H$1700,8)*$B18</f>
        <v>#N/A</v>
      </c>
      <c r="K18" s="172" t="e">
        <f t="shared" ca="1" si="2"/>
        <v>#N/A</v>
      </c>
      <c r="L18" s="140" t="e">
        <f ca="1">VLOOKUP($D18,Curves!$N$2:$T$2600,2)*$B18</f>
        <v>#N/A</v>
      </c>
      <c r="M18" s="141" t="e">
        <f ca="1">VLOOKUP($D18,Curves!$N$2:$T$2600,3)*$B18</f>
        <v>#N/A</v>
      </c>
      <c r="N18" s="181" t="e">
        <f t="shared" ca="1" si="3"/>
        <v>#N/A</v>
      </c>
      <c r="O18" s="182" t="e">
        <f t="shared" ca="1" si="4"/>
        <v>#N/A</v>
      </c>
      <c r="P18" s="173" t="e">
        <f t="shared" ca="1" si="5"/>
        <v>#N/A</v>
      </c>
      <c r="Q18" s="140" t="e">
        <f ca="1">VLOOKUP($D18,Curves!$N$2:$T$2600,4)*$B18</f>
        <v>#N/A</v>
      </c>
      <c r="R18" s="141" t="e">
        <f ca="1">VLOOKUP($D18,Curves!$N$2:$T$2600,5)*$B18</f>
        <v>#N/A</v>
      </c>
      <c r="S18" s="181" t="e">
        <f t="shared" ca="1" si="6"/>
        <v>#N/A</v>
      </c>
      <c r="T18" s="182" t="e">
        <f t="shared" ca="1" si="7"/>
        <v>#N/A</v>
      </c>
      <c r="U18" s="151" t="e">
        <f t="shared" ca="1" si="8"/>
        <v>#N/A</v>
      </c>
      <c r="V18" s="151" t="e">
        <f t="shared" ca="1" si="9"/>
        <v>#N/A</v>
      </c>
      <c r="W18" s="151" t="e">
        <f t="shared" ca="1" si="10"/>
        <v>#N/A</v>
      </c>
      <c r="X18" s="343" t="e">
        <f ca="1">VLOOKUP($D18,[2]CurveFetch!$D$8:$S$13000,16,0)*$B18</f>
        <v>#N/A</v>
      </c>
      <c r="Y18" s="141" t="e">
        <f ca="1">VLOOKUP($D18,Curves!$N$2:$T$2600,7)*$B18</f>
        <v>#N/A</v>
      </c>
      <c r="Z18" s="200" t="e">
        <f t="shared" ca="1" si="11"/>
        <v>#N/A</v>
      </c>
      <c r="AA18" s="181" t="e">
        <f t="shared" ca="1" si="12"/>
        <v>#N/A</v>
      </c>
      <c r="AB18" s="181" t="e">
        <f t="shared" ca="1" si="13"/>
        <v>#N/A</v>
      </c>
      <c r="AC18" s="181" t="e">
        <f t="shared" ca="1" si="13"/>
        <v>#N/A</v>
      </c>
      <c r="AD18" s="181" t="e">
        <f t="shared" ca="1" si="14"/>
        <v>#N/A</v>
      </c>
      <c r="AE18" s="182" t="e">
        <f t="shared" ca="1" si="15"/>
        <v>#N/A</v>
      </c>
      <c r="AF18" s="23" t="e">
        <f t="shared" ca="1" si="41"/>
        <v>#N/A</v>
      </c>
      <c r="AG18" s="23" t="e">
        <f t="shared" ca="1" si="42"/>
        <v>#N/A</v>
      </c>
      <c r="AH18" s="181"/>
      <c r="AI18" s="181"/>
      <c r="AJ18" s="23" t="e">
        <f t="shared" ca="1" si="45"/>
        <v>#N/A</v>
      </c>
      <c r="AK18" s="23" t="e">
        <f t="shared" ca="1" si="46"/>
        <v>#N/A</v>
      </c>
      <c r="AV18" s="228" t="e">
        <f t="shared" ca="1" si="19"/>
        <v>#N/A</v>
      </c>
      <c r="AW18" s="26" t="e">
        <f t="shared" ca="1" si="20"/>
        <v>#N/A</v>
      </c>
      <c r="AX18" s="228" t="e">
        <f t="shared" ca="1" si="21"/>
        <v>#N/A</v>
      </c>
      <c r="AY18" s="23" t="e">
        <f t="shared" ca="1" si="35"/>
        <v>#N/A</v>
      </c>
      <c r="AZ18" s="23" t="e">
        <f t="shared" ca="1" si="36"/>
        <v>#N/A</v>
      </c>
      <c r="BA18" s="23" t="e">
        <f t="shared" ca="1" si="43"/>
        <v>#N/A</v>
      </c>
      <c r="BB18" s="23" t="e">
        <f t="shared" ca="1" si="44"/>
        <v>#N/A</v>
      </c>
      <c r="BC18" s="23" t="e">
        <f t="shared" ca="1" si="37"/>
        <v>#N/A</v>
      </c>
      <c r="BD18" s="23" t="e">
        <f t="shared" ca="1" si="38"/>
        <v>#N/A</v>
      </c>
      <c r="BE18" s="23" t="e">
        <f t="shared" ca="1" si="47"/>
        <v>#N/A</v>
      </c>
      <c r="BF18" s="23" t="e">
        <f t="shared" ca="1" si="48"/>
        <v>#N/A</v>
      </c>
      <c r="BG18" s="23"/>
      <c r="BH18" s="23"/>
      <c r="BW18" s="389" t="e">
        <f t="shared" ca="1" si="22"/>
        <v>#N/A</v>
      </c>
      <c r="BX18" s="224" t="e">
        <f t="shared" ca="1" si="23"/>
        <v>#N/A</v>
      </c>
      <c r="BY18" s="93" t="e">
        <f t="shared" ca="1" si="24"/>
        <v>#N/A</v>
      </c>
      <c r="BZ18" s="23" t="e">
        <f t="shared" ca="1" si="51"/>
        <v>#N/A</v>
      </c>
      <c r="CA18" s="23" t="e">
        <f t="shared" ca="1" si="52"/>
        <v>#N/A</v>
      </c>
      <c r="CF18" s="228" t="e">
        <f t="shared" ca="1" si="25"/>
        <v>#N/A</v>
      </c>
      <c r="CG18" s="224" t="e">
        <f t="shared" ca="1" si="26"/>
        <v>#N/A</v>
      </c>
      <c r="CH18" s="228" t="e">
        <f t="shared" ca="1" si="27"/>
        <v>#N/A</v>
      </c>
      <c r="CI18" s="23" t="e">
        <f t="shared" ca="1" si="28"/>
        <v>#N/A</v>
      </c>
      <c r="CJ18" s="23" t="e">
        <f t="shared" ca="1" si="29"/>
        <v>#N/A</v>
      </c>
      <c r="CK18" s="23" t="e">
        <f t="shared" ca="1" si="33"/>
        <v>#N/A</v>
      </c>
      <c r="CL18" s="23" t="e">
        <f t="shared" ca="1" si="34"/>
        <v>#N/A</v>
      </c>
      <c r="CM18" s="23" t="e">
        <f t="shared" ca="1" si="39"/>
        <v>#N/A</v>
      </c>
      <c r="CN18" s="23" t="e">
        <f t="shared" ca="1" si="40"/>
        <v>#N/A</v>
      </c>
      <c r="CO18" s="23" t="e">
        <f t="shared" ca="1" si="49"/>
        <v>#N/A</v>
      </c>
      <c r="CP18" s="23" t="e">
        <f t="shared" ca="1" si="50"/>
        <v>#N/A</v>
      </c>
      <c r="CQ18" s="23"/>
      <c r="CR18" s="23"/>
      <c r="CS18" s="23"/>
      <c r="CT18" s="23"/>
      <c r="CU18" s="23"/>
      <c r="CV18" s="23"/>
      <c r="DS18" s="228" t="e">
        <f t="shared" ca="1" si="30"/>
        <v>#N/A</v>
      </c>
      <c r="DT18" s="93" t="e">
        <f t="shared" ca="1" si="31"/>
        <v>#N/A</v>
      </c>
      <c r="DU18" s="228" t="e">
        <f t="shared" ca="1" si="32"/>
        <v>#N/A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 t="e">
        <f ca="1">VLOOKUP($D19,Curves!$A$2:$I$1700,9)</f>
        <v>#N/A</v>
      </c>
      <c r="B19" s="86" t="e">
        <f t="shared" ca="1" si="0"/>
        <v>#N/A</v>
      </c>
      <c r="C19" s="86">
        <f t="shared" si="1"/>
        <v>31</v>
      </c>
      <c r="D19" s="139">
        <v>37226</v>
      </c>
      <c r="E19" s="173" t="e">
        <f ca="1">VLOOKUP($D19,Curves!$A$2:$H$1700,2)*$B19</f>
        <v>#N/A</v>
      </c>
      <c r="F19" s="172" t="e">
        <f ca="1">VLOOKUP($D19,Curves!$A$2:$H$1700,3)*$B19</f>
        <v>#N/A</v>
      </c>
      <c r="G19" s="172" t="e">
        <f ca="1">VLOOKUP($D19,Curves!$A$2:$H$1700,7)*$B19</f>
        <v>#N/A</v>
      </c>
      <c r="H19" s="172" t="e">
        <f ca="1">VLOOKUP($D19,Curves!$A$2:$H$1700,5)*$B19</f>
        <v>#N/A</v>
      </c>
      <c r="I19" s="172" t="e">
        <f ca="1">VLOOKUP($D19,Curves!$A$2:$H$1700,4)*$B19</f>
        <v>#N/A</v>
      </c>
      <c r="J19" s="174" t="e">
        <f ca="1">VLOOKUP($D19,Curves!$A$2:$H$1700,8)*$B19</f>
        <v>#N/A</v>
      </c>
      <c r="K19" s="172" t="e">
        <f t="shared" ca="1" si="2"/>
        <v>#N/A</v>
      </c>
      <c r="L19" s="140" t="e">
        <f ca="1">VLOOKUP($D19,Curves!$N$2:$T$2600,2)*$B19</f>
        <v>#N/A</v>
      </c>
      <c r="M19" s="141" t="e">
        <f ca="1">VLOOKUP($D19,Curves!$N$2:$T$2600,3)*$B19</f>
        <v>#N/A</v>
      </c>
      <c r="N19" s="181" t="e">
        <f t="shared" ca="1" si="3"/>
        <v>#N/A</v>
      </c>
      <c r="O19" s="182" t="e">
        <f t="shared" ca="1" si="4"/>
        <v>#N/A</v>
      </c>
      <c r="P19" s="173" t="e">
        <f t="shared" ca="1" si="5"/>
        <v>#N/A</v>
      </c>
      <c r="Q19" s="140" t="e">
        <f ca="1">VLOOKUP($D19,Curves!$N$2:$T$2600,4)*$B19</f>
        <v>#N/A</v>
      </c>
      <c r="R19" s="141" t="e">
        <f ca="1">VLOOKUP($D19,Curves!$N$2:$T$2600,5)*$B19</f>
        <v>#N/A</v>
      </c>
      <c r="S19" s="181" t="e">
        <f t="shared" ca="1" si="6"/>
        <v>#N/A</v>
      </c>
      <c r="T19" s="182" t="e">
        <f t="shared" ca="1" si="7"/>
        <v>#N/A</v>
      </c>
      <c r="U19" s="151" t="e">
        <f t="shared" ca="1" si="8"/>
        <v>#N/A</v>
      </c>
      <c r="V19" s="151" t="e">
        <f t="shared" ca="1" si="9"/>
        <v>#N/A</v>
      </c>
      <c r="W19" s="151" t="e">
        <f t="shared" ca="1" si="10"/>
        <v>#N/A</v>
      </c>
      <c r="X19" s="343" t="e">
        <f ca="1">VLOOKUP($D19,[2]CurveFetch!$D$8:$S$13000,16,0)*$B19</f>
        <v>#N/A</v>
      </c>
      <c r="Y19" s="141" t="e">
        <f ca="1">VLOOKUP($D19,Curves!$N$2:$T$2600,7)*$B19</f>
        <v>#N/A</v>
      </c>
      <c r="Z19" s="200" t="e">
        <f t="shared" ca="1" si="11"/>
        <v>#N/A</v>
      </c>
      <c r="AA19" s="181" t="e">
        <f t="shared" ca="1" si="12"/>
        <v>#N/A</v>
      </c>
      <c r="AB19" s="181" t="e">
        <f t="shared" ca="1" si="13"/>
        <v>#N/A</v>
      </c>
      <c r="AC19" s="181" t="e">
        <f t="shared" ca="1" si="13"/>
        <v>#N/A</v>
      </c>
      <c r="AD19" s="181" t="e">
        <f t="shared" ca="1" si="14"/>
        <v>#N/A</v>
      </c>
      <c r="AE19" s="182" t="e">
        <f t="shared" ca="1" si="15"/>
        <v>#N/A</v>
      </c>
      <c r="AF19" s="23" t="e">
        <f t="shared" ca="1" si="41"/>
        <v>#N/A</v>
      </c>
      <c r="AG19" s="23" t="e">
        <f t="shared" ca="1" si="42"/>
        <v>#N/A</v>
      </c>
      <c r="AH19" s="23" t="e">
        <f ca="1">$AH$7*$J$2*$J$5*$N19</f>
        <v>#N/A</v>
      </c>
      <c r="AI19" s="23" t="e">
        <f ca="1">$AH$7*$J$2*$J$5*$O19</f>
        <v>#N/A</v>
      </c>
      <c r="AJ19" s="23" t="e">
        <f t="shared" ca="1" si="45"/>
        <v>#N/A</v>
      </c>
      <c r="AK19" s="23" t="e">
        <f t="shared" ca="1" si="46"/>
        <v>#N/A</v>
      </c>
      <c r="AV19" s="228" t="e">
        <f t="shared" ca="1" si="19"/>
        <v>#N/A</v>
      </c>
      <c r="AW19" s="26" t="e">
        <f t="shared" ca="1" si="20"/>
        <v>#N/A</v>
      </c>
      <c r="AX19" s="228" t="e">
        <f t="shared" ca="1" si="21"/>
        <v>#N/A</v>
      </c>
      <c r="AY19" s="23" t="e">
        <f t="shared" ca="1" si="35"/>
        <v>#N/A</v>
      </c>
      <c r="AZ19" s="23" t="e">
        <f t="shared" ca="1" si="36"/>
        <v>#N/A</v>
      </c>
      <c r="BA19" s="23" t="e">
        <f t="shared" ca="1" si="43"/>
        <v>#N/A</v>
      </c>
      <c r="BB19" s="23" t="e">
        <f t="shared" ca="1" si="44"/>
        <v>#N/A</v>
      </c>
      <c r="BC19" s="23" t="e">
        <f t="shared" ca="1" si="37"/>
        <v>#N/A</v>
      </c>
      <c r="BD19" s="23" t="e">
        <f t="shared" ca="1" si="38"/>
        <v>#N/A</v>
      </c>
      <c r="BE19" s="23" t="e">
        <f t="shared" ca="1" si="47"/>
        <v>#N/A</v>
      </c>
      <c r="BF19" s="23" t="e">
        <f t="shared" ca="1" si="48"/>
        <v>#N/A</v>
      </c>
      <c r="BG19" s="23" t="e">
        <f t="shared" ref="BG19:BG82" ca="1" si="53">$BG$7*$J$2*$J$5*$S19</f>
        <v>#N/A</v>
      </c>
      <c r="BH19" s="23" t="e">
        <f t="shared" ref="BH19:BH82" ca="1" si="54">$BG$7*$J$3*$J$5*$T19</f>
        <v>#N/A</v>
      </c>
      <c r="BW19" s="389" t="e">
        <f t="shared" ca="1" si="22"/>
        <v>#N/A</v>
      </c>
      <c r="BX19" s="224" t="e">
        <f t="shared" ca="1" si="23"/>
        <v>#N/A</v>
      </c>
      <c r="BY19" s="93" t="e">
        <f t="shared" ca="1" si="24"/>
        <v>#N/A</v>
      </c>
      <c r="BZ19" s="23" t="e">
        <f t="shared" ca="1" si="51"/>
        <v>#N/A</v>
      </c>
      <c r="CA19" s="23" t="e">
        <f t="shared" ca="1" si="52"/>
        <v>#N/A</v>
      </c>
      <c r="CF19" s="228" t="e">
        <f t="shared" ca="1" si="25"/>
        <v>#N/A</v>
      </c>
      <c r="CG19" s="224" t="e">
        <f t="shared" ca="1" si="26"/>
        <v>#N/A</v>
      </c>
      <c r="CH19" s="228" t="e">
        <f t="shared" ca="1" si="27"/>
        <v>#N/A</v>
      </c>
      <c r="CI19" s="23" t="e">
        <f t="shared" ca="1" si="28"/>
        <v>#N/A</v>
      </c>
      <c r="CJ19" s="23" t="e">
        <f t="shared" ca="1" si="29"/>
        <v>#N/A</v>
      </c>
      <c r="CK19" s="23" t="e">
        <f t="shared" ca="1" si="33"/>
        <v>#N/A</v>
      </c>
      <c r="CL19" s="23" t="e">
        <f t="shared" ca="1" si="34"/>
        <v>#N/A</v>
      </c>
      <c r="CM19" s="23" t="e">
        <f t="shared" ca="1" si="39"/>
        <v>#N/A</v>
      </c>
      <c r="CN19" s="23" t="e">
        <f t="shared" ca="1" si="40"/>
        <v>#N/A</v>
      </c>
      <c r="CO19" s="23" t="e">
        <f t="shared" ca="1" si="49"/>
        <v>#N/A</v>
      </c>
      <c r="CP19" s="23" t="e">
        <f t="shared" ca="1" si="50"/>
        <v>#N/A</v>
      </c>
      <c r="CQ19" s="23" t="e">
        <f t="shared" ref="CQ19:CQ82" ca="1" si="55">$CQ$7*$J$2*$J$5*$AB19</f>
        <v>#N/A</v>
      </c>
      <c r="CR19" s="23" t="e">
        <f t="shared" ref="CR19:CR82" ca="1" si="56">$CQ$7*$J$3*$J$5*$AC19</f>
        <v>#N/A</v>
      </c>
      <c r="CS19" s="23" t="e">
        <f t="shared" ref="CS19:CS82" ca="1" si="57">$CS$7*$J$2*$J$5*$AB19</f>
        <v>#N/A</v>
      </c>
      <c r="CT19" s="23" t="e">
        <f t="shared" ref="CT19:CT82" ca="1" si="58">$CS$7*$J$3*$J$5*$AC19</f>
        <v>#N/A</v>
      </c>
      <c r="CU19" s="23"/>
      <c r="CV19" s="23"/>
      <c r="DE19" s="23" t="e">
        <f t="shared" ref="DE19:DE30" ca="1" si="59">$DE$7*$J$2*$J$5*$AB19</f>
        <v>#N/A</v>
      </c>
      <c r="DF19" s="23" t="e">
        <f t="shared" ref="DF19:DF30" ca="1" si="60">$DE$7*$J$3*$J$5*$AC19</f>
        <v>#N/A</v>
      </c>
      <c r="DG19" s="23"/>
      <c r="DH19" s="23"/>
      <c r="DS19" s="228" t="e">
        <f t="shared" ca="1" si="30"/>
        <v>#N/A</v>
      </c>
      <c r="DT19" s="93" t="e">
        <f t="shared" ca="1" si="31"/>
        <v>#N/A</v>
      </c>
      <c r="DU19" s="228" t="e">
        <f t="shared" ca="1" si="32"/>
        <v>#N/A</v>
      </c>
      <c r="DZ19" s="23" t="e">
        <f t="shared" ref="DZ19:DZ82" ca="1" si="61">$DZ$7*$J$2*$J$5*$AB19</f>
        <v>#N/A</v>
      </c>
      <c r="EA19" s="23" t="e">
        <f t="shared" ref="EA19:EA82" ca="1" si="62">$DZ$7*$J$3*$J$5*$AC19</f>
        <v>#N/A</v>
      </c>
      <c r="EN19" s="228">
        <f t="shared" si="16"/>
        <v>0</v>
      </c>
      <c r="EO19" s="93">
        <f t="shared" si="17"/>
        <v>0</v>
      </c>
      <c r="EP19" s="93" t="e">
        <f t="shared" ca="1" si="18"/>
        <v>#N/A</v>
      </c>
    </row>
    <row r="20" spans="1:146" x14ac:dyDescent="0.2">
      <c r="A20" s="172" t="e">
        <f ca="1">VLOOKUP($D20,Curves!$A$2:$I$1700,9)</f>
        <v>#N/A</v>
      </c>
      <c r="B20" s="86" t="e">
        <f t="shared" ca="1" si="0"/>
        <v>#N/A</v>
      </c>
      <c r="C20" s="86">
        <f t="shared" si="1"/>
        <v>31</v>
      </c>
      <c r="D20" s="139">
        <v>37257</v>
      </c>
      <c r="E20" s="173" t="e">
        <f ca="1">VLOOKUP($D20,Curves!$A$2:$H$1700,2)*$B20</f>
        <v>#N/A</v>
      </c>
      <c r="F20" s="172" t="e">
        <f ca="1">VLOOKUP($D20,Curves!$A$2:$H$1700,3)*$B20</f>
        <v>#N/A</v>
      </c>
      <c r="G20" s="172" t="e">
        <f ca="1">VLOOKUP($D20,Curves!$A$2:$H$1700,7)*$B20</f>
        <v>#N/A</v>
      </c>
      <c r="H20" s="172" t="e">
        <f ca="1">VLOOKUP($D20,Curves!$A$2:$H$1700,5)*$B20</f>
        <v>#N/A</v>
      </c>
      <c r="I20" s="172" t="e">
        <f ca="1">VLOOKUP($D20,Curves!$A$2:$H$1700,4)*$B20</f>
        <v>#N/A</v>
      </c>
      <c r="J20" s="174" t="e">
        <f ca="1">VLOOKUP($D20,Curves!$A$2:$H$1700,8)*$B20</f>
        <v>#N/A</v>
      </c>
      <c r="K20" s="172" t="e">
        <f t="shared" ca="1" si="2"/>
        <v>#N/A</v>
      </c>
      <c r="L20" s="140" t="e">
        <f ca="1">VLOOKUP($D20,Curves!$N$2:$T$2600,2)*$B20</f>
        <v>#N/A</v>
      </c>
      <c r="M20" s="141" t="e">
        <f ca="1">VLOOKUP($D20,Curves!$N$2:$T$2600,3)*$B20</f>
        <v>#N/A</v>
      </c>
      <c r="N20" s="181" t="e">
        <f t="shared" ca="1" si="3"/>
        <v>#N/A</v>
      </c>
      <c r="O20" s="182" t="e">
        <f t="shared" ca="1" si="4"/>
        <v>#N/A</v>
      </c>
      <c r="P20" s="173" t="e">
        <f t="shared" ca="1" si="5"/>
        <v>#N/A</v>
      </c>
      <c r="Q20" s="140" t="e">
        <f ca="1">VLOOKUP($D20,Curves!$N$2:$T$2600,4)*$B20</f>
        <v>#N/A</v>
      </c>
      <c r="R20" s="141" t="e">
        <f ca="1">VLOOKUP($D20,Curves!$N$2:$T$2600,5)*$B20</f>
        <v>#N/A</v>
      </c>
      <c r="S20" s="181" t="e">
        <f t="shared" ca="1" si="6"/>
        <v>#N/A</v>
      </c>
      <c r="T20" s="182" t="e">
        <f t="shared" ca="1" si="7"/>
        <v>#N/A</v>
      </c>
      <c r="U20" s="151" t="e">
        <f t="shared" ca="1" si="8"/>
        <v>#N/A</v>
      </c>
      <c r="V20" s="151" t="e">
        <f t="shared" ca="1" si="9"/>
        <v>#N/A</v>
      </c>
      <c r="W20" s="151" t="e">
        <f t="shared" ca="1" si="10"/>
        <v>#N/A</v>
      </c>
      <c r="X20" s="343" t="e">
        <f ca="1">VLOOKUP($D20,[2]CurveFetch!$D$8:$S$13000,16,0)*$B20</f>
        <v>#N/A</v>
      </c>
      <c r="Y20" s="141" t="e">
        <f ca="1">VLOOKUP($D20,Curves!$N$2:$T$2600,7)*$B20</f>
        <v>#N/A</v>
      </c>
      <c r="Z20" s="200" t="e">
        <f t="shared" ca="1" si="11"/>
        <v>#N/A</v>
      </c>
      <c r="AA20" s="181" t="e">
        <f t="shared" ca="1" si="12"/>
        <v>#N/A</v>
      </c>
      <c r="AB20" s="181" t="e">
        <f t="shared" ca="1" si="13"/>
        <v>#N/A</v>
      </c>
      <c r="AC20" s="181" t="e">
        <f t="shared" ca="1" si="13"/>
        <v>#N/A</v>
      </c>
      <c r="AD20" s="181" t="e">
        <f t="shared" ca="1" si="14"/>
        <v>#N/A</v>
      </c>
      <c r="AE20" s="182" t="e">
        <f t="shared" ca="1" si="15"/>
        <v>#N/A</v>
      </c>
      <c r="AF20" s="23" t="e">
        <f t="shared" ca="1" si="41"/>
        <v>#N/A</v>
      </c>
      <c r="AG20" s="23" t="e">
        <f t="shared" ca="1" si="42"/>
        <v>#N/A</v>
      </c>
      <c r="AH20" s="23" t="e">
        <f t="shared" ref="AH20:AH83" ca="1" si="63">$AH$7*$J$2*$J$5*$N20</f>
        <v>#N/A</v>
      </c>
      <c r="AI20" s="23" t="e">
        <f t="shared" ref="AI20:AI83" ca="1" si="64">$AH$7*$J$2*$J$5*$O20</f>
        <v>#N/A</v>
      </c>
      <c r="AJ20" s="23" t="e">
        <f t="shared" ca="1" si="45"/>
        <v>#N/A</v>
      </c>
      <c r="AK20" s="23" t="e">
        <f t="shared" ca="1" si="46"/>
        <v>#N/A</v>
      </c>
      <c r="AV20" s="228" t="e">
        <f t="shared" ca="1" si="19"/>
        <v>#N/A</v>
      </c>
      <c r="AW20" s="26" t="e">
        <f t="shared" ca="1" si="20"/>
        <v>#N/A</v>
      </c>
      <c r="AX20" s="228" t="e">
        <f t="shared" ca="1" si="21"/>
        <v>#N/A</v>
      </c>
      <c r="AY20" s="23" t="e">
        <f t="shared" ca="1" si="35"/>
        <v>#N/A</v>
      </c>
      <c r="AZ20" s="23" t="e">
        <f t="shared" ca="1" si="36"/>
        <v>#N/A</v>
      </c>
      <c r="BA20" s="23" t="e">
        <f t="shared" ca="1" si="43"/>
        <v>#N/A</v>
      </c>
      <c r="BB20" s="23" t="e">
        <f t="shared" ca="1" si="44"/>
        <v>#N/A</v>
      </c>
      <c r="BC20" s="23" t="e">
        <f t="shared" ca="1" si="37"/>
        <v>#N/A</v>
      </c>
      <c r="BD20" s="23" t="e">
        <f t="shared" ca="1" si="38"/>
        <v>#N/A</v>
      </c>
      <c r="BE20" s="23" t="e">
        <f t="shared" ca="1" si="47"/>
        <v>#N/A</v>
      </c>
      <c r="BF20" s="23" t="e">
        <f t="shared" ca="1" si="48"/>
        <v>#N/A</v>
      </c>
      <c r="BG20" s="23" t="e">
        <f t="shared" ca="1" si="53"/>
        <v>#N/A</v>
      </c>
      <c r="BH20" s="23" t="e">
        <f t="shared" ca="1" si="54"/>
        <v>#N/A</v>
      </c>
      <c r="BW20" s="389" t="e">
        <f t="shared" ca="1" si="22"/>
        <v>#N/A</v>
      </c>
      <c r="BX20" s="224" t="e">
        <f t="shared" ca="1" si="23"/>
        <v>#N/A</v>
      </c>
      <c r="BY20" s="93" t="e">
        <f t="shared" ca="1" si="24"/>
        <v>#N/A</v>
      </c>
      <c r="BZ20" s="23" t="e">
        <f t="shared" ca="1" si="51"/>
        <v>#N/A</v>
      </c>
      <c r="CA20" s="23" t="e">
        <f t="shared" ca="1" si="52"/>
        <v>#N/A</v>
      </c>
      <c r="CF20" s="228" t="e">
        <f t="shared" ca="1" si="25"/>
        <v>#N/A</v>
      </c>
      <c r="CG20" s="224" t="e">
        <f t="shared" ca="1" si="26"/>
        <v>#N/A</v>
      </c>
      <c r="CH20" s="228" t="e">
        <f t="shared" ca="1" si="27"/>
        <v>#N/A</v>
      </c>
      <c r="CI20" s="23" t="e">
        <f t="shared" ca="1" si="28"/>
        <v>#N/A</v>
      </c>
      <c r="CJ20" s="23" t="e">
        <f t="shared" ca="1" si="29"/>
        <v>#N/A</v>
      </c>
      <c r="CK20" s="23" t="e">
        <f t="shared" ca="1" si="33"/>
        <v>#N/A</v>
      </c>
      <c r="CL20" s="23" t="e">
        <f t="shared" ca="1" si="34"/>
        <v>#N/A</v>
      </c>
      <c r="CM20" s="23" t="e">
        <f t="shared" ca="1" si="39"/>
        <v>#N/A</v>
      </c>
      <c r="CN20" s="23" t="e">
        <f t="shared" ca="1" si="40"/>
        <v>#N/A</v>
      </c>
      <c r="CO20" s="23" t="e">
        <f t="shared" ca="1" si="49"/>
        <v>#N/A</v>
      </c>
      <c r="CP20" s="23" t="e">
        <f t="shared" ca="1" si="50"/>
        <v>#N/A</v>
      </c>
      <c r="CQ20" s="23" t="e">
        <f t="shared" ca="1" si="55"/>
        <v>#N/A</v>
      </c>
      <c r="CR20" s="23" t="e">
        <f t="shared" ca="1" si="56"/>
        <v>#N/A</v>
      </c>
      <c r="CS20" s="23" t="e">
        <f t="shared" ca="1" si="57"/>
        <v>#N/A</v>
      </c>
      <c r="CT20" s="23" t="e">
        <f t="shared" ca="1" si="58"/>
        <v>#N/A</v>
      </c>
      <c r="CU20" s="23"/>
      <c r="CV20" s="23"/>
      <c r="DE20" s="23" t="e">
        <f t="shared" ca="1" si="59"/>
        <v>#N/A</v>
      </c>
      <c r="DF20" s="23" t="e">
        <f t="shared" ca="1" si="60"/>
        <v>#N/A</v>
      </c>
      <c r="DG20" s="23"/>
      <c r="DH20" s="23"/>
      <c r="DS20" s="228" t="e">
        <f t="shared" ca="1" si="30"/>
        <v>#N/A</v>
      </c>
      <c r="DT20" s="93" t="e">
        <f t="shared" ca="1" si="31"/>
        <v>#N/A</v>
      </c>
      <c r="DU20" s="228" t="e">
        <f t="shared" ca="1" si="32"/>
        <v>#N/A</v>
      </c>
      <c r="DZ20" s="23" t="e">
        <f t="shared" ca="1" si="61"/>
        <v>#N/A</v>
      </c>
      <c r="EA20" s="23" t="e">
        <f t="shared" ca="1" si="62"/>
        <v>#N/A</v>
      </c>
      <c r="EN20" s="228">
        <f t="shared" si="16"/>
        <v>0</v>
      </c>
      <c r="EO20" s="93">
        <f t="shared" si="17"/>
        <v>0</v>
      </c>
      <c r="EP20" s="93" t="e">
        <f t="shared" ca="1" si="18"/>
        <v>#N/A</v>
      </c>
    </row>
    <row r="21" spans="1:146" x14ac:dyDescent="0.2">
      <c r="A21" s="172" t="e">
        <f ca="1">VLOOKUP($D21,Curves!$A$2:$I$1700,9)</f>
        <v>#N/A</v>
      </c>
      <c r="B21" s="86" t="e">
        <f t="shared" ca="1" si="0"/>
        <v>#N/A</v>
      </c>
      <c r="C21" s="86">
        <f t="shared" si="1"/>
        <v>28</v>
      </c>
      <c r="D21" s="139">
        <v>37288</v>
      </c>
      <c r="E21" s="173" t="e">
        <f ca="1">VLOOKUP($D21,Curves!$A$2:$H$1700,2)*$B21</f>
        <v>#N/A</v>
      </c>
      <c r="F21" s="172" t="e">
        <f ca="1">VLOOKUP($D21,Curves!$A$2:$H$1700,3)*$B21</f>
        <v>#N/A</v>
      </c>
      <c r="G21" s="172" t="e">
        <f ca="1">VLOOKUP($D21,Curves!$A$2:$H$1700,7)*$B21</f>
        <v>#N/A</v>
      </c>
      <c r="H21" s="172" t="e">
        <f ca="1">VLOOKUP($D21,Curves!$A$2:$H$1700,5)*$B21</f>
        <v>#N/A</v>
      </c>
      <c r="I21" s="172" t="e">
        <f ca="1">VLOOKUP($D21,Curves!$A$2:$H$1700,4)*$B21</f>
        <v>#N/A</v>
      </c>
      <c r="J21" s="174" t="e">
        <f ca="1">VLOOKUP($D21,Curves!$A$2:$H$1700,8)*$B21</f>
        <v>#N/A</v>
      </c>
      <c r="K21" s="172" t="e">
        <f t="shared" ca="1" si="2"/>
        <v>#N/A</v>
      </c>
      <c r="L21" s="140" t="e">
        <f ca="1">VLOOKUP($D21,Curves!$N$2:$T$2600,2)*$B21</f>
        <v>#N/A</v>
      </c>
      <c r="M21" s="141" t="e">
        <f ca="1">VLOOKUP($D21,Curves!$N$2:$T$2600,3)*$B21</f>
        <v>#N/A</v>
      </c>
      <c r="N21" s="181" t="e">
        <f t="shared" ca="1" si="3"/>
        <v>#N/A</v>
      </c>
      <c r="O21" s="182" t="e">
        <f t="shared" ca="1" si="4"/>
        <v>#N/A</v>
      </c>
      <c r="P21" s="173" t="e">
        <f t="shared" ca="1" si="5"/>
        <v>#N/A</v>
      </c>
      <c r="Q21" s="140" t="e">
        <f ca="1">VLOOKUP($D21,Curves!$N$2:$T$2600,4)*$B21</f>
        <v>#N/A</v>
      </c>
      <c r="R21" s="141" t="e">
        <f ca="1">VLOOKUP($D21,Curves!$N$2:$T$2600,5)*$B21</f>
        <v>#N/A</v>
      </c>
      <c r="S21" s="181" t="e">
        <f t="shared" ca="1" si="6"/>
        <v>#N/A</v>
      </c>
      <c r="T21" s="182" t="e">
        <f t="shared" ca="1" si="7"/>
        <v>#N/A</v>
      </c>
      <c r="U21" s="151" t="e">
        <f t="shared" ca="1" si="8"/>
        <v>#N/A</v>
      </c>
      <c r="V21" s="151" t="e">
        <f t="shared" ca="1" si="9"/>
        <v>#N/A</v>
      </c>
      <c r="W21" s="151" t="e">
        <f t="shared" ca="1" si="10"/>
        <v>#N/A</v>
      </c>
      <c r="X21" s="343" t="e">
        <f ca="1">VLOOKUP($D21,[2]CurveFetch!$D$8:$S$13000,16,0)*$B21</f>
        <v>#N/A</v>
      </c>
      <c r="Y21" s="141" t="e">
        <f ca="1">VLOOKUP($D21,Curves!$N$2:$T$2600,7)*$B21</f>
        <v>#N/A</v>
      </c>
      <c r="Z21" s="200" t="e">
        <f t="shared" ca="1" si="11"/>
        <v>#N/A</v>
      </c>
      <c r="AA21" s="181" t="e">
        <f t="shared" ca="1" si="12"/>
        <v>#N/A</v>
      </c>
      <c r="AB21" s="181" t="e">
        <f t="shared" ca="1" si="13"/>
        <v>#N/A</v>
      </c>
      <c r="AC21" s="181" t="e">
        <f t="shared" ca="1" si="13"/>
        <v>#N/A</v>
      </c>
      <c r="AD21" s="181" t="e">
        <f t="shared" ca="1" si="14"/>
        <v>#N/A</v>
      </c>
      <c r="AE21" s="182" t="e">
        <f t="shared" ca="1" si="15"/>
        <v>#N/A</v>
      </c>
      <c r="AF21" s="23" t="e">
        <f t="shared" ca="1" si="41"/>
        <v>#N/A</v>
      </c>
      <c r="AG21" s="23" t="e">
        <f t="shared" ca="1" si="42"/>
        <v>#N/A</v>
      </c>
      <c r="AH21" s="23" t="e">
        <f t="shared" ca="1" si="63"/>
        <v>#N/A</v>
      </c>
      <c r="AI21" s="23" t="e">
        <f t="shared" ca="1" si="64"/>
        <v>#N/A</v>
      </c>
      <c r="AJ21" s="23" t="e">
        <f t="shared" ca="1" si="45"/>
        <v>#N/A</v>
      </c>
      <c r="AK21" s="23" t="e">
        <f t="shared" ca="1" si="46"/>
        <v>#N/A</v>
      </c>
      <c r="AV21" s="228" t="e">
        <f t="shared" ca="1" si="19"/>
        <v>#N/A</v>
      </c>
      <c r="AW21" s="26" t="e">
        <f t="shared" ca="1" si="20"/>
        <v>#N/A</v>
      </c>
      <c r="AX21" s="228" t="e">
        <f t="shared" ca="1" si="21"/>
        <v>#N/A</v>
      </c>
      <c r="AY21" s="23" t="e">
        <f t="shared" ca="1" si="35"/>
        <v>#N/A</v>
      </c>
      <c r="AZ21" s="23" t="e">
        <f t="shared" ca="1" si="36"/>
        <v>#N/A</v>
      </c>
      <c r="BA21" s="23" t="e">
        <f t="shared" ca="1" si="43"/>
        <v>#N/A</v>
      </c>
      <c r="BB21" s="23" t="e">
        <f t="shared" ca="1" si="44"/>
        <v>#N/A</v>
      </c>
      <c r="BC21" s="23" t="e">
        <f t="shared" ca="1" si="37"/>
        <v>#N/A</v>
      </c>
      <c r="BD21" s="23" t="e">
        <f t="shared" ca="1" si="38"/>
        <v>#N/A</v>
      </c>
      <c r="BE21" s="23" t="e">
        <f t="shared" ca="1" si="47"/>
        <v>#N/A</v>
      </c>
      <c r="BF21" s="23" t="e">
        <f t="shared" ca="1" si="48"/>
        <v>#N/A</v>
      </c>
      <c r="BG21" s="23" t="e">
        <f t="shared" ca="1" si="53"/>
        <v>#N/A</v>
      </c>
      <c r="BH21" s="23" t="e">
        <f t="shared" ca="1" si="54"/>
        <v>#N/A</v>
      </c>
      <c r="BW21" s="389" t="e">
        <f t="shared" ca="1" si="22"/>
        <v>#N/A</v>
      </c>
      <c r="BX21" s="224" t="e">
        <f t="shared" ca="1" si="23"/>
        <v>#N/A</v>
      </c>
      <c r="BY21" s="93" t="e">
        <f t="shared" ca="1" si="24"/>
        <v>#N/A</v>
      </c>
      <c r="BZ21" s="23" t="e">
        <f t="shared" ca="1" si="51"/>
        <v>#N/A</v>
      </c>
      <c r="CA21" s="23" t="e">
        <f t="shared" ca="1" si="52"/>
        <v>#N/A</v>
      </c>
      <c r="CF21" s="228" t="e">
        <f t="shared" ca="1" si="25"/>
        <v>#N/A</v>
      </c>
      <c r="CG21" s="224" t="e">
        <f t="shared" ca="1" si="26"/>
        <v>#N/A</v>
      </c>
      <c r="CH21" s="228" t="e">
        <f t="shared" ca="1" si="27"/>
        <v>#N/A</v>
      </c>
      <c r="CI21" s="23" t="e">
        <f t="shared" ca="1" si="28"/>
        <v>#N/A</v>
      </c>
      <c r="CJ21" s="23" t="e">
        <f t="shared" ca="1" si="29"/>
        <v>#N/A</v>
      </c>
      <c r="CK21" s="23" t="e">
        <f t="shared" ca="1" si="33"/>
        <v>#N/A</v>
      </c>
      <c r="CL21" s="23" t="e">
        <f t="shared" ca="1" si="34"/>
        <v>#N/A</v>
      </c>
      <c r="CM21" s="23" t="e">
        <f t="shared" ca="1" si="39"/>
        <v>#N/A</v>
      </c>
      <c r="CN21" s="23" t="e">
        <f t="shared" ca="1" si="40"/>
        <v>#N/A</v>
      </c>
      <c r="CO21" s="23" t="e">
        <f t="shared" ca="1" si="49"/>
        <v>#N/A</v>
      </c>
      <c r="CP21" s="23" t="e">
        <f t="shared" ca="1" si="50"/>
        <v>#N/A</v>
      </c>
      <c r="CQ21" s="23" t="e">
        <f t="shared" ca="1" si="55"/>
        <v>#N/A</v>
      </c>
      <c r="CR21" s="23" t="e">
        <f t="shared" ca="1" si="56"/>
        <v>#N/A</v>
      </c>
      <c r="CS21" s="23" t="e">
        <f t="shared" ca="1" si="57"/>
        <v>#N/A</v>
      </c>
      <c r="CT21" s="23" t="e">
        <f t="shared" ca="1" si="58"/>
        <v>#N/A</v>
      </c>
      <c r="CU21" s="23"/>
      <c r="CV21" s="23"/>
      <c r="DE21" s="23" t="e">
        <f t="shared" ca="1" si="59"/>
        <v>#N/A</v>
      </c>
      <c r="DF21" s="23" t="e">
        <f t="shared" ca="1" si="60"/>
        <v>#N/A</v>
      </c>
      <c r="DG21" s="23"/>
      <c r="DH21" s="23"/>
      <c r="DS21" s="228" t="e">
        <f t="shared" ca="1" si="30"/>
        <v>#N/A</v>
      </c>
      <c r="DT21" s="93" t="e">
        <f t="shared" ca="1" si="31"/>
        <v>#N/A</v>
      </c>
      <c r="DU21" s="228" t="e">
        <f t="shared" ca="1" si="32"/>
        <v>#N/A</v>
      </c>
      <c r="DZ21" s="23" t="e">
        <f t="shared" ca="1" si="61"/>
        <v>#N/A</v>
      </c>
      <c r="EA21" s="23" t="e">
        <f t="shared" ca="1" si="62"/>
        <v>#N/A</v>
      </c>
      <c r="EN21" s="228">
        <f t="shared" si="16"/>
        <v>0</v>
      </c>
      <c r="EO21" s="93">
        <f t="shared" si="17"/>
        <v>0</v>
      </c>
      <c r="EP21" s="93" t="e">
        <f t="shared" ca="1" si="18"/>
        <v>#N/A</v>
      </c>
    </row>
    <row r="22" spans="1:146" x14ac:dyDescent="0.2">
      <c r="A22" s="172" t="e">
        <f ca="1">VLOOKUP($D22,Curves!$A$2:$I$1700,9)</f>
        <v>#N/A</v>
      </c>
      <c r="B22" s="86" t="e">
        <f t="shared" ca="1" si="0"/>
        <v>#N/A</v>
      </c>
      <c r="C22" s="86">
        <f t="shared" si="1"/>
        <v>31</v>
      </c>
      <c r="D22" s="139">
        <v>37316</v>
      </c>
      <c r="E22" s="173" t="e">
        <f ca="1">VLOOKUP($D22,Curves!$A$2:$H$1700,2)*$B22</f>
        <v>#N/A</v>
      </c>
      <c r="F22" s="172" t="e">
        <f ca="1">VLOOKUP($D22,Curves!$A$2:$H$1700,3)*$B22</f>
        <v>#N/A</v>
      </c>
      <c r="G22" s="172" t="e">
        <f ca="1">VLOOKUP($D22,Curves!$A$2:$H$1700,7)*$B22</f>
        <v>#N/A</v>
      </c>
      <c r="H22" s="172" t="e">
        <f ca="1">VLOOKUP($D22,Curves!$A$2:$H$1700,5)*$B22</f>
        <v>#N/A</v>
      </c>
      <c r="I22" s="172" t="e">
        <f ca="1">VLOOKUP($D22,Curves!$A$2:$H$1700,4)*$B22</f>
        <v>#N/A</v>
      </c>
      <c r="J22" s="174" t="e">
        <f ca="1">VLOOKUP($D22,Curves!$A$2:$H$1700,8)*$B22</f>
        <v>#N/A</v>
      </c>
      <c r="K22" s="172" t="e">
        <f t="shared" ca="1" si="2"/>
        <v>#N/A</v>
      </c>
      <c r="L22" s="140" t="e">
        <f ca="1">VLOOKUP($D22,Curves!$N$2:$T$2600,2)*$B22</f>
        <v>#N/A</v>
      </c>
      <c r="M22" s="141" t="e">
        <f ca="1">VLOOKUP($D22,Curves!$N$2:$T$2600,3)*$B22</f>
        <v>#N/A</v>
      </c>
      <c r="N22" s="181" t="e">
        <f t="shared" ca="1" si="3"/>
        <v>#N/A</v>
      </c>
      <c r="O22" s="182" t="e">
        <f t="shared" ca="1" si="4"/>
        <v>#N/A</v>
      </c>
      <c r="P22" s="173" t="e">
        <f t="shared" ca="1" si="5"/>
        <v>#N/A</v>
      </c>
      <c r="Q22" s="140" t="e">
        <f ca="1">VLOOKUP($D22,Curves!$N$2:$T$2600,4)*$B22</f>
        <v>#N/A</v>
      </c>
      <c r="R22" s="141" t="e">
        <f ca="1">VLOOKUP($D22,Curves!$N$2:$T$2600,5)*$B22</f>
        <v>#N/A</v>
      </c>
      <c r="S22" s="181" t="e">
        <f t="shared" ca="1" si="6"/>
        <v>#N/A</v>
      </c>
      <c r="T22" s="182" t="e">
        <f t="shared" ca="1" si="7"/>
        <v>#N/A</v>
      </c>
      <c r="U22" s="151" t="e">
        <f t="shared" ca="1" si="8"/>
        <v>#N/A</v>
      </c>
      <c r="V22" s="151" t="e">
        <f t="shared" ca="1" si="9"/>
        <v>#N/A</v>
      </c>
      <c r="W22" s="151" t="e">
        <f t="shared" ca="1" si="10"/>
        <v>#N/A</v>
      </c>
      <c r="X22" s="343" t="e">
        <f ca="1">VLOOKUP($D22,[2]CurveFetch!$D$8:$S$13000,16,0)*$B22</f>
        <v>#N/A</v>
      </c>
      <c r="Y22" s="141" t="e">
        <f ca="1">VLOOKUP($D22,Curves!$N$2:$T$2600,7)*$B22</f>
        <v>#N/A</v>
      </c>
      <c r="Z22" s="200" t="e">
        <f t="shared" ca="1" si="11"/>
        <v>#N/A</v>
      </c>
      <c r="AA22" s="181" t="e">
        <f t="shared" ca="1" si="12"/>
        <v>#N/A</v>
      </c>
      <c r="AB22" s="181" t="e">
        <f t="shared" ca="1" si="13"/>
        <v>#N/A</v>
      </c>
      <c r="AC22" s="181" t="e">
        <f t="shared" ca="1" si="13"/>
        <v>#N/A</v>
      </c>
      <c r="AD22" s="181" t="e">
        <f t="shared" ca="1" si="14"/>
        <v>#N/A</v>
      </c>
      <c r="AE22" s="182" t="e">
        <f t="shared" ca="1" si="15"/>
        <v>#N/A</v>
      </c>
      <c r="AF22" s="23" t="e">
        <f t="shared" ca="1" si="41"/>
        <v>#N/A</v>
      </c>
      <c r="AG22" s="23" t="e">
        <f t="shared" ca="1" si="42"/>
        <v>#N/A</v>
      </c>
      <c r="AH22" s="23" t="e">
        <f t="shared" ca="1" si="63"/>
        <v>#N/A</v>
      </c>
      <c r="AI22" s="23" t="e">
        <f t="shared" ca="1" si="64"/>
        <v>#N/A</v>
      </c>
      <c r="AJ22" s="23" t="e">
        <f t="shared" ca="1" si="45"/>
        <v>#N/A</v>
      </c>
      <c r="AK22" s="23" t="e">
        <f t="shared" ca="1" si="46"/>
        <v>#N/A</v>
      </c>
      <c r="AV22" s="228" t="e">
        <f t="shared" ca="1" si="19"/>
        <v>#N/A</v>
      </c>
      <c r="AW22" s="26" t="e">
        <f t="shared" ca="1" si="20"/>
        <v>#N/A</v>
      </c>
      <c r="AX22" s="228" t="e">
        <f t="shared" ca="1" si="21"/>
        <v>#N/A</v>
      </c>
      <c r="AY22" s="23" t="e">
        <f t="shared" ca="1" si="35"/>
        <v>#N/A</v>
      </c>
      <c r="AZ22" s="23" t="e">
        <f t="shared" ca="1" si="36"/>
        <v>#N/A</v>
      </c>
      <c r="BA22" s="23" t="e">
        <f t="shared" ca="1" si="43"/>
        <v>#N/A</v>
      </c>
      <c r="BB22" s="23" t="e">
        <f t="shared" ca="1" si="44"/>
        <v>#N/A</v>
      </c>
      <c r="BC22" s="23" t="e">
        <f t="shared" ca="1" si="37"/>
        <v>#N/A</v>
      </c>
      <c r="BD22" s="23" t="e">
        <f t="shared" ca="1" si="38"/>
        <v>#N/A</v>
      </c>
      <c r="BE22" s="23" t="e">
        <f t="shared" ca="1" si="47"/>
        <v>#N/A</v>
      </c>
      <c r="BF22" s="23" t="e">
        <f t="shared" ca="1" si="48"/>
        <v>#N/A</v>
      </c>
      <c r="BG22" s="23" t="e">
        <f t="shared" ca="1" si="53"/>
        <v>#N/A</v>
      </c>
      <c r="BH22" s="23" t="e">
        <f t="shared" ca="1" si="54"/>
        <v>#N/A</v>
      </c>
      <c r="BW22" s="389" t="e">
        <f t="shared" ca="1" si="22"/>
        <v>#N/A</v>
      </c>
      <c r="BX22" s="224" t="e">
        <f t="shared" ca="1" si="23"/>
        <v>#N/A</v>
      </c>
      <c r="BY22" s="93" t="e">
        <f t="shared" ca="1" si="24"/>
        <v>#N/A</v>
      </c>
      <c r="BZ22" s="23" t="e">
        <f t="shared" ca="1" si="51"/>
        <v>#N/A</v>
      </c>
      <c r="CA22" s="23" t="e">
        <f t="shared" ca="1" si="52"/>
        <v>#N/A</v>
      </c>
      <c r="CF22" s="228" t="e">
        <f t="shared" ca="1" si="25"/>
        <v>#N/A</v>
      </c>
      <c r="CG22" s="224" t="e">
        <f t="shared" ca="1" si="26"/>
        <v>#N/A</v>
      </c>
      <c r="CH22" s="228" t="e">
        <f t="shared" ca="1" si="27"/>
        <v>#N/A</v>
      </c>
      <c r="CI22" s="23" t="e">
        <f t="shared" ca="1" si="28"/>
        <v>#N/A</v>
      </c>
      <c r="CJ22" s="23" t="e">
        <f t="shared" ca="1" si="29"/>
        <v>#N/A</v>
      </c>
      <c r="CK22" s="23" t="e">
        <f t="shared" ca="1" si="33"/>
        <v>#N/A</v>
      </c>
      <c r="CL22" s="23" t="e">
        <f t="shared" ca="1" si="34"/>
        <v>#N/A</v>
      </c>
      <c r="CM22" s="23" t="e">
        <f t="shared" ca="1" si="39"/>
        <v>#N/A</v>
      </c>
      <c r="CN22" s="23" t="e">
        <f t="shared" ca="1" si="40"/>
        <v>#N/A</v>
      </c>
      <c r="CO22" s="23" t="e">
        <f t="shared" ca="1" si="49"/>
        <v>#N/A</v>
      </c>
      <c r="CP22" s="23" t="e">
        <f t="shared" ca="1" si="50"/>
        <v>#N/A</v>
      </c>
      <c r="CQ22" s="23" t="e">
        <f t="shared" ca="1" si="55"/>
        <v>#N/A</v>
      </c>
      <c r="CR22" s="23" t="e">
        <f t="shared" ca="1" si="56"/>
        <v>#N/A</v>
      </c>
      <c r="CS22" s="23" t="e">
        <f t="shared" ca="1" si="57"/>
        <v>#N/A</v>
      </c>
      <c r="CT22" s="23" t="e">
        <f t="shared" ca="1" si="58"/>
        <v>#N/A</v>
      </c>
      <c r="CU22" s="23" t="e">
        <f t="shared" ref="CU22:CU85" ca="1" si="65">$CU$7*$J$2*$J$5*$AB22</f>
        <v>#N/A</v>
      </c>
      <c r="CV22" s="23" t="e">
        <f t="shared" ref="CV22:CV85" ca="1" si="66">$CU$7*$J$3*$J$5*$AC22</f>
        <v>#N/A</v>
      </c>
      <c r="DE22" s="23" t="e">
        <f t="shared" ca="1" si="59"/>
        <v>#N/A</v>
      </c>
      <c r="DF22" s="23" t="e">
        <f t="shared" ca="1" si="60"/>
        <v>#N/A</v>
      </c>
      <c r="DG22" s="23"/>
      <c r="DH22" s="23"/>
      <c r="DS22" s="228" t="e">
        <f t="shared" ca="1" si="30"/>
        <v>#N/A</v>
      </c>
      <c r="DT22" s="93" t="e">
        <f t="shared" ca="1" si="31"/>
        <v>#N/A</v>
      </c>
      <c r="DU22" s="228" t="e">
        <f t="shared" ca="1" si="32"/>
        <v>#N/A</v>
      </c>
      <c r="DZ22" s="23" t="e">
        <f t="shared" ca="1" si="61"/>
        <v>#N/A</v>
      </c>
      <c r="EA22" s="23" t="e">
        <f t="shared" ca="1" si="62"/>
        <v>#N/A</v>
      </c>
      <c r="EN22" s="228">
        <f t="shared" si="16"/>
        <v>0</v>
      </c>
      <c r="EO22" s="93">
        <f t="shared" si="17"/>
        <v>0</v>
      </c>
      <c r="EP22" s="93" t="e">
        <f t="shared" ca="1" si="18"/>
        <v>#N/A</v>
      </c>
    </row>
    <row r="23" spans="1:146" x14ac:dyDescent="0.2">
      <c r="A23" s="172" t="e">
        <f ca="1">VLOOKUP($D23,Curves!$A$2:$I$1700,9)</f>
        <v>#N/A</v>
      </c>
      <c r="B23" s="86" t="e">
        <f t="shared" ca="1" si="0"/>
        <v>#N/A</v>
      </c>
      <c r="C23" s="86">
        <f t="shared" si="1"/>
        <v>30</v>
      </c>
      <c r="D23" s="139">
        <v>37347</v>
      </c>
      <c r="E23" s="173" t="e">
        <f ca="1">VLOOKUP($D23,Curves!$A$2:$H$1700,2)*$B23</f>
        <v>#N/A</v>
      </c>
      <c r="F23" s="172" t="e">
        <f ca="1">VLOOKUP($D23,Curves!$A$2:$H$1700,3)*$B23</f>
        <v>#N/A</v>
      </c>
      <c r="G23" s="172" t="e">
        <f ca="1">VLOOKUP($D23,Curves!$A$2:$H$1700,7)*$B23</f>
        <v>#N/A</v>
      </c>
      <c r="H23" s="172" t="e">
        <f ca="1">VLOOKUP($D23,Curves!$A$2:$H$1700,5)*$B23</f>
        <v>#N/A</v>
      </c>
      <c r="I23" s="172" t="e">
        <f ca="1">VLOOKUP($D23,Curves!$A$2:$H$1700,4)*$B23</f>
        <v>#N/A</v>
      </c>
      <c r="J23" s="174" t="e">
        <f ca="1">VLOOKUP($D23,Curves!$A$2:$H$1700,8)*$B23</f>
        <v>#N/A</v>
      </c>
      <c r="K23" s="172" t="e">
        <f t="shared" ca="1" si="2"/>
        <v>#N/A</v>
      </c>
      <c r="L23" s="140" t="e">
        <f ca="1">VLOOKUP($D23,Curves!$N$2:$T$2600,2)*$B23</f>
        <v>#N/A</v>
      </c>
      <c r="M23" s="141" t="e">
        <f ca="1">VLOOKUP($D23,Curves!$N$2:$T$2600,3)*$B23</f>
        <v>#N/A</v>
      </c>
      <c r="N23" s="181" t="e">
        <f t="shared" ca="1" si="3"/>
        <v>#N/A</v>
      </c>
      <c r="O23" s="182" t="e">
        <f t="shared" ca="1" si="4"/>
        <v>#N/A</v>
      </c>
      <c r="P23" s="173" t="e">
        <f t="shared" ca="1" si="5"/>
        <v>#N/A</v>
      </c>
      <c r="Q23" s="140" t="e">
        <f ca="1">VLOOKUP($D23,Curves!$N$2:$T$2600,4)*$B23</f>
        <v>#N/A</v>
      </c>
      <c r="R23" s="141" t="e">
        <f ca="1">VLOOKUP($D23,Curves!$N$2:$T$2600,5)*$B23</f>
        <v>#N/A</v>
      </c>
      <c r="S23" s="181" t="e">
        <f t="shared" ca="1" si="6"/>
        <v>#N/A</v>
      </c>
      <c r="T23" s="182" t="e">
        <f t="shared" ca="1" si="7"/>
        <v>#N/A</v>
      </c>
      <c r="U23" s="151" t="e">
        <f t="shared" ca="1" si="8"/>
        <v>#N/A</v>
      </c>
      <c r="V23" s="151" t="e">
        <f t="shared" ca="1" si="9"/>
        <v>#N/A</v>
      </c>
      <c r="W23" s="151" t="e">
        <f t="shared" ca="1" si="10"/>
        <v>#N/A</v>
      </c>
      <c r="X23" s="343" t="e">
        <f ca="1">VLOOKUP($D23,[2]CurveFetch!$D$8:$S$13000,16,0)*$B23</f>
        <v>#N/A</v>
      </c>
      <c r="Y23" s="141" t="e">
        <f ca="1">VLOOKUP($D23,Curves!$N$2:$T$2600,7)*$B23</f>
        <v>#N/A</v>
      </c>
      <c r="Z23" s="200" t="e">
        <f t="shared" ca="1" si="11"/>
        <v>#N/A</v>
      </c>
      <c r="AA23" s="181" t="e">
        <f t="shared" ca="1" si="12"/>
        <v>#N/A</v>
      </c>
      <c r="AB23" s="181" t="e">
        <f t="shared" ca="1" si="13"/>
        <v>#N/A</v>
      </c>
      <c r="AC23" s="181" t="e">
        <f t="shared" ca="1" si="13"/>
        <v>#N/A</v>
      </c>
      <c r="AD23" s="181" t="e">
        <f t="shared" ca="1" si="14"/>
        <v>#N/A</v>
      </c>
      <c r="AE23" s="182" t="e">
        <f t="shared" ca="1" si="15"/>
        <v>#N/A</v>
      </c>
      <c r="AF23" s="23" t="e">
        <f t="shared" ca="1" si="41"/>
        <v>#N/A</v>
      </c>
      <c r="AG23" s="23" t="e">
        <f t="shared" ca="1" si="42"/>
        <v>#N/A</v>
      </c>
      <c r="AH23" s="23" t="e">
        <f t="shared" ca="1" si="63"/>
        <v>#N/A</v>
      </c>
      <c r="AI23" s="23" t="e">
        <f t="shared" ca="1" si="64"/>
        <v>#N/A</v>
      </c>
      <c r="AJ23" s="23" t="e">
        <f t="shared" ca="1" si="45"/>
        <v>#N/A</v>
      </c>
      <c r="AK23" s="23" t="e">
        <f t="shared" ca="1" si="46"/>
        <v>#N/A</v>
      </c>
      <c r="AV23" s="228" t="e">
        <f t="shared" ca="1" si="19"/>
        <v>#N/A</v>
      </c>
      <c r="AW23" s="26" t="e">
        <f t="shared" ca="1" si="20"/>
        <v>#N/A</v>
      </c>
      <c r="AX23" s="228" t="e">
        <f t="shared" ca="1" si="21"/>
        <v>#N/A</v>
      </c>
      <c r="AY23" s="23" t="e">
        <f t="shared" ca="1" si="35"/>
        <v>#N/A</v>
      </c>
      <c r="AZ23" s="23" t="e">
        <f t="shared" ca="1" si="36"/>
        <v>#N/A</v>
      </c>
      <c r="BA23" s="23" t="e">
        <f t="shared" ca="1" si="43"/>
        <v>#N/A</v>
      </c>
      <c r="BB23" s="23" t="e">
        <f t="shared" ca="1" si="44"/>
        <v>#N/A</v>
      </c>
      <c r="BC23" s="23" t="e">
        <f t="shared" ca="1" si="37"/>
        <v>#N/A</v>
      </c>
      <c r="BD23" s="23" t="e">
        <f t="shared" ca="1" si="38"/>
        <v>#N/A</v>
      </c>
      <c r="BE23" s="23" t="e">
        <f t="shared" ca="1" si="47"/>
        <v>#N/A</v>
      </c>
      <c r="BF23" s="23" t="e">
        <f t="shared" ca="1" si="48"/>
        <v>#N/A</v>
      </c>
      <c r="BG23" s="23" t="e">
        <f t="shared" ca="1" si="53"/>
        <v>#N/A</v>
      </c>
      <c r="BH23" s="23" t="e">
        <f t="shared" ca="1" si="54"/>
        <v>#N/A</v>
      </c>
      <c r="BW23" s="389" t="e">
        <f t="shared" ca="1" si="22"/>
        <v>#N/A</v>
      </c>
      <c r="BX23" s="224" t="e">
        <f t="shared" ca="1" si="23"/>
        <v>#N/A</v>
      </c>
      <c r="BY23" s="93" t="e">
        <f t="shared" ca="1" si="24"/>
        <v>#N/A</v>
      </c>
      <c r="BZ23" s="23" t="e">
        <f t="shared" ca="1" si="51"/>
        <v>#N/A</v>
      </c>
      <c r="CA23" s="23" t="e">
        <f t="shared" ca="1" si="52"/>
        <v>#N/A</v>
      </c>
      <c r="CF23" s="228" t="e">
        <f t="shared" ca="1" si="25"/>
        <v>#N/A</v>
      </c>
      <c r="CG23" s="224" t="e">
        <f t="shared" ca="1" si="26"/>
        <v>#N/A</v>
      </c>
      <c r="CH23" s="228" t="e">
        <f t="shared" ca="1" si="27"/>
        <v>#N/A</v>
      </c>
      <c r="CI23" s="23" t="e">
        <f t="shared" ca="1" si="28"/>
        <v>#N/A</v>
      </c>
      <c r="CJ23" s="23" t="e">
        <f t="shared" ca="1" si="29"/>
        <v>#N/A</v>
      </c>
      <c r="CK23" s="23" t="e">
        <f t="shared" ca="1" si="33"/>
        <v>#N/A</v>
      </c>
      <c r="CL23" s="23" t="e">
        <f t="shared" ca="1" si="34"/>
        <v>#N/A</v>
      </c>
      <c r="CM23" s="23" t="e">
        <f t="shared" ca="1" si="39"/>
        <v>#N/A</v>
      </c>
      <c r="CN23" s="23" t="e">
        <f t="shared" ca="1" si="40"/>
        <v>#N/A</v>
      </c>
      <c r="CO23" s="23" t="e">
        <f t="shared" ca="1" si="49"/>
        <v>#N/A</v>
      </c>
      <c r="CP23" s="23" t="e">
        <f t="shared" ca="1" si="50"/>
        <v>#N/A</v>
      </c>
      <c r="CQ23" s="23" t="e">
        <f t="shared" ca="1" si="55"/>
        <v>#N/A</v>
      </c>
      <c r="CR23" s="23" t="e">
        <f t="shared" ca="1" si="56"/>
        <v>#N/A</v>
      </c>
      <c r="CS23" s="23" t="e">
        <f t="shared" ca="1" si="57"/>
        <v>#N/A</v>
      </c>
      <c r="CT23" s="23" t="e">
        <f t="shared" ca="1" si="58"/>
        <v>#N/A</v>
      </c>
      <c r="CU23" s="23" t="e">
        <f t="shared" ca="1" si="65"/>
        <v>#N/A</v>
      </c>
      <c r="CV23" s="23" t="e">
        <f t="shared" ca="1" si="66"/>
        <v>#N/A</v>
      </c>
      <c r="DE23" s="23" t="e">
        <f t="shared" ca="1" si="59"/>
        <v>#N/A</v>
      </c>
      <c r="DF23" s="23" t="e">
        <f t="shared" ca="1" si="60"/>
        <v>#N/A</v>
      </c>
      <c r="DG23" s="23"/>
      <c r="DH23" s="23"/>
      <c r="DS23" s="228" t="e">
        <f t="shared" ca="1" si="30"/>
        <v>#N/A</v>
      </c>
      <c r="DT23" s="93" t="e">
        <f t="shared" ca="1" si="31"/>
        <v>#N/A</v>
      </c>
      <c r="DU23" s="228" t="e">
        <f t="shared" ca="1" si="32"/>
        <v>#N/A</v>
      </c>
      <c r="DZ23" s="23" t="e">
        <f t="shared" ca="1" si="61"/>
        <v>#N/A</v>
      </c>
      <c r="EA23" s="23" t="e">
        <f t="shared" ca="1" si="62"/>
        <v>#N/A</v>
      </c>
      <c r="EN23" s="228">
        <f t="shared" si="16"/>
        <v>0</v>
      </c>
      <c r="EO23" s="93">
        <f t="shared" si="17"/>
        <v>0</v>
      </c>
      <c r="EP23" s="93" t="e">
        <f t="shared" ca="1" si="18"/>
        <v>#N/A</v>
      </c>
    </row>
    <row r="24" spans="1:146" x14ac:dyDescent="0.2">
      <c r="A24" s="172" t="e">
        <f ca="1">VLOOKUP($D24,Curves!$A$2:$I$1700,9)</f>
        <v>#N/A</v>
      </c>
      <c r="B24" s="86" t="e">
        <f t="shared" ca="1" si="0"/>
        <v>#N/A</v>
      </c>
      <c r="C24" s="86">
        <f t="shared" si="1"/>
        <v>31</v>
      </c>
      <c r="D24" s="139">
        <v>37377</v>
      </c>
      <c r="E24" s="173" t="e">
        <f ca="1">VLOOKUP($D24,Curves!$A$2:$H$1700,2)*$B24</f>
        <v>#N/A</v>
      </c>
      <c r="F24" s="172" t="e">
        <f ca="1">VLOOKUP($D24,Curves!$A$2:$H$1700,3)*$B24</f>
        <v>#N/A</v>
      </c>
      <c r="G24" s="172" t="e">
        <f ca="1">VLOOKUP($D24,Curves!$A$2:$H$1700,7)*$B24</f>
        <v>#N/A</v>
      </c>
      <c r="H24" s="172" t="e">
        <f ca="1">VLOOKUP($D24,Curves!$A$2:$H$1700,5)*$B24</f>
        <v>#N/A</v>
      </c>
      <c r="I24" s="172" t="e">
        <f ca="1">VLOOKUP($D24,Curves!$A$2:$H$1700,4)*$B24</f>
        <v>#N/A</v>
      </c>
      <c r="J24" s="174" t="e">
        <f ca="1">VLOOKUP($D24,Curves!$A$2:$H$1700,8)*$B24</f>
        <v>#N/A</v>
      </c>
      <c r="K24" s="172" t="e">
        <f t="shared" ca="1" si="2"/>
        <v>#N/A</v>
      </c>
      <c r="L24" s="140" t="e">
        <f ca="1">VLOOKUP($D24,Curves!$N$2:$T$2600,2)*$B24</f>
        <v>#N/A</v>
      </c>
      <c r="M24" s="141" t="e">
        <f ca="1">VLOOKUP($D24,Curves!$N$2:$T$2600,3)*$B24</f>
        <v>#N/A</v>
      </c>
      <c r="N24" s="181" t="e">
        <f t="shared" ca="1" si="3"/>
        <v>#N/A</v>
      </c>
      <c r="O24" s="182" t="e">
        <f t="shared" ca="1" si="4"/>
        <v>#N/A</v>
      </c>
      <c r="P24" s="173" t="e">
        <f t="shared" ca="1" si="5"/>
        <v>#N/A</v>
      </c>
      <c r="Q24" s="140" t="e">
        <f ca="1">VLOOKUP($D24,Curves!$N$2:$T$2600,4)*$B24</f>
        <v>#N/A</v>
      </c>
      <c r="R24" s="141" t="e">
        <f ca="1">VLOOKUP($D24,Curves!$N$2:$T$2600,5)*$B24</f>
        <v>#N/A</v>
      </c>
      <c r="S24" s="181" t="e">
        <f t="shared" ca="1" si="6"/>
        <v>#N/A</v>
      </c>
      <c r="T24" s="182" t="e">
        <f t="shared" ca="1" si="7"/>
        <v>#N/A</v>
      </c>
      <c r="U24" s="151" t="e">
        <f t="shared" ca="1" si="8"/>
        <v>#N/A</v>
      </c>
      <c r="V24" s="151" t="e">
        <f t="shared" ca="1" si="9"/>
        <v>#N/A</v>
      </c>
      <c r="W24" s="151" t="e">
        <f t="shared" ca="1" si="10"/>
        <v>#N/A</v>
      </c>
      <c r="X24" s="343" t="e">
        <f ca="1">VLOOKUP($D24,[2]CurveFetch!$D$8:$S$13000,16,0)*$B24</f>
        <v>#N/A</v>
      </c>
      <c r="Y24" s="141" t="e">
        <f ca="1">VLOOKUP($D24,Curves!$N$2:$T$2600,7)*$B24</f>
        <v>#N/A</v>
      </c>
      <c r="Z24" s="200" t="e">
        <f t="shared" ca="1" si="11"/>
        <v>#N/A</v>
      </c>
      <c r="AA24" s="181" t="e">
        <f t="shared" ca="1" si="12"/>
        <v>#N/A</v>
      </c>
      <c r="AB24" s="181" t="e">
        <f t="shared" ca="1" si="13"/>
        <v>#N/A</v>
      </c>
      <c r="AC24" s="181" t="e">
        <f t="shared" ca="1" si="13"/>
        <v>#N/A</v>
      </c>
      <c r="AD24" s="181" t="e">
        <f t="shared" ca="1" si="14"/>
        <v>#N/A</v>
      </c>
      <c r="AE24" s="182" t="e">
        <f t="shared" ca="1" si="15"/>
        <v>#N/A</v>
      </c>
      <c r="AF24" s="23" t="e">
        <f t="shared" ca="1" si="41"/>
        <v>#N/A</v>
      </c>
      <c r="AG24" s="23" t="e">
        <f t="shared" ca="1" si="42"/>
        <v>#N/A</v>
      </c>
      <c r="AH24" s="23" t="e">
        <f t="shared" ca="1" si="63"/>
        <v>#N/A</v>
      </c>
      <c r="AI24" s="23" t="e">
        <f t="shared" ca="1" si="64"/>
        <v>#N/A</v>
      </c>
      <c r="AJ24" s="23" t="e">
        <f t="shared" ca="1" si="45"/>
        <v>#N/A</v>
      </c>
      <c r="AK24" s="23" t="e">
        <f t="shared" ca="1" si="46"/>
        <v>#N/A</v>
      </c>
      <c r="AV24" s="228" t="e">
        <f t="shared" ca="1" si="19"/>
        <v>#N/A</v>
      </c>
      <c r="AW24" s="26" t="e">
        <f t="shared" ca="1" si="20"/>
        <v>#N/A</v>
      </c>
      <c r="AX24" s="228" t="e">
        <f t="shared" ca="1" si="21"/>
        <v>#N/A</v>
      </c>
      <c r="AY24" s="23" t="e">
        <f t="shared" ca="1" si="35"/>
        <v>#N/A</v>
      </c>
      <c r="AZ24" s="23" t="e">
        <f t="shared" ca="1" si="36"/>
        <v>#N/A</v>
      </c>
      <c r="BA24" s="23" t="e">
        <f t="shared" ca="1" si="43"/>
        <v>#N/A</v>
      </c>
      <c r="BB24" s="23" t="e">
        <f t="shared" ca="1" si="44"/>
        <v>#N/A</v>
      </c>
      <c r="BC24" s="23" t="e">
        <f t="shared" ca="1" si="37"/>
        <v>#N/A</v>
      </c>
      <c r="BD24" s="23" t="e">
        <f t="shared" ca="1" si="38"/>
        <v>#N/A</v>
      </c>
      <c r="BE24" s="23" t="e">
        <f t="shared" ca="1" si="47"/>
        <v>#N/A</v>
      </c>
      <c r="BF24" s="23" t="e">
        <f t="shared" ca="1" si="48"/>
        <v>#N/A</v>
      </c>
      <c r="BG24" s="23" t="e">
        <f t="shared" ca="1" si="53"/>
        <v>#N/A</v>
      </c>
      <c r="BH24" s="23" t="e">
        <f t="shared" ca="1" si="54"/>
        <v>#N/A</v>
      </c>
      <c r="BW24" s="389" t="e">
        <f t="shared" ca="1" si="22"/>
        <v>#N/A</v>
      </c>
      <c r="BX24" s="224" t="e">
        <f t="shared" ca="1" si="23"/>
        <v>#N/A</v>
      </c>
      <c r="BY24" s="93" t="e">
        <f t="shared" ca="1" si="24"/>
        <v>#N/A</v>
      </c>
      <c r="BZ24" s="23" t="e">
        <f t="shared" ca="1" si="51"/>
        <v>#N/A</v>
      </c>
      <c r="CA24" s="23" t="e">
        <f t="shared" ca="1" si="52"/>
        <v>#N/A</v>
      </c>
      <c r="CF24" s="228" t="e">
        <f t="shared" ca="1" si="25"/>
        <v>#N/A</v>
      </c>
      <c r="CG24" s="224" t="e">
        <f t="shared" ca="1" si="26"/>
        <v>#N/A</v>
      </c>
      <c r="CH24" s="228" t="e">
        <f t="shared" ca="1" si="27"/>
        <v>#N/A</v>
      </c>
      <c r="CI24" s="23" t="e">
        <f t="shared" ca="1" si="28"/>
        <v>#N/A</v>
      </c>
      <c r="CJ24" s="23" t="e">
        <f t="shared" ca="1" si="29"/>
        <v>#N/A</v>
      </c>
      <c r="CK24" s="23" t="e">
        <f t="shared" ca="1" si="33"/>
        <v>#N/A</v>
      </c>
      <c r="CL24" s="23" t="e">
        <f t="shared" ca="1" si="34"/>
        <v>#N/A</v>
      </c>
      <c r="CM24" s="23" t="e">
        <f t="shared" ca="1" si="39"/>
        <v>#N/A</v>
      </c>
      <c r="CN24" s="23" t="e">
        <f t="shared" ca="1" si="40"/>
        <v>#N/A</v>
      </c>
      <c r="CO24" s="23" t="e">
        <f t="shared" ca="1" si="49"/>
        <v>#N/A</v>
      </c>
      <c r="CP24" s="23" t="e">
        <f t="shared" ca="1" si="50"/>
        <v>#N/A</v>
      </c>
      <c r="CQ24" s="23" t="e">
        <f t="shared" ca="1" si="55"/>
        <v>#N/A</v>
      </c>
      <c r="CR24" s="23" t="e">
        <f t="shared" ca="1" si="56"/>
        <v>#N/A</v>
      </c>
      <c r="CS24" s="23" t="e">
        <f t="shared" ca="1" si="57"/>
        <v>#N/A</v>
      </c>
      <c r="CT24" s="23" t="e">
        <f t="shared" ca="1" si="58"/>
        <v>#N/A</v>
      </c>
      <c r="CU24" s="23" t="e">
        <f t="shared" ca="1" si="65"/>
        <v>#N/A</v>
      </c>
      <c r="CV24" s="23" t="e">
        <f t="shared" ca="1" si="66"/>
        <v>#N/A</v>
      </c>
      <c r="DE24" s="23" t="e">
        <f t="shared" ca="1" si="59"/>
        <v>#N/A</v>
      </c>
      <c r="DF24" s="23" t="e">
        <f t="shared" ca="1" si="60"/>
        <v>#N/A</v>
      </c>
      <c r="DG24" s="23"/>
      <c r="DH24" s="23"/>
      <c r="DS24" s="228" t="e">
        <f t="shared" ca="1" si="30"/>
        <v>#N/A</v>
      </c>
      <c r="DT24" s="93" t="e">
        <f t="shared" ca="1" si="31"/>
        <v>#N/A</v>
      </c>
      <c r="DU24" s="228" t="e">
        <f t="shared" ca="1" si="32"/>
        <v>#N/A</v>
      </c>
      <c r="DZ24" s="23" t="e">
        <f t="shared" ca="1" si="61"/>
        <v>#N/A</v>
      </c>
      <c r="EA24" s="23" t="e">
        <f t="shared" ca="1" si="62"/>
        <v>#N/A</v>
      </c>
      <c r="EN24" s="228">
        <f t="shared" si="16"/>
        <v>0</v>
      </c>
      <c r="EO24" s="93">
        <f t="shared" si="17"/>
        <v>0</v>
      </c>
      <c r="EP24" s="93" t="e">
        <f t="shared" ca="1" si="18"/>
        <v>#N/A</v>
      </c>
    </row>
    <row r="25" spans="1:146" x14ac:dyDescent="0.2">
      <c r="A25" s="172" t="e">
        <f ca="1">VLOOKUP($D25,Curves!$A$2:$I$1700,9)</f>
        <v>#N/A</v>
      </c>
      <c r="B25" s="86" t="e">
        <f t="shared" ca="1" si="0"/>
        <v>#N/A</v>
      </c>
      <c r="C25" s="86">
        <f t="shared" si="1"/>
        <v>30</v>
      </c>
      <c r="D25" s="139">
        <v>37408</v>
      </c>
      <c r="E25" s="173" t="e">
        <f ca="1">VLOOKUP($D25,Curves!$A$2:$H$1700,2)*$B25</f>
        <v>#N/A</v>
      </c>
      <c r="F25" s="172" t="e">
        <f ca="1">VLOOKUP($D25,Curves!$A$2:$H$1700,3)*$B25</f>
        <v>#N/A</v>
      </c>
      <c r="G25" s="172" t="e">
        <f ca="1">VLOOKUP($D25,Curves!$A$2:$H$1700,7)*$B25</f>
        <v>#N/A</v>
      </c>
      <c r="H25" s="172" t="e">
        <f ca="1">VLOOKUP($D25,Curves!$A$2:$H$1700,5)*$B25</f>
        <v>#N/A</v>
      </c>
      <c r="I25" s="172" t="e">
        <f ca="1">VLOOKUP($D25,Curves!$A$2:$H$1700,4)*$B25</f>
        <v>#N/A</v>
      </c>
      <c r="J25" s="174" t="e">
        <f ca="1">VLOOKUP($D25,Curves!$A$2:$H$1700,8)*$B25</f>
        <v>#N/A</v>
      </c>
      <c r="K25" s="172" t="e">
        <f t="shared" ca="1" si="2"/>
        <v>#N/A</v>
      </c>
      <c r="L25" s="140" t="e">
        <f ca="1">VLOOKUP($D25,Curves!$N$2:$T$2600,2)*$B25</f>
        <v>#N/A</v>
      </c>
      <c r="M25" s="141" t="e">
        <f ca="1">VLOOKUP($D25,Curves!$N$2:$T$2600,3)*$B25</f>
        <v>#N/A</v>
      </c>
      <c r="N25" s="181" t="e">
        <f t="shared" ca="1" si="3"/>
        <v>#N/A</v>
      </c>
      <c r="O25" s="182" t="e">
        <f t="shared" ca="1" si="4"/>
        <v>#N/A</v>
      </c>
      <c r="P25" s="173" t="e">
        <f t="shared" ca="1" si="5"/>
        <v>#N/A</v>
      </c>
      <c r="Q25" s="140" t="e">
        <f ca="1">VLOOKUP($D25,Curves!$N$2:$T$2600,4)*$B25</f>
        <v>#N/A</v>
      </c>
      <c r="R25" s="141" t="e">
        <f ca="1">VLOOKUP($D25,Curves!$N$2:$T$2600,5)*$B25</f>
        <v>#N/A</v>
      </c>
      <c r="S25" s="181" t="e">
        <f t="shared" ca="1" si="6"/>
        <v>#N/A</v>
      </c>
      <c r="T25" s="182" t="e">
        <f t="shared" ca="1" si="7"/>
        <v>#N/A</v>
      </c>
      <c r="U25" s="151" t="e">
        <f t="shared" ca="1" si="8"/>
        <v>#N/A</v>
      </c>
      <c r="V25" s="151" t="e">
        <f t="shared" ca="1" si="9"/>
        <v>#N/A</v>
      </c>
      <c r="W25" s="151" t="e">
        <f t="shared" ca="1" si="10"/>
        <v>#N/A</v>
      </c>
      <c r="X25" s="343" t="e">
        <f ca="1">VLOOKUP($D25,[2]CurveFetch!$D$8:$S$13000,16,0)*$B25</f>
        <v>#N/A</v>
      </c>
      <c r="Y25" s="141" t="e">
        <f ca="1">VLOOKUP($D25,Curves!$N$2:$T$2600,7)*$B25</f>
        <v>#N/A</v>
      </c>
      <c r="Z25" s="200" t="e">
        <f t="shared" ca="1" si="11"/>
        <v>#N/A</v>
      </c>
      <c r="AA25" s="181" t="e">
        <f t="shared" ca="1" si="12"/>
        <v>#N/A</v>
      </c>
      <c r="AB25" s="181" t="e">
        <f t="shared" ca="1" si="13"/>
        <v>#N/A</v>
      </c>
      <c r="AC25" s="181" t="e">
        <f t="shared" ca="1" si="13"/>
        <v>#N/A</v>
      </c>
      <c r="AD25" s="181" t="e">
        <f t="shared" ca="1" si="14"/>
        <v>#N/A</v>
      </c>
      <c r="AE25" s="182" t="e">
        <f t="shared" ca="1" si="15"/>
        <v>#N/A</v>
      </c>
      <c r="AF25" s="23" t="e">
        <f t="shared" ca="1" si="41"/>
        <v>#N/A</v>
      </c>
      <c r="AG25" s="23" t="e">
        <f t="shared" ca="1" si="42"/>
        <v>#N/A</v>
      </c>
      <c r="AH25" s="23" t="e">
        <f t="shared" ca="1" si="63"/>
        <v>#N/A</v>
      </c>
      <c r="AI25" s="23" t="e">
        <f t="shared" ca="1" si="64"/>
        <v>#N/A</v>
      </c>
      <c r="AJ25" s="23" t="e">
        <f t="shared" ca="1" si="45"/>
        <v>#N/A</v>
      </c>
      <c r="AK25" s="23" t="e">
        <f t="shared" ca="1" si="46"/>
        <v>#N/A</v>
      </c>
      <c r="AL25" s="23"/>
      <c r="AM25" s="23"/>
      <c r="AN25" s="23"/>
      <c r="AO25" s="23"/>
      <c r="AP25" s="23"/>
      <c r="AQ25" s="23"/>
      <c r="AV25" s="228" t="e">
        <f t="shared" ca="1" si="19"/>
        <v>#N/A</v>
      </c>
      <c r="AW25" s="26" t="e">
        <f t="shared" ca="1" si="20"/>
        <v>#N/A</v>
      </c>
      <c r="AX25" s="228" t="e">
        <f t="shared" ca="1" si="21"/>
        <v>#N/A</v>
      </c>
      <c r="AY25" s="23" t="e">
        <f t="shared" ca="1" si="35"/>
        <v>#N/A</v>
      </c>
      <c r="AZ25" s="23" t="e">
        <f t="shared" ca="1" si="36"/>
        <v>#N/A</v>
      </c>
      <c r="BA25" s="23" t="e">
        <f t="shared" ca="1" si="43"/>
        <v>#N/A</v>
      </c>
      <c r="BB25" s="23" t="e">
        <f t="shared" ca="1" si="44"/>
        <v>#N/A</v>
      </c>
      <c r="BC25" s="23" t="e">
        <f t="shared" ca="1" si="37"/>
        <v>#N/A</v>
      </c>
      <c r="BD25" s="23" t="e">
        <f t="shared" ca="1" si="38"/>
        <v>#N/A</v>
      </c>
      <c r="BE25" s="23" t="e">
        <f t="shared" ca="1" si="47"/>
        <v>#N/A</v>
      </c>
      <c r="BF25" s="23" t="e">
        <f t="shared" ca="1" si="48"/>
        <v>#N/A</v>
      </c>
      <c r="BG25" s="23" t="e">
        <f t="shared" ca="1" si="53"/>
        <v>#N/A</v>
      </c>
      <c r="BH25" s="23" t="e">
        <f t="shared" ca="1" si="54"/>
        <v>#N/A</v>
      </c>
      <c r="BI25" s="23"/>
      <c r="BJ25" s="23"/>
      <c r="BW25" s="389" t="e">
        <f t="shared" ca="1" si="22"/>
        <v>#N/A</v>
      </c>
      <c r="BX25" s="224" t="e">
        <f t="shared" ca="1" si="23"/>
        <v>#N/A</v>
      </c>
      <c r="BY25" s="93" t="e">
        <f t="shared" ca="1" si="24"/>
        <v>#N/A</v>
      </c>
      <c r="BZ25" s="23" t="e">
        <f t="shared" ca="1" si="51"/>
        <v>#N/A</v>
      </c>
      <c r="CA25" s="23" t="e">
        <f t="shared" ca="1" si="52"/>
        <v>#N/A</v>
      </c>
      <c r="CF25" s="228" t="e">
        <f t="shared" ca="1" si="25"/>
        <v>#N/A</v>
      </c>
      <c r="CG25" s="224" t="e">
        <f t="shared" ca="1" si="26"/>
        <v>#N/A</v>
      </c>
      <c r="CH25" s="228" t="e">
        <f t="shared" ca="1" si="27"/>
        <v>#N/A</v>
      </c>
      <c r="CI25" s="23" t="e">
        <f t="shared" ca="1" si="28"/>
        <v>#N/A</v>
      </c>
      <c r="CJ25" s="23" t="e">
        <f t="shared" ca="1" si="29"/>
        <v>#N/A</v>
      </c>
      <c r="CK25" s="23" t="e">
        <f t="shared" ca="1" si="33"/>
        <v>#N/A</v>
      </c>
      <c r="CL25" s="23" t="e">
        <f t="shared" ca="1" si="34"/>
        <v>#N/A</v>
      </c>
      <c r="CM25" s="23" t="e">
        <f t="shared" ca="1" si="39"/>
        <v>#N/A</v>
      </c>
      <c r="CN25" s="23" t="e">
        <f t="shared" ca="1" si="40"/>
        <v>#N/A</v>
      </c>
      <c r="CO25" s="23" t="e">
        <f t="shared" ca="1" si="49"/>
        <v>#N/A</v>
      </c>
      <c r="CP25" s="23" t="e">
        <f t="shared" ca="1" si="50"/>
        <v>#N/A</v>
      </c>
      <c r="CQ25" s="23" t="e">
        <f t="shared" ca="1" si="55"/>
        <v>#N/A</v>
      </c>
      <c r="CR25" s="23" t="e">
        <f t="shared" ca="1" si="56"/>
        <v>#N/A</v>
      </c>
      <c r="CS25" s="23" t="e">
        <f t="shared" ca="1" si="57"/>
        <v>#N/A</v>
      </c>
      <c r="CT25" s="23" t="e">
        <f t="shared" ca="1" si="58"/>
        <v>#N/A</v>
      </c>
      <c r="CU25" s="23" t="e">
        <f t="shared" ca="1" si="65"/>
        <v>#N/A</v>
      </c>
      <c r="CV25" s="23" t="e">
        <f t="shared" ca="1" si="66"/>
        <v>#N/A</v>
      </c>
      <c r="CY25" s="23" t="e">
        <f t="shared" ref="CY25:CY88" ca="1" si="67">$CY$7*$J$2*$J$5*$AB25</f>
        <v>#N/A</v>
      </c>
      <c r="CZ25" s="23" t="e">
        <f t="shared" ref="CZ25:CZ88" ca="1" si="68">$CY$7*$J$3*$J$5*$AC25</f>
        <v>#N/A</v>
      </c>
      <c r="DA25" s="23"/>
      <c r="DB25" s="23"/>
      <c r="DC25" s="23"/>
      <c r="DD25" s="23"/>
      <c r="DE25" s="23" t="e">
        <f t="shared" ca="1" si="59"/>
        <v>#N/A</v>
      </c>
      <c r="DF25" s="23" t="e">
        <f t="shared" ca="1" si="60"/>
        <v>#N/A</v>
      </c>
      <c r="DG25" s="23"/>
      <c r="DH25" s="23"/>
      <c r="DI25" s="23" t="e">
        <f t="shared" ref="DI25:DI36" ca="1" si="69">$DI$7*$J$2*$J$5*$AB25</f>
        <v>#N/A</v>
      </c>
      <c r="DJ25" s="23" t="e">
        <f t="shared" ref="DJ25:DJ36" ca="1" si="70">$DI$7*$J$3*$J$5*$AC25</f>
        <v>#N/A</v>
      </c>
      <c r="DS25" s="228" t="e">
        <f t="shared" ca="1" si="30"/>
        <v>#N/A</v>
      </c>
      <c r="DT25" s="93" t="e">
        <f t="shared" ca="1" si="31"/>
        <v>#N/A</v>
      </c>
      <c r="DU25" s="228" t="e">
        <f t="shared" ca="1" si="32"/>
        <v>#N/A</v>
      </c>
      <c r="DZ25" s="23" t="e">
        <f t="shared" ca="1" si="61"/>
        <v>#N/A</v>
      </c>
      <c r="EA25" s="23" t="e">
        <f t="shared" ca="1" si="62"/>
        <v>#N/A</v>
      </c>
      <c r="EB25" s="23" t="e">
        <f t="shared" ref="EB25:EB88" ca="1" si="71">$EB$7*$J$2*$J$5*$AB25</f>
        <v>#N/A</v>
      </c>
      <c r="EC25" s="23" t="e">
        <f t="shared" ref="EC25:EC88" ca="1" si="72">$EB$7*$J$3*$J$5*$AC25</f>
        <v>#N/A</v>
      </c>
      <c r="EN25" s="228" t="e">
        <f t="shared" ca="1" si="16"/>
        <v>#N/A</v>
      </c>
      <c r="EO25" s="93" t="e">
        <f t="shared" ca="1" si="17"/>
        <v>#N/A</v>
      </c>
      <c r="EP25" s="93" t="e">
        <f t="shared" ca="1" si="18"/>
        <v>#N/A</v>
      </c>
    </row>
    <row r="26" spans="1:146" x14ac:dyDescent="0.2">
      <c r="A26" s="172" t="e">
        <f ca="1">VLOOKUP($D26,Curves!$A$2:$I$1700,9)</f>
        <v>#N/A</v>
      </c>
      <c r="B26" s="86" t="e">
        <f t="shared" ca="1" si="0"/>
        <v>#N/A</v>
      </c>
      <c r="C26" s="86">
        <f t="shared" si="1"/>
        <v>31</v>
      </c>
      <c r="D26" s="139">
        <v>37438</v>
      </c>
      <c r="E26" s="173" t="e">
        <f ca="1">VLOOKUP($D26,Curves!$A$2:$H$1700,2)*$B26</f>
        <v>#N/A</v>
      </c>
      <c r="F26" s="172" t="e">
        <f ca="1">VLOOKUP($D26,Curves!$A$2:$H$1700,3)*$B26</f>
        <v>#N/A</v>
      </c>
      <c r="G26" s="172" t="e">
        <f ca="1">VLOOKUP($D26,Curves!$A$2:$H$1700,7)*$B26</f>
        <v>#N/A</v>
      </c>
      <c r="H26" s="172" t="e">
        <f ca="1">VLOOKUP($D26,Curves!$A$2:$H$1700,5)*$B26</f>
        <v>#N/A</v>
      </c>
      <c r="I26" s="172" t="e">
        <f ca="1">VLOOKUP($D26,Curves!$A$2:$H$1700,4)*$B26</f>
        <v>#N/A</v>
      </c>
      <c r="J26" s="174" t="e">
        <f ca="1">VLOOKUP($D26,Curves!$A$2:$H$1700,8)*$B26</f>
        <v>#N/A</v>
      </c>
      <c r="K26" s="172" t="e">
        <f t="shared" ca="1" si="2"/>
        <v>#N/A</v>
      </c>
      <c r="L26" s="140" t="e">
        <f ca="1">VLOOKUP($D26,Curves!$N$2:$T$2600,2)*$B26</f>
        <v>#N/A</v>
      </c>
      <c r="M26" s="141" t="e">
        <f ca="1">VLOOKUP($D26,Curves!$N$2:$T$2600,3)*$B26</f>
        <v>#N/A</v>
      </c>
      <c r="N26" s="181" t="e">
        <f t="shared" ca="1" si="3"/>
        <v>#N/A</v>
      </c>
      <c r="O26" s="182" t="e">
        <f t="shared" ca="1" si="4"/>
        <v>#N/A</v>
      </c>
      <c r="P26" s="173" t="e">
        <f t="shared" ca="1" si="5"/>
        <v>#N/A</v>
      </c>
      <c r="Q26" s="140" t="e">
        <f ca="1">VLOOKUP($D26,Curves!$N$2:$T$2600,4)*$B26</f>
        <v>#N/A</v>
      </c>
      <c r="R26" s="141" t="e">
        <f ca="1">VLOOKUP($D26,Curves!$N$2:$T$2600,5)*$B26</f>
        <v>#N/A</v>
      </c>
      <c r="S26" s="181" t="e">
        <f t="shared" ca="1" si="6"/>
        <v>#N/A</v>
      </c>
      <c r="T26" s="182" t="e">
        <f t="shared" ca="1" si="7"/>
        <v>#N/A</v>
      </c>
      <c r="U26" s="151" t="e">
        <f t="shared" ca="1" si="8"/>
        <v>#N/A</v>
      </c>
      <c r="V26" s="151" t="e">
        <f t="shared" ca="1" si="9"/>
        <v>#N/A</v>
      </c>
      <c r="W26" s="151" t="e">
        <f t="shared" ca="1" si="10"/>
        <v>#N/A</v>
      </c>
      <c r="X26" s="343" t="e">
        <f ca="1">VLOOKUP($D26,[2]CurveFetch!$D$8:$S$13000,16,0)*$B26</f>
        <v>#N/A</v>
      </c>
      <c r="Y26" s="141" t="e">
        <f ca="1">VLOOKUP($D26,Curves!$N$2:$T$2600,7)*$B26</f>
        <v>#N/A</v>
      </c>
      <c r="Z26" s="200" t="e">
        <f t="shared" ca="1" si="11"/>
        <v>#N/A</v>
      </c>
      <c r="AA26" s="181" t="e">
        <f t="shared" ca="1" si="12"/>
        <v>#N/A</v>
      </c>
      <c r="AB26" s="181" t="e">
        <f t="shared" ca="1" si="13"/>
        <v>#N/A</v>
      </c>
      <c r="AC26" s="181" t="e">
        <f t="shared" ca="1" si="13"/>
        <v>#N/A</v>
      </c>
      <c r="AD26" s="181" t="e">
        <f t="shared" ca="1" si="14"/>
        <v>#N/A</v>
      </c>
      <c r="AE26" s="182" t="e">
        <f t="shared" ca="1" si="15"/>
        <v>#N/A</v>
      </c>
      <c r="AF26" s="23" t="e">
        <f t="shared" ca="1" si="41"/>
        <v>#N/A</v>
      </c>
      <c r="AG26" s="23" t="e">
        <f t="shared" ca="1" si="42"/>
        <v>#N/A</v>
      </c>
      <c r="AH26" s="23" t="e">
        <f t="shared" ca="1" si="63"/>
        <v>#N/A</v>
      </c>
      <c r="AI26" s="23" t="e">
        <f t="shared" ca="1" si="64"/>
        <v>#N/A</v>
      </c>
      <c r="AJ26" s="23" t="e">
        <f t="shared" ca="1" si="45"/>
        <v>#N/A</v>
      </c>
      <c r="AK26" s="23" t="e">
        <f t="shared" ca="1" si="46"/>
        <v>#N/A</v>
      </c>
      <c r="AL26" s="23" t="e">
        <f t="shared" ref="AL26:AL31" ca="1" si="73">$AL$7*$J$2*$J$5*$N26</f>
        <v>#N/A</v>
      </c>
      <c r="AM26" s="23" t="e">
        <f t="shared" ref="AM26:AM31" ca="1" si="74">$AL$7*$J$3*$J$5*$O26</f>
        <v>#N/A</v>
      </c>
      <c r="AN26" s="23"/>
      <c r="AO26" s="23"/>
      <c r="AP26" s="23"/>
      <c r="AQ26" s="23"/>
      <c r="AV26" s="228" t="e">
        <f t="shared" ca="1" si="19"/>
        <v>#N/A</v>
      </c>
      <c r="AW26" s="26" t="e">
        <f t="shared" ca="1" si="20"/>
        <v>#N/A</v>
      </c>
      <c r="AX26" s="228" t="e">
        <f t="shared" ca="1" si="21"/>
        <v>#N/A</v>
      </c>
      <c r="AY26" s="23" t="e">
        <f t="shared" ca="1" si="35"/>
        <v>#N/A</v>
      </c>
      <c r="AZ26" s="23" t="e">
        <f t="shared" ca="1" si="36"/>
        <v>#N/A</v>
      </c>
      <c r="BA26" s="23" t="e">
        <f t="shared" ca="1" si="43"/>
        <v>#N/A</v>
      </c>
      <c r="BB26" s="23" t="e">
        <f t="shared" ca="1" si="44"/>
        <v>#N/A</v>
      </c>
      <c r="BC26" s="23" t="e">
        <f t="shared" ca="1" si="37"/>
        <v>#N/A</v>
      </c>
      <c r="BD26" s="23" t="e">
        <f t="shared" ca="1" si="38"/>
        <v>#N/A</v>
      </c>
      <c r="BE26" s="23" t="e">
        <f t="shared" ca="1" si="47"/>
        <v>#N/A</v>
      </c>
      <c r="BF26" s="23" t="e">
        <f t="shared" ca="1" si="48"/>
        <v>#N/A</v>
      </c>
      <c r="BG26" s="23" t="e">
        <f t="shared" ca="1" si="53"/>
        <v>#N/A</v>
      </c>
      <c r="BH26" s="23" t="e">
        <f t="shared" ca="1" si="54"/>
        <v>#N/A</v>
      </c>
      <c r="BI26" s="23" t="e">
        <f t="shared" ref="BI26:BI89" ca="1" si="75">$BI$7*$J$2*$J$5*$S26</f>
        <v>#N/A</v>
      </c>
      <c r="BJ26" s="23" t="e">
        <f t="shared" ref="BJ26:BJ89" ca="1" si="76">$BI$7*$J$3*$J$5*$T26</f>
        <v>#N/A</v>
      </c>
      <c r="BK26" s="23" t="e">
        <f t="shared" ref="BK26:BK89" ca="1" si="77">$BK$7*$J$2*$J$5*$S26</f>
        <v>#N/A</v>
      </c>
      <c r="BL26" s="23" t="e">
        <f t="shared" ref="BL26:BL89" ca="1" si="78">$BK$7*$J$3*$J$5*$T26</f>
        <v>#N/A</v>
      </c>
      <c r="BW26" s="389" t="e">
        <f t="shared" ca="1" si="22"/>
        <v>#N/A</v>
      </c>
      <c r="BX26" s="224" t="e">
        <f t="shared" ca="1" si="23"/>
        <v>#N/A</v>
      </c>
      <c r="BY26" s="93" t="e">
        <f t="shared" ca="1" si="24"/>
        <v>#N/A</v>
      </c>
      <c r="BZ26" s="23" t="e">
        <f t="shared" ca="1" si="51"/>
        <v>#N/A</v>
      </c>
      <c r="CA26" s="23" t="e">
        <f t="shared" ca="1" si="52"/>
        <v>#N/A</v>
      </c>
      <c r="CF26" s="228" t="e">
        <f t="shared" ca="1" si="25"/>
        <v>#N/A</v>
      </c>
      <c r="CG26" s="224" t="e">
        <f t="shared" ca="1" si="26"/>
        <v>#N/A</v>
      </c>
      <c r="CH26" s="228" t="e">
        <f t="shared" ca="1" si="27"/>
        <v>#N/A</v>
      </c>
      <c r="CI26" s="23" t="e">
        <f t="shared" ca="1" si="28"/>
        <v>#N/A</v>
      </c>
      <c r="CJ26" s="23" t="e">
        <f t="shared" ca="1" si="29"/>
        <v>#N/A</v>
      </c>
      <c r="CK26" s="23" t="e">
        <f t="shared" ca="1" si="33"/>
        <v>#N/A</v>
      </c>
      <c r="CL26" s="23" t="e">
        <f t="shared" ca="1" si="34"/>
        <v>#N/A</v>
      </c>
      <c r="CM26" s="23" t="e">
        <f t="shared" ca="1" si="39"/>
        <v>#N/A</v>
      </c>
      <c r="CN26" s="23" t="e">
        <f t="shared" ca="1" si="40"/>
        <v>#N/A</v>
      </c>
      <c r="CO26" s="23" t="e">
        <f t="shared" ca="1" si="49"/>
        <v>#N/A</v>
      </c>
      <c r="CP26" s="23" t="e">
        <f t="shared" ca="1" si="50"/>
        <v>#N/A</v>
      </c>
      <c r="CQ26" s="23" t="e">
        <f t="shared" ca="1" si="55"/>
        <v>#N/A</v>
      </c>
      <c r="CR26" s="23" t="e">
        <f t="shared" ca="1" si="56"/>
        <v>#N/A</v>
      </c>
      <c r="CS26" s="23" t="e">
        <f t="shared" ca="1" si="57"/>
        <v>#N/A</v>
      </c>
      <c r="CT26" s="23" t="e">
        <f t="shared" ca="1" si="58"/>
        <v>#N/A</v>
      </c>
      <c r="CU26" s="23" t="e">
        <f t="shared" ca="1" si="65"/>
        <v>#N/A</v>
      </c>
      <c r="CV26" s="23" t="e">
        <f t="shared" ca="1" si="66"/>
        <v>#N/A</v>
      </c>
      <c r="CY26" s="23" t="e">
        <f t="shared" ca="1" si="67"/>
        <v>#N/A</v>
      </c>
      <c r="CZ26" s="23" t="e">
        <f t="shared" ca="1" si="68"/>
        <v>#N/A</v>
      </c>
      <c r="DA26" s="23"/>
      <c r="DB26" s="23"/>
      <c r="DC26" s="23"/>
      <c r="DD26" s="23"/>
      <c r="DE26" s="23" t="e">
        <f t="shared" ca="1" si="59"/>
        <v>#N/A</v>
      </c>
      <c r="DF26" s="23" t="e">
        <f t="shared" ca="1" si="60"/>
        <v>#N/A</v>
      </c>
      <c r="DG26" s="23"/>
      <c r="DH26" s="23"/>
      <c r="DI26" s="23" t="e">
        <f t="shared" ca="1" si="69"/>
        <v>#N/A</v>
      </c>
      <c r="DJ26" s="23" t="e">
        <f t="shared" ca="1" si="70"/>
        <v>#N/A</v>
      </c>
      <c r="DS26" s="228" t="e">
        <f t="shared" ca="1" si="30"/>
        <v>#N/A</v>
      </c>
      <c r="DT26" s="93" t="e">
        <f t="shared" ca="1" si="31"/>
        <v>#N/A</v>
      </c>
      <c r="DU26" s="228" t="e">
        <f t="shared" ca="1" si="32"/>
        <v>#N/A</v>
      </c>
      <c r="DZ26" s="23" t="e">
        <f t="shared" ca="1" si="61"/>
        <v>#N/A</v>
      </c>
      <c r="EA26" s="23" t="e">
        <f t="shared" ca="1" si="62"/>
        <v>#N/A</v>
      </c>
      <c r="EB26" s="23" t="e">
        <f t="shared" ca="1" si="71"/>
        <v>#N/A</v>
      </c>
      <c r="EC26" s="23" t="e">
        <f t="shared" ca="1" si="72"/>
        <v>#N/A</v>
      </c>
      <c r="EN26" s="228" t="e">
        <f t="shared" ca="1" si="16"/>
        <v>#N/A</v>
      </c>
      <c r="EO26" s="93" t="e">
        <f t="shared" ca="1" si="17"/>
        <v>#N/A</v>
      </c>
      <c r="EP26" s="93" t="e">
        <f t="shared" ca="1" si="18"/>
        <v>#N/A</v>
      </c>
    </row>
    <row r="27" spans="1:146" x14ac:dyDescent="0.2">
      <c r="A27" s="172" t="e">
        <f ca="1">VLOOKUP($D27,Curves!$A$2:$I$1700,9)</f>
        <v>#N/A</v>
      </c>
      <c r="B27" s="86" t="e">
        <f t="shared" ca="1" si="0"/>
        <v>#N/A</v>
      </c>
      <c r="C27" s="86">
        <f t="shared" si="1"/>
        <v>31</v>
      </c>
      <c r="D27" s="139">
        <v>37469</v>
      </c>
      <c r="E27" s="173" t="e">
        <f ca="1">VLOOKUP($D27,Curves!$A$2:$H$1700,2)*$B27</f>
        <v>#N/A</v>
      </c>
      <c r="F27" s="172" t="e">
        <f ca="1">VLOOKUP($D27,Curves!$A$2:$H$1700,3)*$B27</f>
        <v>#N/A</v>
      </c>
      <c r="G27" s="172" t="e">
        <f ca="1">VLOOKUP($D27,Curves!$A$2:$H$1700,7)*$B27</f>
        <v>#N/A</v>
      </c>
      <c r="H27" s="172" t="e">
        <f ca="1">VLOOKUP($D27,Curves!$A$2:$H$1700,5)*$B27</f>
        <v>#N/A</v>
      </c>
      <c r="I27" s="172" t="e">
        <f ca="1">VLOOKUP($D27,Curves!$A$2:$H$1700,4)*$B27</f>
        <v>#N/A</v>
      </c>
      <c r="J27" s="174" t="e">
        <f ca="1">VLOOKUP($D27,Curves!$A$2:$H$1700,8)*$B27</f>
        <v>#N/A</v>
      </c>
      <c r="K27" s="172" t="e">
        <f t="shared" ca="1" si="2"/>
        <v>#N/A</v>
      </c>
      <c r="L27" s="140" t="e">
        <f ca="1">VLOOKUP($D27,Curves!$N$2:$T$2600,2)*$B27</f>
        <v>#N/A</v>
      </c>
      <c r="M27" s="141" t="e">
        <f ca="1">VLOOKUP($D27,Curves!$N$2:$T$2600,3)*$B27</f>
        <v>#N/A</v>
      </c>
      <c r="N27" s="181" t="e">
        <f t="shared" ca="1" si="3"/>
        <v>#N/A</v>
      </c>
      <c r="O27" s="182" t="e">
        <f t="shared" ca="1" si="4"/>
        <v>#N/A</v>
      </c>
      <c r="P27" s="173" t="e">
        <f t="shared" ca="1" si="5"/>
        <v>#N/A</v>
      </c>
      <c r="Q27" s="140" t="e">
        <f ca="1">VLOOKUP($D27,Curves!$N$2:$T$2600,4)*$B27</f>
        <v>#N/A</v>
      </c>
      <c r="R27" s="141" t="e">
        <f ca="1">VLOOKUP($D27,Curves!$N$2:$T$2600,5)*$B27</f>
        <v>#N/A</v>
      </c>
      <c r="S27" s="181" t="e">
        <f t="shared" ca="1" si="6"/>
        <v>#N/A</v>
      </c>
      <c r="T27" s="182" t="e">
        <f t="shared" ca="1" si="7"/>
        <v>#N/A</v>
      </c>
      <c r="U27" s="151" t="e">
        <f t="shared" ca="1" si="8"/>
        <v>#N/A</v>
      </c>
      <c r="V27" s="151" t="e">
        <f t="shared" ca="1" si="9"/>
        <v>#N/A</v>
      </c>
      <c r="W27" s="151" t="e">
        <f t="shared" ca="1" si="10"/>
        <v>#N/A</v>
      </c>
      <c r="X27" s="343" t="e">
        <f ca="1">VLOOKUP($D27,[2]CurveFetch!$D$8:$S$13000,16,0)*$B27</f>
        <v>#N/A</v>
      </c>
      <c r="Y27" s="141" t="e">
        <f ca="1">VLOOKUP($D27,Curves!$N$2:$T$2600,7)*$B27</f>
        <v>#N/A</v>
      </c>
      <c r="Z27" s="200" t="e">
        <f t="shared" ca="1" si="11"/>
        <v>#N/A</v>
      </c>
      <c r="AA27" s="181" t="e">
        <f t="shared" ca="1" si="12"/>
        <v>#N/A</v>
      </c>
      <c r="AB27" s="181" t="e">
        <f t="shared" ca="1" si="13"/>
        <v>#N/A</v>
      </c>
      <c r="AC27" s="181" t="e">
        <f t="shared" ca="1" si="13"/>
        <v>#N/A</v>
      </c>
      <c r="AD27" s="181" t="e">
        <f t="shared" ca="1" si="14"/>
        <v>#N/A</v>
      </c>
      <c r="AE27" s="182" t="e">
        <f t="shared" ca="1" si="15"/>
        <v>#N/A</v>
      </c>
      <c r="AF27" s="23" t="e">
        <f t="shared" ca="1" si="41"/>
        <v>#N/A</v>
      </c>
      <c r="AG27" s="23" t="e">
        <f t="shared" ca="1" si="42"/>
        <v>#N/A</v>
      </c>
      <c r="AH27" s="23" t="e">
        <f t="shared" ca="1" si="63"/>
        <v>#N/A</v>
      </c>
      <c r="AI27" s="23" t="e">
        <f t="shared" ca="1" si="64"/>
        <v>#N/A</v>
      </c>
      <c r="AJ27" s="23" t="e">
        <f ca="1">$AJ$7*$J$2*$J$5*$N27</f>
        <v>#N/A</v>
      </c>
      <c r="AK27" s="23" t="e">
        <f ca="1">$AJ$7*$J$2*$J$5*$O27</f>
        <v>#N/A</v>
      </c>
      <c r="AL27" s="23" t="e">
        <f t="shared" ca="1" si="73"/>
        <v>#N/A</v>
      </c>
      <c r="AM27" s="23" t="e">
        <f t="shared" ca="1" si="74"/>
        <v>#N/A</v>
      </c>
      <c r="AN27" s="23"/>
      <c r="AO27" s="23"/>
      <c r="AP27" s="23"/>
      <c r="AQ27" s="23"/>
      <c r="AV27" s="228" t="e">
        <f t="shared" ca="1" si="19"/>
        <v>#N/A</v>
      </c>
      <c r="AW27" s="26" t="e">
        <f t="shared" ca="1" si="20"/>
        <v>#N/A</v>
      </c>
      <c r="AX27" s="228" t="e">
        <f t="shared" ca="1" si="21"/>
        <v>#N/A</v>
      </c>
      <c r="AY27" s="23" t="e">
        <f t="shared" ca="1" si="35"/>
        <v>#N/A</v>
      </c>
      <c r="AZ27" s="23" t="e">
        <f t="shared" ca="1" si="36"/>
        <v>#N/A</v>
      </c>
      <c r="BA27" s="23" t="e">
        <f t="shared" ca="1" si="43"/>
        <v>#N/A</v>
      </c>
      <c r="BB27" s="23" t="e">
        <f t="shared" ca="1" si="44"/>
        <v>#N/A</v>
      </c>
      <c r="BC27" s="23" t="e">
        <f t="shared" ca="1" si="37"/>
        <v>#N/A</v>
      </c>
      <c r="BD27" s="23" t="e">
        <f t="shared" ca="1" si="38"/>
        <v>#N/A</v>
      </c>
      <c r="BE27" s="23" t="e">
        <f t="shared" ca="1" si="47"/>
        <v>#N/A</v>
      </c>
      <c r="BF27" s="23" t="e">
        <f t="shared" ca="1" si="48"/>
        <v>#N/A</v>
      </c>
      <c r="BG27" s="23" t="e">
        <f t="shared" ca="1" si="53"/>
        <v>#N/A</v>
      </c>
      <c r="BH27" s="23" t="e">
        <f t="shared" ca="1" si="54"/>
        <v>#N/A</v>
      </c>
      <c r="BI27" s="23" t="e">
        <f t="shared" ca="1" si="75"/>
        <v>#N/A</v>
      </c>
      <c r="BJ27" s="23" t="e">
        <f t="shared" ca="1" si="76"/>
        <v>#N/A</v>
      </c>
      <c r="BK27" s="23" t="e">
        <f t="shared" ca="1" si="77"/>
        <v>#N/A</v>
      </c>
      <c r="BL27" s="23" t="e">
        <f t="shared" ca="1" si="78"/>
        <v>#N/A</v>
      </c>
      <c r="BW27" s="389" t="e">
        <f t="shared" ca="1" si="22"/>
        <v>#N/A</v>
      </c>
      <c r="BX27" s="224" t="e">
        <f t="shared" ca="1" si="23"/>
        <v>#N/A</v>
      </c>
      <c r="BY27" s="93" t="e">
        <f t="shared" ca="1" si="24"/>
        <v>#N/A</v>
      </c>
      <c r="BZ27" s="23" t="e">
        <f t="shared" ca="1" si="51"/>
        <v>#N/A</v>
      </c>
      <c r="CA27" s="23" t="e">
        <f t="shared" ca="1" si="52"/>
        <v>#N/A</v>
      </c>
      <c r="CF27" s="228" t="e">
        <f t="shared" ca="1" si="25"/>
        <v>#N/A</v>
      </c>
      <c r="CG27" s="224" t="e">
        <f t="shared" ca="1" si="26"/>
        <v>#N/A</v>
      </c>
      <c r="CH27" s="228" t="e">
        <f t="shared" ca="1" si="27"/>
        <v>#N/A</v>
      </c>
      <c r="CI27" s="23" t="e">
        <f t="shared" ca="1" si="28"/>
        <v>#N/A</v>
      </c>
      <c r="CJ27" s="23" t="e">
        <f t="shared" ca="1" si="29"/>
        <v>#N/A</v>
      </c>
      <c r="CK27" s="23" t="e">
        <f t="shared" ca="1" si="33"/>
        <v>#N/A</v>
      </c>
      <c r="CL27" s="23" t="e">
        <f t="shared" ca="1" si="34"/>
        <v>#N/A</v>
      </c>
      <c r="CM27" s="23" t="e">
        <f t="shared" ca="1" si="39"/>
        <v>#N/A</v>
      </c>
      <c r="CN27" s="23" t="e">
        <f t="shared" ca="1" si="40"/>
        <v>#N/A</v>
      </c>
      <c r="CO27" s="23" t="e">
        <f t="shared" ca="1" si="49"/>
        <v>#N/A</v>
      </c>
      <c r="CP27" s="23" t="e">
        <f t="shared" ca="1" si="50"/>
        <v>#N/A</v>
      </c>
      <c r="CQ27" s="23" t="e">
        <f t="shared" ca="1" si="55"/>
        <v>#N/A</v>
      </c>
      <c r="CR27" s="23" t="e">
        <f t="shared" ca="1" si="56"/>
        <v>#N/A</v>
      </c>
      <c r="CS27" s="23" t="e">
        <f t="shared" ca="1" si="57"/>
        <v>#N/A</v>
      </c>
      <c r="CT27" s="23" t="e">
        <f t="shared" ca="1" si="58"/>
        <v>#N/A</v>
      </c>
      <c r="CU27" s="23" t="e">
        <f t="shared" ca="1" si="65"/>
        <v>#N/A</v>
      </c>
      <c r="CV27" s="23" t="e">
        <f t="shared" ca="1" si="66"/>
        <v>#N/A</v>
      </c>
      <c r="CY27" s="23" t="e">
        <f t="shared" ca="1" si="67"/>
        <v>#N/A</v>
      </c>
      <c r="CZ27" s="23" t="e">
        <f t="shared" ca="1" si="68"/>
        <v>#N/A</v>
      </c>
      <c r="DA27" s="23"/>
      <c r="DB27" s="23"/>
      <c r="DC27" s="23"/>
      <c r="DD27" s="23"/>
      <c r="DE27" s="23" t="e">
        <f t="shared" ca="1" si="59"/>
        <v>#N/A</v>
      </c>
      <c r="DF27" s="23" t="e">
        <f t="shared" ca="1" si="60"/>
        <v>#N/A</v>
      </c>
      <c r="DG27" s="23"/>
      <c r="DH27" s="23"/>
      <c r="DI27" s="23" t="e">
        <f t="shared" ca="1" si="69"/>
        <v>#N/A</v>
      </c>
      <c r="DJ27" s="23" t="e">
        <f t="shared" ca="1" si="70"/>
        <v>#N/A</v>
      </c>
      <c r="DS27" s="228" t="e">
        <f t="shared" ca="1" si="30"/>
        <v>#N/A</v>
      </c>
      <c r="DT27" s="93" t="e">
        <f t="shared" ca="1" si="31"/>
        <v>#N/A</v>
      </c>
      <c r="DU27" s="228" t="e">
        <f t="shared" ca="1" si="32"/>
        <v>#N/A</v>
      </c>
      <c r="DZ27" s="23" t="e">
        <f t="shared" ca="1" si="61"/>
        <v>#N/A</v>
      </c>
      <c r="EA27" s="23" t="e">
        <f t="shared" ca="1" si="62"/>
        <v>#N/A</v>
      </c>
      <c r="EB27" s="23" t="e">
        <f t="shared" ca="1" si="71"/>
        <v>#N/A</v>
      </c>
      <c r="EC27" s="23" t="e">
        <f t="shared" ca="1" si="72"/>
        <v>#N/A</v>
      </c>
      <c r="EN27" s="228" t="e">
        <f t="shared" ca="1" si="16"/>
        <v>#N/A</v>
      </c>
      <c r="EO27" s="93" t="e">
        <f t="shared" ca="1" si="17"/>
        <v>#N/A</v>
      </c>
      <c r="EP27" s="93" t="e">
        <f t="shared" ca="1" si="18"/>
        <v>#N/A</v>
      </c>
    </row>
    <row r="28" spans="1:146" x14ac:dyDescent="0.2">
      <c r="A28" s="172" t="e">
        <f ca="1">VLOOKUP($D28,Curves!$A$2:$I$1700,9)</f>
        <v>#N/A</v>
      </c>
      <c r="B28" s="86" t="e">
        <f t="shared" ca="1" si="0"/>
        <v>#N/A</v>
      </c>
      <c r="C28" s="86">
        <f t="shared" si="1"/>
        <v>30</v>
      </c>
      <c r="D28" s="139">
        <v>37500</v>
      </c>
      <c r="E28" s="173" t="e">
        <f ca="1">VLOOKUP($D28,Curves!$A$2:$H$1700,2)*$B28</f>
        <v>#N/A</v>
      </c>
      <c r="F28" s="172" t="e">
        <f ca="1">VLOOKUP($D28,Curves!$A$2:$H$1700,3)*$B28</f>
        <v>#N/A</v>
      </c>
      <c r="G28" s="172" t="e">
        <f ca="1">VLOOKUP($D28,Curves!$A$2:$H$1700,7)*$B28</f>
        <v>#N/A</v>
      </c>
      <c r="H28" s="172" t="e">
        <f ca="1">VLOOKUP($D28,Curves!$A$2:$H$1700,5)*$B28</f>
        <v>#N/A</v>
      </c>
      <c r="I28" s="172" t="e">
        <f ca="1">VLOOKUP($D28,Curves!$A$2:$H$1700,4)*$B28</f>
        <v>#N/A</v>
      </c>
      <c r="J28" s="174" t="e">
        <f ca="1">VLOOKUP($D28,Curves!$A$2:$H$1700,8)*$B28</f>
        <v>#N/A</v>
      </c>
      <c r="K28" s="172" t="e">
        <f t="shared" ca="1" si="2"/>
        <v>#N/A</v>
      </c>
      <c r="L28" s="140" t="e">
        <f ca="1">VLOOKUP($D28,Curves!$N$2:$T$2600,2)*$B28</f>
        <v>#N/A</v>
      </c>
      <c r="M28" s="141" t="e">
        <f ca="1">VLOOKUP($D28,Curves!$N$2:$T$2600,3)*$B28</f>
        <v>#N/A</v>
      </c>
      <c r="N28" s="181" t="e">
        <f t="shared" ca="1" si="3"/>
        <v>#N/A</v>
      </c>
      <c r="O28" s="182" t="e">
        <f t="shared" ca="1" si="4"/>
        <v>#N/A</v>
      </c>
      <c r="P28" s="173" t="e">
        <f t="shared" ca="1" si="5"/>
        <v>#N/A</v>
      </c>
      <c r="Q28" s="140" t="e">
        <f ca="1">VLOOKUP($D28,Curves!$N$2:$T$2600,4)*$B28</f>
        <v>#N/A</v>
      </c>
      <c r="R28" s="141" t="e">
        <f ca="1">VLOOKUP($D28,Curves!$N$2:$T$2600,5)*$B28</f>
        <v>#N/A</v>
      </c>
      <c r="S28" s="181" t="e">
        <f t="shared" ca="1" si="6"/>
        <v>#N/A</v>
      </c>
      <c r="T28" s="182" t="e">
        <f t="shared" ca="1" si="7"/>
        <v>#N/A</v>
      </c>
      <c r="U28" s="151" t="e">
        <f t="shared" ca="1" si="8"/>
        <v>#N/A</v>
      </c>
      <c r="V28" s="151" t="e">
        <f t="shared" ca="1" si="9"/>
        <v>#N/A</v>
      </c>
      <c r="W28" s="151" t="e">
        <f t="shared" ca="1" si="10"/>
        <v>#N/A</v>
      </c>
      <c r="X28" s="343" t="e">
        <f ca="1">VLOOKUP($D28,[2]CurveFetch!$D$8:$S$13000,16,0)*$B28</f>
        <v>#N/A</v>
      </c>
      <c r="Y28" s="141" t="e">
        <f ca="1">VLOOKUP($D28,Curves!$N$2:$T$2600,7)*$B28</f>
        <v>#N/A</v>
      </c>
      <c r="Z28" s="200" t="e">
        <f t="shared" ca="1" si="11"/>
        <v>#N/A</v>
      </c>
      <c r="AA28" s="181" t="e">
        <f t="shared" ca="1" si="12"/>
        <v>#N/A</v>
      </c>
      <c r="AB28" s="181" t="e">
        <f t="shared" ca="1" si="13"/>
        <v>#N/A</v>
      </c>
      <c r="AC28" s="181" t="e">
        <f t="shared" ca="1" si="13"/>
        <v>#N/A</v>
      </c>
      <c r="AD28" s="181" t="e">
        <f t="shared" ca="1" si="14"/>
        <v>#N/A</v>
      </c>
      <c r="AE28" s="182" t="e">
        <f t="shared" ca="1" si="15"/>
        <v>#N/A</v>
      </c>
      <c r="AF28" s="23" t="e">
        <f t="shared" ca="1" si="41"/>
        <v>#N/A</v>
      </c>
      <c r="AG28" s="23" t="e">
        <f t="shared" ca="1" si="42"/>
        <v>#N/A</v>
      </c>
      <c r="AH28" s="23" t="e">
        <f t="shared" ca="1" si="63"/>
        <v>#N/A</v>
      </c>
      <c r="AI28" s="23" t="e">
        <f t="shared" ca="1" si="64"/>
        <v>#N/A</v>
      </c>
      <c r="AJ28" s="23" t="e">
        <f t="shared" ref="AJ28:AJ91" ca="1" si="79">$AJ$7*$J$2*$J$5*$N28</f>
        <v>#N/A</v>
      </c>
      <c r="AK28" s="23" t="e">
        <f t="shared" ref="AK28:AK91" ca="1" si="80">$AJ$7*$J$2*$J$5*$O28</f>
        <v>#N/A</v>
      </c>
      <c r="AL28" s="23" t="e">
        <f t="shared" ca="1" si="73"/>
        <v>#N/A</v>
      </c>
      <c r="AM28" s="23" t="e">
        <f t="shared" ca="1" si="74"/>
        <v>#N/A</v>
      </c>
      <c r="AN28" s="23"/>
      <c r="AO28" s="23"/>
      <c r="AP28" s="23"/>
      <c r="AQ28" s="23"/>
      <c r="AV28" s="228" t="e">
        <f t="shared" ca="1" si="19"/>
        <v>#N/A</v>
      </c>
      <c r="AW28" s="26" t="e">
        <f t="shared" ca="1" si="20"/>
        <v>#N/A</v>
      </c>
      <c r="AX28" s="228" t="e">
        <f t="shared" ca="1" si="21"/>
        <v>#N/A</v>
      </c>
      <c r="AY28" s="23" t="e">
        <f t="shared" ca="1" si="35"/>
        <v>#N/A</v>
      </c>
      <c r="AZ28" s="23" t="e">
        <f t="shared" ca="1" si="36"/>
        <v>#N/A</v>
      </c>
      <c r="BA28" s="23" t="e">
        <f t="shared" ca="1" si="43"/>
        <v>#N/A</v>
      </c>
      <c r="BB28" s="23" t="e">
        <f t="shared" ca="1" si="44"/>
        <v>#N/A</v>
      </c>
      <c r="BC28" s="23" t="e">
        <f t="shared" ca="1" si="37"/>
        <v>#N/A</v>
      </c>
      <c r="BD28" s="23" t="e">
        <f t="shared" ca="1" si="38"/>
        <v>#N/A</v>
      </c>
      <c r="BE28" s="23" t="e">
        <f t="shared" ca="1" si="47"/>
        <v>#N/A</v>
      </c>
      <c r="BF28" s="23" t="e">
        <f t="shared" ca="1" si="48"/>
        <v>#N/A</v>
      </c>
      <c r="BG28" s="23" t="e">
        <f t="shared" ca="1" si="53"/>
        <v>#N/A</v>
      </c>
      <c r="BH28" s="23" t="e">
        <f t="shared" ca="1" si="54"/>
        <v>#N/A</v>
      </c>
      <c r="BI28" s="23" t="e">
        <f t="shared" ca="1" si="75"/>
        <v>#N/A</v>
      </c>
      <c r="BJ28" s="23" t="e">
        <f t="shared" ca="1" si="76"/>
        <v>#N/A</v>
      </c>
      <c r="BK28" s="23" t="e">
        <f t="shared" ca="1" si="77"/>
        <v>#N/A</v>
      </c>
      <c r="BL28" s="23" t="e">
        <f t="shared" ca="1" si="78"/>
        <v>#N/A</v>
      </c>
      <c r="BW28" s="389" t="e">
        <f t="shared" ca="1" si="22"/>
        <v>#N/A</v>
      </c>
      <c r="BX28" s="224" t="e">
        <f t="shared" ca="1" si="23"/>
        <v>#N/A</v>
      </c>
      <c r="BY28" s="93" t="e">
        <f t="shared" ca="1" si="24"/>
        <v>#N/A</v>
      </c>
      <c r="BZ28" s="23" t="e">
        <f t="shared" ca="1" si="51"/>
        <v>#N/A</v>
      </c>
      <c r="CA28" s="23" t="e">
        <f t="shared" ca="1" si="52"/>
        <v>#N/A</v>
      </c>
      <c r="CF28" s="228" t="e">
        <f t="shared" ca="1" si="25"/>
        <v>#N/A</v>
      </c>
      <c r="CG28" s="224" t="e">
        <f t="shared" ca="1" si="26"/>
        <v>#N/A</v>
      </c>
      <c r="CH28" s="228" t="e">
        <f t="shared" ca="1" si="27"/>
        <v>#N/A</v>
      </c>
      <c r="CI28" s="23" t="e">
        <f t="shared" ca="1" si="28"/>
        <v>#N/A</v>
      </c>
      <c r="CJ28" s="23" t="e">
        <f t="shared" ca="1" si="29"/>
        <v>#N/A</v>
      </c>
      <c r="CK28" s="23" t="e">
        <f t="shared" ca="1" si="33"/>
        <v>#N/A</v>
      </c>
      <c r="CL28" s="23" t="e">
        <f t="shared" ca="1" si="34"/>
        <v>#N/A</v>
      </c>
      <c r="CM28" s="23" t="e">
        <f t="shared" ca="1" si="39"/>
        <v>#N/A</v>
      </c>
      <c r="CN28" s="23" t="e">
        <f t="shared" ca="1" si="40"/>
        <v>#N/A</v>
      </c>
      <c r="CO28" s="23" t="e">
        <f t="shared" ca="1" si="49"/>
        <v>#N/A</v>
      </c>
      <c r="CP28" s="23" t="e">
        <f t="shared" ca="1" si="50"/>
        <v>#N/A</v>
      </c>
      <c r="CQ28" s="23" t="e">
        <f t="shared" ca="1" si="55"/>
        <v>#N/A</v>
      </c>
      <c r="CR28" s="23" t="e">
        <f t="shared" ca="1" si="56"/>
        <v>#N/A</v>
      </c>
      <c r="CS28" s="23" t="e">
        <f t="shared" ca="1" si="57"/>
        <v>#N/A</v>
      </c>
      <c r="CT28" s="23" t="e">
        <f t="shared" ca="1" si="58"/>
        <v>#N/A</v>
      </c>
      <c r="CU28" s="23" t="e">
        <f t="shared" ca="1" si="65"/>
        <v>#N/A</v>
      </c>
      <c r="CV28" s="23" t="e">
        <f t="shared" ca="1" si="66"/>
        <v>#N/A</v>
      </c>
      <c r="CY28" s="23" t="e">
        <f t="shared" ca="1" si="67"/>
        <v>#N/A</v>
      </c>
      <c r="CZ28" s="23" t="e">
        <f t="shared" ca="1" si="68"/>
        <v>#N/A</v>
      </c>
      <c r="DA28" s="23"/>
      <c r="DB28" s="23"/>
      <c r="DC28" s="23"/>
      <c r="DD28" s="23"/>
      <c r="DE28" s="23" t="e">
        <f t="shared" ca="1" si="59"/>
        <v>#N/A</v>
      </c>
      <c r="DF28" s="23" t="e">
        <f t="shared" ca="1" si="60"/>
        <v>#N/A</v>
      </c>
      <c r="DG28" s="23"/>
      <c r="DH28" s="23"/>
      <c r="DI28" s="23" t="e">
        <f t="shared" ca="1" si="69"/>
        <v>#N/A</v>
      </c>
      <c r="DJ28" s="23" t="e">
        <f t="shared" ca="1" si="70"/>
        <v>#N/A</v>
      </c>
      <c r="DS28" s="228" t="e">
        <f t="shared" ca="1" si="30"/>
        <v>#N/A</v>
      </c>
      <c r="DT28" s="93" t="e">
        <f t="shared" ca="1" si="31"/>
        <v>#N/A</v>
      </c>
      <c r="DU28" s="228" t="e">
        <f t="shared" ca="1" si="32"/>
        <v>#N/A</v>
      </c>
      <c r="DZ28" s="23" t="e">
        <f t="shared" ca="1" si="61"/>
        <v>#N/A</v>
      </c>
      <c r="EA28" s="23" t="e">
        <f t="shared" ca="1" si="62"/>
        <v>#N/A</v>
      </c>
      <c r="EB28" s="23" t="e">
        <f t="shared" ca="1" si="71"/>
        <v>#N/A</v>
      </c>
      <c r="EC28" s="23" t="e">
        <f t="shared" ca="1" si="72"/>
        <v>#N/A</v>
      </c>
      <c r="EN28" s="228" t="e">
        <f t="shared" ca="1" si="16"/>
        <v>#N/A</v>
      </c>
      <c r="EO28" s="93" t="e">
        <f t="shared" ca="1" si="17"/>
        <v>#N/A</v>
      </c>
      <c r="EP28" s="93" t="e">
        <f t="shared" ca="1" si="18"/>
        <v>#N/A</v>
      </c>
    </row>
    <row r="29" spans="1:146" x14ac:dyDescent="0.2">
      <c r="A29" s="172" t="e">
        <f ca="1">VLOOKUP($D29,Curves!$A$2:$I$1700,9)</f>
        <v>#N/A</v>
      </c>
      <c r="B29" s="86" t="e">
        <f t="shared" ca="1" si="0"/>
        <v>#N/A</v>
      </c>
      <c r="C29" s="86">
        <f t="shared" si="1"/>
        <v>31</v>
      </c>
      <c r="D29" s="139">
        <v>37530</v>
      </c>
      <c r="E29" s="173" t="e">
        <f ca="1">VLOOKUP($D29,Curves!$A$2:$H$1700,2)*$B29</f>
        <v>#N/A</v>
      </c>
      <c r="F29" s="172" t="e">
        <f ca="1">VLOOKUP($D29,Curves!$A$2:$H$1700,3)*$B29</f>
        <v>#N/A</v>
      </c>
      <c r="G29" s="172" t="e">
        <f ca="1">VLOOKUP($D29,Curves!$A$2:$H$1700,7)*$B29</f>
        <v>#N/A</v>
      </c>
      <c r="H29" s="172" t="e">
        <f ca="1">VLOOKUP($D29,Curves!$A$2:$H$1700,5)*$B29</f>
        <v>#N/A</v>
      </c>
      <c r="I29" s="172" t="e">
        <f ca="1">VLOOKUP($D29,Curves!$A$2:$H$1700,4)*$B29</f>
        <v>#N/A</v>
      </c>
      <c r="J29" s="174" t="e">
        <f ca="1">VLOOKUP($D29,Curves!$A$2:$H$1700,8)*$B29</f>
        <v>#N/A</v>
      </c>
      <c r="K29" s="172" t="e">
        <f t="shared" ca="1" si="2"/>
        <v>#N/A</v>
      </c>
      <c r="L29" s="140" t="e">
        <f ca="1">VLOOKUP($D29,Curves!$N$2:$T$2600,2)*$B29</f>
        <v>#N/A</v>
      </c>
      <c r="M29" s="141" t="e">
        <f ca="1">VLOOKUP($D29,Curves!$N$2:$T$2600,3)*$B29</f>
        <v>#N/A</v>
      </c>
      <c r="N29" s="181" t="e">
        <f t="shared" ca="1" si="3"/>
        <v>#N/A</v>
      </c>
      <c r="O29" s="182" t="e">
        <f t="shared" ca="1" si="4"/>
        <v>#N/A</v>
      </c>
      <c r="P29" s="173" t="e">
        <f t="shared" ca="1" si="5"/>
        <v>#N/A</v>
      </c>
      <c r="Q29" s="140" t="e">
        <f ca="1">VLOOKUP($D29,Curves!$N$2:$T$2600,4)*$B29</f>
        <v>#N/A</v>
      </c>
      <c r="R29" s="141" t="e">
        <f ca="1">VLOOKUP($D29,Curves!$N$2:$T$2600,5)*$B29</f>
        <v>#N/A</v>
      </c>
      <c r="S29" s="181" t="e">
        <f t="shared" ca="1" si="6"/>
        <v>#N/A</v>
      </c>
      <c r="T29" s="182" t="e">
        <f t="shared" ca="1" si="7"/>
        <v>#N/A</v>
      </c>
      <c r="U29" s="151" t="e">
        <f t="shared" ca="1" si="8"/>
        <v>#N/A</v>
      </c>
      <c r="V29" s="151" t="e">
        <f t="shared" ca="1" si="9"/>
        <v>#N/A</v>
      </c>
      <c r="W29" s="151" t="e">
        <f t="shared" ca="1" si="10"/>
        <v>#N/A</v>
      </c>
      <c r="X29" s="343" t="e">
        <f ca="1">VLOOKUP($D29,[2]CurveFetch!$D$8:$S$13000,16,0)*$B29</f>
        <v>#N/A</v>
      </c>
      <c r="Y29" s="141" t="e">
        <f ca="1">VLOOKUP($D29,Curves!$N$2:$T$2600,7)*$B29</f>
        <v>#N/A</v>
      </c>
      <c r="Z29" s="200" t="e">
        <f t="shared" ca="1" si="11"/>
        <v>#N/A</v>
      </c>
      <c r="AA29" s="181" t="e">
        <f t="shared" ca="1" si="12"/>
        <v>#N/A</v>
      </c>
      <c r="AB29" s="181" t="e">
        <f t="shared" ca="1" si="13"/>
        <v>#N/A</v>
      </c>
      <c r="AC29" s="181" t="e">
        <f t="shared" ca="1" si="13"/>
        <v>#N/A</v>
      </c>
      <c r="AD29" s="181" t="e">
        <f t="shared" ca="1" si="14"/>
        <v>#N/A</v>
      </c>
      <c r="AE29" s="182" t="e">
        <f t="shared" ca="1" si="15"/>
        <v>#N/A</v>
      </c>
      <c r="AF29" s="23" t="e">
        <f t="shared" ca="1" si="41"/>
        <v>#N/A</v>
      </c>
      <c r="AG29" s="23" t="e">
        <f t="shared" ca="1" si="42"/>
        <v>#N/A</v>
      </c>
      <c r="AH29" s="23" t="e">
        <f t="shared" ca="1" si="63"/>
        <v>#N/A</v>
      </c>
      <c r="AI29" s="23" t="e">
        <f t="shared" ca="1" si="64"/>
        <v>#N/A</v>
      </c>
      <c r="AJ29" s="23" t="e">
        <f t="shared" ca="1" si="79"/>
        <v>#N/A</v>
      </c>
      <c r="AK29" s="23" t="e">
        <f t="shared" ca="1" si="80"/>
        <v>#N/A</v>
      </c>
      <c r="AL29" s="23" t="e">
        <f t="shared" ca="1" si="73"/>
        <v>#N/A</v>
      </c>
      <c r="AM29" s="23" t="e">
        <f t="shared" ca="1" si="74"/>
        <v>#N/A</v>
      </c>
      <c r="AN29" s="23"/>
      <c r="AO29" s="23"/>
      <c r="AP29" s="23"/>
      <c r="AQ29" s="23"/>
      <c r="AV29" s="228" t="e">
        <f t="shared" ca="1" si="19"/>
        <v>#N/A</v>
      </c>
      <c r="AW29" s="26" t="e">
        <f t="shared" ca="1" si="20"/>
        <v>#N/A</v>
      </c>
      <c r="AX29" s="228" t="e">
        <f t="shared" ca="1" si="21"/>
        <v>#N/A</v>
      </c>
      <c r="AY29" s="23" t="e">
        <f t="shared" ca="1" si="35"/>
        <v>#N/A</v>
      </c>
      <c r="AZ29" s="23" t="e">
        <f t="shared" ca="1" si="36"/>
        <v>#N/A</v>
      </c>
      <c r="BA29" s="23" t="e">
        <f t="shared" ca="1" si="43"/>
        <v>#N/A</v>
      </c>
      <c r="BB29" s="23" t="e">
        <f t="shared" ca="1" si="44"/>
        <v>#N/A</v>
      </c>
      <c r="BC29" s="23" t="e">
        <f t="shared" ca="1" si="37"/>
        <v>#N/A</v>
      </c>
      <c r="BD29" s="23" t="e">
        <f t="shared" ca="1" si="38"/>
        <v>#N/A</v>
      </c>
      <c r="BE29" s="23" t="e">
        <f t="shared" ca="1" si="47"/>
        <v>#N/A</v>
      </c>
      <c r="BF29" s="23" t="e">
        <f t="shared" ca="1" si="48"/>
        <v>#N/A</v>
      </c>
      <c r="BG29" s="23" t="e">
        <f t="shared" ca="1" si="53"/>
        <v>#N/A</v>
      </c>
      <c r="BH29" s="23" t="e">
        <f t="shared" ca="1" si="54"/>
        <v>#N/A</v>
      </c>
      <c r="BI29" s="23" t="e">
        <f t="shared" ca="1" si="75"/>
        <v>#N/A</v>
      </c>
      <c r="BJ29" s="23" t="e">
        <f t="shared" ca="1" si="76"/>
        <v>#N/A</v>
      </c>
      <c r="BK29" s="23" t="e">
        <f t="shared" ca="1" si="77"/>
        <v>#N/A</v>
      </c>
      <c r="BL29" s="23" t="e">
        <f t="shared" ca="1" si="78"/>
        <v>#N/A</v>
      </c>
      <c r="BW29" s="389" t="e">
        <f t="shared" ca="1" si="22"/>
        <v>#N/A</v>
      </c>
      <c r="BX29" s="224" t="e">
        <f t="shared" ca="1" si="23"/>
        <v>#N/A</v>
      </c>
      <c r="BY29" s="93" t="e">
        <f t="shared" ca="1" si="24"/>
        <v>#N/A</v>
      </c>
      <c r="BZ29" s="23" t="e">
        <f t="shared" ca="1" si="51"/>
        <v>#N/A</v>
      </c>
      <c r="CA29" s="23" t="e">
        <f t="shared" ca="1" si="52"/>
        <v>#N/A</v>
      </c>
      <c r="CF29" s="228" t="e">
        <f t="shared" ca="1" si="25"/>
        <v>#N/A</v>
      </c>
      <c r="CG29" s="224" t="e">
        <f t="shared" ca="1" si="26"/>
        <v>#N/A</v>
      </c>
      <c r="CH29" s="228" t="e">
        <f t="shared" ca="1" si="27"/>
        <v>#N/A</v>
      </c>
      <c r="CI29" s="23" t="e">
        <f t="shared" ca="1" si="28"/>
        <v>#N/A</v>
      </c>
      <c r="CJ29" s="23" t="e">
        <f t="shared" ca="1" si="29"/>
        <v>#N/A</v>
      </c>
      <c r="CK29" s="23" t="e">
        <f t="shared" ca="1" si="33"/>
        <v>#N/A</v>
      </c>
      <c r="CL29" s="23" t="e">
        <f t="shared" ca="1" si="34"/>
        <v>#N/A</v>
      </c>
      <c r="CM29" s="23" t="e">
        <f t="shared" ca="1" si="39"/>
        <v>#N/A</v>
      </c>
      <c r="CN29" s="23" t="e">
        <f t="shared" ca="1" si="40"/>
        <v>#N/A</v>
      </c>
      <c r="CO29" s="23" t="e">
        <f t="shared" ca="1" si="49"/>
        <v>#N/A</v>
      </c>
      <c r="CP29" s="23" t="e">
        <f t="shared" ca="1" si="50"/>
        <v>#N/A</v>
      </c>
      <c r="CQ29" s="23" t="e">
        <f t="shared" ca="1" si="55"/>
        <v>#N/A</v>
      </c>
      <c r="CR29" s="23" t="e">
        <f t="shared" ca="1" si="56"/>
        <v>#N/A</v>
      </c>
      <c r="CS29" s="23" t="e">
        <f t="shared" ca="1" si="57"/>
        <v>#N/A</v>
      </c>
      <c r="CT29" s="23" t="e">
        <f t="shared" ca="1" si="58"/>
        <v>#N/A</v>
      </c>
      <c r="CU29" s="23" t="e">
        <f t="shared" ca="1" si="65"/>
        <v>#N/A</v>
      </c>
      <c r="CV29" s="23" t="e">
        <f t="shared" ca="1" si="66"/>
        <v>#N/A</v>
      </c>
      <c r="CY29" s="23" t="e">
        <f t="shared" ca="1" si="67"/>
        <v>#N/A</v>
      </c>
      <c r="CZ29" s="23" t="e">
        <f t="shared" ca="1" si="68"/>
        <v>#N/A</v>
      </c>
      <c r="DA29" s="23"/>
      <c r="DB29" s="23"/>
      <c r="DC29" s="23"/>
      <c r="DD29" s="23"/>
      <c r="DE29" s="23" t="e">
        <f t="shared" ca="1" si="59"/>
        <v>#N/A</v>
      </c>
      <c r="DF29" s="23" t="e">
        <f t="shared" ca="1" si="60"/>
        <v>#N/A</v>
      </c>
      <c r="DG29" s="23"/>
      <c r="DH29" s="23"/>
      <c r="DI29" s="23" t="e">
        <f t="shared" ca="1" si="69"/>
        <v>#N/A</v>
      </c>
      <c r="DJ29" s="23" t="e">
        <f t="shared" ca="1" si="70"/>
        <v>#N/A</v>
      </c>
      <c r="DS29" s="228" t="e">
        <f t="shared" ca="1" si="30"/>
        <v>#N/A</v>
      </c>
      <c r="DT29" s="93" t="e">
        <f t="shared" ca="1" si="31"/>
        <v>#N/A</v>
      </c>
      <c r="DU29" s="228" t="e">
        <f t="shared" ca="1" si="32"/>
        <v>#N/A</v>
      </c>
      <c r="DZ29" s="23" t="e">
        <f t="shared" ca="1" si="61"/>
        <v>#N/A</v>
      </c>
      <c r="EA29" s="23" t="e">
        <f t="shared" ca="1" si="62"/>
        <v>#N/A</v>
      </c>
      <c r="EB29" s="23" t="e">
        <f t="shared" ca="1" si="71"/>
        <v>#N/A</v>
      </c>
      <c r="EC29" s="23" t="e">
        <f t="shared" ca="1" si="72"/>
        <v>#N/A</v>
      </c>
      <c r="EN29" s="228" t="e">
        <f t="shared" ca="1" si="16"/>
        <v>#N/A</v>
      </c>
      <c r="EO29" s="93" t="e">
        <f t="shared" ca="1" si="17"/>
        <v>#N/A</v>
      </c>
      <c r="EP29" s="93" t="e">
        <f t="shared" ca="1" si="18"/>
        <v>#N/A</v>
      </c>
    </row>
    <row r="30" spans="1:146" x14ac:dyDescent="0.2">
      <c r="A30" s="172" t="e">
        <f ca="1">VLOOKUP($D30,Curves!$A$2:$I$1700,9)</f>
        <v>#N/A</v>
      </c>
      <c r="B30" s="86" t="e">
        <f t="shared" ca="1" si="0"/>
        <v>#N/A</v>
      </c>
      <c r="C30" s="86">
        <f t="shared" si="1"/>
        <v>30</v>
      </c>
      <c r="D30" s="139">
        <v>37561</v>
      </c>
      <c r="E30" s="173" t="e">
        <f ca="1">VLOOKUP($D30,Curves!$A$2:$H$1700,2)*$B30</f>
        <v>#N/A</v>
      </c>
      <c r="F30" s="172" t="e">
        <f ca="1">VLOOKUP($D30,Curves!$A$2:$H$1700,3)*$B30</f>
        <v>#N/A</v>
      </c>
      <c r="G30" s="172" t="e">
        <f ca="1">VLOOKUP($D30,Curves!$A$2:$H$1700,7)*$B30</f>
        <v>#N/A</v>
      </c>
      <c r="H30" s="172" t="e">
        <f ca="1">VLOOKUP($D30,Curves!$A$2:$H$1700,5)*$B30</f>
        <v>#N/A</v>
      </c>
      <c r="I30" s="172" t="e">
        <f ca="1">VLOOKUP($D30,Curves!$A$2:$H$1700,4)*$B30</f>
        <v>#N/A</v>
      </c>
      <c r="J30" s="174" t="e">
        <f ca="1">VLOOKUP($D30,Curves!$A$2:$H$1700,8)*$B30</f>
        <v>#N/A</v>
      </c>
      <c r="K30" s="172" t="e">
        <f t="shared" ca="1" si="2"/>
        <v>#N/A</v>
      </c>
      <c r="L30" s="140" t="e">
        <f ca="1">VLOOKUP($D30,Curves!$N$2:$T$2600,2)*$B30</f>
        <v>#N/A</v>
      </c>
      <c r="M30" s="141" t="e">
        <f ca="1">VLOOKUP($D30,Curves!$N$2:$T$2600,3)*$B30</f>
        <v>#N/A</v>
      </c>
      <c r="N30" s="181" t="e">
        <f t="shared" ca="1" si="3"/>
        <v>#N/A</v>
      </c>
      <c r="O30" s="182" t="e">
        <f t="shared" ca="1" si="4"/>
        <v>#N/A</v>
      </c>
      <c r="P30" s="173" t="e">
        <f t="shared" ca="1" si="5"/>
        <v>#N/A</v>
      </c>
      <c r="Q30" s="140" t="e">
        <f ca="1">VLOOKUP($D30,Curves!$N$2:$T$2600,4)*$B30</f>
        <v>#N/A</v>
      </c>
      <c r="R30" s="141" t="e">
        <f ca="1">VLOOKUP($D30,Curves!$N$2:$T$2600,5)*$B30</f>
        <v>#N/A</v>
      </c>
      <c r="S30" s="181" t="e">
        <f t="shared" ca="1" si="6"/>
        <v>#N/A</v>
      </c>
      <c r="T30" s="182" t="e">
        <f t="shared" ca="1" si="7"/>
        <v>#N/A</v>
      </c>
      <c r="U30" s="151" t="e">
        <f t="shared" ca="1" si="8"/>
        <v>#N/A</v>
      </c>
      <c r="V30" s="151" t="e">
        <f t="shared" ca="1" si="9"/>
        <v>#N/A</v>
      </c>
      <c r="W30" s="151" t="e">
        <f t="shared" ca="1" si="10"/>
        <v>#N/A</v>
      </c>
      <c r="X30" s="343" t="e">
        <f ca="1">VLOOKUP($D30,[2]CurveFetch!$D$8:$S$13000,16,0)*$B30</f>
        <v>#N/A</v>
      </c>
      <c r="Y30" s="141" t="e">
        <f ca="1">VLOOKUP($D30,Curves!$N$2:$T$2600,7)*$B30</f>
        <v>#N/A</v>
      </c>
      <c r="Z30" s="200" t="e">
        <f t="shared" ca="1" si="11"/>
        <v>#N/A</v>
      </c>
      <c r="AA30" s="181" t="e">
        <f t="shared" ca="1" si="12"/>
        <v>#N/A</v>
      </c>
      <c r="AB30" s="181" t="e">
        <f t="shared" ca="1" si="13"/>
        <v>#N/A</v>
      </c>
      <c r="AC30" s="181" t="e">
        <f t="shared" ca="1" si="13"/>
        <v>#N/A</v>
      </c>
      <c r="AD30" s="181" t="e">
        <f t="shared" ca="1" si="14"/>
        <v>#N/A</v>
      </c>
      <c r="AE30" s="182" t="e">
        <f t="shared" ca="1" si="15"/>
        <v>#N/A</v>
      </c>
      <c r="AF30" s="23" t="e">
        <f t="shared" ca="1" si="41"/>
        <v>#N/A</v>
      </c>
      <c r="AG30" s="23" t="e">
        <f t="shared" ca="1" si="42"/>
        <v>#N/A</v>
      </c>
      <c r="AH30" s="23" t="e">
        <f t="shared" ca="1" si="63"/>
        <v>#N/A</v>
      </c>
      <c r="AI30" s="23" t="e">
        <f t="shared" ca="1" si="64"/>
        <v>#N/A</v>
      </c>
      <c r="AJ30" s="23" t="e">
        <f t="shared" ca="1" si="79"/>
        <v>#N/A</v>
      </c>
      <c r="AK30" s="23" t="e">
        <f t="shared" ca="1" si="80"/>
        <v>#N/A</v>
      </c>
      <c r="AL30" s="23" t="e">
        <f t="shared" ca="1" si="73"/>
        <v>#N/A</v>
      </c>
      <c r="AM30" s="23" t="e">
        <f t="shared" ca="1" si="74"/>
        <v>#N/A</v>
      </c>
      <c r="AN30" s="23"/>
      <c r="AO30" s="23"/>
      <c r="AP30" s="23"/>
      <c r="AQ30" s="23"/>
      <c r="AV30" s="228" t="e">
        <f t="shared" ca="1" si="19"/>
        <v>#N/A</v>
      </c>
      <c r="AW30" s="26" t="e">
        <f t="shared" ca="1" si="20"/>
        <v>#N/A</v>
      </c>
      <c r="AX30" s="228" t="e">
        <f t="shared" ca="1" si="21"/>
        <v>#N/A</v>
      </c>
      <c r="AY30" s="23" t="e">
        <f t="shared" ca="1" si="35"/>
        <v>#N/A</v>
      </c>
      <c r="AZ30" s="23" t="e">
        <f t="shared" ca="1" si="36"/>
        <v>#N/A</v>
      </c>
      <c r="BA30" s="23" t="e">
        <f t="shared" ca="1" si="43"/>
        <v>#N/A</v>
      </c>
      <c r="BB30" s="23" t="e">
        <f t="shared" ca="1" si="44"/>
        <v>#N/A</v>
      </c>
      <c r="BC30" s="23" t="e">
        <f t="shared" ca="1" si="37"/>
        <v>#N/A</v>
      </c>
      <c r="BD30" s="23" t="e">
        <f t="shared" ca="1" si="38"/>
        <v>#N/A</v>
      </c>
      <c r="BE30" s="23" t="e">
        <f t="shared" ca="1" si="47"/>
        <v>#N/A</v>
      </c>
      <c r="BF30" s="23" t="e">
        <f t="shared" ca="1" si="48"/>
        <v>#N/A</v>
      </c>
      <c r="BG30" s="23" t="e">
        <f t="shared" ca="1" si="53"/>
        <v>#N/A</v>
      </c>
      <c r="BH30" s="23" t="e">
        <f t="shared" ca="1" si="54"/>
        <v>#N/A</v>
      </c>
      <c r="BI30" s="23" t="e">
        <f t="shared" ca="1" si="75"/>
        <v>#N/A</v>
      </c>
      <c r="BJ30" s="23" t="e">
        <f t="shared" ca="1" si="76"/>
        <v>#N/A</v>
      </c>
      <c r="BK30" s="23" t="e">
        <f t="shared" ca="1" si="77"/>
        <v>#N/A</v>
      </c>
      <c r="BL30" s="23" t="e">
        <f t="shared" ca="1" si="78"/>
        <v>#N/A</v>
      </c>
      <c r="BW30" s="389" t="e">
        <f t="shared" ca="1" si="22"/>
        <v>#N/A</v>
      </c>
      <c r="BX30" s="224" t="e">
        <f t="shared" ca="1" si="23"/>
        <v>#N/A</v>
      </c>
      <c r="BY30" s="93" t="e">
        <f t="shared" ca="1" si="24"/>
        <v>#N/A</v>
      </c>
      <c r="BZ30" s="23" t="e">
        <f t="shared" ca="1" si="51"/>
        <v>#N/A</v>
      </c>
      <c r="CA30" s="23" t="e">
        <f t="shared" ca="1" si="52"/>
        <v>#N/A</v>
      </c>
      <c r="CF30" s="228" t="e">
        <f t="shared" ca="1" si="25"/>
        <v>#N/A</v>
      </c>
      <c r="CG30" s="224" t="e">
        <f t="shared" ca="1" si="26"/>
        <v>#N/A</v>
      </c>
      <c r="CH30" s="228" t="e">
        <f t="shared" ca="1" si="27"/>
        <v>#N/A</v>
      </c>
      <c r="CI30" s="23" t="e">
        <f t="shared" ca="1" si="28"/>
        <v>#N/A</v>
      </c>
      <c r="CJ30" s="23" t="e">
        <f t="shared" ca="1" si="29"/>
        <v>#N/A</v>
      </c>
      <c r="CK30" s="23" t="e">
        <f t="shared" ca="1" si="33"/>
        <v>#N/A</v>
      </c>
      <c r="CL30" s="23" t="e">
        <f t="shared" ca="1" si="34"/>
        <v>#N/A</v>
      </c>
      <c r="CM30" s="23" t="e">
        <f t="shared" ca="1" si="39"/>
        <v>#N/A</v>
      </c>
      <c r="CN30" s="23" t="e">
        <f t="shared" ca="1" si="40"/>
        <v>#N/A</v>
      </c>
      <c r="CO30" s="23" t="e">
        <f t="shared" ca="1" si="49"/>
        <v>#N/A</v>
      </c>
      <c r="CP30" s="23" t="e">
        <f t="shared" ca="1" si="50"/>
        <v>#N/A</v>
      </c>
      <c r="CQ30" s="23" t="e">
        <f t="shared" ca="1" si="55"/>
        <v>#N/A</v>
      </c>
      <c r="CR30" s="23" t="e">
        <f t="shared" ca="1" si="56"/>
        <v>#N/A</v>
      </c>
      <c r="CS30" s="23" t="e">
        <f t="shared" ca="1" si="57"/>
        <v>#N/A</v>
      </c>
      <c r="CT30" s="23" t="e">
        <f t="shared" ca="1" si="58"/>
        <v>#N/A</v>
      </c>
      <c r="CU30" s="23" t="e">
        <f t="shared" ca="1" si="65"/>
        <v>#N/A</v>
      </c>
      <c r="CV30" s="23" t="e">
        <f t="shared" ca="1" si="66"/>
        <v>#N/A</v>
      </c>
      <c r="CY30" s="23" t="e">
        <f t="shared" ca="1" si="67"/>
        <v>#N/A</v>
      </c>
      <c r="CZ30" s="23" t="e">
        <f t="shared" ca="1" si="68"/>
        <v>#N/A</v>
      </c>
      <c r="DA30" s="23"/>
      <c r="DB30" s="23"/>
      <c r="DC30" s="23"/>
      <c r="DD30" s="23"/>
      <c r="DE30" s="23" t="e">
        <f t="shared" ca="1" si="59"/>
        <v>#N/A</v>
      </c>
      <c r="DF30" s="23" t="e">
        <f t="shared" ca="1" si="60"/>
        <v>#N/A</v>
      </c>
      <c r="DG30" s="23"/>
      <c r="DH30" s="23"/>
      <c r="DI30" s="23" t="e">
        <f t="shared" ca="1" si="69"/>
        <v>#N/A</v>
      </c>
      <c r="DJ30" s="23" t="e">
        <f t="shared" ca="1" si="70"/>
        <v>#N/A</v>
      </c>
      <c r="DS30" s="228" t="e">
        <f t="shared" ca="1" si="30"/>
        <v>#N/A</v>
      </c>
      <c r="DT30" s="93" t="e">
        <f t="shared" ca="1" si="31"/>
        <v>#N/A</v>
      </c>
      <c r="DU30" s="228" t="e">
        <f t="shared" ca="1" si="32"/>
        <v>#N/A</v>
      </c>
      <c r="DZ30" s="23" t="e">
        <f t="shared" ca="1" si="61"/>
        <v>#N/A</v>
      </c>
      <c r="EA30" s="23" t="e">
        <f t="shared" ca="1" si="62"/>
        <v>#N/A</v>
      </c>
      <c r="EB30" s="23" t="e">
        <f t="shared" ca="1" si="71"/>
        <v>#N/A</v>
      </c>
      <c r="EC30" s="23" t="e">
        <f t="shared" ca="1" si="72"/>
        <v>#N/A</v>
      </c>
      <c r="EN30" s="228" t="e">
        <f t="shared" ca="1" si="16"/>
        <v>#N/A</v>
      </c>
      <c r="EO30" s="93" t="e">
        <f t="shared" ca="1" si="17"/>
        <v>#N/A</v>
      </c>
      <c r="EP30" s="93" t="e">
        <f t="shared" ca="1" si="18"/>
        <v>#N/A</v>
      </c>
    </row>
    <row r="31" spans="1:146" x14ac:dyDescent="0.2">
      <c r="A31" s="172" t="e">
        <f ca="1">VLOOKUP($D31,Curves!$A$2:$I$1700,9)</f>
        <v>#N/A</v>
      </c>
      <c r="B31" s="86" t="e">
        <f t="shared" ca="1" si="0"/>
        <v>#N/A</v>
      </c>
      <c r="C31" s="86">
        <f t="shared" si="1"/>
        <v>31</v>
      </c>
      <c r="D31" s="139">
        <v>37591</v>
      </c>
      <c r="E31" s="173" t="e">
        <f ca="1">VLOOKUP($D31,Curves!$A$2:$H$1700,2)*$B31</f>
        <v>#N/A</v>
      </c>
      <c r="F31" s="172" t="e">
        <f ca="1">VLOOKUP($D31,Curves!$A$2:$H$1700,3)*$B31</f>
        <v>#N/A</v>
      </c>
      <c r="G31" s="172" t="e">
        <f ca="1">VLOOKUP($D31,Curves!$A$2:$H$1700,7)*$B31</f>
        <v>#N/A</v>
      </c>
      <c r="H31" s="172" t="e">
        <f ca="1">VLOOKUP($D31,Curves!$A$2:$H$1700,5)*$B31</f>
        <v>#N/A</v>
      </c>
      <c r="I31" s="172" t="e">
        <f ca="1">VLOOKUP($D31,Curves!$A$2:$H$1700,4)*$B31</f>
        <v>#N/A</v>
      </c>
      <c r="J31" s="174" t="e">
        <f ca="1">VLOOKUP($D31,Curves!$A$2:$H$1700,8)*$B31</f>
        <v>#N/A</v>
      </c>
      <c r="K31" s="172" t="e">
        <f t="shared" ca="1" si="2"/>
        <v>#N/A</v>
      </c>
      <c r="L31" s="140" t="e">
        <f ca="1">VLOOKUP($D31,Curves!$N$2:$T$2600,2)*$B31</f>
        <v>#N/A</v>
      </c>
      <c r="M31" s="141" t="e">
        <f ca="1">VLOOKUP($D31,Curves!$N$2:$T$2600,3)*$B31</f>
        <v>#N/A</v>
      </c>
      <c r="N31" s="181" t="e">
        <f t="shared" ca="1" si="3"/>
        <v>#N/A</v>
      </c>
      <c r="O31" s="182" t="e">
        <f t="shared" ca="1" si="4"/>
        <v>#N/A</v>
      </c>
      <c r="P31" s="173" t="e">
        <f t="shared" ca="1" si="5"/>
        <v>#N/A</v>
      </c>
      <c r="Q31" s="140" t="e">
        <f ca="1">VLOOKUP($D31,Curves!$N$2:$T$2600,4)*$B31</f>
        <v>#N/A</v>
      </c>
      <c r="R31" s="141" t="e">
        <f ca="1">VLOOKUP($D31,Curves!$N$2:$T$2600,5)*$B31</f>
        <v>#N/A</v>
      </c>
      <c r="S31" s="181" t="e">
        <f t="shared" ca="1" si="6"/>
        <v>#N/A</v>
      </c>
      <c r="T31" s="182" t="e">
        <f t="shared" ca="1" si="7"/>
        <v>#N/A</v>
      </c>
      <c r="U31" s="151" t="e">
        <f t="shared" ca="1" si="8"/>
        <v>#N/A</v>
      </c>
      <c r="V31" s="151" t="e">
        <f t="shared" ca="1" si="9"/>
        <v>#N/A</v>
      </c>
      <c r="W31" s="151" t="e">
        <f t="shared" ca="1" si="10"/>
        <v>#N/A</v>
      </c>
      <c r="X31" s="343" t="e">
        <f ca="1">VLOOKUP($D31,[2]CurveFetch!$D$8:$S$13000,16,0)*$B31</f>
        <v>#N/A</v>
      </c>
      <c r="Y31" s="141" t="e">
        <f ca="1">VLOOKUP($D31,Curves!$N$2:$T$2600,7)*$B31</f>
        <v>#N/A</v>
      </c>
      <c r="Z31" s="200" t="e">
        <f t="shared" ca="1" si="11"/>
        <v>#N/A</v>
      </c>
      <c r="AA31" s="181" t="e">
        <f t="shared" ca="1" si="12"/>
        <v>#N/A</v>
      </c>
      <c r="AB31" s="181" t="e">
        <f t="shared" ca="1" si="13"/>
        <v>#N/A</v>
      </c>
      <c r="AC31" s="181" t="e">
        <f t="shared" ca="1" si="13"/>
        <v>#N/A</v>
      </c>
      <c r="AD31" s="181" t="e">
        <f t="shared" ca="1" si="14"/>
        <v>#N/A</v>
      </c>
      <c r="AE31" s="182" t="e">
        <f t="shared" ca="1" si="15"/>
        <v>#N/A</v>
      </c>
      <c r="AF31" s="23" t="e">
        <f t="shared" ca="1" si="41"/>
        <v>#N/A</v>
      </c>
      <c r="AG31" s="23" t="e">
        <f t="shared" ca="1" si="42"/>
        <v>#N/A</v>
      </c>
      <c r="AH31" s="23" t="e">
        <f t="shared" ca="1" si="63"/>
        <v>#N/A</v>
      </c>
      <c r="AI31" s="23" t="e">
        <f t="shared" ca="1" si="64"/>
        <v>#N/A</v>
      </c>
      <c r="AJ31" s="23" t="e">
        <f t="shared" ca="1" si="79"/>
        <v>#N/A</v>
      </c>
      <c r="AK31" s="23" t="e">
        <f t="shared" ca="1" si="80"/>
        <v>#N/A</v>
      </c>
      <c r="AL31" s="23" t="e">
        <f t="shared" ca="1" si="73"/>
        <v>#N/A</v>
      </c>
      <c r="AM31" s="23" t="e">
        <f t="shared" ca="1" si="74"/>
        <v>#N/A</v>
      </c>
      <c r="AN31" s="23"/>
      <c r="AO31" s="23"/>
      <c r="AP31" s="23"/>
      <c r="AQ31" s="23"/>
      <c r="AV31" s="228" t="e">
        <f t="shared" ca="1" si="19"/>
        <v>#N/A</v>
      </c>
      <c r="AW31" s="26" t="e">
        <f t="shared" ca="1" si="20"/>
        <v>#N/A</v>
      </c>
      <c r="AX31" s="228" t="e">
        <f t="shared" ca="1" si="21"/>
        <v>#N/A</v>
      </c>
      <c r="AY31" s="23" t="e">
        <f t="shared" ca="1" si="35"/>
        <v>#N/A</v>
      </c>
      <c r="AZ31" s="23" t="e">
        <f t="shared" ca="1" si="36"/>
        <v>#N/A</v>
      </c>
      <c r="BA31" s="23" t="e">
        <f t="shared" ca="1" si="43"/>
        <v>#N/A</v>
      </c>
      <c r="BB31" s="23" t="e">
        <f t="shared" ca="1" si="44"/>
        <v>#N/A</v>
      </c>
      <c r="BC31" s="23" t="e">
        <f t="shared" ca="1" si="37"/>
        <v>#N/A</v>
      </c>
      <c r="BD31" s="23" t="e">
        <f t="shared" ca="1" si="38"/>
        <v>#N/A</v>
      </c>
      <c r="BE31" s="23" t="e">
        <f t="shared" ca="1" si="47"/>
        <v>#N/A</v>
      </c>
      <c r="BF31" s="23" t="e">
        <f t="shared" ca="1" si="48"/>
        <v>#N/A</v>
      </c>
      <c r="BG31" s="23" t="e">
        <f t="shared" ca="1" si="53"/>
        <v>#N/A</v>
      </c>
      <c r="BH31" s="23" t="e">
        <f t="shared" ca="1" si="54"/>
        <v>#N/A</v>
      </c>
      <c r="BI31" s="23" t="e">
        <f t="shared" ca="1" si="75"/>
        <v>#N/A</v>
      </c>
      <c r="BJ31" s="23" t="e">
        <f t="shared" ca="1" si="76"/>
        <v>#N/A</v>
      </c>
      <c r="BK31" s="23" t="e">
        <f t="shared" ca="1" si="77"/>
        <v>#N/A</v>
      </c>
      <c r="BL31" s="23" t="e">
        <f t="shared" ca="1" si="78"/>
        <v>#N/A</v>
      </c>
      <c r="BM31" s="23" t="e">
        <f t="shared" ref="BM31:BM94" ca="1" si="81">$BM$7*$J$2*$J$5*$S31</f>
        <v>#N/A</v>
      </c>
      <c r="BN31" s="23" t="e">
        <f t="shared" ref="BN31:BN94" ca="1" si="82">$BM$7*$J$3*$J$5*$T31</f>
        <v>#N/A</v>
      </c>
      <c r="BW31" s="389" t="e">
        <f t="shared" ca="1" si="22"/>
        <v>#N/A</v>
      </c>
      <c r="BX31" s="224" t="e">
        <f t="shared" ca="1" si="23"/>
        <v>#N/A</v>
      </c>
      <c r="BY31" s="93" t="e">
        <f t="shared" ca="1" si="24"/>
        <v>#N/A</v>
      </c>
      <c r="BZ31" s="23" t="e">
        <f t="shared" ca="1" si="51"/>
        <v>#N/A</v>
      </c>
      <c r="CA31" s="23" t="e">
        <f t="shared" ca="1" si="52"/>
        <v>#N/A</v>
      </c>
      <c r="CB31" s="23" t="e">
        <f t="shared" ref="CB31:CB94" ca="1" si="83">$CB$7*$J$2*$J$5*$N31</f>
        <v>#N/A</v>
      </c>
      <c r="CC31" s="23" t="e">
        <f t="shared" ref="CC31:CC94" ca="1" si="84">$CB$7*$J$3*$J$5*$O31</f>
        <v>#N/A</v>
      </c>
      <c r="CF31" s="228" t="e">
        <f t="shared" ca="1" si="25"/>
        <v>#N/A</v>
      </c>
      <c r="CG31" s="224" t="e">
        <f t="shared" ca="1" si="26"/>
        <v>#N/A</v>
      </c>
      <c r="CH31" s="228" t="e">
        <f t="shared" ca="1" si="27"/>
        <v>#N/A</v>
      </c>
      <c r="CI31" s="23" t="e">
        <f t="shared" ca="1" si="28"/>
        <v>#N/A</v>
      </c>
      <c r="CJ31" s="23" t="e">
        <f t="shared" ca="1" si="29"/>
        <v>#N/A</v>
      </c>
      <c r="CK31" s="23" t="e">
        <f t="shared" ca="1" si="33"/>
        <v>#N/A</v>
      </c>
      <c r="CL31" s="23" t="e">
        <f t="shared" ca="1" si="34"/>
        <v>#N/A</v>
      </c>
      <c r="CM31" s="23" t="e">
        <f t="shared" ca="1" si="39"/>
        <v>#N/A</v>
      </c>
      <c r="CN31" s="23" t="e">
        <f t="shared" ca="1" si="40"/>
        <v>#N/A</v>
      </c>
      <c r="CO31" s="23" t="e">
        <f t="shared" ca="1" si="49"/>
        <v>#N/A</v>
      </c>
      <c r="CP31" s="23" t="e">
        <f t="shared" ca="1" si="50"/>
        <v>#N/A</v>
      </c>
      <c r="CQ31" s="23" t="e">
        <f t="shared" ca="1" si="55"/>
        <v>#N/A</v>
      </c>
      <c r="CR31" s="23" t="e">
        <f t="shared" ca="1" si="56"/>
        <v>#N/A</v>
      </c>
      <c r="CS31" s="23" t="e">
        <f t="shared" ca="1" si="57"/>
        <v>#N/A</v>
      </c>
      <c r="CT31" s="23" t="e">
        <f t="shared" ca="1" si="58"/>
        <v>#N/A</v>
      </c>
      <c r="CU31" s="23" t="e">
        <f t="shared" ca="1" si="65"/>
        <v>#N/A</v>
      </c>
      <c r="CV31" s="23" t="e">
        <f t="shared" ca="1" si="66"/>
        <v>#N/A</v>
      </c>
      <c r="CY31" s="23" t="e">
        <f t="shared" ca="1" si="67"/>
        <v>#N/A</v>
      </c>
      <c r="CZ31" s="23" t="e">
        <f t="shared" ca="1" si="68"/>
        <v>#N/A</v>
      </c>
      <c r="DA31" s="23" t="e">
        <f t="shared" ref="DA31:DA94" ca="1" si="85">$DA$7*$J$2*$J$5*$AB31</f>
        <v>#N/A</v>
      </c>
      <c r="DB31" s="23" t="e">
        <f t="shared" ref="DB31:DB94" ca="1" si="86">$DA$7*$J$3*$J$5*$AC31</f>
        <v>#N/A</v>
      </c>
      <c r="DC31" s="23"/>
      <c r="DD31" s="23"/>
      <c r="DE31" s="23" t="e">
        <f t="shared" ref="DE31:DE94" ca="1" si="87">$DF$7*$J$2*$J$5*$AB31</f>
        <v>#N/A</v>
      </c>
      <c r="DF31" s="23" t="e">
        <f t="shared" ref="DF31:DF94" ca="1" si="88">$DF$7*$J$3*$J$5*$AC31</f>
        <v>#N/A</v>
      </c>
      <c r="DG31" s="23"/>
      <c r="DH31" s="23"/>
      <c r="DI31" s="23" t="e">
        <f t="shared" ca="1" si="69"/>
        <v>#N/A</v>
      </c>
      <c r="DJ31" s="23" t="e">
        <f t="shared" ca="1" si="70"/>
        <v>#N/A</v>
      </c>
      <c r="DS31" s="228" t="e">
        <f t="shared" ca="1" si="30"/>
        <v>#N/A</v>
      </c>
      <c r="DT31" s="93" t="e">
        <f t="shared" ca="1" si="31"/>
        <v>#N/A</v>
      </c>
      <c r="DU31" s="228" t="e">
        <f t="shared" ca="1" si="32"/>
        <v>#N/A</v>
      </c>
      <c r="DZ31" s="23" t="e">
        <f t="shared" ca="1" si="61"/>
        <v>#N/A</v>
      </c>
      <c r="EA31" s="23" t="e">
        <f t="shared" ca="1" si="62"/>
        <v>#N/A</v>
      </c>
      <c r="EB31" s="23" t="e">
        <f t="shared" ca="1" si="71"/>
        <v>#N/A</v>
      </c>
      <c r="EC31" s="23" t="e">
        <f t="shared" ca="1" si="72"/>
        <v>#N/A</v>
      </c>
      <c r="EN31" s="228" t="e">
        <f t="shared" ca="1" si="16"/>
        <v>#N/A</v>
      </c>
      <c r="EO31" s="93" t="e">
        <f t="shared" ca="1" si="17"/>
        <v>#N/A</v>
      </c>
      <c r="EP31" s="93" t="e">
        <f t="shared" ca="1" si="18"/>
        <v>#N/A</v>
      </c>
    </row>
    <row r="32" spans="1:146" x14ac:dyDescent="0.2">
      <c r="A32" s="172" t="e">
        <f ca="1">VLOOKUP($D32,Curves!$A$2:$I$1700,9)</f>
        <v>#N/A</v>
      </c>
      <c r="B32" s="86" t="e">
        <f t="shared" ca="1" si="0"/>
        <v>#N/A</v>
      </c>
      <c r="C32" s="86">
        <f t="shared" si="1"/>
        <v>31</v>
      </c>
      <c r="D32" s="139">
        <v>37622</v>
      </c>
      <c r="E32" s="173" t="e">
        <f ca="1">VLOOKUP($D32,Curves!$A$2:$H$1700,2)*$B32</f>
        <v>#N/A</v>
      </c>
      <c r="F32" s="172" t="e">
        <f ca="1">VLOOKUP($D32,Curves!$A$2:$H$1700,3)*$B32</f>
        <v>#N/A</v>
      </c>
      <c r="G32" s="172" t="e">
        <f ca="1">VLOOKUP($D32,Curves!$A$2:$H$1700,7)*$B32</f>
        <v>#N/A</v>
      </c>
      <c r="H32" s="172" t="e">
        <f ca="1">VLOOKUP($D32,Curves!$A$2:$H$1700,5)*$B32</f>
        <v>#N/A</v>
      </c>
      <c r="I32" s="172" t="e">
        <f ca="1">VLOOKUP($D32,Curves!$A$2:$H$1700,4)*$B32</f>
        <v>#N/A</v>
      </c>
      <c r="J32" s="174" t="e">
        <f ca="1">VLOOKUP($D32,Curves!$A$2:$H$1700,8)*$B32</f>
        <v>#N/A</v>
      </c>
      <c r="K32" s="172" t="e">
        <f t="shared" ca="1" si="2"/>
        <v>#N/A</v>
      </c>
      <c r="L32" s="140" t="e">
        <f ca="1">VLOOKUP($D32,Curves!$N$2:$T$2600,2)*$B32</f>
        <v>#N/A</v>
      </c>
      <c r="M32" s="141" t="e">
        <f ca="1">VLOOKUP($D32,Curves!$N$2:$T$2600,3)*$B32</f>
        <v>#N/A</v>
      </c>
      <c r="N32" s="181" t="e">
        <f t="shared" ca="1" si="3"/>
        <v>#N/A</v>
      </c>
      <c r="O32" s="182" t="e">
        <f t="shared" ca="1" si="4"/>
        <v>#N/A</v>
      </c>
      <c r="P32" s="173" t="e">
        <f t="shared" ca="1" si="5"/>
        <v>#N/A</v>
      </c>
      <c r="Q32" s="140" t="e">
        <f ca="1">VLOOKUP($D32,Curves!$N$2:$T$2600,4)*$B32</f>
        <v>#N/A</v>
      </c>
      <c r="R32" s="141" t="e">
        <f ca="1">VLOOKUP($D32,Curves!$N$2:$T$2600,5)*$B32</f>
        <v>#N/A</v>
      </c>
      <c r="S32" s="181" t="e">
        <f t="shared" ca="1" si="6"/>
        <v>#N/A</v>
      </c>
      <c r="T32" s="182" t="e">
        <f t="shared" ca="1" si="7"/>
        <v>#N/A</v>
      </c>
      <c r="U32" s="151" t="e">
        <f t="shared" ca="1" si="8"/>
        <v>#N/A</v>
      </c>
      <c r="V32" s="151" t="e">
        <f t="shared" ca="1" si="9"/>
        <v>#N/A</v>
      </c>
      <c r="W32" s="151" t="e">
        <f t="shared" ca="1" si="10"/>
        <v>#N/A</v>
      </c>
      <c r="X32" s="343" t="e">
        <f ca="1">VLOOKUP($D32,[2]CurveFetch!$D$8:$S$13000,16,0)*$B32</f>
        <v>#N/A</v>
      </c>
      <c r="Y32" s="141" t="e">
        <f ca="1">VLOOKUP($D32,Curves!$N$2:$T$2600,7)*$B32</f>
        <v>#N/A</v>
      </c>
      <c r="Z32" s="200" t="e">
        <f t="shared" ca="1" si="11"/>
        <v>#N/A</v>
      </c>
      <c r="AA32" s="181" t="e">
        <f t="shared" ca="1" si="12"/>
        <v>#N/A</v>
      </c>
      <c r="AB32" s="181" t="e">
        <f t="shared" ca="1" si="13"/>
        <v>#N/A</v>
      </c>
      <c r="AC32" s="181" t="e">
        <f t="shared" ca="1" si="13"/>
        <v>#N/A</v>
      </c>
      <c r="AD32" s="181" t="e">
        <f t="shared" ca="1" si="14"/>
        <v>#N/A</v>
      </c>
      <c r="AE32" s="182" t="e">
        <f t="shared" ca="1" si="15"/>
        <v>#N/A</v>
      </c>
      <c r="AF32" s="23" t="e">
        <f t="shared" ca="1" si="41"/>
        <v>#N/A</v>
      </c>
      <c r="AG32" s="23" t="e">
        <f t="shared" ca="1" si="42"/>
        <v>#N/A</v>
      </c>
      <c r="AH32" s="23" t="e">
        <f t="shared" ca="1" si="63"/>
        <v>#N/A</v>
      </c>
      <c r="AI32" s="23" t="e">
        <f t="shared" ca="1" si="64"/>
        <v>#N/A</v>
      </c>
      <c r="AJ32" s="23" t="e">
        <f t="shared" ca="1" si="79"/>
        <v>#N/A</v>
      </c>
      <c r="AK32" s="23" t="e">
        <f t="shared" ca="1" si="80"/>
        <v>#N/A</v>
      </c>
      <c r="AL32" s="23" t="e">
        <f t="shared" ref="AL32:AL95" ca="1" si="89">$AL$7*$J$2*$J$5*$N32</f>
        <v>#N/A</v>
      </c>
      <c r="AM32" s="23" t="e">
        <f t="shared" ref="AM32:AM95" ca="1" si="90">$AL$7*$J$3*$J$5*$O32</f>
        <v>#N/A</v>
      </c>
      <c r="AN32" s="23"/>
      <c r="AO32" s="23"/>
      <c r="AP32" s="23" t="e">
        <f t="shared" ref="AP32:AP95" ca="1" si="91">$AP$7*$J$2*$J$5*$N32</f>
        <v>#N/A</v>
      </c>
      <c r="AQ32" s="23" t="e">
        <f t="shared" ref="AQ32:AQ95" ca="1" si="92">$AN$7*$J$3*$J$5*$O32</f>
        <v>#N/A</v>
      </c>
      <c r="AV32" s="228" t="e">
        <f t="shared" ca="1" si="19"/>
        <v>#N/A</v>
      </c>
      <c r="AW32" s="26" t="e">
        <f t="shared" ca="1" si="20"/>
        <v>#N/A</v>
      </c>
      <c r="AX32" s="228" t="e">
        <f t="shared" ca="1" si="21"/>
        <v>#N/A</v>
      </c>
      <c r="AY32" s="23" t="e">
        <f t="shared" ca="1" si="35"/>
        <v>#N/A</v>
      </c>
      <c r="AZ32" s="23" t="e">
        <f t="shared" ca="1" si="36"/>
        <v>#N/A</v>
      </c>
      <c r="BA32" s="23" t="e">
        <f t="shared" ca="1" si="43"/>
        <v>#N/A</v>
      </c>
      <c r="BB32" s="23" t="e">
        <f t="shared" ca="1" si="44"/>
        <v>#N/A</v>
      </c>
      <c r="BC32" s="23" t="e">
        <f t="shared" ca="1" si="37"/>
        <v>#N/A</v>
      </c>
      <c r="BD32" s="23" t="e">
        <f t="shared" ca="1" si="38"/>
        <v>#N/A</v>
      </c>
      <c r="BE32" s="23" t="e">
        <f t="shared" ca="1" si="47"/>
        <v>#N/A</v>
      </c>
      <c r="BF32" s="23" t="e">
        <f t="shared" ca="1" si="48"/>
        <v>#N/A</v>
      </c>
      <c r="BG32" s="23" t="e">
        <f t="shared" ca="1" si="53"/>
        <v>#N/A</v>
      </c>
      <c r="BH32" s="23" t="e">
        <f t="shared" ca="1" si="54"/>
        <v>#N/A</v>
      </c>
      <c r="BI32" s="23" t="e">
        <f t="shared" ca="1" si="75"/>
        <v>#N/A</v>
      </c>
      <c r="BJ32" s="23" t="e">
        <f t="shared" ca="1" si="76"/>
        <v>#N/A</v>
      </c>
      <c r="BK32" s="23" t="e">
        <f t="shared" ca="1" si="77"/>
        <v>#N/A</v>
      </c>
      <c r="BL32" s="23" t="e">
        <f t="shared" ca="1" si="78"/>
        <v>#N/A</v>
      </c>
      <c r="BM32" s="23" t="e">
        <f t="shared" ca="1" si="81"/>
        <v>#N/A</v>
      </c>
      <c r="BN32" s="23" t="e">
        <f t="shared" ca="1" si="82"/>
        <v>#N/A</v>
      </c>
      <c r="BW32" s="389" t="e">
        <f t="shared" ca="1" si="22"/>
        <v>#N/A</v>
      </c>
      <c r="BX32" s="224" t="e">
        <f t="shared" ca="1" si="23"/>
        <v>#N/A</v>
      </c>
      <c r="BY32" s="93" t="e">
        <f t="shared" ca="1" si="24"/>
        <v>#N/A</v>
      </c>
      <c r="BZ32" s="23" t="e">
        <f t="shared" ca="1" si="51"/>
        <v>#N/A</v>
      </c>
      <c r="CA32" s="23" t="e">
        <f t="shared" ca="1" si="52"/>
        <v>#N/A</v>
      </c>
      <c r="CB32" s="23" t="e">
        <f t="shared" ca="1" si="83"/>
        <v>#N/A</v>
      </c>
      <c r="CC32" s="23" t="e">
        <f t="shared" ca="1" si="84"/>
        <v>#N/A</v>
      </c>
      <c r="CF32" s="228" t="e">
        <f t="shared" ca="1" si="25"/>
        <v>#N/A</v>
      </c>
      <c r="CG32" s="224" t="e">
        <f t="shared" ca="1" si="26"/>
        <v>#N/A</v>
      </c>
      <c r="CH32" s="228" t="e">
        <f t="shared" ca="1" si="27"/>
        <v>#N/A</v>
      </c>
      <c r="CI32" s="23" t="e">
        <f t="shared" ca="1" si="28"/>
        <v>#N/A</v>
      </c>
      <c r="CJ32" s="23" t="e">
        <f t="shared" ca="1" si="29"/>
        <v>#N/A</v>
      </c>
      <c r="CK32" s="23" t="e">
        <f t="shared" ca="1" si="33"/>
        <v>#N/A</v>
      </c>
      <c r="CL32" s="23" t="e">
        <f t="shared" ca="1" si="34"/>
        <v>#N/A</v>
      </c>
      <c r="CM32" s="23" t="e">
        <f t="shared" ca="1" si="39"/>
        <v>#N/A</v>
      </c>
      <c r="CN32" s="23" t="e">
        <f t="shared" ca="1" si="40"/>
        <v>#N/A</v>
      </c>
      <c r="CO32" s="23" t="e">
        <f t="shared" ca="1" si="49"/>
        <v>#N/A</v>
      </c>
      <c r="CP32" s="23" t="e">
        <f t="shared" ca="1" si="50"/>
        <v>#N/A</v>
      </c>
      <c r="CQ32" s="23" t="e">
        <f t="shared" ca="1" si="55"/>
        <v>#N/A</v>
      </c>
      <c r="CR32" s="23" t="e">
        <f t="shared" ca="1" si="56"/>
        <v>#N/A</v>
      </c>
      <c r="CS32" s="23" t="e">
        <f t="shared" ca="1" si="57"/>
        <v>#N/A</v>
      </c>
      <c r="CT32" s="23" t="e">
        <f t="shared" ca="1" si="58"/>
        <v>#N/A</v>
      </c>
      <c r="CU32" s="23" t="e">
        <f t="shared" ca="1" si="65"/>
        <v>#N/A</v>
      </c>
      <c r="CV32" s="23" t="e">
        <f t="shared" ca="1" si="66"/>
        <v>#N/A</v>
      </c>
      <c r="CY32" s="23" t="e">
        <f t="shared" ca="1" si="67"/>
        <v>#N/A</v>
      </c>
      <c r="CZ32" s="23" t="e">
        <f t="shared" ca="1" si="68"/>
        <v>#N/A</v>
      </c>
      <c r="DA32" s="23" t="e">
        <f t="shared" ca="1" si="85"/>
        <v>#N/A</v>
      </c>
      <c r="DB32" s="23" t="e">
        <f t="shared" ca="1" si="86"/>
        <v>#N/A</v>
      </c>
      <c r="DC32" s="23"/>
      <c r="DD32" s="23"/>
      <c r="DE32" s="23" t="e">
        <f t="shared" ca="1" si="87"/>
        <v>#N/A</v>
      </c>
      <c r="DF32" s="23" t="e">
        <f t="shared" ca="1" si="88"/>
        <v>#N/A</v>
      </c>
      <c r="DG32" s="23" t="e">
        <f t="shared" ref="DG32:DG95" ca="1" si="93">$DG$7*$J$2*$J$5*$AB32</f>
        <v>#N/A</v>
      </c>
      <c r="DH32" s="23" t="e">
        <f t="shared" ref="DH32:DH95" ca="1" si="94">$DG$7*$J$3*$J$5*$AC32</f>
        <v>#N/A</v>
      </c>
      <c r="DI32" s="23" t="e">
        <f t="shared" ca="1" si="69"/>
        <v>#N/A</v>
      </c>
      <c r="DJ32" s="23" t="e">
        <f t="shared" ca="1" si="70"/>
        <v>#N/A</v>
      </c>
      <c r="DM32" s="23" t="e">
        <f t="shared" ref="DM32:DM42" ca="1" si="95">$DM$7*$J$2*$J$5*$AB32</f>
        <v>#N/A</v>
      </c>
      <c r="DN32" s="23" t="e">
        <f t="shared" ref="DN32:DN42" ca="1" si="96">$DM$7*$J$3*$J$5*$AC32</f>
        <v>#N/A</v>
      </c>
      <c r="DS32" s="228" t="e">
        <f t="shared" ca="1" si="30"/>
        <v>#N/A</v>
      </c>
      <c r="DT32" s="93" t="e">
        <f t="shared" ca="1" si="31"/>
        <v>#N/A</v>
      </c>
      <c r="DU32" s="228" t="e">
        <f t="shared" ca="1" si="32"/>
        <v>#N/A</v>
      </c>
      <c r="DZ32" s="23" t="e">
        <f t="shared" ca="1" si="61"/>
        <v>#N/A</v>
      </c>
      <c r="EA32" s="23" t="e">
        <f t="shared" ca="1" si="62"/>
        <v>#N/A</v>
      </c>
      <c r="EB32" s="23" t="e">
        <f t="shared" ca="1" si="71"/>
        <v>#N/A</v>
      </c>
      <c r="EC32" s="23" t="e">
        <f t="shared" ca="1" si="72"/>
        <v>#N/A</v>
      </c>
      <c r="ED32" s="23" t="e">
        <f t="shared" ref="ED32:ED95" ca="1" si="97">$ED$7*$J$2*$J$5*$AB32</f>
        <v>#N/A</v>
      </c>
      <c r="EE32" s="23" t="e">
        <f t="shared" ref="EE32:EE95" ca="1" si="98">$ED$7*$J$3*$J$5*$AC32</f>
        <v>#N/A</v>
      </c>
      <c r="EN32" s="228" t="e">
        <f t="shared" ca="1" si="16"/>
        <v>#N/A</v>
      </c>
      <c r="EO32" s="93" t="e">
        <f t="shared" ca="1" si="17"/>
        <v>#N/A</v>
      </c>
      <c r="EP32" s="93" t="e">
        <f t="shared" ca="1" si="18"/>
        <v>#N/A</v>
      </c>
    </row>
    <row r="33" spans="1:146" x14ac:dyDescent="0.2">
      <c r="A33" s="172" t="e">
        <f ca="1">VLOOKUP($D33,Curves!$A$2:$I$1700,9)</f>
        <v>#N/A</v>
      </c>
      <c r="B33" s="86" t="e">
        <f t="shared" ca="1" si="0"/>
        <v>#N/A</v>
      </c>
      <c r="C33" s="86">
        <f t="shared" si="1"/>
        <v>28</v>
      </c>
      <c r="D33" s="139">
        <v>37653</v>
      </c>
      <c r="E33" s="173" t="e">
        <f ca="1">VLOOKUP($D33,Curves!$A$2:$H$1700,2)*$B33</f>
        <v>#N/A</v>
      </c>
      <c r="F33" s="172" t="e">
        <f ca="1">VLOOKUP($D33,Curves!$A$2:$H$1700,3)*$B33</f>
        <v>#N/A</v>
      </c>
      <c r="G33" s="172" t="e">
        <f ca="1">VLOOKUP($D33,Curves!$A$2:$H$1700,7)*$B33</f>
        <v>#N/A</v>
      </c>
      <c r="H33" s="172" t="e">
        <f ca="1">VLOOKUP($D33,Curves!$A$2:$H$1700,5)*$B33</f>
        <v>#N/A</v>
      </c>
      <c r="I33" s="172" t="e">
        <f ca="1">VLOOKUP($D33,Curves!$A$2:$H$1700,4)*$B33</f>
        <v>#N/A</v>
      </c>
      <c r="J33" s="174" t="e">
        <f ca="1">VLOOKUP($D33,Curves!$A$2:$H$1700,8)*$B33</f>
        <v>#N/A</v>
      </c>
      <c r="K33" s="172" t="e">
        <f t="shared" ca="1" si="2"/>
        <v>#N/A</v>
      </c>
      <c r="L33" s="140" t="e">
        <f ca="1">VLOOKUP($D33,Curves!$N$2:$T$2600,2)*$B33</f>
        <v>#N/A</v>
      </c>
      <c r="M33" s="141" t="e">
        <f ca="1">VLOOKUP($D33,Curves!$N$2:$T$2600,3)*$B33</f>
        <v>#N/A</v>
      </c>
      <c r="N33" s="181" t="e">
        <f t="shared" ca="1" si="3"/>
        <v>#N/A</v>
      </c>
      <c r="O33" s="182" t="e">
        <f t="shared" ca="1" si="4"/>
        <v>#N/A</v>
      </c>
      <c r="P33" s="173" t="e">
        <f t="shared" ca="1" si="5"/>
        <v>#N/A</v>
      </c>
      <c r="Q33" s="140" t="e">
        <f ca="1">VLOOKUP($D33,Curves!$N$2:$T$2600,4)*$B33</f>
        <v>#N/A</v>
      </c>
      <c r="R33" s="141" t="e">
        <f ca="1">VLOOKUP($D33,Curves!$N$2:$T$2600,5)*$B33</f>
        <v>#N/A</v>
      </c>
      <c r="S33" s="181" t="e">
        <f t="shared" ca="1" si="6"/>
        <v>#N/A</v>
      </c>
      <c r="T33" s="182" t="e">
        <f t="shared" ca="1" si="7"/>
        <v>#N/A</v>
      </c>
      <c r="U33" s="151" t="e">
        <f t="shared" ca="1" si="8"/>
        <v>#N/A</v>
      </c>
      <c r="V33" s="151" t="e">
        <f t="shared" ca="1" si="9"/>
        <v>#N/A</v>
      </c>
      <c r="W33" s="151" t="e">
        <f t="shared" ca="1" si="10"/>
        <v>#N/A</v>
      </c>
      <c r="X33" s="343" t="e">
        <f ca="1">VLOOKUP($D33,[2]CurveFetch!$D$8:$S$13000,16,0)*$B33</f>
        <v>#N/A</v>
      </c>
      <c r="Y33" s="141" t="e">
        <f ca="1">VLOOKUP($D33,Curves!$N$2:$T$2600,7)*$B33</f>
        <v>#N/A</v>
      </c>
      <c r="Z33" s="200" t="e">
        <f t="shared" ca="1" si="11"/>
        <v>#N/A</v>
      </c>
      <c r="AA33" s="181" t="e">
        <f t="shared" ca="1" si="12"/>
        <v>#N/A</v>
      </c>
      <c r="AB33" s="181" t="e">
        <f t="shared" ca="1" si="13"/>
        <v>#N/A</v>
      </c>
      <c r="AC33" s="181" t="e">
        <f t="shared" ca="1" si="13"/>
        <v>#N/A</v>
      </c>
      <c r="AD33" s="181" t="e">
        <f t="shared" ca="1" si="14"/>
        <v>#N/A</v>
      </c>
      <c r="AE33" s="182" t="e">
        <f t="shared" ca="1" si="15"/>
        <v>#N/A</v>
      </c>
      <c r="AF33" s="23" t="e">
        <f t="shared" ca="1" si="41"/>
        <v>#N/A</v>
      </c>
      <c r="AG33" s="23" t="e">
        <f t="shared" ca="1" si="42"/>
        <v>#N/A</v>
      </c>
      <c r="AH33" s="23" t="e">
        <f t="shared" ca="1" si="63"/>
        <v>#N/A</v>
      </c>
      <c r="AI33" s="23" t="e">
        <f t="shared" ca="1" si="64"/>
        <v>#N/A</v>
      </c>
      <c r="AJ33" s="23" t="e">
        <f t="shared" ca="1" si="79"/>
        <v>#N/A</v>
      </c>
      <c r="AK33" s="23" t="e">
        <f t="shared" ca="1" si="80"/>
        <v>#N/A</v>
      </c>
      <c r="AL33" s="23" t="e">
        <f t="shared" ca="1" si="89"/>
        <v>#N/A</v>
      </c>
      <c r="AM33" s="23" t="e">
        <f t="shared" ca="1" si="90"/>
        <v>#N/A</v>
      </c>
      <c r="AN33" s="23"/>
      <c r="AO33" s="23"/>
      <c r="AP33" s="23" t="e">
        <f t="shared" ca="1" si="91"/>
        <v>#N/A</v>
      </c>
      <c r="AQ33" s="23" t="e">
        <f t="shared" ca="1" si="92"/>
        <v>#N/A</v>
      </c>
      <c r="AV33" s="228" t="e">
        <f t="shared" ca="1" si="19"/>
        <v>#N/A</v>
      </c>
      <c r="AW33" s="26" t="e">
        <f t="shared" ca="1" si="20"/>
        <v>#N/A</v>
      </c>
      <c r="AX33" s="228" t="e">
        <f t="shared" ca="1" si="21"/>
        <v>#N/A</v>
      </c>
      <c r="AY33" s="23" t="e">
        <f t="shared" ca="1" si="35"/>
        <v>#N/A</v>
      </c>
      <c r="AZ33" s="23" t="e">
        <f t="shared" ca="1" si="36"/>
        <v>#N/A</v>
      </c>
      <c r="BA33" s="23" t="e">
        <f t="shared" ca="1" si="43"/>
        <v>#N/A</v>
      </c>
      <c r="BB33" s="23" t="e">
        <f t="shared" ca="1" si="44"/>
        <v>#N/A</v>
      </c>
      <c r="BC33" s="23" t="e">
        <f t="shared" ca="1" si="37"/>
        <v>#N/A</v>
      </c>
      <c r="BD33" s="23" t="e">
        <f t="shared" ca="1" si="38"/>
        <v>#N/A</v>
      </c>
      <c r="BE33" s="23" t="e">
        <f t="shared" ca="1" si="47"/>
        <v>#N/A</v>
      </c>
      <c r="BF33" s="23" t="e">
        <f t="shared" ca="1" si="48"/>
        <v>#N/A</v>
      </c>
      <c r="BG33" s="23" t="e">
        <f t="shared" ca="1" si="53"/>
        <v>#N/A</v>
      </c>
      <c r="BH33" s="23" t="e">
        <f t="shared" ca="1" si="54"/>
        <v>#N/A</v>
      </c>
      <c r="BI33" s="23" t="e">
        <f t="shared" ca="1" si="75"/>
        <v>#N/A</v>
      </c>
      <c r="BJ33" s="23" t="e">
        <f t="shared" ca="1" si="76"/>
        <v>#N/A</v>
      </c>
      <c r="BK33" s="23" t="e">
        <f t="shared" ca="1" si="77"/>
        <v>#N/A</v>
      </c>
      <c r="BL33" s="23" t="e">
        <f t="shared" ca="1" si="78"/>
        <v>#N/A</v>
      </c>
      <c r="BM33" s="23" t="e">
        <f t="shared" ca="1" si="81"/>
        <v>#N/A</v>
      </c>
      <c r="BN33" s="23" t="e">
        <f t="shared" ca="1" si="82"/>
        <v>#N/A</v>
      </c>
      <c r="BW33" s="389" t="e">
        <f t="shared" ca="1" si="22"/>
        <v>#N/A</v>
      </c>
      <c r="BX33" s="224" t="e">
        <f t="shared" ca="1" si="23"/>
        <v>#N/A</v>
      </c>
      <c r="BY33" s="93" t="e">
        <f t="shared" ca="1" si="24"/>
        <v>#N/A</v>
      </c>
      <c r="BZ33" s="23" t="e">
        <f t="shared" ca="1" si="51"/>
        <v>#N/A</v>
      </c>
      <c r="CA33" s="23" t="e">
        <f t="shared" ca="1" si="52"/>
        <v>#N/A</v>
      </c>
      <c r="CB33" s="23" t="e">
        <f t="shared" ca="1" si="83"/>
        <v>#N/A</v>
      </c>
      <c r="CC33" s="23" t="e">
        <f t="shared" ca="1" si="84"/>
        <v>#N/A</v>
      </c>
      <c r="CF33" s="228" t="e">
        <f t="shared" ca="1" si="25"/>
        <v>#N/A</v>
      </c>
      <c r="CG33" s="224" t="e">
        <f t="shared" ca="1" si="26"/>
        <v>#N/A</v>
      </c>
      <c r="CH33" s="228" t="e">
        <f t="shared" ca="1" si="27"/>
        <v>#N/A</v>
      </c>
      <c r="CI33" s="23" t="e">
        <f t="shared" ca="1" si="28"/>
        <v>#N/A</v>
      </c>
      <c r="CJ33" s="23" t="e">
        <f t="shared" ca="1" si="29"/>
        <v>#N/A</v>
      </c>
      <c r="CK33" s="23" t="e">
        <f t="shared" ca="1" si="33"/>
        <v>#N/A</v>
      </c>
      <c r="CL33" s="23" t="e">
        <f t="shared" ca="1" si="34"/>
        <v>#N/A</v>
      </c>
      <c r="CM33" s="23" t="e">
        <f t="shared" ca="1" si="39"/>
        <v>#N/A</v>
      </c>
      <c r="CN33" s="23" t="e">
        <f t="shared" ca="1" si="40"/>
        <v>#N/A</v>
      </c>
      <c r="CO33" s="23" t="e">
        <f t="shared" ca="1" si="49"/>
        <v>#N/A</v>
      </c>
      <c r="CP33" s="23" t="e">
        <f t="shared" ca="1" si="50"/>
        <v>#N/A</v>
      </c>
      <c r="CQ33" s="23" t="e">
        <f t="shared" ca="1" si="55"/>
        <v>#N/A</v>
      </c>
      <c r="CR33" s="23" t="e">
        <f t="shared" ca="1" si="56"/>
        <v>#N/A</v>
      </c>
      <c r="CS33" s="23" t="e">
        <f t="shared" ca="1" si="57"/>
        <v>#N/A</v>
      </c>
      <c r="CT33" s="23" t="e">
        <f t="shared" ca="1" si="58"/>
        <v>#N/A</v>
      </c>
      <c r="CU33" s="23" t="e">
        <f t="shared" ca="1" si="65"/>
        <v>#N/A</v>
      </c>
      <c r="CV33" s="23" t="e">
        <f t="shared" ca="1" si="66"/>
        <v>#N/A</v>
      </c>
      <c r="CY33" s="23" t="e">
        <f t="shared" ca="1" si="67"/>
        <v>#N/A</v>
      </c>
      <c r="CZ33" s="23" t="e">
        <f t="shared" ca="1" si="68"/>
        <v>#N/A</v>
      </c>
      <c r="DA33" s="23" t="e">
        <f t="shared" ca="1" si="85"/>
        <v>#N/A</v>
      </c>
      <c r="DB33" s="23" t="e">
        <f t="shared" ca="1" si="86"/>
        <v>#N/A</v>
      </c>
      <c r="DC33" s="23"/>
      <c r="DD33" s="23"/>
      <c r="DE33" s="23" t="e">
        <f t="shared" ca="1" si="87"/>
        <v>#N/A</v>
      </c>
      <c r="DF33" s="23" t="e">
        <f t="shared" ca="1" si="88"/>
        <v>#N/A</v>
      </c>
      <c r="DG33" s="23" t="e">
        <f t="shared" ca="1" si="93"/>
        <v>#N/A</v>
      </c>
      <c r="DH33" s="23" t="e">
        <f t="shared" ca="1" si="94"/>
        <v>#N/A</v>
      </c>
      <c r="DI33" s="23" t="e">
        <f t="shared" ca="1" si="69"/>
        <v>#N/A</v>
      </c>
      <c r="DJ33" s="23" t="e">
        <f t="shared" ca="1" si="70"/>
        <v>#N/A</v>
      </c>
      <c r="DM33" s="23" t="e">
        <f t="shared" ca="1" si="95"/>
        <v>#N/A</v>
      </c>
      <c r="DN33" s="23" t="e">
        <f t="shared" ca="1" si="96"/>
        <v>#N/A</v>
      </c>
      <c r="DS33" s="228" t="e">
        <f t="shared" ca="1" si="30"/>
        <v>#N/A</v>
      </c>
      <c r="DT33" s="93" t="e">
        <f t="shared" ca="1" si="31"/>
        <v>#N/A</v>
      </c>
      <c r="DU33" s="228" t="e">
        <f t="shared" ca="1" si="32"/>
        <v>#N/A</v>
      </c>
      <c r="DZ33" s="23" t="e">
        <f t="shared" ca="1" si="61"/>
        <v>#N/A</v>
      </c>
      <c r="EA33" s="23" t="e">
        <f t="shared" ca="1" si="62"/>
        <v>#N/A</v>
      </c>
      <c r="EB33" s="23" t="e">
        <f t="shared" ca="1" si="71"/>
        <v>#N/A</v>
      </c>
      <c r="EC33" s="23" t="e">
        <f t="shared" ca="1" si="72"/>
        <v>#N/A</v>
      </c>
      <c r="ED33" s="23" t="e">
        <f t="shared" ca="1" si="97"/>
        <v>#N/A</v>
      </c>
      <c r="EE33" s="23" t="e">
        <f t="shared" ca="1" si="98"/>
        <v>#N/A</v>
      </c>
      <c r="EN33" s="228" t="e">
        <f t="shared" ca="1" si="16"/>
        <v>#N/A</v>
      </c>
      <c r="EO33" s="93" t="e">
        <f t="shared" ca="1" si="17"/>
        <v>#N/A</v>
      </c>
      <c r="EP33" s="93" t="e">
        <f t="shared" ca="1" si="18"/>
        <v>#N/A</v>
      </c>
    </row>
    <row r="34" spans="1:146" x14ac:dyDescent="0.2">
      <c r="A34" s="172" t="e">
        <f ca="1">VLOOKUP($D34,Curves!$A$2:$I$1700,9)</f>
        <v>#N/A</v>
      </c>
      <c r="B34" s="86" t="e">
        <f t="shared" ca="1" si="0"/>
        <v>#N/A</v>
      </c>
      <c r="C34" s="86">
        <f t="shared" si="1"/>
        <v>31</v>
      </c>
      <c r="D34" s="139">
        <v>37681</v>
      </c>
      <c r="E34" s="173" t="e">
        <f ca="1">VLOOKUP($D34,Curves!$A$2:$H$1700,2)*$B34</f>
        <v>#N/A</v>
      </c>
      <c r="F34" s="172" t="e">
        <f ca="1">VLOOKUP($D34,Curves!$A$2:$H$1700,3)*$B34</f>
        <v>#N/A</v>
      </c>
      <c r="G34" s="172" t="e">
        <f ca="1">VLOOKUP($D34,Curves!$A$2:$H$1700,7)*$B34</f>
        <v>#N/A</v>
      </c>
      <c r="H34" s="172" t="e">
        <f ca="1">VLOOKUP($D34,Curves!$A$2:$H$1700,5)*$B34</f>
        <v>#N/A</v>
      </c>
      <c r="I34" s="172" t="e">
        <f ca="1">VLOOKUP($D34,Curves!$A$2:$H$1700,4)*$B34</f>
        <v>#N/A</v>
      </c>
      <c r="J34" s="174" t="e">
        <f ca="1">VLOOKUP($D34,Curves!$A$2:$H$1700,8)*$B34</f>
        <v>#N/A</v>
      </c>
      <c r="K34" s="172" t="e">
        <f t="shared" ca="1" si="2"/>
        <v>#N/A</v>
      </c>
      <c r="L34" s="140" t="e">
        <f ca="1">VLOOKUP($D34,Curves!$N$2:$T$2600,2)*$B34</f>
        <v>#N/A</v>
      </c>
      <c r="M34" s="141" t="e">
        <f ca="1">VLOOKUP($D34,Curves!$N$2:$T$2600,3)*$B34</f>
        <v>#N/A</v>
      </c>
      <c r="N34" s="181" t="e">
        <f t="shared" ca="1" si="3"/>
        <v>#N/A</v>
      </c>
      <c r="O34" s="182" t="e">
        <f t="shared" ca="1" si="4"/>
        <v>#N/A</v>
      </c>
      <c r="P34" s="173" t="e">
        <f t="shared" ca="1" si="5"/>
        <v>#N/A</v>
      </c>
      <c r="Q34" s="140" t="e">
        <f ca="1">VLOOKUP($D34,Curves!$N$2:$T$2600,4)*$B34</f>
        <v>#N/A</v>
      </c>
      <c r="R34" s="141" t="e">
        <f ca="1">VLOOKUP($D34,Curves!$N$2:$T$2600,5)*$B34</f>
        <v>#N/A</v>
      </c>
      <c r="S34" s="181" t="e">
        <f t="shared" ca="1" si="6"/>
        <v>#N/A</v>
      </c>
      <c r="T34" s="182" t="e">
        <f t="shared" ca="1" si="7"/>
        <v>#N/A</v>
      </c>
      <c r="U34" s="151" t="e">
        <f t="shared" ca="1" si="8"/>
        <v>#N/A</v>
      </c>
      <c r="V34" s="151" t="e">
        <f t="shared" ca="1" si="9"/>
        <v>#N/A</v>
      </c>
      <c r="W34" s="151" t="e">
        <f t="shared" ca="1" si="10"/>
        <v>#N/A</v>
      </c>
      <c r="X34" s="343" t="e">
        <f ca="1">VLOOKUP($D34,[2]CurveFetch!$D$8:$S$13000,16,0)*$B34</f>
        <v>#N/A</v>
      </c>
      <c r="Y34" s="141" t="e">
        <f ca="1">VLOOKUP($D34,Curves!$N$2:$T$2600,7)*$B34</f>
        <v>#N/A</v>
      </c>
      <c r="Z34" s="200" t="e">
        <f t="shared" ca="1" si="11"/>
        <v>#N/A</v>
      </c>
      <c r="AA34" s="181" t="e">
        <f t="shared" ca="1" si="12"/>
        <v>#N/A</v>
      </c>
      <c r="AB34" s="181" t="e">
        <f t="shared" ca="1" si="13"/>
        <v>#N/A</v>
      </c>
      <c r="AC34" s="181" t="e">
        <f t="shared" ca="1" si="13"/>
        <v>#N/A</v>
      </c>
      <c r="AD34" s="181" t="e">
        <f t="shared" ca="1" si="14"/>
        <v>#N/A</v>
      </c>
      <c r="AE34" s="182" t="e">
        <f t="shared" ca="1" si="15"/>
        <v>#N/A</v>
      </c>
      <c r="AF34" s="23" t="e">
        <f t="shared" ca="1" si="41"/>
        <v>#N/A</v>
      </c>
      <c r="AG34" s="23" t="e">
        <f t="shared" ca="1" si="42"/>
        <v>#N/A</v>
      </c>
      <c r="AH34" s="23" t="e">
        <f t="shared" ca="1" si="63"/>
        <v>#N/A</v>
      </c>
      <c r="AI34" s="23" t="e">
        <f t="shared" ca="1" si="64"/>
        <v>#N/A</v>
      </c>
      <c r="AJ34" s="23" t="e">
        <f t="shared" ca="1" si="79"/>
        <v>#N/A</v>
      </c>
      <c r="AK34" s="23" t="e">
        <f t="shared" ca="1" si="80"/>
        <v>#N/A</v>
      </c>
      <c r="AL34" s="23" t="e">
        <f t="shared" ca="1" si="89"/>
        <v>#N/A</v>
      </c>
      <c r="AM34" s="23" t="e">
        <f t="shared" ca="1" si="90"/>
        <v>#N/A</v>
      </c>
      <c r="AN34" s="23" t="e">
        <f t="shared" ref="AN34:AN97" ca="1" si="99">$AN$7*$J$2*$J$5*$N34</f>
        <v>#N/A</v>
      </c>
      <c r="AO34" s="23" t="e">
        <f t="shared" ref="AO34:AO97" ca="1" si="100">$AN$7*$J$3*$J$5*$O34</f>
        <v>#N/A</v>
      </c>
      <c r="AP34" s="23" t="e">
        <f ca="1">$AP$7*$J$2*$J$5*$N34</f>
        <v>#N/A</v>
      </c>
      <c r="AQ34" s="23" t="e">
        <f ca="1">$AN$7*$J$3*$J$5*$O34</f>
        <v>#N/A</v>
      </c>
      <c r="AV34" s="228" t="e">
        <f t="shared" ca="1" si="19"/>
        <v>#N/A</v>
      </c>
      <c r="AW34" s="26" t="e">
        <f t="shared" ca="1" si="20"/>
        <v>#N/A</v>
      </c>
      <c r="AX34" s="228" t="e">
        <f t="shared" ca="1" si="21"/>
        <v>#N/A</v>
      </c>
      <c r="AY34" s="23" t="e">
        <f t="shared" ca="1" si="35"/>
        <v>#N/A</v>
      </c>
      <c r="AZ34" s="23" t="e">
        <f t="shared" ca="1" si="36"/>
        <v>#N/A</v>
      </c>
      <c r="BA34" s="23" t="e">
        <f t="shared" ca="1" si="43"/>
        <v>#N/A</v>
      </c>
      <c r="BB34" s="23" t="e">
        <f t="shared" ca="1" si="44"/>
        <v>#N/A</v>
      </c>
      <c r="BC34" s="23" t="e">
        <f t="shared" ca="1" si="37"/>
        <v>#N/A</v>
      </c>
      <c r="BD34" s="23" t="e">
        <f t="shared" ca="1" si="38"/>
        <v>#N/A</v>
      </c>
      <c r="BE34" s="23" t="e">
        <f t="shared" ca="1" si="47"/>
        <v>#N/A</v>
      </c>
      <c r="BF34" s="23" t="e">
        <f t="shared" ca="1" si="48"/>
        <v>#N/A</v>
      </c>
      <c r="BG34" s="23" t="e">
        <f t="shared" ca="1" si="53"/>
        <v>#N/A</v>
      </c>
      <c r="BH34" s="23" t="e">
        <f t="shared" ca="1" si="54"/>
        <v>#N/A</v>
      </c>
      <c r="BI34" s="23" t="e">
        <f t="shared" ca="1" si="75"/>
        <v>#N/A</v>
      </c>
      <c r="BJ34" s="23" t="e">
        <f t="shared" ca="1" si="76"/>
        <v>#N/A</v>
      </c>
      <c r="BK34" s="23" t="e">
        <f t="shared" ca="1" si="77"/>
        <v>#N/A</v>
      </c>
      <c r="BL34" s="23" t="e">
        <f t="shared" ca="1" si="78"/>
        <v>#N/A</v>
      </c>
      <c r="BM34" s="23" t="e">
        <f t="shared" ca="1" si="81"/>
        <v>#N/A</v>
      </c>
      <c r="BN34" s="23" t="e">
        <f t="shared" ca="1" si="82"/>
        <v>#N/A</v>
      </c>
      <c r="BW34" s="389" t="e">
        <f t="shared" ca="1" si="22"/>
        <v>#N/A</v>
      </c>
      <c r="BX34" s="224" t="e">
        <f t="shared" ca="1" si="23"/>
        <v>#N/A</v>
      </c>
      <c r="BY34" s="93" t="e">
        <f t="shared" ca="1" si="24"/>
        <v>#N/A</v>
      </c>
      <c r="BZ34" s="23" t="e">
        <f t="shared" ca="1" si="51"/>
        <v>#N/A</v>
      </c>
      <c r="CA34" s="23" t="e">
        <f t="shared" ca="1" si="52"/>
        <v>#N/A</v>
      </c>
      <c r="CB34" s="23" t="e">
        <f t="shared" ca="1" si="83"/>
        <v>#N/A</v>
      </c>
      <c r="CC34" s="23" t="e">
        <f t="shared" ca="1" si="84"/>
        <v>#N/A</v>
      </c>
      <c r="CF34" s="228" t="e">
        <f t="shared" ca="1" si="25"/>
        <v>#N/A</v>
      </c>
      <c r="CG34" s="224" t="e">
        <f t="shared" ca="1" si="26"/>
        <v>#N/A</v>
      </c>
      <c r="CH34" s="228" t="e">
        <f t="shared" ca="1" si="27"/>
        <v>#N/A</v>
      </c>
      <c r="CI34" s="23" t="e">
        <f t="shared" ca="1" si="28"/>
        <v>#N/A</v>
      </c>
      <c r="CJ34" s="23" t="e">
        <f t="shared" ca="1" si="29"/>
        <v>#N/A</v>
      </c>
      <c r="CK34" s="23" t="e">
        <f t="shared" ca="1" si="33"/>
        <v>#N/A</v>
      </c>
      <c r="CL34" s="23" t="e">
        <f t="shared" ca="1" si="34"/>
        <v>#N/A</v>
      </c>
      <c r="CM34" s="23" t="e">
        <f t="shared" ca="1" si="39"/>
        <v>#N/A</v>
      </c>
      <c r="CN34" s="23" t="e">
        <f t="shared" ca="1" si="40"/>
        <v>#N/A</v>
      </c>
      <c r="CO34" s="23" t="e">
        <f t="shared" ca="1" si="49"/>
        <v>#N/A</v>
      </c>
      <c r="CP34" s="23" t="e">
        <f t="shared" ca="1" si="50"/>
        <v>#N/A</v>
      </c>
      <c r="CQ34" s="23" t="e">
        <f t="shared" ca="1" si="55"/>
        <v>#N/A</v>
      </c>
      <c r="CR34" s="23" t="e">
        <f t="shared" ca="1" si="56"/>
        <v>#N/A</v>
      </c>
      <c r="CS34" s="23" t="e">
        <f t="shared" ca="1" si="57"/>
        <v>#N/A</v>
      </c>
      <c r="CT34" s="23" t="e">
        <f t="shared" ca="1" si="58"/>
        <v>#N/A</v>
      </c>
      <c r="CU34" s="23" t="e">
        <f t="shared" ca="1" si="65"/>
        <v>#N/A</v>
      </c>
      <c r="CV34" s="23" t="e">
        <f t="shared" ca="1" si="66"/>
        <v>#N/A</v>
      </c>
      <c r="CY34" s="23" t="e">
        <f t="shared" ca="1" si="67"/>
        <v>#N/A</v>
      </c>
      <c r="CZ34" s="23" t="e">
        <f t="shared" ca="1" si="68"/>
        <v>#N/A</v>
      </c>
      <c r="DA34" s="23" t="e">
        <f t="shared" ca="1" si="85"/>
        <v>#N/A</v>
      </c>
      <c r="DB34" s="23" t="e">
        <f t="shared" ca="1" si="86"/>
        <v>#N/A</v>
      </c>
      <c r="DC34" s="23"/>
      <c r="DD34" s="23"/>
      <c r="DE34" s="23" t="e">
        <f t="shared" ca="1" si="87"/>
        <v>#N/A</v>
      </c>
      <c r="DF34" s="23" t="e">
        <f t="shared" ca="1" si="88"/>
        <v>#N/A</v>
      </c>
      <c r="DG34" s="23" t="e">
        <f t="shared" ca="1" si="93"/>
        <v>#N/A</v>
      </c>
      <c r="DH34" s="23" t="e">
        <f t="shared" ca="1" si="94"/>
        <v>#N/A</v>
      </c>
      <c r="DI34" s="23" t="e">
        <f t="shared" ca="1" si="69"/>
        <v>#N/A</v>
      </c>
      <c r="DJ34" s="23" t="e">
        <f t="shared" ca="1" si="70"/>
        <v>#N/A</v>
      </c>
      <c r="DM34" s="23" t="e">
        <f t="shared" ca="1" si="95"/>
        <v>#N/A</v>
      </c>
      <c r="DN34" s="23" t="e">
        <f t="shared" ca="1" si="96"/>
        <v>#N/A</v>
      </c>
      <c r="DS34" s="228" t="e">
        <f t="shared" ca="1" si="30"/>
        <v>#N/A</v>
      </c>
      <c r="DT34" s="93" t="e">
        <f t="shared" ca="1" si="31"/>
        <v>#N/A</v>
      </c>
      <c r="DU34" s="228" t="e">
        <f t="shared" ca="1" si="32"/>
        <v>#N/A</v>
      </c>
      <c r="DZ34" s="23" t="e">
        <f t="shared" ca="1" si="61"/>
        <v>#N/A</v>
      </c>
      <c r="EA34" s="23" t="e">
        <f t="shared" ca="1" si="62"/>
        <v>#N/A</v>
      </c>
      <c r="EB34" s="23" t="e">
        <f t="shared" ca="1" si="71"/>
        <v>#N/A</v>
      </c>
      <c r="EC34" s="23" t="e">
        <f t="shared" ca="1" si="72"/>
        <v>#N/A</v>
      </c>
      <c r="ED34" s="23" t="e">
        <f t="shared" ca="1" si="97"/>
        <v>#N/A</v>
      </c>
      <c r="EE34" s="23" t="e">
        <f t="shared" ca="1" si="98"/>
        <v>#N/A</v>
      </c>
      <c r="EN34" s="228" t="e">
        <f t="shared" ca="1" si="16"/>
        <v>#N/A</v>
      </c>
      <c r="EO34" s="93" t="e">
        <f t="shared" ca="1" si="17"/>
        <v>#N/A</v>
      </c>
      <c r="EP34" s="93" t="e">
        <f t="shared" ca="1" si="18"/>
        <v>#N/A</v>
      </c>
    </row>
    <row r="35" spans="1:146" x14ac:dyDescent="0.2">
      <c r="A35" s="172" t="e">
        <f ca="1">VLOOKUP($D35,Curves!$A$2:$I$1700,9)</f>
        <v>#N/A</v>
      </c>
      <c r="B35" s="86" t="e">
        <f t="shared" ca="1" si="0"/>
        <v>#N/A</v>
      </c>
      <c r="C35" s="86">
        <f t="shared" si="1"/>
        <v>30</v>
      </c>
      <c r="D35" s="139">
        <v>37712</v>
      </c>
      <c r="E35" s="173" t="e">
        <f ca="1">VLOOKUP($D35,Curves!$A$2:$H$1700,2)*$B35</f>
        <v>#N/A</v>
      </c>
      <c r="F35" s="172" t="e">
        <f ca="1">VLOOKUP($D35,Curves!$A$2:$H$1700,3)*$B35</f>
        <v>#N/A</v>
      </c>
      <c r="G35" s="172" t="e">
        <f ca="1">VLOOKUP($D35,Curves!$A$2:$H$1700,7)*$B35</f>
        <v>#N/A</v>
      </c>
      <c r="H35" s="172" t="e">
        <f ca="1">VLOOKUP($D35,Curves!$A$2:$H$1700,5)*$B35</f>
        <v>#N/A</v>
      </c>
      <c r="I35" s="172" t="e">
        <f ca="1">VLOOKUP($D35,Curves!$A$2:$H$1700,4)*$B35</f>
        <v>#N/A</v>
      </c>
      <c r="J35" s="174" t="e">
        <f ca="1">VLOOKUP($D35,Curves!$A$2:$H$1700,8)*$B35</f>
        <v>#N/A</v>
      </c>
      <c r="K35" s="172" t="e">
        <f t="shared" ca="1" si="2"/>
        <v>#N/A</v>
      </c>
      <c r="L35" s="140" t="e">
        <f ca="1">VLOOKUP($D35,Curves!$N$2:$T$2600,2)*$B35</f>
        <v>#N/A</v>
      </c>
      <c r="M35" s="141" t="e">
        <f ca="1">VLOOKUP($D35,Curves!$N$2:$T$2600,3)*$B35</f>
        <v>#N/A</v>
      </c>
      <c r="N35" s="181" t="e">
        <f t="shared" ca="1" si="3"/>
        <v>#N/A</v>
      </c>
      <c r="O35" s="182" t="e">
        <f t="shared" ca="1" si="4"/>
        <v>#N/A</v>
      </c>
      <c r="P35" s="173" t="e">
        <f t="shared" ca="1" si="5"/>
        <v>#N/A</v>
      </c>
      <c r="Q35" s="140" t="e">
        <f ca="1">VLOOKUP($D35,Curves!$N$2:$T$2600,4)*$B35</f>
        <v>#N/A</v>
      </c>
      <c r="R35" s="141" t="e">
        <f ca="1">VLOOKUP($D35,Curves!$N$2:$T$2600,5)*$B35</f>
        <v>#N/A</v>
      </c>
      <c r="S35" s="181" t="e">
        <f t="shared" ca="1" si="6"/>
        <v>#N/A</v>
      </c>
      <c r="T35" s="182" t="e">
        <f t="shared" ca="1" si="7"/>
        <v>#N/A</v>
      </c>
      <c r="U35" s="151" t="e">
        <f t="shared" ca="1" si="8"/>
        <v>#N/A</v>
      </c>
      <c r="V35" s="151" t="e">
        <f t="shared" ca="1" si="9"/>
        <v>#N/A</v>
      </c>
      <c r="W35" s="151" t="e">
        <f t="shared" ca="1" si="10"/>
        <v>#N/A</v>
      </c>
      <c r="X35" s="343" t="e">
        <f ca="1">VLOOKUP($D35,[2]CurveFetch!$D$8:$S$13000,16,0)*$B35</f>
        <v>#N/A</v>
      </c>
      <c r="Y35" s="141" t="e">
        <f ca="1">VLOOKUP($D35,Curves!$N$2:$T$2600,7)*$B35</f>
        <v>#N/A</v>
      </c>
      <c r="Z35" s="200" t="e">
        <f t="shared" ca="1" si="11"/>
        <v>#N/A</v>
      </c>
      <c r="AA35" s="181" t="e">
        <f t="shared" ca="1" si="12"/>
        <v>#N/A</v>
      </c>
      <c r="AB35" s="181" t="e">
        <f t="shared" ca="1" si="13"/>
        <v>#N/A</v>
      </c>
      <c r="AC35" s="181" t="e">
        <f t="shared" ca="1" si="13"/>
        <v>#N/A</v>
      </c>
      <c r="AD35" s="181" t="e">
        <f t="shared" ca="1" si="14"/>
        <v>#N/A</v>
      </c>
      <c r="AE35" s="182" t="e">
        <f t="shared" ca="1" si="15"/>
        <v>#N/A</v>
      </c>
      <c r="AF35" s="23" t="e">
        <f t="shared" ca="1" si="41"/>
        <v>#N/A</v>
      </c>
      <c r="AG35" s="23" t="e">
        <f t="shared" ca="1" si="42"/>
        <v>#N/A</v>
      </c>
      <c r="AH35" s="23" t="e">
        <f t="shared" ca="1" si="63"/>
        <v>#N/A</v>
      </c>
      <c r="AI35" s="23" t="e">
        <f t="shared" ca="1" si="64"/>
        <v>#N/A</v>
      </c>
      <c r="AJ35" s="23" t="e">
        <f t="shared" ca="1" si="79"/>
        <v>#N/A</v>
      </c>
      <c r="AK35" s="23" t="e">
        <f t="shared" ca="1" si="80"/>
        <v>#N/A</v>
      </c>
      <c r="AL35" s="23" t="e">
        <f t="shared" ca="1" si="89"/>
        <v>#N/A</v>
      </c>
      <c r="AM35" s="23" t="e">
        <f t="shared" ca="1" si="90"/>
        <v>#N/A</v>
      </c>
      <c r="AN35" s="23" t="e">
        <f t="shared" ca="1" si="99"/>
        <v>#N/A</v>
      </c>
      <c r="AO35" s="23" t="e">
        <f t="shared" ca="1" si="100"/>
        <v>#N/A</v>
      </c>
      <c r="AP35" s="23" t="e">
        <f t="shared" ca="1" si="91"/>
        <v>#N/A</v>
      </c>
      <c r="AQ35" s="23" t="e">
        <f t="shared" ca="1" si="92"/>
        <v>#N/A</v>
      </c>
      <c r="AV35" s="228" t="e">
        <f t="shared" ca="1" si="19"/>
        <v>#N/A</v>
      </c>
      <c r="AW35" s="26" t="e">
        <f t="shared" ca="1" si="20"/>
        <v>#N/A</v>
      </c>
      <c r="AX35" s="228" t="e">
        <f t="shared" ca="1" si="21"/>
        <v>#N/A</v>
      </c>
      <c r="AY35" s="23" t="e">
        <f t="shared" ca="1" si="35"/>
        <v>#N/A</v>
      </c>
      <c r="AZ35" s="23" t="e">
        <f t="shared" ca="1" si="36"/>
        <v>#N/A</v>
      </c>
      <c r="BA35" s="23" t="e">
        <f t="shared" ca="1" si="43"/>
        <v>#N/A</v>
      </c>
      <c r="BB35" s="23" t="e">
        <f t="shared" ca="1" si="44"/>
        <v>#N/A</v>
      </c>
      <c r="BC35" s="23" t="e">
        <f t="shared" ca="1" si="37"/>
        <v>#N/A</v>
      </c>
      <c r="BD35" s="23" t="e">
        <f t="shared" ca="1" si="38"/>
        <v>#N/A</v>
      </c>
      <c r="BE35" s="23" t="e">
        <f t="shared" ca="1" si="47"/>
        <v>#N/A</v>
      </c>
      <c r="BF35" s="23" t="e">
        <f t="shared" ca="1" si="48"/>
        <v>#N/A</v>
      </c>
      <c r="BG35" s="23" t="e">
        <f t="shared" ca="1" si="53"/>
        <v>#N/A</v>
      </c>
      <c r="BH35" s="23" t="e">
        <f t="shared" ca="1" si="54"/>
        <v>#N/A</v>
      </c>
      <c r="BI35" s="23" t="e">
        <f t="shared" ca="1" si="75"/>
        <v>#N/A</v>
      </c>
      <c r="BJ35" s="23" t="e">
        <f t="shared" ca="1" si="76"/>
        <v>#N/A</v>
      </c>
      <c r="BK35" s="23" t="e">
        <f t="shared" ca="1" si="77"/>
        <v>#N/A</v>
      </c>
      <c r="BL35" s="23" t="e">
        <f t="shared" ca="1" si="78"/>
        <v>#N/A</v>
      </c>
      <c r="BM35" s="23" t="e">
        <f t="shared" ca="1" si="81"/>
        <v>#N/A</v>
      </c>
      <c r="BN35" s="23" t="e">
        <f t="shared" ca="1" si="82"/>
        <v>#N/A</v>
      </c>
      <c r="BO35" s="23" t="e">
        <f t="shared" ref="BO35:BO98" ca="1" si="101">$BO$7*$J$2*$J$5*$S35</f>
        <v>#N/A</v>
      </c>
      <c r="BP35" s="23" t="e">
        <f t="shared" ref="BP35:BP98" ca="1" si="102">$BO$7*$J$3*$J$5*$T35</f>
        <v>#N/A</v>
      </c>
      <c r="BW35" s="389" t="e">
        <f t="shared" ca="1" si="22"/>
        <v>#N/A</v>
      </c>
      <c r="BX35" s="224" t="e">
        <f t="shared" ca="1" si="23"/>
        <v>#N/A</v>
      </c>
      <c r="BY35" s="93" t="e">
        <f t="shared" ca="1" si="24"/>
        <v>#N/A</v>
      </c>
      <c r="BZ35" s="23" t="e">
        <f t="shared" ca="1" si="51"/>
        <v>#N/A</v>
      </c>
      <c r="CA35" s="23" t="e">
        <f t="shared" ca="1" si="52"/>
        <v>#N/A</v>
      </c>
      <c r="CB35" s="23" t="e">
        <f t="shared" ca="1" si="83"/>
        <v>#N/A</v>
      </c>
      <c r="CC35" s="23" t="e">
        <f t="shared" ca="1" si="84"/>
        <v>#N/A</v>
      </c>
      <c r="CF35" s="228" t="e">
        <f t="shared" ca="1" si="25"/>
        <v>#N/A</v>
      </c>
      <c r="CG35" s="224" t="e">
        <f t="shared" ca="1" si="26"/>
        <v>#N/A</v>
      </c>
      <c r="CH35" s="228" t="e">
        <f t="shared" ca="1" si="27"/>
        <v>#N/A</v>
      </c>
      <c r="CI35" s="23" t="e">
        <f t="shared" ca="1" si="28"/>
        <v>#N/A</v>
      </c>
      <c r="CJ35" s="23" t="e">
        <f t="shared" ca="1" si="29"/>
        <v>#N/A</v>
      </c>
      <c r="CK35" s="23" t="e">
        <f t="shared" ca="1" si="33"/>
        <v>#N/A</v>
      </c>
      <c r="CL35" s="23" t="e">
        <f t="shared" ca="1" si="34"/>
        <v>#N/A</v>
      </c>
      <c r="CM35" s="23" t="e">
        <f t="shared" ca="1" si="39"/>
        <v>#N/A</v>
      </c>
      <c r="CN35" s="23" t="e">
        <f t="shared" ca="1" si="40"/>
        <v>#N/A</v>
      </c>
      <c r="CO35" s="23" t="e">
        <f t="shared" ca="1" si="49"/>
        <v>#N/A</v>
      </c>
      <c r="CP35" s="23" t="e">
        <f t="shared" ca="1" si="50"/>
        <v>#N/A</v>
      </c>
      <c r="CQ35" s="23" t="e">
        <f t="shared" ca="1" si="55"/>
        <v>#N/A</v>
      </c>
      <c r="CR35" s="23" t="e">
        <f t="shared" ca="1" si="56"/>
        <v>#N/A</v>
      </c>
      <c r="CS35" s="23" t="e">
        <f t="shared" ca="1" si="57"/>
        <v>#N/A</v>
      </c>
      <c r="CT35" s="23" t="e">
        <f t="shared" ca="1" si="58"/>
        <v>#N/A</v>
      </c>
      <c r="CU35" s="23" t="e">
        <f t="shared" ca="1" si="65"/>
        <v>#N/A</v>
      </c>
      <c r="CV35" s="23" t="e">
        <f t="shared" ca="1" si="66"/>
        <v>#N/A</v>
      </c>
      <c r="CY35" s="23" t="e">
        <f t="shared" ca="1" si="67"/>
        <v>#N/A</v>
      </c>
      <c r="CZ35" s="23" t="e">
        <f t="shared" ca="1" si="68"/>
        <v>#N/A</v>
      </c>
      <c r="DA35" s="23" t="e">
        <f t="shared" ca="1" si="85"/>
        <v>#N/A</v>
      </c>
      <c r="DB35" s="23" t="e">
        <f t="shared" ca="1" si="86"/>
        <v>#N/A</v>
      </c>
      <c r="DC35" s="23"/>
      <c r="DD35" s="23"/>
      <c r="DE35" s="23" t="e">
        <f t="shared" ca="1" si="87"/>
        <v>#N/A</v>
      </c>
      <c r="DF35" s="23" t="e">
        <f t="shared" ca="1" si="88"/>
        <v>#N/A</v>
      </c>
      <c r="DG35" s="23" t="e">
        <f t="shared" ca="1" si="93"/>
        <v>#N/A</v>
      </c>
      <c r="DH35" s="23" t="e">
        <f t="shared" ca="1" si="94"/>
        <v>#N/A</v>
      </c>
      <c r="DI35" s="23" t="e">
        <f t="shared" ca="1" si="69"/>
        <v>#N/A</v>
      </c>
      <c r="DJ35" s="23" t="e">
        <f t="shared" ca="1" si="70"/>
        <v>#N/A</v>
      </c>
      <c r="DM35" s="23" t="e">
        <f t="shared" ca="1" si="95"/>
        <v>#N/A</v>
      </c>
      <c r="DN35" s="23" t="e">
        <f t="shared" ca="1" si="96"/>
        <v>#N/A</v>
      </c>
      <c r="DS35" s="228" t="e">
        <f t="shared" ca="1" si="30"/>
        <v>#N/A</v>
      </c>
      <c r="DT35" s="93" t="e">
        <f t="shared" ca="1" si="31"/>
        <v>#N/A</v>
      </c>
      <c r="DU35" s="228" t="e">
        <f t="shared" ca="1" si="32"/>
        <v>#N/A</v>
      </c>
      <c r="DZ35" s="23" t="e">
        <f t="shared" ca="1" si="61"/>
        <v>#N/A</v>
      </c>
      <c r="EA35" s="23" t="e">
        <f t="shared" ca="1" si="62"/>
        <v>#N/A</v>
      </c>
      <c r="EB35" s="23" t="e">
        <f t="shared" ca="1" si="71"/>
        <v>#N/A</v>
      </c>
      <c r="EC35" s="23" t="e">
        <f t="shared" ca="1" si="72"/>
        <v>#N/A</v>
      </c>
      <c r="ED35" s="23" t="e">
        <f t="shared" ca="1" si="97"/>
        <v>#N/A</v>
      </c>
      <c r="EE35" s="23" t="e">
        <f t="shared" ca="1" si="98"/>
        <v>#N/A</v>
      </c>
      <c r="EN35" s="228" t="e">
        <f t="shared" ca="1" si="16"/>
        <v>#N/A</v>
      </c>
      <c r="EO35" s="93" t="e">
        <f t="shared" ca="1" si="17"/>
        <v>#N/A</v>
      </c>
      <c r="EP35" s="93" t="e">
        <f t="shared" ca="1" si="18"/>
        <v>#N/A</v>
      </c>
    </row>
    <row r="36" spans="1:146" x14ac:dyDescent="0.2">
      <c r="A36" s="172" t="e">
        <f ca="1">VLOOKUP($D36,Curves!$A$2:$I$1700,9)</f>
        <v>#N/A</v>
      </c>
      <c r="B36" s="86" t="e">
        <f t="shared" ca="1" si="0"/>
        <v>#N/A</v>
      </c>
      <c r="C36" s="86">
        <f t="shared" si="1"/>
        <v>31</v>
      </c>
      <c r="D36" s="139">
        <v>37742</v>
      </c>
      <c r="E36" s="173" t="e">
        <f ca="1">VLOOKUP($D36,Curves!$A$2:$H$1700,2)*$B36</f>
        <v>#N/A</v>
      </c>
      <c r="F36" s="172" t="e">
        <f ca="1">VLOOKUP($D36,Curves!$A$2:$H$1700,3)*$B36</f>
        <v>#N/A</v>
      </c>
      <c r="G36" s="172" t="e">
        <f ca="1">VLOOKUP($D36,Curves!$A$2:$H$1700,7)*$B36</f>
        <v>#N/A</v>
      </c>
      <c r="H36" s="172" t="e">
        <f ca="1">VLOOKUP($D36,Curves!$A$2:$H$1700,5)*$B36</f>
        <v>#N/A</v>
      </c>
      <c r="I36" s="172" t="e">
        <f ca="1">VLOOKUP($D36,Curves!$A$2:$H$1700,4)*$B36</f>
        <v>#N/A</v>
      </c>
      <c r="J36" s="174" t="e">
        <f ca="1">VLOOKUP($D36,Curves!$A$2:$H$1700,8)*$B36</f>
        <v>#N/A</v>
      </c>
      <c r="K36" s="172" t="e">
        <f t="shared" ca="1" si="2"/>
        <v>#N/A</v>
      </c>
      <c r="L36" s="140" t="e">
        <f ca="1">VLOOKUP($D36,Curves!$N$2:$T$2600,2)*$B36</f>
        <v>#N/A</v>
      </c>
      <c r="M36" s="141" t="e">
        <f ca="1">VLOOKUP($D36,Curves!$N$2:$T$2600,3)*$B36</f>
        <v>#N/A</v>
      </c>
      <c r="N36" s="181" t="e">
        <f t="shared" ca="1" si="3"/>
        <v>#N/A</v>
      </c>
      <c r="O36" s="182" t="e">
        <f t="shared" ca="1" si="4"/>
        <v>#N/A</v>
      </c>
      <c r="P36" s="173" t="e">
        <f t="shared" ca="1" si="5"/>
        <v>#N/A</v>
      </c>
      <c r="Q36" s="140" t="e">
        <f ca="1">VLOOKUP($D36,Curves!$N$2:$T$2600,4)*$B36</f>
        <v>#N/A</v>
      </c>
      <c r="R36" s="141" t="e">
        <f ca="1">VLOOKUP($D36,Curves!$N$2:$T$2600,5)*$B36</f>
        <v>#N/A</v>
      </c>
      <c r="S36" s="181" t="e">
        <f t="shared" ca="1" si="6"/>
        <v>#N/A</v>
      </c>
      <c r="T36" s="182" t="e">
        <f t="shared" ca="1" si="7"/>
        <v>#N/A</v>
      </c>
      <c r="U36" s="151" t="e">
        <f t="shared" ca="1" si="8"/>
        <v>#N/A</v>
      </c>
      <c r="V36" s="151" t="e">
        <f t="shared" ca="1" si="9"/>
        <v>#N/A</v>
      </c>
      <c r="W36" s="151" t="e">
        <f t="shared" ca="1" si="10"/>
        <v>#N/A</v>
      </c>
      <c r="X36" s="343" t="e">
        <f ca="1">VLOOKUP($D36,[2]CurveFetch!$D$8:$S$13000,16,0)*$B36</f>
        <v>#N/A</v>
      </c>
      <c r="Y36" s="141" t="e">
        <f ca="1">VLOOKUP($D36,Curves!$N$2:$T$2600,7)*$B36</f>
        <v>#N/A</v>
      </c>
      <c r="Z36" s="200" t="e">
        <f t="shared" ca="1" si="11"/>
        <v>#N/A</v>
      </c>
      <c r="AA36" s="181" t="e">
        <f t="shared" ca="1" si="12"/>
        <v>#N/A</v>
      </c>
      <c r="AB36" s="181" t="e">
        <f t="shared" ca="1" si="13"/>
        <v>#N/A</v>
      </c>
      <c r="AC36" s="181" t="e">
        <f t="shared" ca="1" si="13"/>
        <v>#N/A</v>
      </c>
      <c r="AD36" s="181" t="e">
        <f t="shared" ca="1" si="14"/>
        <v>#N/A</v>
      </c>
      <c r="AE36" s="182" t="e">
        <f t="shared" ca="1" si="15"/>
        <v>#N/A</v>
      </c>
      <c r="AF36" s="23" t="e">
        <f t="shared" ca="1" si="41"/>
        <v>#N/A</v>
      </c>
      <c r="AG36" s="23" t="e">
        <f t="shared" ca="1" si="42"/>
        <v>#N/A</v>
      </c>
      <c r="AH36" s="23" t="e">
        <f t="shared" ca="1" si="63"/>
        <v>#N/A</v>
      </c>
      <c r="AI36" s="23" t="e">
        <f t="shared" ca="1" si="64"/>
        <v>#N/A</v>
      </c>
      <c r="AJ36" s="23" t="e">
        <f t="shared" ca="1" si="79"/>
        <v>#N/A</v>
      </c>
      <c r="AK36" s="23" t="e">
        <f t="shared" ca="1" si="80"/>
        <v>#N/A</v>
      </c>
      <c r="AL36" s="23" t="e">
        <f t="shared" ca="1" si="89"/>
        <v>#N/A</v>
      </c>
      <c r="AM36" s="23" t="e">
        <f t="shared" ca="1" si="90"/>
        <v>#N/A</v>
      </c>
      <c r="AN36" s="23" t="e">
        <f t="shared" ca="1" si="99"/>
        <v>#N/A</v>
      </c>
      <c r="AO36" s="23" t="e">
        <f t="shared" ca="1" si="100"/>
        <v>#N/A</v>
      </c>
      <c r="AP36" s="23" t="e">
        <f t="shared" ca="1" si="91"/>
        <v>#N/A</v>
      </c>
      <c r="AQ36" s="23" t="e">
        <f t="shared" ca="1" si="92"/>
        <v>#N/A</v>
      </c>
      <c r="AV36" s="228" t="e">
        <f t="shared" ca="1" si="19"/>
        <v>#N/A</v>
      </c>
      <c r="AW36" s="26" t="e">
        <f t="shared" ca="1" si="20"/>
        <v>#N/A</v>
      </c>
      <c r="AX36" s="228" t="e">
        <f t="shared" ca="1" si="21"/>
        <v>#N/A</v>
      </c>
      <c r="AY36" s="23" t="e">
        <f t="shared" ca="1" si="35"/>
        <v>#N/A</v>
      </c>
      <c r="AZ36" s="23" t="e">
        <f t="shared" ca="1" si="36"/>
        <v>#N/A</v>
      </c>
      <c r="BA36" s="23" t="e">
        <f t="shared" ca="1" si="43"/>
        <v>#N/A</v>
      </c>
      <c r="BB36" s="23" t="e">
        <f t="shared" ca="1" si="44"/>
        <v>#N/A</v>
      </c>
      <c r="BC36" s="23" t="e">
        <f t="shared" ca="1" si="37"/>
        <v>#N/A</v>
      </c>
      <c r="BD36" s="23" t="e">
        <f t="shared" ca="1" si="38"/>
        <v>#N/A</v>
      </c>
      <c r="BE36" s="23" t="e">
        <f t="shared" ca="1" si="47"/>
        <v>#N/A</v>
      </c>
      <c r="BF36" s="23" t="e">
        <f t="shared" ca="1" si="48"/>
        <v>#N/A</v>
      </c>
      <c r="BG36" s="23" t="e">
        <f t="shared" ca="1" si="53"/>
        <v>#N/A</v>
      </c>
      <c r="BH36" s="23" t="e">
        <f t="shared" ca="1" si="54"/>
        <v>#N/A</v>
      </c>
      <c r="BI36" s="23" t="e">
        <f t="shared" ca="1" si="75"/>
        <v>#N/A</v>
      </c>
      <c r="BJ36" s="23" t="e">
        <f t="shared" ca="1" si="76"/>
        <v>#N/A</v>
      </c>
      <c r="BK36" s="23" t="e">
        <f t="shared" ca="1" si="77"/>
        <v>#N/A</v>
      </c>
      <c r="BL36" s="23" t="e">
        <f t="shared" ca="1" si="78"/>
        <v>#N/A</v>
      </c>
      <c r="BM36" s="23" t="e">
        <f t="shared" ca="1" si="81"/>
        <v>#N/A</v>
      </c>
      <c r="BN36" s="23" t="e">
        <f t="shared" ca="1" si="82"/>
        <v>#N/A</v>
      </c>
      <c r="BO36" s="23" t="e">
        <f t="shared" ca="1" si="101"/>
        <v>#N/A</v>
      </c>
      <c r="BP36" s="23" t="e">
        <f t="shared" ca="1" si="102"/>
        <v>#N/A</v>
      </c>
      <c r="BW36" s="389" t="e">
        <f t="shared" ca="1" si="22"/>
        <v>#N/A</v>
      </c>
      <c r="BX36" s="224" t="e">
        <f t="shared" ca="1" si="23"/>
        <v>#N/A</v>
      </c>
      <c r="BY36" s="93" t="e">
        <f t="shared" ca="1" si="24"/>
        <v>#N/A</v>
      </c>
      <c r="BZ36" s="23" t="e">
        <f t="shared" ca="1" si="51"/>
        <v>#N/A</v>
      </c>
      <c r="CA36" s="23" t="e">
        <f t="shared" ca="1" si="52"/>
        <v>#N/A</v>
      </c>
      <c r="CB36" s="23" t="e">
        <f t="shared" ca="1" si="83"/>
        <v>#N/A</v>
      </c>
      <c r="CC36" s="23" t="e">
        <f t="shared" ca="1" si="84"/>
        <v>#N/A</v>
      </c>
      <c r="CF36" s="228" t="e">
        <f t="shared" ca="1" si="25"/>
        <v>#N/A</v>
      </c>
      <c r="CG36" s="224" t="e">
        <f t="shared" ca="1" si="26"/>
        <v>#N/A</v>
      </c>
      <c r="CH36" s="228" t="e">
        <f t="shared" ca="1" si="27"/>
        <v>#N/A</v>
      </c>
      <c r="CI36" s="23" t="e">
        <f t="shared" ca="1" si="28"/>
        <v>#N/A</v>
      </c>
      <c r="CJ36" s="23" t="e">
        <f t="shared" ca="1" si="29"/>
        <v>#N/A</v>
      </c>
      <c r="CK36" s="23" t="e">
        <f t="shared" ca="1" si="33"/>
        <v>#N/A</v>
      </c>
      <c r="CL36" s="23" t="e">
        <f t="shared" ca="1" si="34"/>
        <v>#N/A</v>
      </c>
      <c r="CM36" s="23" t="e">
        <f t="shared" ca="1" si="39"/>
        <v>#N/A</v>
      </c>
      <c r="CN36" s="23" t="e">
        <f t="shared" ca="1" si="40"/>
        <v>#N/A</v>
      </c>
      <c r="CO36" s="23" t="e">
        <f t="shared" ca="1" si="49"/>
        <v>#N/A</v>
      </c>
      <c r="CP36" s="23" t="e">
        <f t="shared" ca="1" si="50"/>
        <v>#N/A</v>
      </c>
      <c r="CQ36" s="23" t="e">
        <f t="shared" ca="1" si="55"/>
        <v>#N/A</v>
      </c>
      <c r="CR36" s="23" t="e">
        <f t="shared" ca="1" si="56"/>
        <v>#N/A</v>
      </c>
      <c r="CS36" s="23" t="e">
        <f t="shared" ca="1" si="57"/>
        <v>#N/A</v>
      </c>
      <c r="CT36" s="23" t="e">
        <f t="shared" ca="1" si="58"/>
        <v>#N/A</v>
      </c>
      <c r="CU36" s="23" t="e">
        <f t="shared" ca="1" si="65"/>
        <v>#N/A</v>
      </c>
      <c r="CV36" s="23" t="e">
        <f t="shared" ca="1" si="66"/>
        <v>#N/A</v>
      </c>
      <c r="CY36" s="23" t="e">
        <f t="shared" ca="1" si="67"/>
        <v>#N/A</v>
      </c>
      <c r="CZ36" s="23" t="e">
        <f t="shared" ca="1" si="68"/>
        <v>#N/A</v>
      </c>
      <c r="DA36" s="23" t="e">
        <f t="shared" ca="1" si="85"/>
        <v>#N/A</v>
      </c>
      <c r="DB36" s="23" t="e">
        <f t="shared" ca="1" si="86"/>
        <v>#N/A</v>
      </c>
      <c r="DC36" s="23"/>
      <c r="DD36" s="23"/>
      <c r="DE36" s="23" t="e">
        <f t="shared" ca="1" si="87"/>
        <v>#N/A</v>
      </c>
      <c r="DF36" s="23" t="e">
        <f t="shared" ca="1" si="88"/>
        <v>#N/A</v>
      </c>
      <c r="DG36" s="23" t="e">
        <f t="shared" ca="1" si="93"/>
        <v>#N/A</v>
      </c>
      <c r="DH36" s="23" t="e">
        <f t="shared" ca="1" si="94"/>
        <v>#N/A</v>
      </c>
      <c r="DI36" s="23" t="e">
        <f t="shared" ca="1" si="69"/>
        <v>#N/A</v>
      </c>
      <c r="DJ36" s="23" t="e">
        <f t="shared" ca="1" si="70"/>
        <v>#N/A</v>
      </c>
      <c r="DM36" s="23" t="e">
        <f t="shared" ca="1" si="95"/>
        <v>#N/A</v>
      </c>
      <c r="DN36" s="23" t="e">
        <f t="shared" ca="1" si="96"/>
        <v>#N/A</v>
      </c>
      <c r="DS36" s="228" t="e">
        <f t="shared" ca="1" si="30"/>
        <v>#N/A</v>
      </c>
      <c r="DT36" s="93" t="e">
        <f t="shared" ca="1" si="31"/>
        <v>#N/A</v>
      </c>
      <c r="DU36" s="228" t="e">
        <f t="shared" ca="1" si="32"/>
        <v>#N/A</v>
      </c>
      <c r="DZ36" s="23" t="e">
        <f t="shared" ca="1" si="61"/>
        <v>#N/A</v>
      </c>
      <c r="EA36" s="23" t="e">
        <f t="shared" ca="1" si="62"/>
        <v>#N/A</v>
      </c>
      <c r="EB36" s="23" t="e">
        <f t="shared" ca="1" si="71"/>
        <v>#N/A</v>
      </c>
      <c r="EC36" s="23" t="e">
        <f t="shared" ca="1" si="72"/>
        <v>#N/A</v>
      </c>
      <c r="ED36" s="23" t="e">
        <f t="shared" ca="1" si="97"/>
        <v>#N/A</v>
      </c>
      <c r="EE36" s="23" t="e">
        <f t="shared" ca="1" si="98"/>
        <v>#N/A</v>
      </c>
      <c r="EN36" s="228" t="e">
        <f t="shared" ca="1" si="16"/>
        <v>#N/A</v>
      </c>
      <c r="EO36" s="93" t="e">
        <f t="shared" ca="1" si="17"/>
        <v>#N/A</v>
      </c>
      <c r="EP36" s="93" t="e">
        <f t="shared" ca="1" si="18"/>
        <v>#N/A</v>
      </c>
    </row>
    <row r="37" spans="1:146" x14ac:dyDescent="0.2">
      <c r="A37" s="172" t="e">
        <f ca="1">VLOOKUP($D37,Curves!$A$2:$I$1700,9)</f>
        <v>#N/A</v>
      </c>
      <c r="B37" s="86" t="e">
        <f t="shared" ca="1" si="0"/>
        <v>#N/A</v>
      </c>
      <c r="C37" s="86">
        <f t="shared" si="1"/>
        <v>30</v>
      </c>
      <c r="D37" s="139">
        <v>37773</v>
      </c>
      <c r="E37" s="173" t="e">
        <f ca="1">VLOOKUP($D37,Curves!$A$2:$H$1700,2)*$B37</f>
        <v>#N/A</v>
      </c>
      <c r="F37" s="172" t="e">
        <f ca="1">VLOOKUP($D37,Curves!$A$2:$H$1700,3)*$B37</f>
        <v>#N/A</v>
      </c>
      <c r="G37" s="172" t="e">
        <f ca="1">VLOOKUP($D37,Curves!$A$2:$H$1700,7)*$B37</f>
        <v>#N/A</v>
      </c>
      <c r="H37" s="172" t="e">
        <f ca="1">VLOOKUP($D37,Curves!$A$2:$H$1700,5)*$B37</f>
        <v>#N/A</v>
      </c>
      <c r="I37" s="172" t="e">
        <f ca="1">VLOOKUP($D37,Curves!$A$2:$H$1700,4)*$B37</f>
        <v>#N/A</v>
      </c>
      <c r="J37" s="174" t="e">
        <f ca="1">VLOOKUP($D37,Curves!$A$2:$H$1700,8)*$B37</f>
        <v>#N/A</v>
      </c>
      <c r="K37" s="172" t="e">
        <f t="shared" ca="1" si="2"/>
        <v>#N/A</v>
      </c>
      <c r="L37" s="140" t="e">
        <f ca="1">VLOOKUP($D37,Curves!$N$2:$T$2600,2)*$B37</f>
        <v>#N/A</v>
      </c>
      <c r="M37" s="141" t="e">
        <f ca="1">VLOOKUP($D37,Curves!$N$2:$T$2600,3)*$B37</f>
        <v>#N/A</v>
      </c>
      <c r="N37" s="181" t="e">
        <f t="shared" ca="1" si="3"/>
        <v>#N/A</v>
      </c>
      <c r="O37" s="182" t="e">
        <f t="shared" ca="1" si="4"/>
        <v>#N/A</v>
      </c>
      <c r="P37" s="173" t="e">
        <f t="shared" ca="1" si="5"/>
        <v>#N/A</v>
      </c>
      <c r="Q37" s="140" t="e">
        <f ca="1">VLOOKUP($D37,Curves!$N$2:$T$2600,4)*$B37</f>
        <v>#N/A</v>
      </c>
      <c r="R37" s="141" t="e">
        <f ca="1">VLOOKUP($D37,Curves!$N$2:$T$2600,5)*$B37</f>
        <v>#N/A</v>
      </c>
      <c r="S37" s="181" t="e">
        <f t="shared" ca="1" si="6"/>
        <v>#N/A</v>
      </c>
      <c r="T37" s="182" t="e">
        <f t="shared" ca="1" si="7"/>
        <v>#N/A</v>
      </c>
      <c r="U37" s="151" t="e">
        <f t="shared" ca="1" si="8"/>
        <v>#N/A</v>
      </c>
      <c r="V37" s="151" t="e">
        <f t="shared" ca="1" si="9"/>
        <v>#N/A</v>
      </c>
      <c r="W37" s="151" t="e">
        <f t="shared" ca="1" si="10"/>
        <v>#N/A</v>
      </c>
      <c r="X37" s="343" t="e">
        <f ca="1">VLOOKUP($D37,[2]CurveFetch!$D$8:$S$13000,16,0)*$B37</f>
        <v>#N/A</v>
      </c>
      <c r="Y37" s="141" t="e">
        <f ca="1">VLOOKUP($D37,Curves!$N$2:$T$2600,7)*$B37</f>
        <v>#N/A</v>
      </c>
      <c r="Z37" s="200" t="e">
        <f t="shared" ca="1" si="11"/>
        <v>#N/A</v>
      </c>
      <c r="AA37" s="181" t="e">
        <f t="shared" ca="1" si="12"/>
        <v>#N/A</v>
      </c>
      <c r="AB37" s="181" t="e">
        <f t="shared" ca="1" si="13"/>
        <v>#N/A</v>
      </c>
      <c r="AC37" s="181" t="e">
        <f t="shared" ca="1" si="13"/>
        <v>#N/A</v>
      </c>
      <c r="AD37" s="181" t="e">
        <f t="shared" ca="1" si="14"/>
        <v>#N/A</v>
      </c>
      <c r="AE37" s="182" t="e">
        <f t="shared" ca="1" si="15"/>
        <v>#N/A</v>
      </c>
      <c r="AF37" s="23" t="e">
        <f t="shared" ca="1" si="41"/>
        <v>#N/A</v>
      </c>
      <c r="AG37" s="23" t="e">
        <f t="shared" ca="1" si="42"/>
        <v>#N/A</v>
      </c>
      <c r="AH37" s="23" t="e">
        <f t="shared" ca="1" si="63"/>
        <v>#N/A</v>
      </c>
      <c r="AI37" s="23" t="e">
        <f t="shared" ca="1" si="64"/>
        <v>#N/A</v>
      </c>
      <c r="AJ37" s="23" t="e">
        <f t="shared" ca="1" si="79"/>
        <v>#N/A</v>
      </c>
      <c r="AK37" s="23" t="e">
        <f t="shared" ca="1" si="80"/>
        <v>#N/A</v>
      </c>
      <c r="AL37" s="23" t="e">
        <f t="shared" ca="1" si="89"/>
        <v>#N/A</v>
      </c>
      <c r="AM37" s="23" t="e">
        <f t="shared" ca="1" si="90"/>
        <v>#N/A</v>
      </c>
      <c r="AN37" s="23" t="e">
        <f t="shared" ca="1" si="99"/>
        <v>#N/A</v>
      </c>
      <c r="AO37" s="23" t="e">
        <f t="shared" ca="1" si="100"/>
        <v>#N/A</v>
      </c>
      <c r="AP37" s="23" t="e">
        <f t="shared" ca="1" si="91"/>
        <v>#N/A</v>
      </c>
      <c r="AQ37" s="23" t="e">
        <f t="shared" ca="1" si="92"/>
        <v>#N/A</v>
      </c>
      <c r="AR37" s="23" t="e">
        <f t="shared" ref="AR37:AR100" ca="1" si="103">$AR$7*$J$2*$J$5*$N37</f>
        <v>#N/A</v>
      </c>
      <c r="AS37" s="23" t="e">
        <f t="shared" ref="AS37:AS100" ca="1" si="104">$AR$7*$J$3*$J$5*$O37</f>
        <v>#N/A</v>
      </c>
      <c r="AV37" s="228" t="e">
        <f t="shared" ca="1" si="19"/>
        <v>#N/A</v>
      </c>
      <c r="AW37" s="26" t="e">
        <f t="shared" ca="1" si="20"/>
        <v>#N/A</v>
      </c>
      <c r="AX37" s="228" t="e">
        <f t="shared" ca="1" si="21"/>
        <v>#N/A</v>
      </c>
      <c r="AY37" s="23" t="e">
        <f t="shared" ca="1" si="35"/>
        <v>#N/A</v>
      </c>
      <c r="AZ37" s="23" t="e">
        <f t="shared" ca="1" si="36"/>
        <v>#N/A</v>
      </c>
      <c r="BA37" s="23" t="e">
        <f t="shared" ca="1" si="43"/>
        <v>#N/A</v>
      </c>
      <c r="BB37" s="23" t="e">
        <f t="shared" ca="1" si="44"/>
        <v>#N/A</v>
      </c>
      <c r="BC37" s="23" t="e">
        <f t="shared" ca="1" si="37"/>
        <v>#N/A</v>
      </c>
      <c r="BD37" s="23" t="e">
        <f t="shared" ca="1" si="38"/>
        <v>#N/A</v>
      </c>
      <c r="BE37" s="23" t="e">
        <f t="shared" ca="1" si="47"/>
        <v>#N/A</v>
      </c>
      <c r="BF37" s="23" t="e">
        <f t="shared" ca="1" si="48"/>
        <v>#N/A</v>
      </c>
      <c r="BG37" s="23" t="e">
        <f t="shared" ca="1" si="53"/>
        <v>#N/A</v>
      </c>
      <c r="BH37" s="23" t="e">
        <f t="shared" ca="1" si="54"/>
        <v>#N/A</v>
      </c>
      <c r="BI37" s="23" t="e">
        <f t="shared" ca="1" si="75"/>
        <v>#N/A</v>
      </c>
      <c r="BJ37" s="23" t="e">
        <f t="shared" ca="1" si="76"/>
        <v>#N/A</v>
      </c>
      <c r="BK37" s="23" t="e">
        <f t="shared" ca="1" si="77"/>
        <v>#N/A</v>
      </c>
      <c r="BL37" s="23" t="e">
        <f t="shared" ca="1" si="78"/>
        <v>#N/A</v>
      </c>
      <c r="BM37" s="23" t="e">
        <f t="shared" ca="1" si="81"/>
        <v>#N/A</v>
      </c>
      <c r="BN37" s="23" t="e">
        <f t="shared" ca="1" si="82"/>
        <v>#N/A</v>
      </c>
      <c r="BO37" s="23" t="e">
        <f t="shared" ca="1" si="101"/>
        <v>#N/A</v>
      </c>
      <c r="BP37" s="23" t="e">
        <f t="shared" ca="1" si="102"/>
        <v>#N/A</v>
      </c>
      <c r="BW37" s="389" t="e">
        <f t="shared" ca="1" si="22"/>
        <v>#N/A</v>
      </c>
      <c r="BX37" s="224" t="e">
        <f t="shared" ca="1" si="23"/>
        <v>#N/A</v>
      </c>
      <c r="BY37" s="93" t="e">
        <f t="shared" ca="1" si="24"/>
        <v>#N/A</v>
      </c>
      <c r="BZ37" s="23" t="e">
        <f t="shared" ca="1" si="51"/>
        <v>#N/A</v>
      </c>
      <c r="CA37" s="23" t="e">
        <f t="shared" ca="1" si="52"/>
        <v>#N/A</v>
      </c>
      <c r="CB37" s="23" t="e">
        <f t="shared" ca="1" si="83"/>
        <v>#N/A</v>
      </c>
      <c r="CC37" s="23" t="e">
        <f t="shared" ca="1" si="84"/>
        <v>#N/A</v>
      </c>
      <c r="CF37" s="228" t="e">
        <f t="shared" ca="1" si="25"/>
        <v>#N/A</v>
      </c>
      <c r="CG37" s="224" t="e">
        <f t="shared" ca="1" si="26"/>
        <v>#N/A</v>
      </c>
      <c r="CH37" s="228" t="e">
        <f t="shared" ca="1" si="27"/>
        <v>#N/A</v>
      </c>
      <c r="CI37" s="23" t="e">
        <f t="shared" ca="1" si="28"/>
        <v>#N/A</v>
      </c>
      <c r="CJ37" s="23" t="e">
        <f t="shared" ca="1" si="29"/>
        <v>#N/A</v>
      </c>
      <c r="CK37" s="23" t="e">
        <f t="shared" ca="1" si="33"/>
        <v>#N/A</v>
      </c>
      <c r="CL37" s="23" t="e">
        <f t="shared" ca="1" si="34"/>
        <v>#N/A</v>
      </c>
      <c r="CM37" s="23" t="e">
        <f t="shared" ca="1" si="39"/>
        <v>#N/A</v>
      </c>
      <c r="CN37" s="23" t="e">
        <f t="shared" ca="1" si="40"/>
        <v>#N/A</v>
      </c>
      <c r="CO37" s="23" t="e">
        <f t="shared" ca="1" si="49"/>
        <v>#N/A</v>
      </c>
      <c r="CP37" s="23" t="e">
        <f t="shared" ca="1" si="50"/>
        <v>#N/A</v>
      </c>
      <c r="CQ37" s="23" t="e">
        <f t="shared" ca="1" si="55"/>
        <v>#N/A</v>
      </c>
      <c r="CR37" s="23" t="e">
        <f t="shared" ca="1" si="56"/>
        <v>#N/A</v>
      </c>
      <c r="CS37" s="23" t="e">
        <f t="shared" ca="1" si="57"/>
        <v>#N/A</v>
      </c>
      <c r="CT37" s="23" t="e">
        <f t="shared" ca="1" si="58"/>
        <v>#N/A</v>
      </c>
      <c r="CU37" s="23" t="e">
        <f t="shared" ca="1" si="65"/>
        <v>#N/A</v>
      </c>
      <c r="CV37" s="23" t="e">
        <f t="shared" ca="1" si="66"/>
        <v>#N/A</v>
      </c>
      <c r="CY37" s="23" t="e">
        <f t="shared" ca="1" si="67"/>
        <v>#N/A</v>
      </c>
      <c r="CZ37" s="23" t="e">
        <f t="shared" ca="1" si="68"/>
        <v>#N/A</v>
      </c>
      <c r="DA37" s="23" t="e">
        <f t="shared" ca="1" si="85"/>
        <v>#N/A</v>
      </c>
      <c r="DB37" s="23" t="e">
        <f t="shared" ca="1" si="86"/>
        <v>#N/A</v>
      </c>
      <c r="DC37" s="23"/>
      <c r="DD37" s="23"/>
      <c r="DE37" s="23" t="e">
        <f t="shared" ca="1" si="87"/>
        <v>#N/A</v>
      </c>
      <c r="DF37" s="23" t="e">
        <f t="shared" ca="1" si="88"/>
        <v>#N/A</v>
      </c>
      <c r="DG37" s="23" t="e">
        <f t="shared" ca="1" si="93"/>
        <v>#N/A</v>
      </c>
      <c r="DH37" s="23" t="e">
        <f t="shared" ca="1" si="94"/>
        <v>#N/A</v>
      </c>
      <c r="DI37" s="23" t="e">
        <f t="shared" ref="DI37:DI100" ca="1" si="105">$DI$7*$J$2*$J$5*$AB37</f>
        <v>#N/A</v>
      </c>
      <c r="DJ37" s="23" t="e">
        <f t="shared" ref="DJ37:DJ100" ca="1" si="106">$DI$7*$J$3*$J$5*$AC37</f>
        <v>#N/A</v>
      </c>
      <c r="DM37" s="23" t="e">
        <f t="shared" ca="1" si="95"/>
        <v>#N/A</v>
      </c>
      <c r="DN37" s="23" t="e">
        <f t="shared" ca="1" si="96"/>
        <v>#N/A</v>
      </c>
      <c r="DS37" s="228" t="e">
        <f t="shared" ca="1" si="30"/>
        <v>#N/A</v>
      </c>
      <c r="DT37" s="93" t="e">
        <f t="shared" ca="1" si="31"/>
        <v>#N/A</v>
      </c>
      <c r="DU37" s="228" t="e">
        <f t="shared" ca="1" si="32"/>
        <v>#N/A</v>
      </c>
      <c r="DZ37" s="23" t="e">
        <f t="shared" ca="1" si="61"/>
        <v>#N/A</v>
      </c>
      <c r="EA37" s="23" t="e">
        <f t="shared" ca="1" si="62"/>
        <v>#N/A</v>
      </c>
      <c r="EB37" s="23" t="e">
        <f t="shared" ca="1" si="71"/>
        <v>#N/A</v>
      </c>
      <c r="EC37" s="23" t="e">
        <f t="shared" ca="1" si="72"/>
        <v>#N/A</v>
      </c>
      <c r="ED37" s="23" t="e">
        <f t="shared" ca="1" si="97"/>
        <v>#N/A</v>
      </c>
      <c r="EE37" s="23" t="e">
        <f t="shared" ca="1" si="98"/>
        <v>#N/A</v>
      </c>
      <c r="EH37" s="23" t="e">
        <f t="shared" ref="EH37:EH100" ca="1" si="107">$EH$7*$J$2*$J$5*$AB37</f>
        <v>#N/A</v>
      </c>
      <c r="EI37" s="23" t="e">
        <f t="shared" ref="EI37:EI100" ca="1" si="108">$EH$7*$J$3*$J$5*$AC37</f>
        <v>#N/A</v>
      </c>
      <c r="EN37" s="228" t="e">
        <f t="shared" ca="1" si="16"/>
        <v>#N/A</v>
      </c>
      <c r="EO37" s="93" t="e">
        <f t="shared" ca="1" si="17"/>
        <v>#N/A</v>
      </c>
      <c r="EP37" s="93" t="e">
        <f t="shared" ca="1" si="18"/>
        <v>#N/A</v>
      </c>
    </row>
    <row r="38" spans="1:146" x14ac:dyDescent="0.2">
      <c r="A38" s="172" t="e">
        <f ca="1">VLOOKUP($D38,Curves!$A$2:$I$1700,9)</f>
        <v>#N/A</v>
      </c>
      <c r="B38" s="86" t="e">
        <f t="shared" ca="1" si="0"/>
        <v>#N/A</v>
      </c>
      <c r="C38" s="86">
        <f t="shared" si="1"/>
        <v>31</v>
      </c>
      <c r="D38" s="139">
        <v>37803</v>
      </c>
      <c r="E38" s="173" t="e">
        <f ca="1">VLOOKUP($D38,Curves!$A$2:$H$1700,2)*$B38</f>
        <v>#N/A</v>
      </c>
      <c r="F38" s="172" t="e">
        <f ca="1">VLOOKUP($D38,Curves!$A$2:$H$1700,3)*$B38</f>
        <v>#N/A</v>
      </c>
      <c r="G38" s="172" t="e">
        <f ca="1">VLOOKUP($D38,Curves!$A$2:$H$1700,7)*$B38</f>
        <v>#N/A</v>
      </c>
      <c r="H38" s="172" t="e">
        <f ca="1">VLOOKUP($D38,Curves!$A$2:$H$1700,5)*$B38</f>
        <v>#N/A</v>
      </c>
      <c r="I38" s="172" t="e">
        <f ca="1">VLOOKUP($D38,Curves!$A$2:$H$1700,4)*$B38</f>
        <v>#N/A</v>
      </c>
      <c r="J38" s="174" t="e">
        <f ca="1">VLOOKUP($D38,Curves!$A$2:$H$1700,8)*$B38</f>
        <v>#N/A</v>
      </c>
      <c r="K38" s="172" t="e">
        <f t="shared" ca="1" si="2"/>
        <v>#N/A</v>
      </c>
      <c r="L38" s="140" t="e">
        <f ca="1">VLOOKUP($D38,Curves!$N$2:$T$2600,2)*$B38</f>
        <v>#N/A</v>
      </c>
      <c r="M38" s="141" t="e">
        <f ca="1">VLOOKUP($D38,Curves!$N$2:$T$2600,3)*$B38</f>
        <v>#N/A</v>
      </c>
      <c r="N38" s="181" t="e">
        <f t="shared" ca="1" si="3"/>
        <v>#N/A</v>
      </c>
      <c r="O38" s="182" t="e">
        <f t="shared" ca="1" si="4"/>
        <v>#N/A</v>
      </c>
      <c r="P38" s="173" t="e">
        <f t="shared" ca="1" si="5"/>
        <v>#N/A</v>
      </c>
      <c r="Q38" s="140" t="e">
        <f ca="1">VLOOKUP($D38,Curves!$N$2:$T$2600,4)*$B38</f>
        <v>#N/A</v>
      </c>
      <c r="R38" s="141" t="e">
        <f ca="1">VLOOKUP($D38,Curves!$N$2:$T$2600,5)*$B38</f>
        <v>#N/A</v>
      </c>
      <c r="S38" s="181" t="e">
        <f t="shared" ca="1" si="6"/>
        <v>#N/A</v>
      </c>
      <c r="T38" s="182" t="e">
        <f t="shared" ca="1" si="7"/>
        <v>#N/A</v>
      </c>
      <c r="U38" s="151" t="e">
        <f t="shared" ca="1" si="8"/>
        <v>#N/A</v>
      </c>
      <c r="V38" s="151" t="e">
        <f t="shared" ca="1" si="9"/>
        <v>#N/A</v>
      </c>
      <c r="W38" s="151" t="e">
        <f t="shared" ca="1" si="10"/>
        <v>#N/A</v>
      </c>
      <c r="X38" s="343" t="e">
        <f ca="1">VLOOKUP($D38,[2]CurveFetch!$D$8:$S$13000,16,0)*$B38</f>
        <v>#N/A</v>
      </c>
      <c r="Y38" s="141" t="e">
        <f ca="1">VLOOKUP($D38,Curves!$N$2:$T$2600,7)*$B38</f>
        <v>#N/A</v>
      </c>
      <c r="Z38" s="200" t="e">
        <f t="shared" ca="1" si="11"/>
        <v>#N/A</v>
      </c>
      <c r="AA38" s="181" t="e">
        <f t="shared" ca="1" si="12"/>
        <v>#N/A</v>
      </c>
      <c r="AB38" s="181" t="e">
        <f t="shared" ca="1" si="13"/>
        <v>#N/A</v>
      </c>
      <c r="AC38" s="181" t="e">
        <f t="shared" ca="1" si="13"/>
        <v>#N/A</v>
      </c>
      <c r="AD38" s="181" t="e">
        <f t="shared" ca="1" si="14"/>
        <v>#N/A</v>
      </c>
      <c r="AE38" s="182" t="e">
        <f t="shared" ca="1" si="15"/>
        <v>#N/A</v>
      </c>
      <c r="AF38" s="23" t="e">
        <f t="shared" ca="1" si="41"/>
        <v>#N/A</v>
      </c>
      <c r="AG38" s="23" t="e">
        <f t="shared" ca="1" si="42"/>
        <v>#N/A</v>
      </c>
      <c r="AH38" s="23" t="e">
        <f t="shared" ca="1" si="63"/>
        <v>#N/A</v>
      </c>
      <c r="AI38" s="23" t="e">
        <f t="shared" ca="1" si="64"/>
        <v>#N/A</v>
      </c>
      <c r="AJ38" s="23" t="e">
        <f t="shared" ca="1" si="79"/>
        <v>#N/A</v>
      </c>
      <c r="AK38" s="23" t="e">
        <f t="shared" ca="1" si="80"/>
        <v>#N/A</v>
      </c>
      <c r="AL38" s="23" t="e">
        <f t="shared" ca="1" si="89"/>
        <v>#N/A</v>
      </c>
      <c r="AM38" s="23" t="e">
        <f t="shared" ca="1" si="90"/>
        <v>#N/A</v>
      </c>
      <c r="AN38" s="23" t="e">
        <f t="shared" ca="1" si="99"/>
        <v>#N/A</v>
      </c>
      <c r="AO38" s="23" t="e">
        <f t="shared" ca="1" si="100"/>
        <v>#N/A</v>
      </c>
      <c r="AP38" s="23" t="e">
        <f t="shared" ca="1" si="91"/>
        <v>#N/A</v>
      </c>
      <c r="AQ38" s="23" t="e">
        <f t="shared" ca="1" si="92"/>
        <v>#N/A</v>
      </c>
      <c r="AR38" s="23" t="e">
        <f t="shared" ca="1" si="103"/>
        <v>#N/A</v>
      </c>
      <c r="AS38" s="23" t="e">
        <f t="shared" ca="1" si="104"/>
        <v>#N/A</v>
      </c>
      <c r="AV38" s="228" t="e">
        <f t="shared" ca="1" si="19"/>
        <v>#N/A</v>
      </c>
      <c r="AW38" s="26" t="e">
        <f t="shared" ca="1" si="20"/>
        <v>#N/A</v>
      </c>
      <c r="AX38" s="228" t="e">
        <f t="shared" ca="1" si="21"/>
        <v>#N/A</v>
      </c>
      <c r="AY38" s="23" t="e">
        <f t="shared" ca="1" si="35"/>
        <v>#N/A</v>
      </c>
      <c r="AZ38" s="23" t="e">
        <f t="shared" ca="1" si="36"/>
        <v>#N/A</v>
      </c>
      <c r="BA38" s="23" t="e">
        <f t="shared" ca="1" si="43"/>
        <v>#N/A</v>
      </c>
      <c r="BB38" s="23" t="e">
        <f t="shared" ca="1" si="44"/>
        <v>#N/A</v>
      </c>
      <c r="BC38" s="23" t="e">
        <f t="shared" ca="1" si="37"/>
        <v>#N/A</v>
      </c>
      <c r="BD38" s="23" t="e">
        <f t="shared" ca="1" si="38"/>
        <v>#N/A</v>
      </c>
      <c r="BE38" s="23" t="e">
        <f t="shared" ca="1" si="47"/>
        <v>#N/A</v>
      </c>
      <c r="BF38" s="23" t="e">
        <f t="shared" ca="1" si="48"/>
        <v>#N/A</v>
      </c>
      <c r="BG38" s="23" t="e">
        <f t="shared" ca="1" si="53"/>
        <v>#N/A</v>
      </c>
      <c r="BH38" s="23" t="e">
        <f t="shared" ca="1" si="54"/>
        <v>#N/A</v>
      </c>
      <c r="BI38" s="23" t="e">
        <f t="shared" ca="1" si="75"/>
        <v>#N/A</v>
      </c>
      <c r="BJ38" s="23" t="e">
        <f t="shared" ca="1" si="76"/>
        <v>#N/A</v>
      </c>
      <c r="BK38" s="23" t="e">
        <f t="shared" ca="1" si="77"/>
        <v>#N/A</v>
      </c>
      <c r="BL38" s="23" t="e">
        <f t="shared" ca="1" si="78"/>
        <v>#N/A</v>
      </c>
      <c r="BM38" s="23" t="e">
        <f t="shared" ca="1" si="81"/>
        <v>#N/A</v>
      </c>
      <c r="BN38" s="23" t="e">
        <f t="shared" ca="1" si="82"/>
        <v>#N/A</v>
      </c>
      <c r="BO38" s="23" t="e">
        <f t="shared" ca="1" si="101"/>
        <v>#N/A</v>
      </c>
      <c r="BP38" s="23" t="e">
        <f t="shared" ca="1" si="102"/>
        <v>#N/A</v>
      </c>
      <c r="BW38" s="389" t="e">
        <f t="shared" ca="1" si="22"/>
        <v>#N/A</v>
      </c>
      <c r="BX38" s="224" t="e">
        <f t="shared" ca="1" si="23"/>
        <v>#N/A</v>
      </c>
      <c r="BY38" s="93" t="e">
        <f t="shared" ca="1" si="24"/>
        <v>#N/A</v>
      </c>
      <c r="BZ38" s="23" t="e">
        <f t="shared" ca="1" si="51"/>
        <v>#N/A</v>
      </c>
      <c r="CA38" s="23" t="e">
        <f t="shared" ca="1" si="52"/>
        <v>#N/A</v>
      </c>
      <c r="CB38" s="23" t="e">
        <f t="shared" ca="1" si="83"/>
        <v>#N/A</v>
      </c>
      <c r="CC38" s="23" t="e">
        <f t="shared" ca="1" si="84"/>
        <v>#N/A</v>
      </c>
      <c r="CF38" s="228" t="e">
        <f t="shared" ca="1" si="25"/>
        <v>#N/A</v>
      </c>
      <c r="CG38" s="224" t="e">
        <f t="shared" ca="1" si="26"/>
        <v>#N/A</v>
      </c>
      <c r="CH38" s="228" t="e">
        <f t="shared" ca="1" si="27"/>
        <v>#N/A</v>
      </c>
      <c r="CI38" s="23" t="e">
        <f t="shared" ca="1" si="28"/>
        <v>#N/A</v>
      </c>
      <c r="CJ38" s="23" t="e">
        <f t="shared" ca="1" si="29"/>
        <v>#N/A</v>
      </c>
      <c r="CK38" s="23" t="e">
        <f t="shared" ca="1" si="33"/>
        <v>#N/A</v>
      </c>
      <c r="CL38" s="23" t="e">
        <f t="shared" ca="1" si="34"/>
        <v>#N/A</v>
      </c>
      <c r="CM38" s="23" t="e">
        <f t="shared" ca="1" si="39"/>
        <v>#N/A</v>
      </c>
      <c r="CN38" s="23" t="e">
        <f t="shared" ca="1" si="40"/>
        <v>#N/A</v>
      </c>
      <c r="CO38" s="23" t="e">
        <f t="shared" ca="1" si="49"/>
        <v>#N/A</v>
      </c>
      <c r="CP38" s="23" t="e">
        <f t="shared" ca="1" si="50"/>
        <v>#N/A</v>
      </c>
      <c r="CQ38" s="23" t="e">
        <f t="shared" ca="1" si="55"/>
        <v>#N/A</v>
      </c>
      <c r="CR38" s="23" t="e">
        <f t="shared" ca="1" si="56"/>
        <v>#N/A</v>
      </c>
      <c r="CS38" s="23" t="e">
        <f t="shared" ca="1" si="57"/>
        <v>#N/A</v>
      </c>
      <c r="CT38" s="23" t="e">
        <f t="shared" ca="1" si="58"/>
        <v>#N/A</v>
      </c>
      <c r="CU38" s="23" t="e">
        <f t="shared" ca="1" si="65"/>
        <v>#N/A</v>
      </c>
      <c r="CV38" s="23" t="e">
        <f t="shared" ca="1" si="66"/>
        <v>#N/A</v>
      </c>
      <c r="CY38" s="23" t="e">
        <f t="shared" ca="1" si="67"/>
        <v>#N/A</v>
      </c>
      <c r="CZ38" s="23" t="e">
        <f t="shared" ca="1" si="68"/>
        <v>#N/A</v>
      </c>
      <c r="DA38" s="23" t="e">
        <f t="shared" ca="1" si="85"/>
        <v>#N/A</v>
      </c>
      <c r="DB38" s="23" t="e">
        <f t="shared" ca="1" si="86"/>
        <v>#N/A</v>
      </c>
      <c r="DC38" s="23"/>
      <c r="DD38" s="23"/>
      <c r="DE38" s="23" t="e">
        <f t="shared" ca="1" si="87"/>
        <v>#N/A</v>
      </c>
      <c r="DF38" s="23" t="e">
        <f t="shared" ca="1" si="88"/>
        <v>#N/A</v>
      </c>
      <c r="DG38" s="23" t="e">
        <f t="shared" ca="1" si="93"/>
        <v>#N/A</v>
      </c>
      <c r="DH38" s="23" t="e">
        <f t="shared" ca="1" si="94"/>
        <v>#N/A</v>
      </c>
      <c r="DI38" s="23" t="e">
        <f t="shared" ca="1" si="105"/>
        <v>#N/A</v>
      </c>
      <c r="DJ38" s="23" t="e">
        <f t="shared" ca="1" si="106"/>
        <v>#N/A</v>
      </c>
      <c r="DM38" s="23" t="e">
        <f t="shared" ca="1" si="95"/>
        <v>#N/A</v>
      </c>
      <c r="DN38" s="23" t="e">
        <f t="shared" ca="1" si="96"/>
        <v>#N/A</v>
      </c>
      <c r="DS38" s="228" t="e">
        <f t="shared" ca="1" si="30"/>
        <v>#N/A</v>
      </c>
      <c r="DT38" s="93" t="e">
        <f t="shared" ca="1" si="31"/>
        <v>#N/A</v>
      </c>
      <c r="DU38" s="228" t="e">
        <f t="shared" ca="1" si="32"/>
        <v>#N/A</v>
      </c>
      <c r="DZ38" s="23" t="e">
        <f t="shared" ca="1" si="61"/>
        <v>#N/A</v>
      </c>
      <c r="EA38" s="23" t="e">
        <f t="shared" ca="1" si="62"/>
        <v>#N/A</v>
      </c>
      <c r="EB38" s="23" t="e">
        <f t="shared" ca="1" si="71"/>
        <v>#N/A</v>
      </c>
      <c r="EC38" s="23" t="e">
        <f t="shared" ca="1" si="72"/>
        <v>#N/A</v>
      </c>
      <c r="ED38" s="23" t="e">
        <f t="shared" ca="1" si="97"/>
        <v>#N/A</v>
      </c>
      <c r="EE38" s="23" t="e">
        <f t="shared" ca="1" si="98"/>
        <v>#N/A</v>
      </c>
      <c r="EH38" s="23" t="e">
        <f t="shared" ca="1" si="107"/>
        <v>#N/A</v>
      </c>
      <c r="EI38" s="23" t="e">
        <f t="shared" ca="1" si="108"/>
        <v>#N/A</v>
      </c>
      <c r="EN38" s="228" t="e">
        <f t="shared" ca="1" si="16"/>
        <v>#N/A</v>
      </c>
      <c r="EO38" s="93" t="e">
        <f t="shared" ca="1" si="17"/>
        <v>#N/A</v>
      </c>
      <c r="EP38" s="93" t="e">
        <f t="shared" ca="1" si="18"/>
        <v>#N/A</v>
      </c>
    </row>
    <row r="39" spans="1:146" x14ac:dyDescent="0.2">
      <c r="A39" s="172" t="e">
        <f ca="1">VLOOKUP($D39,Curves!$A$2:$I$1700,9)</f>
        <v>#N/A</v>
      </c>
      <c r="B39" s="86" t="e">
        <f t="shared" ca="1" si="0"/>
        <v>#N/A</v>
      </c>
      <c r="C39" s="86">
        <f t="shared" si="1"/>
        <v>31</v>
      </c>
      <c r="D39" s="139">
        <v>37834</v>
      </c>
      <c r="E39" s="173" t="e">
        <f ca="1">VLOOKUP($D39,Curves!$A$2:$H$1700,2)*$B39</f>
        <v>#N/A</v>
      </c>
      <c r="F39" s="172" t="e">
        <f ca="1">VLOOKUP($D39,Curves!$A$2:$H$1700,3)*$B39</f>
        <v>#N/A</v>
      </c>
      <c r="G39" s="172" t="e">
        <f ca="1">VLOOKUP($D39,Curves!$A$2:$H$1700,7)*$B39</f>
        <v>#N/A</v>
      </c>
      <c r="H39" s="172" t="e">
        <f ca="1">VLOOKUP($D39,Curves!$A$2:$H$1700,5)*$B39</f>
        <v>#N/A</v>
      </c>
      <c r="I39" s="172" t="e">
        <f ca="1">VLOOKUP($D39,Curves!$A$2:$H$1700,4)*$B39</f>
        <v>#N/A</v>
      </c>
      <c r="J39" s="174" t="e">
        <f ca="1">VLOOKUP($D39,Curves!$A$2:$H$1700,8)*$B39</f>
        <v>#N/A</v>
      </c>
      <c r="K39" s="172" t="e">
        <f t="shared" ca="1" si="2"/>
        <v>#N/A</v>
      </c>
      <c r="L39" s="140" t="e">
        <f ca="1">VLOOKUP($D39,Curves!$N$2:$T$2600,2)*$B39</f>
        <v>#N/A</v>
      </c>
      <c r="M39" s="141" t="e">
        <f ca="1">VLOOKUP($D39,Curves!$N$2:$T$2600,3)*$B39</f>
        <v>#N/A</v>
      </c>
      <c r="N39" s="181" t="e">
        <f t="shared" ca="1" si="3"/>
        <v>#N/A</v>
      </c>
      <c r="O39" s="182" t="e">
        <f t="shared" ca="1" si="4"/>
        <v>#N/A</v>
      </c>
      <c r="P39" s="173" t="e">
        <f t="shared" ca="1" si="5"/>
        <v>#N/A</v>
      </c>
      <c r="Q39" s="140" t="e">
        <f ca="1">VLOOKUP($D39,Curves!$N$2:$T$2600,4)*$B39</f>
        <v>#N/A</v>
      </c>
      <c r="R39" s="141" t="e">
        <f ca="1">VLOOKUP($D39,Curves!$N$2:$T$2600,5)*$B39</f>
        <v>#N/A</v>
      </c>
      <c r="S39" s="181" t="e">
        <f t="shared" ca="1" si="6"/>
        <v>#N/A</v>
      </c>
      <c r="T39" s="182" t="e">
        <f t="shared" ca="1" si="7"/>
        <v>#N/A</v>
      </c>
      <c r="U39" s="151" t="e">
        <f t="shared" ca="1" si="8"/>
        <v>#N/A</v>
      </c>
      <c r="V39" s="151" t="e">
        <f t="shared" ca="1" si="9"/>
        <v>#N/A</v>
      </c>
      <c r="W39" s="151" t="e">
        <f t="shared" ca="1" si="10"/>
        <v>#N/A</v>
      </c>
      <c r="X39" s="343" t="e">
        <f ca="1">VLOOKUP($D39,[2]CurveFetch!$D$8:$S$13000,16,0)*$B39</f>
        <v>#N/A</v>
      </c>
      <c r="Y39" s="141" t="e">
        <f ca="1">VLOOKUP($D39,Curves!$N$2:$T$2600,7)*$B39</f>
        <v>#N/A</v>
      </c>
      <c r="Z39" s="200" t="e">
        <f t="shared" ca="1" si="11"/>
        <v>#N/A</v>
      </c>
      <c r="AA39" s="181" t="e">
        <f t="shared" ca="1" si="12"/>
        <v>#N/A</v>
      </c>
      <c r="AB39" s="181" t="e">
        <f t="shared" ca="1" si="13"/>
        <v>#N/A</v>
      </c>
      <c r="AC39" s="181" t="e">
        <f t="shared" ca="1" si="13"/>
        <v>#N/A</v>
      </c>
      <c r="AD39" s="181" t="e">
        <f t="shared" ca="1" si="14"/>
        <v>#N/A</v>
      </c>
      <c r="AE39" s="182" t="e">
        <f t="shared" ca="1" si="15"/>
        <v>#N/A</v>
      </c>
      <c r="AF39" s="23" t="e">
        <f t="shared" ca="1" si="41"/>
        <v>#N/A</v>
      </c>
      <c r="AG39" s="23" t="e">
        <f t="shared" ca="1" si="42"/>
        <v>#N/A</v>
      </c>
      <c r="AH39" s="23" t="e">
        <f t="shared" ca="1" si="63"/>
        <v>#N/A</v>
      </c>
      <c r="AI39" s="23" t="e">
        <f t="shared" ca="1" si="64"/>
        <v>#N/A</v>
      </c>
      <c r="AJ39" s="23" t="e">
        <f t="shared" ca="1" si="79"/>
        <v>#N/A</v>
      </c>
      <c r="AK39" s="23" t="e">
        <f t="shared" ca="1" si="80"/>
        <v>#N/A</v>
      </c>
      <c r="AL39" s="23" t="e">
        <f t="shared" ca="1" si="89"/>
        <v>#N/A</v>
      </c>
      <c r="AM39" s="23" t="e">
        <f t="shared" ca="1" si="90"/>
        <v>#N/A</v>
      </c>
      <c r="AN39" s="23" t="e">
        <f t="shared" ca="1" si="99"/>
        <v>#N/A</v>
      </c>
      <c r="AO39" s="23" t="e">
        <f t="shared" ca="1" si="100"/>
        <v>#N/A</v>
      </c>
      <c r="AP39" s="23" t="e">
        <f t="shared" ca="1" si="91"/>
        <v>#N/A</v>
      </c>
      <c r="AQ39" s="23" t="e">
        <f t="shared" ca="1" si="92"/>
        <v>#N/A</v>
      </c>
      <c r="AR39" s="23" t="e">
        <f t="shared" ca="1" si="103"/>
        <v>#N/A</v>
      </c>
      <c r="AS39" s="23" t="e">
        <f t="shared" ca="1" si="104"/>
        <v>#N/A</v>
      </c>
      <c r="AV39" s="228" t="e">
        <f t="shared" ca="1" si="19"/>
        <v>#N/A</v>
      </c>
      <c r="AW39" s="26" t="e">
        <f t="shared" ca="1" si="20"/>
        <v>#N/A</v>
      </c>
      <c r="AX39" s="228" t="e">
        <f t="shared" ca="1" si="21"/>
        <v>#N/A</v>
      </c>
      <c r="AY39" s="23" t="e">
        <f t="shared" ca="1" si="35"/>
        <v>#N/A</v>
      </c>
      <c r="AZ39" s="23" t="e">
        <f t="shared" ca="1" si="36"/>
        <v>#N/A</v>
      </c>
      <c r="BA39" s="23" t="e">
        <f t="shared" ca="1" si="43"/>
        <v>#N/A</v>
      </c>
      <c r="BB39" s="23" t="e">
        <f t="shared" ca="1" si="44"/>
        <v>#N/A</v>
      </c>
      <c r="BC39" s="23" t="e">
        <f t="shared" ca="1" si="37"/>
        <v>#N/A</v>
      </c>
      <c r="BD39" s="23" t="e">
        <f t="shared" ca="1" si="38"/>
        <v>#N/A</v>
      </c>
      <c r="BE39" s="23" t="e">
        <f t="shared" ca="1" si="47"/>
        <v>#N/A</v>
      </c>
      <c r="BF39" s="23" t="e">
        <f t="shared" ca="1" si="48"/>
        <v>#N/A</v>
      </c>
      <c r="BG39" s="23" t="e">
        <f t="shared" ca="1" si="53"/>
        <v>#N/A</v>
      </c>
      <c r="BH39" s="23" t="e">
        <f t="shared" ca="1" si="54"/>
        <v>#N/A</v>
      </c>
      <c r="BI39" s="23" t="e">
        <f t="shared" ca="1" si="75"/>
        <v>#N/A</v>
      </c>
      <c r="BJ39" s="23" t="e">
        <f t="shared" ca="1" si="76"/>
        <v>#N/A</v>
      </c>
      <c r="BK39" s="23" t="e">
        <f t="shared" ca="1" si="77"/>
        <v>#N/A</v>
      </c>
      <c r="BL39" s="23" t="e">
        <f t="shared" ca="1" si="78"/>
        <v>#N/A</v>
      </c>
      <c r="BM39" s="23" t="e">
        <f t="shared" ca="1" si="81"/>
        <v>#N/A</v>
      </c>
      <c r="BN39" s="23" t="e">
        <f t="shared" ca="1" si="82"/>
        <v>#N/A</v>
      </c>
      <c r="BO39" s="23" t="e">
        <f t="shared" ca="1" si="101"/>
        <v>#N/A</v>
      </c>
      <c r="BP39" s="23" t="e">
        <f t="shared" ca="1" si="102"/>
        <v>#N/A</v>
      </c>
      <c r="BW39" s="389" t="e">
        <f t="shared" ca="1" si="22"/>
        <v>#N/A</v>
      </c>
      <c r="BX39" s="224" t="e">
        <f t="shared" ca="1" si="23"/>
        <v>#N/A</v>
      </c>
      <c r="BY39" s="93" t="e">
        <f t="shared" ca="1" si="24"/>
        <v>#N/A</v>
      </c>
      <c r="BZ39" s="23" t="e">
        <f t="shared" ca="1" si="51"/>
        <v>#N/A</v>
      </c>
      <c r="CA39" s="23" t="e">
        <f t="shared" ca="1" si="52"/>
        <v>#N/A</v>
      </c>
      <c r="CB39" s="23" t="e">
        <f t="shared" ca="1" si="83"/>
        <v>#N/A</v>
      </c>
      <c r="CC39" s="23" t="e">
        <f t="shared" ca="1" si="84"/>
        <v>#N/A</v>
      </c>
      <c r="CF39" s="228" t="e">
        <f t="shared" ca="1" si="25"/>
        <v>#N/A</v>
      </c>
      <c r="CG39" s="224" t="e">
        <f t="shared" ca="1" si="26"/>
        <v>#N/A</v>
      </c>
      <c r="CH39" s="228" t="e">
        <f t="shared" ca="1" si="27"/>
        <v>#N/A</v>
      </c>
      <c r="CI39" s="23" t="e">
        <f t="shared" ca="1" si="28"/>
        <v>#N/A</v>
      </c>
      <c r="CJ39" s="23" t="e">
        <f t="shared" ca="1" si="29"/>
        <v>#N/A</v>
      </c>
      <c r="CK39" s="23" t="e">
        <f t="shared" ca="1" si="33"/>
        <v>#N/A</v>
      </c>
      <c r="CL39" s="23" t="e">
        <f t="shared" ca="1" si="34"/>
        <v>#N/A</v>
      </c>
      <c r="CM39" s="23" t="e">
        <f t="shared" ca="1" si="39"/>
        <v>#N/A</v>
      </c>
      <c r="CN39" s="23" t="e">
        <f t="shared" ca="1" si="40"/>
        <v>#N/A</v>
      </c>
      <c r="CO39" s="23" t="e">
        <f t="shared" ca="1" si="49"/>
        <v>#N/A</v>
      </c>
      <c r="CP39" s="23" t="e">
        <f t="shared" ca="1" si="50"/>
        <v>#N/A</v>
      </c>
      <c r="CQ39" s="23" t="e">
        <f t="shared" ca="1" si="55"/>
        <v>#N/A</v>
      </c>
      <c r="CR39" s="23" t="e">
        <f t="shared" ca="1" si="56"/>
        <v>#N/A</v>
      </c>
      <c r="CS39" s="23" t="e">
        <f t="shared" ca="1" si="57"/>
        <v>#N/A</v>
      </c>
      <c r="CT39" s="23" t="e">
        <f t="shared" ca="1" si="58"/>
        <v>#N/A</v>
      </c>
      <c r="CU39" s="23" t="e">
        <f t="shared" ca="1" si="65"/>
        <v>#N/A</v>
      </c>
      <c r="CV39" s="23" t="e">
        <f t="shared" ca="1" si="66"/>
        <v>#N/A</v>
      </c>
      <c r="CW39" s="23" t="e">
        <f t="shared" ref="CW39:CW102" ca="1" si="109">$CW$7*$J$2*$J$5*$AB39</f>
        <v>#N/A</v>
      </c>
      <c r="CX39" s="23" t="e">
        <f t="shared" ref="CX39:CX102" ca="1" si="110">$CW$7*$J$3*$J$5*$AC39</f>
        <v>#N/A</v>
      </c>
      <c r="CY39" s="23" t="e">
        <f t="shared" ca="1" si="67"/>
        <v>#N/A</v>
      </c>
      <c r="CZ39" s="23" t="e">
        <f t="shared" ca="1" si="68"/>
        <v>#N/A</v>
      </c>
      <c r="DA39" s="23" t="e">
        <f t="shared" ca="1" si="85"/>
        <v>#N/A</v>
      </c>
      <c r="DB39" s="23" t="e">
        <f t="shared" ca="1" si="86"/>
        <v>#N/A</v>
      </c>
      <c r="DC39" s="23"/>
      <c r="DD39" s="23"/>
      <c r="DE39" s="23" t="e">
        <f t="shared" ca="1" si="87"/>
        <v>#N/A</v>
      </c>
      <c r="DF39" s="23" t="e">
        <f t="shared" ca="1" si="88"/>
        <v>#N/A</v>
      </c>
      <c r="DG39" s="23" t="e">
        <f t="shared" ca="1" si="93"/>
        <v>#N/A</v>
      </c>
      <c r="DH39" s="23" t="e">
        <f t="shared" ca="1" si="94"/>
        <v>#N/A</v>
      </c>
      <c r="DI39" s="23" t="e">
        <f t="shared" ca="1" si="105"/>
        <v>#N/A</v>
      </c>
      <c r="DJ39" s="23" t="e">
        <f t="shared" ca="1" si="106"/>
        <v>#N/A</v>
      </c>
      <c r="DM39" s="23" t="e">
        <f t="shared" ca="1" si="95"/>
        <v>#N/A</v>
      </c>
      <c r="DN39" s="23" t="e">
        <f t="shared" ca="1" si="96"/>
        <v>#N/A</v>
      </c>
      <c r="DS39" s="228" t="e">
        <f t="shared" ca="1" si="30"/>
        <v>#N/A</v>
      </c>
      <c r="DT39" s="93" t="e">
        <f t="shared" ca="1" si="31"/>
        <v>#N/A</v>
      </c>
      <c r="DU39" s="228" t="e">
        <f t="shared" ca="1" si="32"/>
        <v>#N/A</v>
      </c>
      <c r="DZ39" s="23" t="e">
        <f t="shared" ca="1" si="61"/>
        <v>#N/A</v>
      </c>
      <c r="EA39" s="23" t="e">
        <f t="shared" ca="1" si="62"/>
        <v>#N/A</v>
      </c>
      <c r="EB39" s="23" t="e">
        <f t="shared" ca="1" si="71"/>
        <v>#N/A</v>
      </c>
      <c r="EC39" s="23" t="e">
        <f t="shared" ca="1" si="72"/>
        <v>#N/A</v>
      </c>
      <c r="ED39" s="23" t="e">
        <f t="shared" ca="1" si="97"/>
        <v>#N/A</v>
      </c>
      <c r="EE39" s="23" t="e">
        <f t="shared" ca="1" si="98"/>
        <v>#N/A</v>
      </c>
      <c r="EH39" s="23" t="e">
        <f t="shared" ca="1" si="107"/>
        <v>#N/A</v>
      </c>
      <c r="EI39" s="23" t="e">
        <f t="shared" ca="1" si="108"/>
        <v>#N/A</v>
      </c>
      <c r="EN39" s="228" t="e">
        <f t="shared" ca="1" si="16"/>
        <v>#N/A</v>
      </c>
      <c r="EO39" s="93" t="e">
        <f t="shared" ca="1" si="17"/>
        <v>#N/A</v>
      </c>
      <c r="EP39" s="93" t="e">
        <f t="shared" ca="1" si="18"/>
        <v>#N/A</v>
      </c>
    </row>
    <row r="40" spans="1:146" x14ac:dyDescent="0.2">
      <c r="A40" s="172" t="e">
        <f ca="1">VLOOKUP($D40,Curves!$A$2:$I$1700,9)</f>
        <v>#N/A</v>
      </c>
      <c r="B40" s="86" t="e">
        <f t="shared" ca="1" si="0"/>
        <v>#N/A</v>
      </c>
      <c r="C40" s="86">
        <f t="shared" si="1"/>
        <v>30</v>
      </c>
      <c r="D40" s="139">
        <v>37865</v>
      </c>
      <c r="E40" s="173" t="e">
        <f ca="1">VLOOKUP($D40,Curves!$A$2:$H$1700,2)*$B40</f>
        <v>#N/A</v>
      </c>
      <c r="F40" s="172" t="e">
        <f ca="1">VLOOKUP($D40,Curves!$A$2:$H$1700,3)*$B40</f>
        <v>#N/A</v>
      </c>
      <c r="G40" s="172" t="e">
        <f ca="1">VLOOKUP($D40,Curves!$A$2:$H$1700,7)*$B40</f>
        <v>#N/A</v>
      </c>
      <c r="H40" s="172" t="e">
        <f ca="1">VLOOKUP($D40,Curves!$A$2:$H$1700,5)*$B40</f>
        <v>#N/A</v>
      </c>
      <c r="I40" s="172" t="e">
        <f ca="1">VLOOKUP($D40,Curves!$A$2:$H$1700,4)*$B40</f>
        <v>#N/A</v>
      </c>
      <c r="J40" s="174" t="e">
        <f ca="1">VLOOKUP($D40,Curves!$A$2:$H$1700,8)*$B40</f>
        <v>#N/A</v>
      </c>
      <c r="K40" s="172" t="e">
        <f t="shared" ca="1" si="2"/>
        <v>#N/A</v>
      </c>
      <c r="L40" s="140" t="e">
        <f ca="1">VLOOKUP($D40,Curves!$N$2:$T$2600,2)*$B40</f>
        <v>#N/A</v>
      </c>
      <c r="M40" s="141" t="e">
        <f ca="1">VLOOKUP($D40,Curves!$N$2:$T$2600,3)*$B40</f>
        <v>#N/A</v>
      </c>
      <c r="N40" s="181" t="e">
        <f t="shared" ca="1" si="3"/>
        <v>#N/A</v>
      </c>
      <c r="O40" s="182" t="e">
        <f t="shared" ca="1" si="4"/>
        <v>#N/A</v>
      </c>
      <c r="P40" s="173" t="e">
        <f t="shared" ca="1" si="5"/>
        <v>#N/A</v>
      </c>
      <c r="Q40" s="140" t="e">
        <f ca="1">VLOOKUP($D40,Curves!$N$2:$T$2600,4)*$B40</f>
        <v>#N/A</v>
      </c>
      <c r="R40" s="141" t="e">
        <f ca="1">VLOOKUP($D40,Curves!$N$2:$T$2600,5)*$B40</f>
        <v>#N/A</v>
      </c>
      <c r="S40" s="181" t="e">
        <f t="shared" ca="1" si="6"/>
        <v>#N/A</v>
      </c>
      <c r="T40" s="182" t="e">
        <f t="shared" ca="1" si="7"/>
        <v>#N/A</v>
      </c>
      <c r="U40" s="151" t="e">
        <f t="shared" ca="1" si="8"/>
        <v>#N/A</v>
      </c>
      <c r="V40" s="151" t="e">
        <f t="shared" ca="1" si="9"/>
        <v>#N/A</v>
      </c>
      <c r="W40" s="151" t="e">
        <f t="shared" ca="1" si="10"/>
        <v>#N/A</v>
      </c>
      <c r="X40" s="343" t="e">
        <f ca="1">VLOOKUP($D40,[2]CurveFetch!$D$8:$S$13000,16,0)*$B40</f>
        <v>#N/A</v>
      </c>
      <c r="Y40" s="141" t="e">
        <f ca="1">VLOOKUP($D40,Curves!$N$2:$T$2600,7)*$B40</f>
        <v>#N/A</v>
      </c>
      <c r="Z40" s="200" t="e">
        <f t="shared" ca="1" si="11"/>
        <v>#N/A</v>
      </c>
      <c r="AA40" s="181" t="e">
        <f t="shared" ca="1" si="12"/>
        <v>#N/A</v>
      </c>
      <c r="AB40" s="181" t="e">
        <f t="shared" ca="1" si="13"/>
        <v>#N/A</v>
      </c>
      <c r="AC40" s="181" t="e">
        <f t="shared" ca="1" si="13"/>
        <v>#N/A</v>
      </c>
      <c r="AD40" s="181" t="e">
        <f t="shared" ca="1" si="14"/>
        <v>#N/A</v>
      </c>
      <c r="AE40" s="182" t="e">
        <f t="shared" ca="1" si="15"/>
        <v>#N/A</v>
      </c>
      <c r="AF40" s="23" t="e">
        <f t="shared" ca="1" si="41"/>
        <v>#N/A</v>
      </c>
      <c r="AG40" s="23" t="e">
        <f t="shared" ca="1" si="42"/>
        <v>#N/A</v>
      </c>
      <c r="AH40" s="23" t="e">
        <f t="shared" ca="1" si="63"/>
        <v>#N/A</v>
      </c>
      <c r="AI40" s="23" t="e">
        <f t="shared" ca="1" si="64"/>
        <v>#N/A</v>
      </c>
      <c r="AJ40" s="23" t="e">
        <f t="shared" ca="1" si="79"/>
        <v>#N/A</v>
      </c>
      <c r="AK40" s="23" t="e">
        <f t="shared" ca="1" si="80"/>
        <v>#N/A</v>
      </c>
      <c r="AL40" s="23" t="e">
        <f t="shared" ca="1" si="89"/>
        <v>#N/A</v>
      </c>
      <c r="AM40" s="23" t="e">
        <f t="shared" ca="1" si="90"/>
        <v>#N/A</v>
      </c>
      <c r="AN40" s="23" t="e">
        <f t="shared" ca="1" si="99"/>
        <v>#N/A</v>
      </c>
      <c r="AO40" s="23" t="e">
        <f t="shared" ca="1" si="100"/>
        <v>#N/A</v>
      </c>
      <c r="AP40" s="23" t="e">
        <f t="shared" ca="1" si="91"/>
        <v>#N/A</v>
      </c>
      <c r="AQ40" s="23" t="e">
        <f t="shared" ca="1" si="92"/>
        <v>#N/A</v>
      </c>
      <c r="AR40" s="23" t="e">
        <f t="shared" ca="1" si="103"/>
        <v>#N/A</v>
      </c>
      <c r="AS40" s="23" t="e">
        <f t="shared" ca="1" si="104"/>
        <v>#N/A</v>
      </c>
      <c r="AV40" s="228" t="e">
        <f t="shared" ca="1" si="19"/>
        <v>#N/A</v>
      </c>
      <c r="AW40" s="26" t="e">
        <f t="shared" ca="1" si="20"/>
        <v>#N/A</v>
      </c>
      <c r="AX40" s="228" t="e">
        <f t="shared" ca="1" si="21"/>
        <v>#N/A</v>
      </c>
      <c r="AY40" s="23" t="e">
        <f t="shared" ca="1" si="35"/>
        <v>#N/A</v>
      </c>
      <c r="AZ40" s="23" t="e">
        <f t="shared" ca="1" si="36"/>
        <v>#N/A</v>
      </c>
      <c r="BA40" s="23" t="e">
        <f t="shared" ca="1" si="43"/>
        <v>#N/A</v>
      </c>
      <c r="BB40" s="23" t="e">
        <f t="shared" ca="1" si="44"/>
        <v>#N/A</v>
      </c>
      <c r="BC40" s="23" t="e">
        <f t="shared" ca="1" si="37"/>
        <v>#N/A</v>
      </c>
      <c r="BD40" s="23" t="e">
        <f t="shared" ca="1" si="38"/>
        <v>#N/A</v>
      </c>
      <c r="BE40" s="23" t="e">
        <f t="shared" ca="1" si="47"/>
        <v>#N/A</v>
      </c>
      <c r="BF40" s="23" t="e">
        <f t="shared" ca="1" si="48"/>
        <v>#N/A</v>
      </c>
      <c r="BG40" s="23" t="e">
        <f t="shared" ca="1" si="53"/>
        <v>#N/A</v>
      </c>
      <c r="BH40" s="23" t="e">
        <f t="shared" ca="1" si="54"/>
        <v>#N/A</v>
      </c>
      <c r="BI40" s="23" t="e">
        <f t="shared" ca="1" si="75"/>
        <v>#N/A</v>
      </c>
      <c r="BJ40" s="23" t="e">
        <f t="shared" ca="1" si="76"/>
        <v>#N/A</v>
      </c>
      <c r="BK40" s="23" t="e">
        <f t="shared" ca="1" si="77"/>
        <v>#N/A</v>
      </c>
      <c r="BL40" s="23" t="e">
        <f t="shared" ca="1" si="78"/>
        <v>#N/A</v>
      </c>
      <c r="BM40" s="23" t="e">
        <f t="shared" ca="1" si="81"/>
        <v>#N/A</v>
      </c>
      <c r="BN40" s="23" t="e">
        <f t="shared" ca="1" si="82"/>
        <v>#N/A</v>
      </c>
      <c r="BO40" s="23" t="e">
        <f t="shared" ca="1" si="101"/>
        <v>#N/A</v>
      </c>
      <c r="BP40" s="23" t="e">
        <f t="shared" ca="1" si="102"/>
        <v>#N/A</v>
      </c>
      <c r="BQ40" s="23" t="e">
        <f t="shared" ref="BQ40:BQ103" ca="1" si="111">$BQ$7*$J$2*$J$5*$S40</f>
        <v>#N/A</v>
      </c>
      <c r="BR40" s="23" t="e">
        <f t="shared" ref="BR40:BR103" ca="1" si="112">$BQ$7*$J$3*$J$5*$T40</f>
        <v>#N/A</v>
      </c>
      <c r="BS40" s="23"/>
      <c r="BT40" s="23"/>
      <c r="BU40" s="23"/>
      <c r="BV40" s="23"/>
      <c r="BW40" s="389" t="e">
        <f t="shared" ca="1" si="22"/>
        <v>#N/A</v>
      </c>
      <c r="BX40" s="224" t="e">
        <f t="shared" ca="1" si="23"/>
        <v>#N/A</v>
      </c>
      <c r="BY40" s="93" t="e">
        <f t="shared" ca="1" si="24"/>
        <v>#N/A</v>
      </c>
      <c r="BZ40" s="23" t="e">
        <f t="shared" ca="1" si="51"/>
        <v>#N/A</v>
      </c>
      <c r="CA40" s="23" t="e">
        <f t="shared" ca="1" si="52"/>
        <v>#N/A</v>
      </c>
      <c r="CB40" s="23" t="e">
        <f t="shared" ca="1" si="83"/>
        <v>#N/A</v>
      </c>
      <c r="CC40" s="23" t="e">
        <f t="shared" ca="1" si="84"/>
        <v>#N/A</v>
      </c>
      <c r="CD40" s="23"/>
      <c r="CE40" s="23"/>
      <c r="CF40" s="228" t="e">
        <f t="shared" ca="1" si="25"/>
        <v>#N/A</v>
      </c>
      <c r="CG40" s="224" t="e">
        <f t="shared" ca="1" si="26"/>
        <v>#N/A</v>
      </c>
      <c r="CH40" s="228" t="e">
        <f t="shared" ca="1" si="27"/>
        <v>#N/A</v>
      </c>
      <c r="CI40" s="23" t="e">
        <f t="shared" ca="1" si="28"/>
        <v>#N/A</v>
      </c>
      <c r="CJ40" s="23" t="e">
        <f t="shared" ca="1" si="29"/>
        <v>#N/A</v>
      </c>
      <c r="CK40" s="23" t="e">
        <f t="shared" ca="1" si="33"/>
        <v>#N/A</v>
      </c>
      <c r="CL40" s="23" t="e">
        <f t="shared" ca="1" si="34"/>
        <v>#N/A</v>
      </c>
      <c r="CM40" s="23" t="e">
        <f t="shared" ca="1" si="39"/>
        <v>#N/A</v>
      </c>
      <c r="CN40" s="23" t="e">
        <f t="shared" ca="1" si="40"/>
        <v>#N/A</v>
      </c>
      <c r="CO40" s="23" t="e">
        <f t="shared" ca="1" si="49"/>
        <v>#N/A</v>
      </c>
      <c r="CP40" s="23" t="e">
        <f t="shared" ca="1" si="50"/>
        <v>#N/A</v>
      </c>
      <c r="CQ40" s="23" t="e">
        <f t="shared" ca="1" si="55"/>
        <v>#N/A</v>
      </c>
      <c r="CR40" s="23" t="e">
        <f t="shared" ca="1" si="56"/>
        <v>#N/A</v>
      </c>
      <c r="CS40" s="23" t="e">
        <f t="shared" ca="1" si="57"/>
        <v>#N/A</v>
      </c>
      <c r="CT40" s="23" t="e">
        <f t="shared" ca="1" si="58"/>
        <v>#N/A</v>
      </c>
      <c r="CU40" s="23" t="e">
        <f t="shared" ca="1" si="65"/>
        <v>#N/A</v>
      </c>
      <c r="CV40" s="23" t="e">
        <f t="shared" ca="1" si="66"/>
        <v>#N/A</v>
      </c>
      <c r="CW40" s="23" t="e">
        <f t="shared" ca="1" si="109"/>
        <v>#N/A</v>
      </c>
      <c r="CX40" s="23" t="e">
        <f t="shared" ca="1" si="110"/>
        <v>#N/A</v>
      </c>
      <c r="CY40" s="23" t="e">
        <f t="shared" ca="1" si="67"/>
        <v>#N/A</v>
      </c>
      <c r="CZ40" s="23" t="e">
        <f t="shared" ca="1" si="68"/>
        <v>#N/A</v>
      </c>
      <c r="DA40" s="23" t="e">
        <f t="shared" ca="1" si="85"/>
        <v>#N/A</v>
      </c>
      <c r="DB40" s="23" t="e">
        <f t="shared" ca="1" si="86"/>
        <v>#N/A</v>
      </c>
      <c r="DC40" s="23"/>
      <c r="DD40" s="23"/>
      <c r="DE40" s="23" t="e">
        <f t="shared" ca="1" si="87"/>
        <v>#N/A</v>
      </c>
      <c r="DF40" s="23" t="e">
        <f t="shared" ca="1" si="88"/>
        <v>#N/A</v>
      </c>
      <c r="DG40" s="23" t="e">
        <f t="shared" ca="1" si="93"/>
        <v>#N/A</v>
      </c>
      <c r="DH40" s="23" t="e">
        <f t="shared" ca="1" si="94"/>
        <v>#N/A</v>
      </c>
      <c r="DI40" s="23" t="e">
        <f t="shared" ca="1" si="105"/>
        <v>#N/A</v>
      </c>
      <c r="DJ40" s="23" t="e">
        <f t="shared" ca="1" si="106"/>
        <v>#N/A</v>
      </c>
      <c r="DM40" s="23" t="e">
        <f t="shared" ca="1" si="95"/>
        <v>#N/A</v>
      </c>
      <c r="DN40" s="23" t="e">
        <f t="shared" ca="1" si="96"/>
        <v>#N/A</v>
      </c>
      <c r="DS40" s="228" t="e">
        <f t="shared" ca="1" si="30"/>
        <v>#N/A</v>
      </c>
      <c r="DT40" s="93" t="e">
        <f t="shared" ca="1" si="31"/>
        <v>#N/A</v>
      </c>
      <c r="DU40" s="228" t="e">
        <f t="shared" ca="1" si="32"/>
        <v>#N/A</v>
      </c>
      <c r="DZ40" s="23" t="e">
        <f t="shared" ca="1" si="61"/>
        <v>#N/A</v>
      </c>
      <c r="EA40" s="23" t="e">
        <f t="shared" ca="1" si="62"/>
        <v>#N/A</v>
      </c>
      <c r="EB40" s="23" t="e">
        <f t="shared" ca="1" si="71"/>
        <v>#N/A</v>
      </c>
      <c r="EC40" s="23" t="e">
        <f t="shared" ca="1" si="72"/>
        <v>#N/A</v>
      </c>
      <c r="ED40" s="23" t="e">
        <f t="shared" ca="1" si="97"/>
        <v>#N/A</v>
      </c>
      <c r="EE40" s="23" t="e">
        <f t="shared" ca="1" si="98"/>
        <v>#N/A</v>
      </c>
      <c r="EH40" s="23" t="e">
        <f t="shared" ca="1" si="107"/>
        <v>#N/A</v>
      </c>
      <c r="EI40" s="23" t="e">
        <f t="shared" ca="1" si="108"/>
        <v>#N/A</v>
      </c>
      <c r="EN40" s="228" t="e">
        <f t="shared" ca="1" si="16"/>
        <v>#N/A</v>
      </c>
      <c r="EO40" s="93" t="e">
        <f t="shared" ca="1" si="17"/>
        <v>#N/A</v>
      </c>
      <c r="EP40" s="93" t="e">
        <f t="shared" ca="1" si="18"/>
        <v>#N/A</v>
      </c>
    </row>
    <row r="41" spans="1:146" x14ac:dyDescent="0.2">
      <c r="A41" s="172" t="e">
        <f ca="1">VLOOKUP($D41,Curves!$A$2:$I$1700,9)</f>
        <v>#N/A</v>
      </c>
      <c r="B41" s="86" t="e">
        <f t="shared" ca="1" si="0"/>
        <v>#N/A</v>
      </c>
      <c r="C41" s="86">
        <f t="shared" si="1"/>
        <v>31</v>
      </c>
      <c r="D41" s="139">
        <v>37895</v>
      </c>
      <c r="E41" s="173" t="e">
        <f ca="1">VLOOKUP($D41,Curves!$A$2:$H$1700,2)*$B41</f>
        <v>#N/A</v>
      </c>
      <c r="F41" s="172" t="e">
        <f ca="1">VLOOKUP($D41,Curves!$A$2:$H$1700,3)*$B41</f>
        <v>#N/A</v>
      </c>
      <c r="G41" s="172" t="e">
        <f ca="1">VLOOKUP($D41,Curves!$A$2:$H$1700,7)*$B41</f>
        <v>#N/A</v>
      </c>
      <c r="H41" s="172" t="e">
        <f ca="1">VLOOKUP($D41,Curves!$A$2:$H$1700,5)*$B41</f>
        <v>#N/A</v>
      </c>
      <c r="I41" s="172" t="e">
        <f ca="1">VLOOKUP($D41,Curves!$A$2:$H$1700,4)*$B41</f>
        <v>#N/A</v>
      </c>
      <c r="J41" s="174" t="e">
        <f ca="1">VLOOKUP($D41,Curves!$A$2:$H$1700,8)*$B41</f>
        <v>#N/A</v>
      </c>
      <c r="K41" s="172" t="e">
        <f t="shared" ca="1" si="2"/>
        <v>#N/A</v>
      </c>
      <c r="L41" s="140" t="e">
        <f ca="1">VLOOKUP($D41,Curves!$N$2:$T$2600,2)*$B41</f>
        <v>#N/A</v>
      </c>
      <c r="M41" s="141" t="e">
        <f ca="1">VLOOKUP($D41,Curves!$N$2:$T$2600,3)*$B41</f>
        <v>#N/A</v>
      </c>
      <c r="N41" s="181" t="e">
        <f t="shared" ca="1" si="3"/>
        <v>#N/A</v>
      </c>
      <c r="O41" s="182" t="e">
        <f t="shared" ca="1" si="4"/>
        <v>#N/A</v>
      </c>
      <c r="P41" s="173" t="e">
        <f t="shared" ca="1" si="5"/>
        <v>#N/A</v>
      </c>
      <c r="Q41" s="140" t="e">
        <f ca="1">VLOOKUP($D41,Curves!$N$2:$T$2600,4)*$B41</f>
        <v>#N/A</v>
      </c>
      <c r="R41" s="141" t="e">
        <f ca="1">VLOOKUP($D41,Curves!$N$2:$T$2600,5)*$B41</f>
        <v>#N/A</v>
      </c>
      <c r="S41" s="181" t="e">
        <f t="shared" ca="1" si="6"/>
        <v>#N/A</v>
      </c>
      <c r="T41" s="182" t="e">
        <f t="shared" ca="1" si="7"/>
        <v>#N/A</v>
      </c>
      <c r="U41" s="151" t="e">
        <f t="shared" ca="1" si="8"/>
        <v>#N/A</v>
      </c>
      <c r="V41" s="151" t="e">
        <f t="shared" ca="1" si="9"/>
        <v>#N/A</v>
      </c>
      <c r="W41" s="151" t="e">
        <f t="shared" ca="1" si="10"/>
        <v>#N/A</v>
      </c>
      <c r="X41" s="343" t="e">
        <f ca="1">VLOOKUP($D41,[2]CurveFetch!$D$8:$S$13000,16,0)*$B41</f>
        <v>#N/A</v>
      </c>
      <c r="Y41" s="141" t="e">
        <f ca="1">VLOOKUP($D41,Curves!$N$2:$T$2600,7)*$B41</f>
        <v>#N/A</v>
      </c>
      <c r="Z41" s="200" t="e">
        <f t="shared" ca="1" si="11"/>
        <v>#N/A</v>
      </c>
      <c r="AA41" s="181" t="e">
        <f t="shared" ca="1" si="12"/>
        <v>#N/A</v>
      </c>
      <c r="AB41" s="181" t="e">
        <f t="shared" ca="1" si="13"/>
        <v>#N/A</v>
      </c>
      <c r="AC41" s="181" t="e">
        <f t="shared" ca="1" si="13"/>
        <v>#N/A</v>
      </c>
      <c r="AD41" s="181" t="e">
        <f t="shared" ca="1" si="14"/>
        <v>#N/A</v>
      </c>
      <c r="AE41" s="182" t="e">
        <f t="shared" ca="1" si="15"/>
        <v>#N/A</v>
      </c>
      <c r="AF41" s="23" t="e">
        <f t="shared" ca="1" si="41"/>
        <v>#N/A</v>
      </c>
      <c r="AG41" s="23" t="e">
        <f t="shared" ca="1" si="42"/>
        <v>#N/A</v>
      </c>
      <c r="AH41" s="23" t="e">
        <f t="shared" ca="1" si="63"/>
        <v>#N/A</v>
      </c>
      <c r="AI41" s="23" t="e">
        <f t="shared" ca="1" si="64"/>
        <v>#N/A</v>
      </c>
      <c r="AJ41" s="23" t="e">
        <f t="shared" ca="1" si="79"/>
        <v>#N/A</v>
      </c>
      <c r="AK41" s="23" t="e">
        <f t="shared" ca="1" si="80"/>
        <v>#N/A</v>
      </c>
      <c r="AL41" s="23" t="e">
        <f t="shared" ca="1" si="89"/>
        <v>#N/A</v>
      </c>
      <c r="AM41" s="23" t="e">
        <f t="shared" ca="1" si="90"/>
        <v>#N/A</v>
      </c>
      <c r="AN41" s="23" t="e">
        <f t="shared" ca="1" si="99"/>
        <v>#N/A</v>
      </c>
      <c r="AO41" s="23" t="e">
        <f t="shared" ca="1" si="100"/>
        <v>#N/A</v>
      </c>
      <c r="AP41" s="23" t="e">
        <f t="shared" ca="1" si="91"/>
        <v>#N/A</v>
      </c>
      <c r="AQ41" s="23" t="e">
        <f t="shared" ca="1" si="92"/>
        <v>#N/A</v>
      </c>
      <c r="AR41" s="23" t="e">
        <f t="shared" ca="1" si="103"/>
        <v>#N/A</v>
      </c>
      <c r="AS41" s="23" t="e">
        <f t="shared" ca="1" si="104"/>
        <v>#N/A</v>
      </c>
      <c r="AV41" s="228" t="e">
        <f t="shared" ca="1" si="19"/>
        <v>#N/A</v>
      </c>
      <c r="AW41" s="26" t="e">
        <f t="shared" ca="1" si="20"/>
        <v>#N/A</v>
      </c>
      <c r="AX41" s="228" t="e">
        <f t="shared" ca="1" si="21"/>
        <v>#N/A</v>
      </c>
      <c r="AY41" s="23" t="e">
        <f t="shared" ca="1" si="35"/>
        <v>#N/A</v>
      </c>
      <c r="AZ41" s="23" t="e">
        <f t="shared" ca="1" si="36"/>
        <v>#N/A</v>
      </c>
      <c r="BA41" s="23" t="e">
        <f t="shared" ca="1" si="43"/>
        <v>#N/A</v>
      </c>
      <c r="BB41" s="23" t="e">
        <f t="shared" ca="1" si="44"/>
        <v>#N/A</v>
      </c>
      <c r="BC41" s="23" t="e">
        <f t="shared" ca="1" si="37"/>
        <v>#N/A</v>
      </c>
      <c r="BD41" s="23" t="e">
        <f t="shared" ca="1" si="38"/>
        <v>#N/A</v>
      </c>
      <c r="BE41" s="23" t="e">
        <f t="shared" ca="1" si="47"/>
        <v>#N/A</v>
      </c>
      <c r="BF41" s="23" t="e">
        <f t="shared" ca="1" si="48"/>
        <v>#N/A</v>
      </c>
      <c r="BG41" s="23" t="e">
        <f t="shared" ca="1" si="53"/>
        <v>#N/A</v>
      </c>
      <c r="BH41" s="23" t="e">
        <f t="shared" ca="1" si="54"/>
        <v>#N/A</v>
      </c>
      <c r="BI41" s="23" t="e">
        <f t="shared" ca="1" si="75"/>
        <v>#N/A</v>
      </c>
      <c r="BJ41" s="23" t="e">
        <f t="shared" ca="1" si="76"/>
        <v>#N/A</v>
      </c>
      <c r="BK41" s="23" t="e">
        <f t="shared" ca="1" si="77"/>
        <v>#N/A</v>
      </c>
      <c r="BL41" s="23" t="e">
        <f t="shared" ca="1" si="78"/>
        <v>#N/A</v>
      </c>
      <c r="BM41" s="23" t="e">
        <f t="shared" ca="1" si="81"/>
        <v>#N/A</v>
      </c>
      <c r="BN41" s="23" t="e">
        <f t="shared" ca="1" si="82"/>
        <v>#N/A</v>
      </c>
      <c r="BO41" s="23" t="e">
        <f t="shared" ca="1" si="101"/>
        <v>#N/A</v>
      </c>
      <c r="BP41" s="23" t="e">
        <f t="shared" ca="1" si="102"/>
        <v>#N/A</v>
      </c>
      <c r="BQ41" s="23" t="e">
        <f t="shared" ca="1" si="111"/>
        <v>#N/A</v>
      </c>
      <c r="BR41" s="23" t="e">
        <f t="shared" ca="1" si="112"/>
        <v>#N/A</v>
      </c>
      <c r="BS41" s="23"/>
      <c r="BT41" s="23"/>
      <c r="BU41" s="23"/>
      <c r="BV41" s="23"/>
      <c r="BW41" s="389" t="e">
        <f t="shared" ca="1" si="22"/>
        <v>#N/A</v>
      </c>
      <c r="BX41" s="224" t="e">
        <f t="shared" ca="1" si="23"/>
        <v>#N/A</v>
      </c>
      <c r="BY41" s="93" t="e">
        <f t="shared" ca="1" si="24"/>
        <v>#N/A</v>
      </c>
      <c r="BZ41" s="23" t="e">
        <f t="shared" ca="1" si="51"/>
        <v>#N/A</v>
      </c>
      <c r="CA41" s="23" t="e">
        <f t="shared" ca="1" si="52"/>
        <v>#N/A</v>
      </c>
      <c r="CB41" s="23" t="e">
        <f t="shared" ca="1" si="83"/>
        <v>#N/A</v>
      </c>
      <c r="CC41" s="23" t="e">
        <f t="shared" ca="1" si="84"/>
        <v>#N/A</v>
      </c>
      <c r="CD41" s="23"/>
      <c r="CE41" s="23"/>
      <c r="CF41" s="228" t="e">
        <f t="shared" ca="1" si="25"/>
        <v>#N/A</v>
      </c>
      <c r="CG41" s="224" t="e">
        <f t="shared" ca="1" si="26"/>
        <v>#N/A</v>
      </c>
      <c r="CH41" s="228" t="e">
        <f t="shared" ca="1" si="27"/>
        <v>#N/A</v>
      </c>
      <c r="CI41" s="23" t="e">
        <f t="shared" ca="1" si="28"/>
        <v>#N/A</v>
      </c>
      <c r="CJ41" s="23" t="e">
        <f t="shared" ca="1" si="29"/>
        <v>#N/A</v>
      </c>
      <c r="CK41" s="23" t="e">
        <f t="shared" ca="1" si="33"/>
        <v>#N/A</v>
      </c>
      <c r="CL41" s="23" t="e">
        <f t="shared" ca="1" si="34"/>
        <v>#N/A</v>
      </c>
      <c r="CM41" s="23" t="e">
        <f t="shared" ca="1" si="39"/>
        <v>#N/A</v>
      </c>
      <c r="CN41" s="23" t="e">
        <f t="shared" ca="1" si="40"/>
        <v>#N/A</v>
      </c>
      <c r="CO41" s="23" t="e">
        <f t="shared" ca="1" si="49"/>
        <v>#N/A</v>
      </c>
      <c r="CP41" s="23" t="e">
        <f t="shared" ca="1" si="50"/>
        <v>#N/A</v>
      </c>
      <c r="CQ41" s="23" t="e">
        <f t="shared" ca="1" si="55"/>
        <v>#N/A</v>
      </c>
      <c r="CR41" s="23" t="e">
        <f t="shared" ca="1" si="56"/>
        <v>#N/A</v>
      </c>
      <c r="CS41" s="23" t="e">
        <f t="shared" ca="1" si="57"/>
        <v>#N/A</v>
      </c>
      <c r="CT41" s="23" t="e">
        <f t="shared" ca="1" si="58"/>
        <v>#N/A</v>
      </c>
      <c r="CU41" s="23" t="e">
        <f t="shared" ca="1" si="65"/>
        <v>#N/A</v>
      </c>
      <c r="CV41" s="23" t="e">
        <f t="shared" ca="1" si="66"/>
        <v>#N/A</v>
      </c>
      <c r="CW41" s="23" t="e">
        <f t="shared" ca="1" si="109"/>
        <v>#N/A</v>
      </c>
      <c r="CX41" s="23" t="e">
        <f t="shared" ca="1" si="110"/>
        <v>#N/A</v>
      </c>
      <c r="CY41" s="23" t="e">
        <f t="shared" ca="1" si="67"/>
        <v>#N/A</v>
      </c>
      <c r="CZ41" s="23" t="e">
        <f t="shared" ca="1" si="68"/>
        <v>#N/A</v>
      </c>
      <c r="DA41" s="23" t="e">
        <f t="shared" ca="1" si="85"/>
        <v>#N/A</v>
      </c>
      <c r="DB41" s="23" t="e">
        <f t="shared" ca="1" si="86"/>
        <v>#N/A</v>
      </c>
      <c r="DC41" s="23"/>
      <c r="DD41" s="23"/>
      <c r="DE41" s="23" t="e">
        <f t="shared" ca="1" si="87"/>
        <v>#N/A</v>
      </c>
      <c r="DF41" s="23" t="e">
        <f t="shared" ca="1" si="88"/>
        <v>#N/A</v>
      </c>
      <c r="DG41" s="23" t="e">
        <f t="shared" ca="1" si="93"/>
        <v>#N/A</v>
      </c>
      <c r="DH41" s="23" t="e">
        <f t="shared" ca="1" si="94"/>
        <v>#N/A</v>
      </c>
      <c r="DI41" s="23" t="e">
        <f t="shared" ca="1" si="105"/>
        <v>#N/A</v>
      </c>
      <c r="DJ41" s="23" t="e">
        <f t="shared" ca="1" si="106"/>
        <v>#N/A</v>
      </c>
      <c r="DM41" s="23" t="e">
        <f t="shared" ca="1" si="95"/>
        <v>#N/A</v>
      </c>
      <c r="DN41" s="23" t="e">
        <f t="shared" ca="1" si="96"/>
        <v>#N/A</v>
      </c>
      <c r="DS41" s="228" t="e">
        <f t="shared" ca="1" si="30"/>
        <v>#N/A</v>
      </c>
      <c r="DT41" s="93" t="e">
        <f t="shared" ca="1" si="31"/>
        <v>#N/A</v>
      </c>
      <c r="DU41" s="228" t="e">
        <f t="shared" ca="1" si="32"/>
        <v>#N/A</v>
      </c>
      <c r="DZ41" s="23" t="e">
        <f t="shared" ca="1" si="61"/>
        <v>#N/A</v>
      </c>
      <c r="EA41" s="23" t="e">
        <f t="shared" ca="1" si="62"/>
        <v>#N/A</v>
      </c>
      <c r="EB41" s="23" t="e">
        <f t="shared" ca="1" si="71"/>
        <v>#N/A</v>
      </c>
      <c r="EC41" s="23" t="e">
        <f t="shared" ca="1" si="72"/>
        <v>#N/A</v>
      </c>
      <c r="ED41" s="23" t="e">
        <f t="shared" ca="1" si="97"/>
        <v>#N/A</v>
      </c>
      <c r="EE41" s="23" t="e">
        <f t="shared" ca="1" si="98"/>
        <v>#N/A</v>
      </c>
      <c r="EH41" s="23" t="e">
        <f t="shared" ca="1" si="107"/>
        <v>#N/A</v>
      </c>
      <c r="EI41" s="23" t="e">
        <f t="shared" ca="1" si="108"/>
        <v>#N/A</v>
      </c>
      <c r="EN41" s="228" t="e">
        <f t="shared" ca="1" si="16"/>
        <v>#N/A</v>
      </c>
      <c r="EO41" s="93" t="e">
        <f t="shared" ca="1" si="17"/>
        <v>#N/A</v>
      </c>
      <c r="EP41" s="93" t="e">
        <f t="shared" ca="1" si="18"/>
        <v>#N/A</v>
      </c>
    </row>
    <row r="42" spans="1:146" x14ac:dyDescent="0.2">
      <c r="A42" s="172" t="e">
        <f ca="1">VLOOKUP($D42,Curves!$A$2:$I$1700,9)</f>
        <v>#N/A</v>
      </c>
      <c r="B42" s="86" t="e">
        <f t="shared" ca="1" si="0"/>
        <v>#N/A</v>
      </c>
      <c r="C42" s="86">
        <f t="shared" si="1"/>
        <v>30</v>
      </c>
      <c r="D42" s="139">
        <v>37926</v>
      </c>
      <c r="E42" s="173" t="e">
        <f ca="1">VLOOKUP($D42,Curves!$A$2:$H$1700,2)*$B42</f>
        <v>#N/A</v>
      </c>
      <c r="F42" s="172" t="e">
        <f ca="1">VLOOKUP($D42,Curves!$A$2:$H$1700,3)*$B42</f>
        <v>#N/A</v>
      </c>
      <c r="G42" s="172" t="e">
        <f ca="1">VLOOKUP($D42,Curves!$A$2:$H$1700,7)*$B42</f>
        <v>#N/A</v>
      </c>
      <c r="H42" s="172" t="e">
        <f ca="1">VLOOKUP($D42,Curves!$A$2:$H$1700,5)*$B42</f>
        <v>#N/A</v>
      </c>
      <c r="I42" s="172" t="e">
        <f ca="1">VLOOKUP($D42,Curves!$A$2:$H$1700,4)*$B42</f>
        <v>#N/A</v>
      </c>
      <c r="J42" s="174" t="e">
        <f ca="1">VLOOKUP($D42,Curves!$A$2:$H$1700,8)*$B42</f>
        <v>#N/A</v>
      </c>
      <c r="K42" s="172" t="e">
        <f t="shared" ca="1" si="2"/>
        <v>#N/A</v>
      </c>
      <c r="L42" s="140" t="e">
        <f ca="1">VLOOKUP($D42,Curves!$N$2:$T$2600,2)*$B42</f>
        <v>#N/A</v>
      </c>
      <c r="M42" s="141" t="e">
        <f ca="1">VLOOKUP($D42,Curves!$N$2:$T$2600,3)*$B42</f>
        <v>#N/A</v>
      </c>
      <c r="N42" s="181" t="e">
        <f t="shared" ca="1" si="3"/>
        <v>#N/A</v>
      </c>
      <c r="O42" s="182" t="e">
        <f t="shared" ca="1" si="4"/>
        <v>#N/A</v>
      </c>
      <c r="P42" s="173" t="e">
        <f t="shared" ca="1" si="5"/>
        <v>#N/A</v>
      </c>
      <c r="Q42" s="140" t="e">
        <f ca="1">VLOOKUP($D42,Curves!$N$2:$T$2600,4)*$B42</f>
        <v>#N/A</v>
      </c>
      <c r="R42" s="141" t="e">
        <f ca="1">VLOOKUP($D42,Curves!$N$2:$T$2600,5)*$B42</f>
        <v>#N/A</v>
      </c>
      <c r="S42" s="181" t="e">
        <f t="shared" ca="1" si="6"/>
        <v>#N/A</v>
      </c>
      <c r="T42" s="182" t="e">
        <f t="shared" ca="1" si="7"/>
        <v>#N/A</v>
      </c>
      <c r="U42" s="151" t="e">
        <f t="shared" ca="1" si="8"/>
        <v>#N/A</v>
      </c>
      <c r="V42" s="151" t="e">
        <f t="shared" ca="1" si="9"/>
        <v>#N/A</v>
      </c>
      <c r="W42" s="151" t="e">
        <f t="shared" ca="1" si="10"/>
        <v>#N/A</v>
      </c>
      <c r="X42" s="343" t="e">
        <f ca="1">VLOOKUP($D42,[2]CurveFetch!$D$8:$S$13000,16,0)*$B42</f>
        <v>#N/A</v>
      </c>
      <c r="Y42" s="141" t="e">
        <f ca="1">VLOOKUP($D42,Curves!$N$2:$T$2600,7)*$B42</f>
        <v>#N/A</v>
      </c>
      <c r="Z42" s="200" t="e">
        <f t="shared" ca="1" si="11"/>
        <v>#N/A</v>
      </c>
      <c r="AA42" s="181" t="e">
        <f t="shared" ca="1" si="12"/>
        <v>#N/A</v>
      </c>
      <c r="AB42" s="181" t="e">
        <f t="shared" ca="1" si="13"/>
        <v>#N/A</v>
      </c>
      <c r="AC42" s="181" t="e">
        <f t="shared" ca="1" si="13"/>
        <v>#N/A</v>
      </c>
      <c r="AD42" s="181" t="e">
        <f t="shared" ca="1" si="14"/>
        <v>#N/A</v>
      </c>
      <c r="AE42" s="182" t="e">
        <f t="shared" ca="1" si="15"/>
        <v>#N/A</v>
      </c>
      <c r="AF42" s="23" t="e">
        <f t="shared" ca="1" si="41"/>
        <v>#N/A</v>
      </c>
      <c r="AG42" s="23" t="e">
        <f t="shared" ca="1" si="42"/>
        <v>#N/A</v>
      </c>
      <c r="AH42" s="23" t="e">
        <f t="shared" ca="1" si="63"/>
        <v>#N/A</v>
      </c>
      <c r="AI42" s="23" t="e">
        <f t="shared" ca="1" si="64"/>
        <v>#N/A</v>
      </c>
      <c r="AJ42" s="23" t="e">
        <f t="shared" ca="1" si="79"/>
        <v>#N/A</v>
      </c>
      <c r="AK42" s="23" t="e">
        <f t="shared" ca="1" si="80"/>
        <v>#N/A</v>
      </c>
      <c r="AL42" s="23" t="e">
        <f t="shared" ca="1" si="89"/>
        <v>#N/A</v>
      </c>
      <c r="AM42" s="23" t="e">
        <f t="shared" ca="1" si="90"/>
        <v>#N/A</v>
      </c>
      <c r="AN42" s="23" t="e">
        <f t="shared" ca="1" si="99"/>
        <v>#N/A</v>
      </c>
      <c r="AO42" s="23" t="e">
        <f t="shared" ca="1" si="100"/>
        <v>#N/A</v>
      </c>
      <c r="AP42" s="23" t="e">
        <f t="shared" ca="1" si="91"/>
        <v>#N/A</v>
      </c>
      <c r="AQ42" s="23" t="e">
        <f t="shared" ca="1" si="92"/>
        <v>#N/A</v>
      </c>
      <c r="AR42" s="23" t="e">
        <f t="shared" ca="1" si="103"/>
        <v>#N/A</v>
      </c>
      <c r="AS42" s="23" t="e">
        <f t="shared" ca="1" si="104"/>
        <v>#N/A</v>
      </c>
      <c r="AV42" s="228" t="e">
        <f t="shared" ca="1" si="19"/>
        <v>#N/A</v>
      </c>
      <c r="AW42" s="26" t="e">
        <f t="shared" ca="1" si="20"/>
        <v>#N/A</v>
      </c>
      <c r="AX42" s="228" t="e">
        <f t="shared" ca="1" si="21"/>
        <v>#N/A</v>
      </c>
      <c r="AY42" s="23" t="e">
        <f t="shared" ca="1" si="35"/>
        <v>#N/A</v>
      </c>
      <c r="AZ42" s="23" t="e">
        <f t="shared" ca="1" si="36"/>
        <v>#N/A</v>
      </c>
      <c r="BA42" s="23" t="e">
        <f t="shared" ca="1" si="43"/>
        <v>#N/A</v>
      </c>
      <c r="BB42" s="23" t="e">
        <f t="shared" ca="1" si="44"/>
        <v>#N/A</v>
      </c>
      <c r="BC42" s="23" t="e">
        <f t="shared" ca="1" si="37"/>
        <v>#N/A</v>
      </c>
      <c r="BD42" s="23" t="e">
        <f t="shared" ca="1" si="38"/>
        <v>#N/A</v>
      </c>
      <c r="BE42" s="23" t="e">
        <f t="shared" ca="1" si="47"/>
        <v>#N/A</v>
      </c>
      <c r="BF42" s="23" t="e">
        <f t="shared" ca="1" si="48"/>
        <v>#N/A</v>
      </c>
      <c r="BG42" s="23" t="e">
        <f t="shared" ca="1" si="53"/>
        <v>#N/A</v>
      </c>
      <c r="BH42" s="23" t="e">
        <f t="shared" ca="1" si="54"/>
        <v>#N/A</v>
      </c>
      <c r="BI42" s="23" t="e">
        <f t="shared" ca="1" si="75"/>
        <v>#N/A</v>
      </c>
      <c r="BJ42" s="23" t="e">
        <f t="shared" ca="1" si="76"/>
        <v>#N/A</v>
      </c>
      <c r="BK42" s="23" t="e">
        <f t="shared" ca="1" si="77"/>
        <v>#N/A</v>
      </c>
      <c r="BL42" s="23" t="e">
        <f t="shared" ca="1" si="78"/>
        <v>#N/A</v>
      </c>
      <c r="BM42" s="23" t="e">
        <f t="shared" ca="1" si="81"/>
        <v>#N/A</v>
      </c>
      <c r="BN42" s="23" t="e">
        <f t="shared" ca="1" si="82"/>
        <v>#N/A</v>
      </c>
      <c r="BO42" s="23" t="e">
        <f t="shared" ca="1" si="101"/>
        <v>#N/A</v>
      </c>
      <c r="BP42" s="23" t="e">
        <f t="shared" ca="1" si="102"/>
        <v>#N/A</v>
      </c>
      <c r="BQ42" s="23" t="e">
        <f t="shared" ca="1" si="111"/>
        <v>#N/A</v>
      </c>
      <c r="BR42" s="23" t="e">
        <f t="shared" ca="1" si="112"/>
        <v>#N/A</v>
      </c>
      <c r="BS42" s="23"/>
      <c r="BT42" s="23"/>
      <c r="BU42" s="23"/>
      <c r="BV42" s="23"/>
      <c r="BW42" s="389" t="e">
        <f t="shared" ca="1" si="22"/>
        <v>#N/A</v>
      </c>
      <c r="BX42" s="224" t="e">
        <f t="shared" ca="1" si="23"/>
        <v>#N/A</v>
      </c>
      <c r="BY42" s="93" t="e">
        <f t="shared" ca="1" si="24"/>
        <v>#N/A</v>
      </c>
      <c r="BZ42" s="23" t="e">
        <f t="shared" ca="1" si="51"/>
        <v>#N/A</v>
      </c>
      <c r="CA42" s="23" t="e">
        <f t="shared" ca="1" si="52"/>
        <v>#N/A</v>
      </c>
      <c r="CB42" s="23" t="e">
        <f t="shared" ca="1" si="83"/>
        <v>#N/A</v>
      </c>
      <c r="CC42" s="23" t="e">
        <f t="shared" ca="1" si="84"/>
        <v>#N/A</v>
      </c>
      <c r="CD42" s="23"/>
      <c r="CE42" s="23"/>
      <c r="CF42" s="228" t="e">
        <f t="shared" ca="1" si="25"/>
        <v>#N/A</v>
      </c>
      <c r="CG42" s="224" t="e">
        <f t="shared" ca="1" si="26"/>
        <v>#N/A</v>
      </c>
      <c r="CH42" s="228" t="e">
        <f t="shared" ca="1" si="27"/>
        <v>#N/A</v>
      </c>
      <c r="CI42" s="23" t="e">
        <f t="shared" ca="1" si="28"/>
        <v>#N/A</v>
      </c>
      <c r="CJ42" s="23" t="e">
        <f t="shared" ca="1" si="29"/>
        <v>#N/A</v>
      </c>
      <c r="CK42" s="23" t="e">
        <f t="shared" ca="1" si="33"/>
        <v>#N/A</v>
      </c>
      <c r="CL42" s="23" t="e">
        <f t="shared" ca="1" si="34"/>
        <v>#N/A</v>
      </c>
      <c r="CM42" s="23" t="e">
        <f t="shared" ca="1" si="39"/>
        <v>#N/A</v>
      </c>
      <c r="CN42" s="23" t="e">
        <f t="shared" ca="1" si="40"/>
        <v>#N/A</v>
      </c>
      <c r="CO42" s="23" t="e">
        <f t="shared" ca="1" si="49"/>
        <v>#N/A</v>
      </c>
      <c r="CP42" s="23" t="e">
        <f t="shared" ca="1" si="50"/>
        <v>#N/A</v>
      </c>
      <c r="CQ42" s="23" t="e">
        <f t="shared" ca="1" si="55"/>
        <v>#N/A</v>
      </c>
      <c r="CR42" s="23" t="e">
        <f t="shared" ca="1" si="56"/>
        <v>#N/A</v>
      </c>
      <c r="CS42" s="23" t="e">
        <f t="shared" ca="1" si="57"/>
        <v>#N/A</v>
      </c>
      <c r="CT42" s="23" t="e">
        <f t="shared" ca="1" si="58"/>
        <v>#N/A</v>
      </c>
      <c r="CU42" s="23" t="e">
        <f t="shared" ca="1" si="65"/>
        <v>#N/A</v>
      </c>
      <c r="CV42" s="23" t="e">
        <f t="shared" ca="1" si="66"/>
        <v>#N/A</v>
      </c>
      <c r="CW42" s="23" t="e">
        <f t="shared" ca="1" si="109"/>
        <v>#N/A</v>
      </c>
      <c r="CX42" s="23" t="e">
        <f t="shared" ca="1" si="110"/>
        <v>#N/A</v>
      </c>
      <c r="CY42" s="23" t="e">
        <f t="shared" ca="1" si="67"/>
        <v>#N/A</v>
      </c>
      <c r="CZ42" s="23" t="e">
        <f t="shared" ca="1" si="68"/>
        <v>#N/A</v>
      </c>
      <c r="DA42" s="23" t="e">
        <f t="shared" ca="1" si="85"/>
        <v>#N/A</v>
      </c>
      <c r="DB42" s="23" t="e">
        <f t="shared" ca="1" si="86"/>
        <v>#N/A</v>
      </c>
      <c r="DC42" s="23"/>
      <c r="DD42" s="23"/>
      <c r="DE42" s="23" t="e">
        <f t="shared" ca="1" si="87"/>
        <v>#N/A</v>
      </c>
      <c r="DF42" s="23" t="e">
        <f t="shared" ca="1" si="88"/>
        <v>#N/A</v>
      </c>
      <c r="DG42" s="23" t="e">
        <f t="shared" ca="1" si="93"/>
        <v>#N/A</v>
      </c>
      <c r="DH42" s="23" t="e">
        <f t="shared" ca="1" si="94"/>
        <v>#N/A</v>
      </c>
      <c r="DI42" s="23" t="e">
        <f t="shared" ca="1" si="105"/>
        <v>#N/A</v>
      </c>
      <c r="DJ42" s="23" t="e">
        <f t="shared" ca="1" si="106"/>
        <v>#N/A</v>
      </c>
      <c r="DK42" s="23" t="e">
        <f t="shared" ref="DK42:DK105" ca="1" si="113">$DK$7*$J$2*$J$5*$AB42</f>
        <v>#N/A</v>
      </c>
      <c r="DL42" s="23" t="e">
        <f t="shared" ref="DL42:DL105" ca="1" si="114">$DK$7*$J$3*$J$5*$AC42</f>
        <v>#N/A</v>
      </c>
      <c r="DM42" s="23" t="e">
        <f t="shared" ca="1" si="95"/>
        <v>#N/A</v>
      </c>
      <c r="DN42" s="23" t="e">
        <f t="shared" ca="1" si="96"/>
        <v>#N/A</v>
      </c>
      <c r="DO42" s="23"/>
      <c r="DP42" s="23"/>
      <c r="DQ42" s="23"/>
      <c r="DR42" s="23"/>
      <c r="DS42" s="228" t="e">
        <f t="shared" ca="1" si="30"/>
        <v>#N/A</v>
      </c>
      <c r="DT42" s="93" t="e">
        <f t="shared" ca="1" si="31"/>
        <v>#N/A</v>
      </c>
      <c r="DU42" s="228" t="e">
        <f t="shared" ca="1" si="32"/>
        <v>#N/A</v>
      </c>
      <c r="DZ42" s="23" t="e">
        <f t="shared" ca="1" si="61"/>
        <v>#N/A</v>
      </c>
      <c r="EA42" s="23" t="e">
        <f t="shared" ca="1" si="62"/>
        <v>#N/A</v>
      </c>
      <c r="EB42" s="23" t="e">
        <f t="shared" ca="1" si="71"/>
        <v>#N/A</v>
      </c>
      <c r="EC42" s="23" t="e">
        <f t="shared" ca="1" si="72"/>
        <v>#N/A</v>
      </c>
      <c r="ED42" s="23" t="e">
        <f t="shared" ca="1" si="97"/>
        <v>#N/A</v>
      </c>
      <c r="EE42" s="23" t="e">
        <f t="shared" ca="1" si="98"/>
        <v>#N/A</v>
      </c>
      <c r="EH42" s="23" t="e">
        <f t="shared" ca="1" si="107"/>
        <v>#N/A</v>
      </c>
      <c r="EI42" s="23" t="e">
        <f t="shared" ca="1" si="108"/>
        <v>#N/A</v>
      </c>
      <c r="EN42" s="228" t="e">
        <f t="shared" ca="1" si="16"/>
        <v>#N/A</v>
      </c>
      <c r="EO42" s="93" t="e">
        <f t="shared" ca="1" si="17"/>
        <v>#N/A</v>
      </c>
      <c r="EP42" s="93" t="e">
        <f t="shared" ca="1" si="18"/>
        <v>#N/A</v>
      </c>
    </row>
    <row r="43" spans="1:146" x14ac:dyDescent="0.2">
      <c r="A43" s="172" t="e">
        <f ca="1">VLOOKUP($D43,Curves!$A$2:$I$1700,9)</f>
        <v>#N/A</v>
      </c>
      <c r="B43" s="86" t="e">
        <f t="shared" ca="1" si="0"/>
        <v>#N/A</v>
      </c>
      <c r="C43" s="86">
        <f t="shared" si="1"/>
        <v>31</v>
      </c>
      <c r="D43" s="139">
        <v>37956</v>
      </c>
      <c r="E43" s="173" t="e">
        <f ca="1">VLOOKUP($D43,Curves!$A$2:$H$1700,2)*$B43</f>
        <v>#N/A</v>
      </c>
      <c r="F43" s="172" t="e">
        <f ca="1">VLOOKUP($D43,Curves!$A$2:$H$1700,3)*$B43</f>
        <v>#N/A</v>
      </c>
      <c r="G43" s="172" t="e">
        <f ca="1">VLOOKUP($D43,Curves!$A$2:$H$1700,7)*$B43</f>
        <v>#N/A</v>
      </c>
      <c r="H43" s="172" t="e">
        <f ca="1">VLOOKUP($D43,Curves!$A$2:$H$1700,5)*$B43</f>
        <v>#N/A</v>
      </c>
      <c r="I43" s="172" t="e">
        <f ca="1">VLOOKUP($D43,Curves!$A$2:$H$1700,4)*$B43</f>
        <v>#N/A</v>
      </c>
      <c r="J43" s="174" t="e">
        <f ca="1">VLOOKUP($D43,Curves!$A$2:$H$1700,8)*$B43</f>
        <v>#N/A</v>
      </c>
      <c r="K43" s="172" t="e">
        <f t="shared" ca="1" si="2"/>
        <v>#N/A</v>
      </c>
      <c r="L43" s="140" t="e">
        <f ca="1">VLOOKUP($D43,Curves!$N$2:$T$2600,2)*$B43</f>
        <v>#N/A</v>
      </c>
      <c r="M43" s="141" t="e">
        <f ca="1">VLOOKUP($D43,Curves!$N$2:$T$2600,3)*$B43</f>
        <v>#N/A</v>
      </c>
      <c r="N43" s="181" t="e">
        <f t="shared" ca="1" si="3"/>
        <v>#N/A</v>
      </c>
      <c r="O43" s="182" t="e">
        <f t="shared" ca="1" si="4"/>
        <v>#N/A</v>
      </c>
      <c r="P43" s="173" t="e">
        <f t="shared" ca="1" si="5"/>
        <v>#N/A</v>
      </c>
      <c r="Q43" s="140" t="e">
        <f ca="1">VLOOKUP($D43,Curves!$N$2:$T$2600,4)*$B43</f>
        <v>#N/A</v>
      </c>
      <c r="R43" s="141" t="e">
        <f ca="1">VLOOKUP($D43,Curves!$N$2:$T$2600,5)*$B43</f>
        <v>#N/A</v>
      </c>
      <c r="S43" s="181" t="e">
        <f t="shared" ca="1" si="6"/>
        <v>#N/A</v>
      </c>
      <c r="T43" s="182" t="e">
        <f t="shared" ca="1" si="7"/>
        <v>#N/A</v>
      </c>
      <c r="U43" s="151" t="e">
        <f t="shared" ca="1" si="8"/>
        <v>#N/A</v>
      </c>
      <c r="V43" s="151" t="e">
        <f t="shared" ca="1" si="9"/>
        <v>#N/A</v>
      </c>
      <c r="W43" s="151" t="e">
        <f t="shared" ca="1" si="10"/>
        <v>#N/A</v>
      </c>
      <c r="X43" s="343" t="e">
        <f ca="1">VLOOKUP($D43,[2]CurveFetch!$D$8:$S$13000,16,0)*$B43</f>
        <v>#N/A</v>
      </c>
      <c r="Y43" s="141" t="e">
        <f ca="1">VLOOKUP($D43,Curves!$N$2:$T$2600,7)*$B43</f>
        <v>#N/A</v>
      </c>
      <c r="Z43" s="200" t="e">
        <f t="shared" ca="1" si="11"/>
        <v>#N/A</v>
      </c>
      <c r="AA43" s="181" t="e">
        <f t="shared" ca="1" si="12"/>
        <v>#N/A</v>
      </c>
      <c r="AB43" s="181" t="e">
        <f t="shared" ca="1" si="13"/>
        <v>#N/A</v>
      </c>
      <c r="AC43" s="181" t="e">
        <f t="shared" ca="1" si="13"/>
        <v>#N/A</v>
      </c>
      <c r="AD43" s="181" t="e">
        <f t="shared" ca="1" si="14"/>
        <v>#N/A</v>
      </c>
      <c r="AE43" s="182" t="e">
        <f t="shared" ca="1" si="15"/>
        <v>#N/A</v>
      </c>
      <c r="AF43" s="23" t="e">
        <f t="shared" ca="1" si="41"/>
        <v>#N/A</v>
      </c>
      <c r="AG43" s="23" t="e">
        <f t="shared" ca="1" si="42"/>
        <v>#N/A</v>
      </c>
      <c r="AH43" s="23" t="e">
        <f t="shared" ca="1" si="63"/>
        <v>#N/A</v>
      </c>
      <c r="AI43" s="23" t="e">
        <f t="shared" ca="1" si="64"/>
        <v>#N/A</v>
      </c>
      <c r="AJ43" s="23" t="e">
        <f t="shared" ca="1" si="79"/>
        <v>#N/A</v>
      </c>
      <c r="AK43" s="23" t="e">
        <f t="shared" ca="1" si="80"/>
        <v>#N/A</v>
      </c>
      <c r="AL43" s="23" t="e">
        <f t="shared" ca="1" si="89"/>
        <v>#N/A</v>
      </c>
      <c r="AM43" s="23" t="e">
        <f t="shared" ca="1" si="90"/>
        <v>#N/A</v>
      </c>
      <c r="AN43" s="23" t="e">
        <f t="shared" ca="1" si="99"/>
        <v>#N/A</v>
      </c>
      <c r="AO43" s="23" t="e">
        <f t="shared" ca="1" si="100"/>
        <v>#N/A</v>
      </c>
      <c r="AP43" s="23" t="e">
        <f t="shared" ca="1" si="91"/>
        <v>#N/A</v>
      </c>
      <c r="AQ43" s="23" t="e">
        <f t="shared" ca="1" si="92"/>
        <v>#N/A</v>
      </c>
      <c r="AR43" s="23" t="e">
        <f t="shared" ca="1" si="103"/>
        <v>#N/A</v>
      </c>
      <c r="AS43" s="23" t="e">
        <f t="shared" ca="1" si="104"/>
        <v>#N/A</v>
      </c>
      <c r="AV43" s="228" t="e">
        <f t="shared" ca="1" si="19"/>
        <v>#N/A</v>
      </c>
      <c r="AW43" s="26" t="e">
        <f t="shared" ca="1" si="20"/>
        <v>#N/A</v>
      </c>
      <c r="AX43" s="228" t="e">
        <f t="shared" ca="1" si="21"/>
        <v>#N/A</v>
      </c>
      <c r="AY43" s="23" t="e">
        <f t="shared" ca="1" si="35"/>
        <v>#N/A</v>
      </c>
      <c r="AZ43" s="23" t="e">
        <f t="shared" ca="1" si="36"/>
        <v>#N/A</v>
      </c>
      <c r="BA43" s="23" t="e">
        <f t="shared" ca="1" si="43"/>
        <v>#N/A</v>
      </c>
      <c r="BB43" s="23" t="e">
        <f t="shared" ca="1" si="44"/>
        <v>#N/A</v>
      </c>
      <c r="BC43" s="23" t="e">
        <f t="shared" ca="1" si="37"/>
        <v>#N/A</v>
      </c>
      <c r="BD43" s="23" t="e">
        <f t="shared" ca="1" si="38"/>
        <v>#N/A</v>
      </c>
      <c r="BE43" s="23" t="e">
        <f t="shared" ca="1" si="47"/>
        <v>#N/A</v>
      </c>
      <c r="BF43" s="23" t="e">
        <f t="shared" ca="1" si="48"/>
        <v>#N/A</v>
      </c>
      <c r="BG43" s="23" t="e">
        <f t="shared" ca="1" si="53"/>
        <v>#N/A</v>
      </c>
      <c r="BH43" s="23" t="e">
        <f t="shared" ca="1" si="54"/>
        <v>#N/A</v>
      </c>
      <c r="BI43" s="23" t="e">
        <f t="shared" ca="1" si="75"/>
        <v>#N/A</v>
      </c>
      <c r="BJ43" s="23" t="e">
        <f t="shared" ca="1" si="76"/>
        <v>#N/A</v>
      </c>
      <c r="BK43" s="23" t="e">
        <f t="shared" ca="1" si="77"/>
        <v>#N/A</v>
      </c>
      <c r="BL43" s="23" t="e">
        <f t="shared" ca="1" si="78"/>
        <v>#N/A</v>
      </c>
      <c r="BM43" s="23" t="e">
        <f t="shared" ca="1" si="81"/>
        <v>#N/A</v>
      </c>
      <c r="BN43" s="23" t="e">
        <f t="shared" ca="1" si="82"/>
        <v>#N/A</v>
      </c>
      <c r="BO43" s="23" t="e">
        <f t="shared" ca="1" si="101"/>
        <v>#N/A</v>
      </c>
      <c r="BP43" s="23" t="e">
        <f t="shared" ca="1" si="102"/>
        <v>#N/A</v>
      </c>
      <c r="BQ43" s="23" t="e">
        <f t="shared" ca="1" si="111"/>
        <v>#N/A</v>
      </c>
      <c r="BR43" s="23" t="e">
        <f t="shared" ca="1" si="112"/>
        <v>#N/A</v>
      </c>
      <c r="BS43" s="23"/>
      <c r="BT43" s="23"/>
      <c r="BU43" s="23"/>
      <c r="BV43" s="23"/>
      <c r="BW43" s="389" t="e">
        <f t="shared" ca="1" si="22"/>
        <v>#N/A</v>
      </c>
      <c r="BX43" s="224" t="e">
        <f t="shared" ca="1" si="23"/>
        <v>#N/A</v>
      </c>
      <c r="BY43" s="93" t="e">
        <f t="shared" ca="1" si="24"/>
        <v>#N/A</v>
      </c>
      <c r="BZ43" s="23" t="e">
        <f t="shared" ca="1" si="51"/>
        <v>#N/A</v>
      </c>
      <c r="CA43" s="23" t="e">
        <f t="shared" ca="1" si="52"/>
        <v>#N/A</v>
      </c>
      <c r="CB43" s="23" t="e">
        <f t="shared" ca="1" si="83"/>
        <v>#N/A</v>
      </c>
      <c r="CC43" s="23" t="e">
        <f t="shared" ca="1" si="84"/>
        <v>#N/A</v>
      </c>
      <c r="CD43" s="23" t="e">
        <f t="shared" ref="CD43:CD106" ca="1" si="115">$CD$7*$J$2*$J$5*$N43</f>
        <v>#N/A</v>
      </c>
      <c r="CE43" s="23" t="e">
        <f t="shared" ref="CE43:CE106" ca="1" si="116">$CD$7*$J$3*$J$5*$O43</f>
        <v>#N/A</v>
      </c>
      <c r="CF43" s="228" t="e">
        <f t="shared" ca="1" si="25"/>
        <v>#N/A</v>
      </c>
      <c r="CG43" s="224" t="e">
        <f t="shared" ca="1" si="26"/>
        <v>#N/A</v>
      </c>
      <c r="CH43" s="228" t="e">
        <f t="shared" ca="1" si="27"/>
        <v>#N/A</v>
      </c>
      <c r="CI43" s="23" t="e">
        <f t="shared" ca="1" si="28"/>
        <v>#N/A</v>
      </c>
      <c r="CJ43" s="23" t="e">
        <f t="shared" ca="1" si="29"/>
        <v>#N/A</v>
      </c>
      <c r="CK43" s="23" t="e">
        <f t="shared" ca="1" si="33"/>
        <v>#N/A</v>
      </c>
      <c r="CL43" s="23" t="e">
        <f t="shared" ca="1" si="34"/>
        <v>#N/A</v>
      </c>
      <c r="CM43" s="23" t="e">
        <f t="shared" ca="1" si="39"/>
        <v>#N/A</v>
      </c>
      <c r="CN43" s="23" t="e">
        <f t="shared" ca="1" si="40"/>
        <v>#N/A</v>
      </c>
      <c r="CO43" s="23" t="e">
        <f t="shared" ca="1" si="49"/>
        <v>#N/A</v>
      </c>
      <c r="CP43" s="23" t="e">
        <f t="shared" ca="1" si="50"/>
        <v>#N/A</v>
      </c>
      <c r="CQ43" s="23" t="e">
        <f t="shared" ca="1" si="55"/>
        <v>#N/A</v>
      </c>
      <c r="CR43" s="23" t="e">
        <f t="shared" ca="1" si="56"/>
        <v>#N/A</v>
      </c>
      <c r="CS43" s="23" t="e">
        <f t="shared" ca="1" si="57"/>
        <v>#N/A</v>
      </c>
      <c r="CT43" s="23" t="e">
        <f t="shared" ca="1" si="58"/>
        <v>#N/A</v>
      </c>
      <c r="CU43" s="23" t="e">
        <f t="shared" ca="1" si="65"/>
        <v>#N/A</v>
      </c>
      <c r="CV43" s="23" t="e">
        <f t="shared" ca="1" si="66"/>
        <v>#N/A</v>
      </c>
      <c r="CW43" s="23" t="e">
        <f t="shared" ca="1" si="109"/>
        <v>#N/A</v>
      </c>
      <c r="CX43" s="23" t="e">
        <f t="shared" ca="1" si="110"/>
        <v>#N/A</v>
      </c>
      <c r="CY43" s="23" t="e">
        <f t="shared" ca="1" si="67"/>
        <v>#N/A</v>
      </c>
      <c r="CZ43" s="23" t="e">
        <f t="shared" ca="1" si="68"/>
        <v>#N/A</v>
      </c>
      <c r="DA43" s="23" t="e">
        <f t="shared" ca="1" si="85"/>
        <v>#N/A</v>
      </c>
      <c r="DB43" s="23" t="e">
        <f t="shared" ca="1" si="86"/>
        <v>#N/A</v>
      </c>
      <c r="DC43" s="23"/>
      <c r="DD43" s="23"/>
      <c r="DE43" s="23" t="e">
        <f t="shared" ca="1" si="87"/>
        <v>#N/A</v>
      </c>
      <c r="DF43" s="23" t="e">
        <f t="shared" ca="1" si="88"/>
        <v>#N/A</v>
      </c>
      <c r="DG43" s="23" t="e">
        <f t="shared" ca="1" si="93"/>
        <v>#N/A</v>
      </c>
      <c r="DH43" s="23" t="e">
        <f t="shared" ca="1" si="94"/>
        <v>#N/A</v>
      </c>
      <c r="DI43" s="23" t="e">
        <f t="shared" ca="1" si="105"/>
        <v>#N/A</v>
      </c>
      <c r="DJ43" s="23" t="e">
        <f t="shared" ca="1" si="106"/>
        <v>#N/A</v>
      </c>
      <c r="DK43" s="23" t="e">
        <f t="shared" ca="1" si="113"/>
        <v>#N/A</v>
      </c>
      <c r="DL43" s="23" t="e">
        <f t="shared" ca="1" si="114"/>
        <v>#N/A</v>
      </c>
      <c r="DM43" s="23" t="e">
        <f t="shared" ref="DM43:DM106" ca="1" si="117">$DM$7*$J$2*$J$5*$AB43</f>
        <v>#N/A</v>
      </c>
      <c r="DN43" s="23" t="e">
        <f t="shared" ref="DN43:DN106" ca="1" si="118">$DM$7*$J$3*$J$5*$AC43</f>
        <v>#N/A</v>
      </c>
      <c r="DO43" s="23" t="e">
        <f t="shared" ref="DO43:DO106" ca="1" si="119">$DO$7*$J$2*$J$5*$AB43</f>
        <v>#N/A</v>
      </c>
      <c r="DP43" s="23" t="e">
        <f t="shared" ref="DP43:DP106" ca="1" si="120">$DO$7*$J$3*$J$5*$AC43</f>
        <v>#N/A</v>
      </c>
      <c r="DQ43" s="23"/>
      <c r="DR43" s="23"/>
      <c r="DS43" s="228" t="e">
        <f t="shared" ca="1" si="30"/>
        <v>#N/A</v>
      </c>
      <c r="DT43" s="93" t="e">
        <f t="shared" ca="1" si="31"/>
        <v>#N/A</v>
      </c>
      <c r="DU43" s="228" t="e">
        <f t="shared" ca="1" si="32"/>
        <v>#N/A</v>
      </c>
      <c r="DZ43" s="23" t="e">
        <f t="shared" ca="1" si="61"/>
        <v>#N/A</v>
      </c>
      <c r="EA43" s="23" t="e">
        <f t="shared" ca="1" si="62"/>
        <v>#N/A</v>
      </c>
      <c r="EB43" s="23" t="e">
        <f t="shared" ca="1" si="71"/>
        <v>#N/A</v>
      </c>
      <c r="EC43" s="23" t="e">
        <f t="shared" ca="1" si="72"/>
        <v>#N/A</v>
      </c>
      <c r="ED43" s="23" t="e">
        <f t="shared" ca="1" si="97"/>
        <v>#N/A</v>
      </c>
      <c r="EE43" s="23" t="e">
        <f t="shared" ca="1" si="98"/>
        <v>#N/A</v>
      </c>
      <c r="EH43" s="23" t="e">
        <f t="shared" ca="1" si="107"/>
        <v>#N/A</v>
      </c>
      <c r="EI43" s="23" t="e">
        <f t="shared" ca="1" si="108"/>
        <v>#N/A</v>
      </c>
      <c r="EJ43" s="23" t="e">
        <f t="shared" ref="EJ43:EJ106" ca="1" si="121">$EJ$7*$J$2*$J$5*$AB43</f>
        <v>#N/A</v>
      </c>
      <c r="EK43" s="23" t="e">
        <f t="shared" ref="EK43:EK106" ca="1" si="122">$EJ$7*$J$3*$J$5*$AC43</f>
        <v>#N/A</v>
      </c>
      <c r="EN43" s="228" t="e">
        <f t="shared" ca="1" si="16"/>
        <v>#N/A</v>
      </c>
      <c r="EO43" s="93" t="e">
        <f t="shared" ca="1" si="17"/>
        <v>#N/A</v>
      </c>
      <c r="EP43" s="93" t="e">
        <f t="shared" ca="1" si="18"/>
        <v>#N/A</v>
      </c>
    </row>
    <row r="44" spans="1:146" x14ac:dyDescent="0.2">
      <c r="A44" s="172" t="e">
        <f ca="1">VLOOKUP($D44,Curves!$A$2:$I$1700,9)</f>
        <v>#N/A</v>
      </c>
      <c r="B44" s="86" t="e">
        <f t="shared" ca="1" si="0"/>
        <v>#N/A</v>
      </c>
      <c r="C44" s="86">
        <f t="shared" si="1"/>
        <v>31</v>
      </c>
      <c r="D44" s="139">
        <v>37987</v>
      </c>
      <c r="E44" s="173" t="e">
        <f ca="1">VLOOKUP($D44,Curves!$A$2:$H$1700,2)*$B44</f>
        <v>#N/A</v>
      </c>
      <c r="F44" s="172" t="e">
        <f ca="1">VLOOKUP($D44,Curves!$A$2:$H$1700,3)*$B44</f>
        <v>#N/A</v>
      </c>
      <c r="G44" s="172" t="e">
        <f ca="1">VLOOKUP($D44,Curves!$A$2:$H$1700,7)*$B44</f>
        <v>#N/A</v>
      </c>
      <c r="H44" s="172" t="e">
        <f ca="1">VLOOKUP($D44,Curves!$A$2:$H$1700,5)*$B44</f>
        <v>#N/A</v>
      </c>
      <c r="I44" s="172" t="e">
        <f ca="1">VLOOKUP($D44,Curves!$A$2:$H$1700,4)*$B44</f>
        <v>#N/A</v>
      </c>
      <c r="J44" s="174" t="e">
        <f ca="1">VLOOKUP($D44,Curves!$A$2:$H$1700,8)*$B44</f>
        <v>#N/A</v>
      </c>
      <c r="K44" s="172" t="e">
        <f t="shared" ca="1" si="2"/>
        <v>#N/A</v>
      </c>
      <c r="L44" s="140" t="e">
        <f ca="1">VLOOKUP($D44,Curves!$N$2:$T$2600,2)*$B44</f>
        <v>#N/A</v>
      </c>
      <c r="M44" s="141" t="e">
        <f ca="1">VLOOKUP($D44,Curves!$N$2:$T$2600,3)*$B44</f>
        <v>#N/A</v>
      </c>
      <c r="N44" s="181" t="e">
        <f t="shared" ca="1" si="3"/>
        <v>#N/A</v>
      </c>
      <c r="O44" s="182" t="e">
        <f t="shared" ca="1" si="4"/>
        <v>#N/A</v>
      </c>
      <c r="P44" s="173" t="e">
        <f t="shared" ca="1" si="5"/>
        <v>#N/A</v>
      </c>
      <c r="Q44" s="140" t="e">
        <f ca="1">VLOOKUP($D44,Curves!$N$2:$T$2600,4)*$B44</f>
        <v>#N/A</v>
      </c>
      <c r="R44" s="141" t="e">
        <f ca="1">VLOOKUP($D44,Curves!$N$2:$T$2600,5)*$B44</f>
        <v>#N/A</v>
      </c>
      <c r="S44" s="181" t="e">
        <f t="shared" ca="1" si="6"/>
        <v>#N/A</v>
      </c>
      <c r="T44" s="182" t="e">
        <f t="shared" ca="1" si="7"/>
        <v>#N/A</v>
      </c>
      <c r="U44" s="151" t="e">
        <f t="shared" ca="1" si="8"/>
        <v>#N/A</v>
      </c>
      <c r="V44" s="151" t="e">
        <f t="shared" ca="1" si="9"/>
        <v>#N/A</v>
      </c>
      <c r="W44" s="151" t="e">
        <f t="shared" ca="1" si="10"/>
        <v>#N/A</v>
      </c>
      <c r="X44" s="343" t="e">
        <f ca="1">VLOOKUP($D44,[2]CurveFetch!$D$8:$S$13000,16,0)*$B44</f>
        <v>#N/A</v>
      </c>
      <c r="Y44" s="141" t="e">
        <f ca="1">VLOOKUP($D44,Curves!$N$2:$T$2600,7)*$B44</f>
        <v>#N/A</v>
      </c>
      <c r="Z44" s="200" t="e">
        <f t="shared" ca="1" si="11"/>
        <v>#N/A</v>
      </c>
      <c r="AA44" s="181" t="e">
        <f t="shared" ca="1" si="12"/>
        <v>#N/A</v>
      </c>
      <c r="AB44" s="181" t="e">
        <f t="shared" ca="1" si="13"/>
        <v>#N/A</v>
      </c>
      <c r="AC44" s="181" t="e">
        <f t="shared" ca="1" si="13"/>
        <v>#N/A</v>
      </c>
      <c r="AD44" s="181" t="e">
        <f t="shared" ca="1" si="14"/>
        <v>#N/A</v>
      </c>
      <c r="AE44" s="182" t="e">
        <f t="shared" ca="1" si="15"/>
        <v>#N/A</v>
      </c>
      <c r="AF44" s="23" t="e">
        <f t="shared" ca="1" si="41"/>
        <v>#N/A</v>
      </c>
      <c r="AG44" s="23" t="e">
        <f t="shared" ca="1" si="42"/>
        <v>#N/A</v>
      </c>
      <c r="AH44" s="23" t="e">
        <f t="shared" ca="1" si="63"/>
        <v>#N/A</v>
      </c>
      <c r="AI44" s="23" t="e">
        <f t="shared" ca="1" si="64"/>
        <v>#N/A</v>
      </c>
      <c r="AJ44" s="23" t="e">
        <f t="shared" ca="1" si="79"/>
        <v>#N/A</v>
      </c>
      <c r="AK44" s="23" t="e">
        <f t="shared" ca="1" si="80"/>
        <v>#N/A</v>
      </c>
      <c r="AL44" s="23" t="e">
        <f t="shared" ca="1" si="89"/>
        <v>#N/A</v>
      </c>
      <c r="AM44" s="23" t="e">
        <f t="shared" ca="1" si="90"/>
        <v>#N/A</v>
      </c>
      <c r="AN44" s="23" t="e">
        <f t="shared" ca="1" si="99"/>
        <v>#N/A</v>
      </c>
      <c r="AO44" s="23" t="e">
        <f t="shared" ca="1" si="100"/>
        <v>#N/A</v>
      </c>
      <c r="AP44" s="23" t="e">
        <f t="shared" ca="1" si="91"/>
        <v>#N/A</v>
      </c>
      <c r="AQ44" s="23" t="e">
        <f t="shared" ca="1" si="92"/>
        <v>#N/A</v>
      </c>
      <c r="AR44" s="23" t="e">
        <f t="shared" ca="1" si="103"/>
        <v>#N/A</v>
      </c>
      <c r="AS44" s="23" t="e">
        <f t="shared" ca="1" si="104"/>
        <v>#N/A</v>
      </c>
      <c r="AT44" s="23" t="e">
        <f t="shared" ref="AT44:AT107" ca="1" si="123">$AT$7*$J$2*$J$5*$N44</f>
        <v>#N/A</v>
      </c>
      <c r="AU44" s="23" t="e">
        <f t="shared" ref="AU44:AU107" ca="1" si="124">$AT$7*$J$3*$J$5*$O44</f>
        <v>#N/A</v>
      </c>
      <c r="AV44" s="228" t="e">
        <f t="shared" ca="1" si="19"/>
        <v>#N/A</v>
      </c>
      <c r="AW44" s="26" t="e">
        <f t="shared" ca="1" si="20"/>
        <v>#N/A</v>
      </c>
      <c r="AX44" s="228" t="e">
        <f t="shared" ca="1" si="21"/>
        <v>#N/A</v>
      </c>
      <c r="AY44" s="23" t="e">
        <f t="shared" ca="1" si="35"/>
        <v>#N/A</v>
      </c>
      <c r="AZ44" s="23" t="e">
        <f t="shared" ca="1" si="36"/>
        <v>#N/A</v>
      </c>
      <c r="BA44" s="23" t="e">
        <f t="shared" ca="1" si="43"/>
        <v>#N/A</v>
      </c>
      <c r="BB44" s="23" t="e">
        <f t="shared" ca="1" si="44"/>
        <v>#N/A</v>
      </c>
      <c r="BC44" s="23" t="e">
        <f t="shared" ca="1" si="37"/>
        <v>#N/A</v>
      </c>
      <c r="BD44" s="23" t="e">
        <f t="shared" ca="1" si="38"/>
        <v>#N/A</v>
      </c>
      <c r="BE44" s="23" t="e">
        <f t="shared" ca="1" si="47"/>
        <v>#N/A</v>
      </c>
      <c r="BF44" s="23" t="e">
        <f t="shared" ca="1" si="48"/>
        <v>#N/A</v>
      </c>
      <c r="BG44" s="23" t="e">
        <f t="shared" ca="1" si="53"/>
        <v>#N/A</v>
      </c>
      <c r="BH44" s="23" t="e">
        <f t="shared" ca="1" si="54"/>
        <v>#N/A</v>
      </c>
      <c r="BI44" s="23" t="e">
        <f t="shared" ca="1" si="75"/>
        <v>#N/A</v>
      </c>
      <c r="BJ44" s="23" t="e">
        <f t="shared" ca="1" si="76"/>
        <v>#N/A</v>
      </c>
      <c r="BK44" s="23" t="e">
        <f t="shared" ca="1" si="77"/>
        <v>#N/A</v>
      </c>
      <c r="BL44" s="23" t="e">
        <f t="shared" ca="1" si="78"/>
        <v>#N/A</v>
      </c>
      <c r="BM44" s="23" t="e">
        <f t="shared" ca="1" si="81"/>
        <v>#N/A</v>
      </c>
      <c r="BN44" s="23" t="e">
        <f t="shared" ca="1" si="82"/>
        <v>#N/A</v>
      </c>
      <c r="BO44" s="23" t="e">
        <f t="shared" ca="1" si="101"/>
        <v>#N/A</v>
      </c>
      <c r="BP44" s="23" t="e">
        <f t="shared" ca="1" si="102"/>
        <v>#N/A</v>
      </c>
      <c r="BQ44" s="23" t="e">
        <f t="shared" ca="1" si="111"/>
        <v>#N/A</v>
      </c>
      <c r="BR44" s="23" t="e">
        <f t="shared" ca="1" si="112"/>
        <v>#N/A</v>
      </c>
      <c r="BS44" s="23"/>
      <c r="BT44" s="23"/>
      <c r="BU44" s="23"/>
      <c r="BV44" s="23"/>
      <c r="BW44" s="389" t="e">
        <f t="shared" ca="1" si="22"/>
        <v>#N/A</v>
      </c>
      <c r="BX44" s="224" t="e">
        <f t="shared" ca="1" si="23"/>
        <v>#N/A</v>
      </c>
      <c r="BY44" s="93" t="e">
        <f t="shared" ca="1" si="24"/>
        <v>#N/A</v>
      </c>
      <c r="BZ44" s="23" t="e">
        <f t="shared" ca="1" si="51"/>
        <v>#N/A</v>
      </c>
      <c r="CA44" s="23" t="e">
        <f t="shared" ca="1" si="52"/>
        <v>#N/A</v>
      </c>
      <c r="CB44" s="23" t="e">
        <f t="shared" ca="1" si="83"/>
        <v>#N/A</v>
      </c>
      <c r="CC44" s="23" t="e">
        <f t="shared" ca="1" si="84"/>
        <v>#N/A</v>
      </c>
      <c r="CD44" s="23" t="e">
        <f t="shared" ca="1" si="115"/>
        <v>#N/A</v>
      </c>
      <c r="CE44" s="23" t="e">
        <f t="shared" ca="1" si="116"/>
        <v>#N/A</v>
      </c>
      <c r="CF44" s="228" t="e">
        <f t="shared" ca="1" si="25"/>
        <v>#N/A</v>
      </c>
      <c r="CG44" s="224" t="e">
        <f t="shared" ca="1" si="26"/>
        <v>#N/A</v>
      </c>
      <c r="CH44" s="228" t="e">
        <f t="shared" ca="1" si="27"/>
        <v>#N/A</v>
      </c>
      <c r="CI44" s="23" t="e">
        <f t="shared" ca="1" si="28"/>
        <v>#N/A</v>
      </c>
      <c r="CJ44" s="23" t="e">
        <f t="shared" ca="1" si="29"/>
        <v>#N/A</v>
      </c>
      <c r="CK44" s="23" t="e">
        <f t="shared" ca="1" si="33"/>
        <v>#N/A</v>
      </c>
      <c r="CL44" s="23" t="e">
        <f t="shared" ca="1" si="34"/>
        <v>#N/A</v>
      </c>
      <c r="CM44" s="23" t="e">
        <f t="shared" ca="1" si="39"/>
        <v>#N/A</v>
      </c>
      <c r="CN44" s="23" t="e">
        <f t="shared" ca="1" si="40"/>
        <v>#N/A</v>
      </c>
      <c r="CO44" s="23" t="e">
        <f t="shared" ca="1" si="49"/>
        <v>#N/A</v>
      </c>
      <c r="CP44" s="23" t="e">
        <f t="shared" ca="1" si="50"/>
        <v>#N/A</v>
      </c>
      <c r="CQ44" s="23" t="e">
        <f t="shared" ca="1" si="55"/>
        <v>#N/A</v>
      </c>
      <c r="CR44" s="23" t="e">
        <f t="shared" ca="1" si="56"/>
        <v>#N/A</v>
      </c>
      <c r="CS44" s="23" t="e">
        <f t="shared" ca="1" si="57"/>
        <v>#N/A</v>
      </c>
      <c r="CT44" s="23" t="e">
        <f t="shared" ca="1" si="58"/>
        <v>#N/A</v>
      </c>
      <c r="CU44" s="23" t="e">
        <f t="shared" ca="1" si="65"/>
        <v>#N/A</v>
      </c>
      <c r="CV44" s="23" t="e">
        <f t="shared" ca="1" si="66"/>
        <v>#N/A</v>
      </c>
      <c r="CW44" s="23" t="e">
        <f t="shared" ca="1" si="109"/>
        <v>#N/A</v>
      </c>
      <c r="CX44" s="23" t="e">
        <f t="shared" ca="1" si="110"/>
        <v>#N/A</v>
      </c>
      <c r="CY44" s="23" t="e">
        <f t="shared" ca="1" si="67"/>
        <v>#N/A</v>
      </c>
      <c r="CZ44" s="23" t="e">
        <f t="shared" ca="1" si="68"/>
        <v>#N/A</v>
      </c>
      <c r="DA44" s="23" t="e">
        <f t="shared" ca="1" si="85"/>
        <v>#N/A</v>
      </c>
      <c r="DB44" s="23" t="e">
        <f t="shared" ca="1" si="86"/>
        <v>#N/A</v>
      </c>
      <c r="DC44" s="23"/>
      <c r="DD44" s="23"/>
      <c r="DE44" s="23" t="e">
        <f t="shared" ca="1" si="87"/>
        <v>#N/A</v>
      </c>
      <c r="DF44" s="23" t="e">
        <f t="shared" ca="1" si="88"/>
        <v>#N/A</v>
      </c>
      <c r="DG44" s="23" t="e">
        <f t="shared" ca="1" si="93"/>
        <v>#N/A</v>
      </c>
      <c r="DH44" s="23" t="e">
        <f t="shared" ca="1" si="94"/>
        <v>#N/A</v>
      </c>
      <c r="DI44" s="23" t="e">
        <f t="shared" ca="1" si="105"/>
        <v>#N/A</v>
      </c>
      <c r="DJ44" s="23" t="e">
        <f t="shared" ca="1" si="106"/>
        <v>#N/A</v>
      </c>
      <c r="DK44" s="23" t="e">
        <f t="shared" ca="1" si="113"/>
        <v>#N/A</v>
      </c>
      <c r="DL44" s="23" t="e">
        <f t="shared" ca="1" si="114"/>
        <v>#N/A</v>
      </c>
      <c r="DM44" s="23" t="e">
        <f t="shared" ca="1" si="117"/>
        <v>#N/A</v>
      </c>
      <c r="DN44" s="23" t="e">
        <f t="shared" ca="1" si="118"/>
        <v>#N/A</v>
      </c>
      <c r="DO44" s="23" t="e">
        <f t="shared" ca="1" si="119"/>
        <v>#N/A</v>
      </c>
      <c r="DP44" s="23" t="e">
        <f t="shared" ca="1" si="120"/>
        <v>#N/A</v>
      </c>
      <c r="DQ44" s="23"/>
      <c r="DR44" s="23"/>
      <c r="DS44" s="228" t="e">
        <f t="shared" ca="1" si="30"/>
        <v>#N/A</v>
      </c>
      <c r="DT44" s="93" t="e">
        <f t="shared" ca="1" si="31"/>
        <v>#N/A</v>
      </c>
      <c r="DU44" s="228" t="e">
        <f t="shared" ca="1" si="32"/>
        <v>#N/A</v>
      </c>
      <c r="DZ44" s="23" t="e">
        <f t="shared" ca="1" si="61"/>
        <v>#N/A</v>
      </c>
      <c r="EA44" s="23" t="e">
        <f t="shared" ca="1" si="62"/>
        <v>#N/A</v>
      </c>
      <c r="EB44" s="23" t="e">
        <f t="shared" ca="1" si="71"/>
        <v>#N/A</v>
      </c>
      <c r="EC44" s="23" t="e">
        <f t="shared" ca="1" si="72"/>
        <v>#N/A</v>
      </c>
      <c r="ED44" s="23" t="e">
        <f t="shared" ca="1" si="97"/>
        <v>#N/A</v>
      </c>
      <c r="EE44" s="23" t="e">
        <f t="shared" ca="1" si="98"/>
        <v>#N/A</v>
      </c>
      <c r="EF44" s="23" t="e">
        <f t="shared" ref="EF44:EF107" ca="1" si="125">$EF$7*$J$2*$J$5*$AB44</f>
        <v>#N/A</v>
      </c>
      <c r="EG44" s="23" t="e">
        <f t="shared" ref="EG44:EG107" ca="1" si="126">$EF$7*$J$3*$J$5*$AC44</f>
        <v>#N/A</v>
      </c>
      <c r="EH44" s="23" t="e">
        <f t="shared" ca="1" si="107"/>
        <v>#N/A</v>
      </c>
      <c r="EI44" s="23" t="e">
        <f t="shared" ca="1" si="108"/>
        <v>#N/A</v>
      </c>
      <c r="EJ44" s="23" t="e">
        <f t="shared" ca="1" si="121"/>
        <v>#N/A</v>
      </c>
      <c r="EK44" s="23" t="e">
        <f t="shared" ca="1" si="122"/>
        <v>#N/A</v>
      </c>
      <c r="EN44" s="228" t="e">
        <f t="shared" ca="1" si="16"/>
        <v>#N/A</v>
      </c>
      <c r="EO44" s="93" t="e">
        <f t="shared" ca="1" si="17"/>
        <v>#N/A</v>
      </c>
      <c r="EP44" s="93" t="e">
        <f t="shared" ca="1" si="18"/>
        <v>#N/A</v>
      </c>
    </row>
    <row r="45" spans="1:146" x14ac:dyDescent="0.2">
      <c r="A45" s="172" t="e">
        <f ca="1">VLOOKUP($D45,Curves!$A$2:$I$1700,9)</f>
        <v>#N/A</v>
      </c>
      <c r="B45" s="86" t="e">
        <f t="shared" ca="1" si="0"/>
        <v>#N/A</v>
      </c>
      <c r="C45" s="86">
        <f t="shared" si="1"/>
        <v>29</v>
      </c>
      <c r="D45" s="139">
        <v>38018</v>
      </c>
      <c r="E45" s="173" t="e">
        <f ca="1">VLOOKUP($D45,Curves!$A$2:$H$1700,2)*$B45</f>
        <v>#N/A</v>
      </c>
      <c r="F45" s="172" t="e">
        <f ca="1">VLOOKUP($D45,Curves!$A$2:$H$1700,3)*$B45</f>
        <v>#N/A</v>
      </c>
      <c r="G45" s="172" t="e">
        <f ca="1">VLOOKUP($D45,Curves!$A$2:$H$1700,7)*$B45</f>
        <v>#N/A</v>
      </c>
      <c r="H45" s="172" t="e">
        <f ca="1">VLOOKUP($D45,Curves!$A$2:$H$1700,5)*$B45</f>
        <v>#N/A</v>
      </c>
      <c r="I45" s="172" t="e">
        <f ca="1">VLOOKUP($D45,Curves!$A$2:$H$1700,4)*$B45</f>
        <v>#N/A</v>
      </c>
      <c r="J45" s="174" t="e">
        <f ca="1">VLOOKUP($D45,Curves!$A$2:$H$1700,8)*$B45</f>
        <v>#N/A</v>
      </c>
      <c r="K45" s="172" t="e">
        <f t="shared" ca="1" si="2"/>
        <v>#N/A</v>
      </c>
      <c r="L45" s="140" t="e">
        <f ca="1">VLOOKUP($D45,Curves!$N$2:$T$2600,2)*$B45</f>
        <v>#N/A</v>
      </c>
      <c r="M45" s="141" t="e">
        <f ca="1">VLOOKUP($D45,Curves!$N$2:$T$2600,3)*$B45</f>
        <v>#N/A</v>
      </c>
      <c r="N45" s="181" t="e">
        <f t="shared" ca="1" si="3"/>
        <v>#N/A</v>
      </c>
      <c r="O45" s="182" t="e">
        <f t="shared" ca="1" si="4"/>
        <v>#N/A</v>
      </c>
      <c r="P45" s="173" t="e">
        <f t="shared" ca="1" si="5"/>
        <v>#N/A</v>
      </c>
      <c r="Q45" s="140" t="e">
        <f ca="1">VLOOKUP($D45,Curves!$N$2:$T$2600,4)*$B45</f>
        <v>#N/A</v>
      </c>
      <c r="R45" s="141" t="e">
        <f ca="1">VLOOKUP($D45,Curves!$N$2:$T$2600,5)*$B45</f>
        <v>#N/A</v>
      </c>
      <c r="S45" s="181" t="e">
        <f t="shared" ca="1" si="6"/>
        <v>#N/A</v>
      </c>
      <c r="T45" s="182" t="e">
        <f t="shared" ca="1" si="7"/>
        <v>#N/A</v>
      </c>
      <c r="U45" s="151" t="e">
        <f t="shared" ca="1" si="8"/>
        <v>#N/A</v>
      </c>
      <c r="V45" s="151" t="e">
        <f t="shared" ca="1" si="9"/>
        <v>#N/A</v>
      </c>
      <c r="W45" s="151" t="e">
        <f t="shared" ca="1" si="10"/>
        <v>#N/A</v>
      </c>
      <c r="X45" s="343" t="e">
        <f ca="1">VLOOKUP($D45,[2]CurveFetch!$D$8:$S$13000,16,0)*$B45</f>
        <v>#N/A</v>
      </c>
      <c r="Y45" s="141" t="e">
        <f ca="1">VLOOKUP($D45,Curves!$N$2:$T$2600,7)*$B45</f>
        <v>#N/A</v>
      </c>
      <c r="Z45" s="200" t="e">
        <f t="shared" ca="1" si="11"/>
        <v>#N/A</v>
      </c>
      <c r="AA45" s="181" t="e">
        <f t="shared" ca="1" si="12"/>
        <v>#N/A</v>
      </c>
      <c r="AB45" s="181" t="e">
        <f t="shared" ca="1" si="13"/>
        <v>#N/A</v>
      </c>
      <c r="AC45" s="181" t="e">
        <f t="shared" ca="1" si="13"/>
        <v>#N/A</v>
      </c>
      <c r="AD45" s="181" t="e">
        <f t="shared" ca="1" si="14"/>
        <v>#N/A</v>
      </c>
      <c r="AE45" s="182" t="e">
        <f t="shared" ca="1" si="15"/>
        <v>#N/A</v>
      </c>
      <c r="AF45" s="23" t="e">
        <f t="shared" ca="1" si="41"/>
        <v>#N/A</v>
      </c>
      <c r="AG45" s="23" t="e">
        <f t="shared" ca="1" si="42"/>
        <v>#N/A</v>
      </c>
      <c r="AH45" s="23" t="e">
        <f t="shared" ca="1" si="63"/>
        <v>#N/A</v>
      </c>
      <c r="AI45" s="23" t="e">
        <f t="shared" ca="1" si="64"/>
        <v>#N/A</v>
      </c>
      <c r="AJ45" s="23" t="e">
        <f t="shared" ca="1" si="79"/>
        <v>#N/A</v>
      </c>
      <c r="AK45" s="23" t="e">
        <f t="shared" ca="1" si="80"/>
        <v>#N/A</v>
      </c>
      <c r="AL45" s="23" t="e">
        <f t="shared" ca="1" si="89"/>
        <v>#N/A</v>
      </c>
      <c r="AM45" s="23" t="e">
        <f t="shared" ca="1" si="90"/>
        <v>#N/A</v>
      </c>
      <c r="AN45" s="23" t="e">
        <f t="shared" ca="1" si="99"/>
        <v>#N/A</v>
      </c>
      <c r="AO45" s="23" t="e">
        <f t="shared" ca="1" si="100"/>
        <v>#N/A</v>
      </c>
      <c r="AP45" s="23" t="e">
        <f t="shared" ca="1" si="91"/>
        <v>#N/A</v>
      </c>
      <c r="AQ45" s="23" t="e">
        <f t="shared" ca="1" si="92"/>
        <v>#N/A</v>
      </c>
      <c r="AR45" s="23" t="e">
        <f t="shared" ca="1" si="103"/>
        <v>#N/A</v>
      </c>
      <c r="AS45" s="23" t="e">
        <f t="shared" ca="1" si="104"/>
        <v>#N/A</v>
      </c>
      <c r="AT45" s="23" t="e">
        <f t="shared" ca="1" si="123"/>
        <v>#N/A</v>
      </c>
      <c r="AU45" s="23" t="e">
        <f t="shared" ca="1" si="124"/>
        <v>#N/A</v>
      </c>
      <c r="AV45" s="228" t="e">
        <f t="shared" ca="1" si="19"/>
        <v>#N/A</v>
      </c>
      <c r="AW45" s="26" t="e">
        <f t="shared" ca="1" si="20"/>
        <v>#N/A</v>
      </c>
      <c r="AX45" s="228" t="e">
        <f t="shared" ca="1" si="21"/>
        <v>#N/A</v>
      </c>
      <c r="AY45" s="23" t="e">
        <f t="shared" ca="1" si="35"/>
        <v>#N/A</v>
      </c>
      <c r="AZ45" s="23" t="e">
        <f t="shared" ca="1" si="36"/>
        <v>#N/A</v>
      </c>
      <c r="BA45" s="23" t="e">
        <f t="shared" ca="1" si="43"/>
        <v>#N/A</v>
      </c>
      <c r="BB45" s="23" t="e">
        <f t="shared" ca="1" si="44"/>
        <v>#N/A</v>
      </c>
      <c r="BC45" s="23" t="e">
        <f t="shared" ca="1" si="37"/>
        <v>#N/A</v>
      </c>
      <c r="BD45" s="23" t="e">
        <f t="shared" ca="1" si="38"/>
        <v>#N/A</v>
      </c>
      <c r="BE45" s="23" t="e">
        <f t="shared" ca="1" si="47"/>
        <v>#N/A</v>
      </c>
      <c r="BF45" s="23" t="e">
        <f t="shared" ca="1" si="48"/>
        <v>#N/A</v>
      </c>
      <c r="BG45" s="23" t="e">
        <f t="shared" ca="1" si="53"/>
        <v>#N/A</v>
      </c>
      <c r="BH45" s="23" t="e">
        <f t="shared" ca="1" si="54"/>
        <v>#N/A</v>
      </c>
      <c r="BI45" s="23" t="e">
        <f t="shared" ca="1" si="75"/>
        <v>#N/A</v>
      </c>
      <c r="BJ45" s="23" t="e">
        <f t="shared" ca="1" si="76"/>
        <v>#N/A</v>
      </c>
      <c r="BK45" s="23" t="e">
        <f t="shared" ca="1" si="77"/>
        <v>#N/A</v>
      </c>
      <c r="BL45" s="23" t="e">
        <f t="shared" ca="1" si="78"/>
        <v>#N/A</v>
      </c>
      <c r="BM45" s="23" t="e">
        <f t="shared" ca="1" si="81"/>
        <v>#N/A</v>
      </c>
      <c r="BN45" s="23" t="e">
        <f t="shared" ca="1" si="82"/>
        <v>#N/A</v>
      </c>
      <c r="BO45" s="23" t="e">
        <f t="shared" ca="1" si="101"/>
        <v>#N/A</v>
      </c>
      <c r="BP45" s="23" t="e">
        <f t="shared" ca="1" si="102"/>
        <v>#N/A</v>
      </c>
      <c r="BQ45" s="23" t="e">
        <f t="shared" ca="1" si="111"/>
        <v>#N/A</v>
      </c>
      <c r="BR45" s="23" t="e">
        <f t="shared" ca="1" si="112"/>
        <v>#N/A</v>
      </c>
      <c r="BS45" s="23"/>
      <c r="BT45" s="23"/>
      <c r="BU45" s="23"/>
      <c r="BV45" s="23"/>
      <c r="BW45" s="389" t="e">
        <f t="shared" ca="1" si="22"/>
        <v>#N/A</v>
      </c>
      <c r="BX45" s="224" t="e">
        <f t="shared" ca="1" si="23"/>
        <v>#N/A</v>
      </c>
      <c r="BY45" s="93" t="e">
        <f t="shared" ca="1" si="24"/>
        <v>#N/A</v>
      </c>
      <c r="BZ45" s="23" t="e">
        <f t="shared" ca="1" si="51"/>
        <v>#N/A</v>
      </c>
      <c r="CA45" s="23" t="e">
        <f t="shared" ca="1" si="52"/>
        <v>#N/A</v>
      </c>
      <c r="CB45" s="23" t="e">
        <f t="shared" ca="1" si="83"/>
        <v>#N/A</v>
      </c>
      <c r="CC45" s="23" t="e">
        <f t="shared" ca="1" si="84"/>
        <v>#N/A</v>
      </c>
      <c r="CD45" s="23" t="e">
        <f t="shared" ca="1" si="115"/>
        <v>#N/A</v>
      </c>
      <c r="CE45" s="23" t="e">
        <f t="shared" ca="1" si="116"/>
        <v>#N/A</v>
      </c>
      <c r="CF45" s="228" t="e">
        <f t="shared" ca="1" si="25"/>
        <v>#N/A</v>
      </c>
      <c r="CG45" s="224" t="e">
        <f t="shared" ca="1" si="26"/>
        <v>#N/A</v>
      </c>
      <c r="CH45" s="228" t="e">
        <f t="shared" ca="1" si="27"/>
        <v>#N/A</v>
      </c>
      <c r="CI45" s="23" t="e">
        <f t="shared" ca="1" si="28"/>
        <v>#N/A</v>
      </c>
      <c r="CJ45" s="23" t="e">
        <f t="shared" ca="1" si="29"/>
        <v>#N/A</v>
      </c>
      <c r="CK45" s="23" t="e">
        <f t="shared" ca="1" si="33"/>
        <v>#N/A</v>
      </c>
      <c r="CL45" s="23" t="e">
        <f t="shared" ca="1" si="34"/>
        <v>#N/A</v>
      </c>
      <c r="CM45" s="23" t="e">
        <f t="shared" ca="1" si="39"/>
        <v>#N/A</v>
      </c>
      <c r="CN45" s="23" t="e">
        <f t="shared" ca="1" si="40"/>
        <v>#N/A</v>
      </c>
      <c r="CO45" s="23" t="e">
        <f t="shared" ca="1" si="49"/>
        <v>#N/A</v>
      </c>
      <c r="CP45" s="23" t="e">
        <f t="shared" ca="1" si="50"/>
        <v>#N/A</v>
      </c>
      <c r="CQ45" s="23" t="e">
        <f t="shared" ca="1" si="55"/>
        <v>#N/A</v>
      </c>
      <c r="CR45" s="23" t="e">
        <f t="shared" ca="1" si="56"/>
        <v>#N/A</v>
      </c>
      <c r="CS45" s="23" t="e">
        <f t="shared" ca="1" si="57"/>
        <v>#N/A</v>
      </c>
      <c r="CT45" s="23" t="e">
        <f t="shared" ca="1" si="58"/>
        <v>#N/A</v>
      </c>
      <c r="CU45" s="23" t="e">
        <f t="shared" ca="1" si="65"/>
        <v>#N/A</v>
      </c>
      <c r="CV45" s="23" t="e">
        <f t="shared" ca="1" si="66"/>
        <v>#N/A</v>
      </c>
      <c r="CW45" s="23" t="e">
        <f t="shared" ca="1" si="109"/>
        <v>#N/A</v>
      </c>
      <c r="CX45" s="23" t="e">
        <f t="shared" ca="1" si="110"/>
        <v>#N/A</v>
      </c>
      <c r="CY45" s="23" t="e">
        <f t="shared" ca="1" si="67"/>
        <v>#N/A</v>
      </c>
      <c r="CZ45" s="23" t="e">
        <f t="shared" ca="1" si="68"/>
        <v>#N/A</v>
      </c>
      <c r="DA45" s="23" t="e">
        <f t="shared" ca="1" si="85"/>
        <v>#N/A</v>
      </c>
      <c r="DB45" s="23" t="e">
        <f t="shared" ca="1" si="86"/>
        <v>#N/A</v>
      </c>
      <c r="DC45" s="23"/>
      <c r="DD45" s="23"/>
      <c r="DE45" s="23" t="e">
        <f t="shared" ca="1" si="87"/>
        <v>#N/A</v>
      </c>
      <c r="DF45" s="23" t="e">
        <f t="shared" ca="1" si="88"/>
        <v>#N/A</v>
      </c>
      <c r="DG45" s="23" t="e">
        <f t="shared" ca="1" si="93"/>
        <v>#N/A</v>
      </c>
      <c r="DH45" s="23" t="e">
        <f t="shared" ca="1" si="94"/>
        <v>#N/A</v>
      </c>
      <c r="DI45" s="23" t="e">
        <f t="shared" ca="1" si="105"/>
        <v>#N/A</v>
      </c>
      <c r="DJ45" s="23" t="e">
        <f t="shared" ca="1" si="106"/>
        <v>#N/A</v>
      </c>
      <c r="DK45" s="23" t="e">
        <f t="shared" ca="1" si="113"/>
        <v>#N/A</v>
      </c>
      <c r="DL45" s="23" t="e">
        <f t="shared" ca="1" si="114"/>
        <v>#N/A</v>
      </c>
      <c r="DM45" s="23" t="e">
        <f t="shared" ca="1" si="117"/>
        <v>#N/A</v>
      </c>
      <c r="DN45" s="23" t="e">
        <f t="shared" ca="1" si="118"/>
        <v>#N/A</v>
      </c>
      <c r="DO45" s="23" t="e">
        <f t="shared" ca="1" si="119"/>
        <v>#N/A</v>
      </c>
      <c r="DP45" s="23" t="e">
        <f t="shared" ca="1" si="120"/>
        <v>#N/A</v>
      </c>
      <c r="DQ45" s="23"/>
      <c r="DR45" s="23"/>
      <c r="DS45" s="228" t="e">
        <f t="shared" ca="1" si="30"/>
        <v>#N/A</v>
      </c>
      <c r="DT45" s="93" t="e">
        <f t="shared" ca="1" si="31"/>
        <v>#N/A</v>
      </c>
      <c r="DU45" s="228" t="e">
        <f t="shared" ca="1" si="32"/>
        <v>#N/A</v>
      </c>
      <c r="DZ45" s="23" t="e">
        <f t="shared" ca="1" si="61"/>
        <v>#N/A</v>
      </c>
      <c r="EA45" s="23" t="e">
        <f t="shared" ca="1" si="62"/>
        <v>#N/A</v>
      </c>
      <c r="EB45" s="23" t="e">
        <f t="shared" ca="1" si="71"/>
        <v>#N/A</v>
      </c>
      <c r="EC45" s="23" t="e">
        <f t="shared" ca="1" si="72"/>
        <v>#N/A</v>
      </c>
      <c r="ED45" s="23" t="e">
        <f t="shared" ca="1" si="97"/>
        <v>#N/A</v>
      </c>
      <c r="EE45" s="23" t="e">
        <f t="shared" ca="1" si="98"/>
        <v>#N/A</v>
      </c>
      <c r="EF45" s="23" t="e">
        <f t="shared" ca="1" si="125"/>
        <v>#N/A</v>
      </c>
      <c r="EG45" s="23" t="e">
        <f t="shared" ca="1" si="126"/>
        <v>#N/A</v>
      </c>
      <c r="EH45" s="23" t="e">
        <f t="shared" ca="1" si="107"/>
        <v>#N/A</v>
      </c>
      <c r="EI45" s="23" t="e">
        <f t="shared" ca="1" si="108"/>
        <v>#N/A</v>
      </c>
      <c r="EJ45" s="23" t="e">
        <f t="shared" ca="1" si="121"/>
        <v>#N/A</v>
      </c>
      <c r="EK45" s="23" t="e">
        <f t="shared" ca="1" si="122"/>
        <v>#N/A</v>
      </c>
      <c r="EN45" s="228" t="e">
        <f t="shared" ca="1" si="16"/>
        <v>#N/A</v>
      </c>
      <c r="EO45" s="93" t="e">
        <f t="shared" ca="1" si="17"/>
        <v>#N/A</v>
      </c>
      <c r="EP45" s="93" t="e">
        <f t="shared" ca="1" si="18"/>
        <v>#N/A</v>
      </c>
    </row>
    <row r="46" spans="1:146" x14ac:dyDescent="0.2">
      <c r="A46" s="172" t="e">
        <f ca="1">VLOOKUP($D46,Curves!$A$2:$I$1700,9)</f>
        <v>#N/A</v>
      </c>
      <c r="B46" s="86" t="e">
        <f t="shared" ca="1" si="0"/>
        <v>#N/A</v>
      </c>
      <c r="C46" s="86">
        <f t="shared" si="1"/>
        <v>31</v>
      </c>
      <c r="D46" s="139">
        <v>38047</v>
      </c>
      <c r="E46" s="173" t="e">
        <f ca="1">VLOOKUP($D46,Curves!$A$2:$H$1700,2)*$B46</f>
        <v>#N/A</v>
      </c>
      <c r="F46" s="172" t="e">
        <f ca="1">VLOOKUP($D46,Curves!$A$2:$H$1700,3)*$B46</f>
        <v>#N/A</v>
      </c>
      <c r="G46" s="172" t="e">
        <f ca="1">VLOOKUP($D46,Curves!$A$2:$H$1700,7)*$B46</f>
        <v>#N/A</v>
      </c>
      <c r="H46" s="172" t="e">
        <f ca="1">VLOOKUP($D46,Curves!$A$2:$H$1700,5)*$B46</f>
        <v>#N/A</v>
      </c>
      <c r="I46" s="172" t="e">
        <f ca="1">VLOOKUP($D46,Curves!$A$2:$H$1700,4)*$B46</f>
        <v>#N/A</v>
      </c>
      <c r="J46" s="174" t="e">
        <f ca="1">VLOOKUP($D46,Curves!$A$2:$H$1700,8)*$B46</f>
        <v>#N/A</v>
      </c>
      <c r="K46" s="172" t="e">
        <f t="shared" ca="1" si="2"/>
        <v>#N/A</v>
      </c>
      <c r="L46" s="140" t="e">
        <f ca="1">VLOOKUP($D46,Curves!$N$2:$T$2600,2)*$B46</f>
        <v>#N/A</v>
      </c>
      <c r="M46" s="141" t="e">
        <f ca="1">VLOOKUP($D46,Curves!$N$2:$T$2600,3)*$B46</f>
        <v>#N/A</v>
      </c>
      <c r="N46" s="181" t="e">
        <f t="shared" ca="1" si="3"/>
        <v>#N/A</v>
      </c>
      <c r="O46" s="182" t="e">
        <f t="shared" ca="1" si="4"/>
        <v>#N/A</v>
      </c>
      <c r="P46" s="173" t="e">
        <f t="shared" ca="1" si="5"/>
        <v>#N/A</v>
      </c>
      <c r="Q46" s="140" t="e">
        <f ca="1">VLOOKUP($D46,Curves!$N$2:$T$2600,4)*$B46</f>
        <v>#N/A</v>
      </c>
      <c r="R46" s="141" t="e">
        <f ca="1">VLOOKUP($D46,Curves!$N$2:$T$2600,5)*$B46</f>
        <v>#N/A</v>
      </c>
      <c r="S46" s="181" t="e">
        <f t="shared" ca="1" si="6"/>
        <v>#N/A</v>
      </c>
      <c r="T46" s="182" t="e">
        <f t="shared" ca="1" si="7"/>
        <v>#N/A</v>
      </c>
      <c r="U46" s="151" t="e">
        <f t="shared" ca="1" si="8"/>
        <v>#N/A</v>
      </c>
      <c r="V46" s="151" t="e">
        <f t="shared" ca="1" si="9"/>
        <v>#N/A</v>
      </c>
      <c r="W46" s="151" t="e">
        <f t="shared" ca="1" si="10"/>
        <v>#N/A</v>
      </c>
      <c r="X46" s="343" t="e">
        <f ca="1">VLOOKUP($D46,[2]CurveFetch!$D$8:$S$13000,16,0)*$B46</f>
        <v>#N/A</v>
      </c>
      <c r="Y46" s="141" t="e">
        <f ca="1">VLOOKUP($D46,Curves!$N$2:$T$2600,7)*$B46</f>
        <v>#N/A</v>
      </c>
      <c r="Z46" s="200" t="e">
        <f t="shared" ca="1" si="11"/>
        <v>#N/A</v>
      </c>
      <c r="AA46" s="181" t="e">
        <f t="shared" ca="1" si="12"/>
        <v>#N/A</v>
      </c>
      <c r="AB46" s="181" t="e">
        <f t="shared" ca="1" si="13"/>
        <v>#N/A</v>
      </c>
      <c r="AC46" s="181" t="e">
        <f t="shared" ca="1" si="13"/>
        <v>#N/A</v>
      </c>
      <c r="AD46" s="181" t="e">
        <f t="shared" ca="1" si="14"/>
        <v>#N/A</v>
      </c>
      <c r="AE46" s="182" t="e">
        <f t="shared" ca="1" si="15"/>
        <v>#N/A</v>
      </c>
      <c r="AF46" s="23" t="e">
        <f t="shared" ca="1" si="41"/>
        <v>#N/A</v>
      </c>
      <c r="AG46" s="23" t="e">
        <f t="shared" ca="1" si="42"/>
        <v>#N/A</v>
      </c>
      <c r="AH46" s="23" t="e">
        <f t="shared" ca="1" si="63"/>
        <v>#N/A</v>
      </c>
      <c r="AI46" s="23" t="e">
        <f t="shared" ca="1" si="64"/>
        <v>#N/A</v>
      </c>
      <c r="AJ46" s="23" t="e">
        <f t="shared" ca="1" si="79"/>
        <v>#N/A</v>
      </c>
      <c r="AK46" s="23" t="e">
        <f t="shared" ca="1" si="80"/>
        <v>#N/A</v>
      </c>
      <c r="AL46" s="23" t="e">
        <f t="shared" ca="1" si="89"/>
        <v>#N/A</v>
      </c>
      <c r="AM46" s="23" t="e">
        <f t="shared" ca="1" si="90"/>
        <v>#N/A</v>
      </c>
      <c r="AN46" s="23" t="e">
        <f t="shared" ca="1" si="99"/>
        <v>#N/A</v>
      </c>
      <c r="AO46" s="23" t="e">
        <f t="shared" ca="1" si="100"/>
        <v>#N/A</v>
      </c>
      <c r="AP46" s="23" t="e">
        <f t="shared" ca="1" si="91"/>
        <v>#N/A</v>
      </c>
      <c r="AQ46" s="23" t="e">
        <f t="shared" ca="1" si="92"/>
        <v>#N/A</v>
      </c>
      <c r="AR46" s="23" t="e">
        <f t="shared" ca="1" si="103"/>
        <v>#N/A</v>
      </c>
      <c r="AS46" s="23" t="e">
        <f t="shared" ca="1" si="104"/>
        <v>#N/A</v>
      </c>
      <c r="AT46" s="23" t="e">
        <f t="shared" ca="1" si="123"/>
        <v>#N/A</v>
      </c>
      <c r="AU46" s="23" t="e">
        <f t="shared" ca="1" si="124"/>
        <v>#N/A</v>
      </c>
      <c r="AV46" s="228" t="e">
        <f t="shared" ca="1" si="19"/>
        <v>#N/A</v>
      </c>
      <c r="AW46" s="26" t="e">
        <f t="shared" ca="1" si="20"/>
        <v>#N/A</v>
      </c>
      <c r="AX46" s="228" t="e">
        <f t="shared" ca="1" si="21"/>
        <v>#N/A</v>
      </c>
      <c r="AY46" s="23" t="e">
        <f t="shared" ca="1" si="35"/>
        <v>#N/A</v>
      </c>
      <c r="AZ46" s="23" t="e">
        <f t="shared" ca="1" si="36"/>
        <v>#N/A</v>
      </c>
      <c r="BA46" s="23" t="e">
        <f t="shared" ca="1" si="43"/>
        <v>#N/A</v>
      </c>
      <c r="BB46" s="23" t="e">
        <f t="shared" ca="1" si="44"/>
        <v>#N/A</v>
      </c>
      <c r="BC46" s="23" t="e">
        <f t="shared" ca="1" si="37"/>
        <v>#N/A</v>
      </c>
      <c r="BD46" s="23" t="e">
        <f t="shared" ca="1" si="38"/>
        <v>#N/A</v>
      </c>
      <c r="BE46" s="23" t="e">
        <f t="shared" ca="1" si="47"/>
        <v>#N/A</v>
      </c>
      <c r="BF46" s="23" t="e">
        <f t="shared" ca="1" si="48"/>
        <v>#N/A</v>
      </c>
      <c r="BG46" s="23" t="e">
        <f t="shared" ca="1" si="53"/>
        <v>#N/A</v>
      </c>
      <c r="BH46" s="23" t="e">
        <f t="shared" ca="1" si="54"/>
        <v>#N/A</v>
      </c>
      <c r="BI46" s="23" t="e">
        <f t="shared" ca="1" si="75"/>
        <v>#N/A</v>
      </c>
      <c r="BJ46" s="23" t="e">
        <f t="shared" ca="1" si="76"/>
        <v>#N/A</v>
      </c>
      <c r="BK46" s="23" t="e">
        <f t="shared" ca="1" si="77"/>
        <v>#N/A</v>
      </c>
      <c r="BL46" s="23" t="e">
        <f t="shared" ca="1" si="78"/>
        <v>#N/A</v>
      </c>
      <c r="BM46" s="23" t="e">
        <f t="shared" ca="1" si="81"/>
        <v>#N/A</v>
      </c>
      <c r="BN46" s="23" t="e">
        <f t="shared" ca="1" si="82"/>
        <v>#N/A</v>
      </c>
      <c r="BO46" s="23" t="e">
        <f t="shared" ca="1" si="101"/>
        <v>#N/A</v>
      </c>
      <c r="BP46" s="23" t="e">
        <f t="shared" ca="1" si="102"/>
        <v>#N/A</v>
      </c>
      <c r="BQ46" s="23" t="e">
        <f t="shared" ca="1" si="111"/>
        <v>#N/A</v>
      </c>
      <c r="BR46" s="23" t="e">
        <f t="shared" ca="1" si="112"/>
        <v>#N/A</v>
      </c>
      <c r="BS46" s="23"/>
      <c r="BT46" s="23"/>
      <c r="BU46" s="23"/>
      <c r="BV46" s="23"/>
      <c r="BW46" s="389" t="e">
        <f t="shared" ca="1" si="22"/>
        <v>#N/A</v>
      </c>
      <c r="BX46" s="224" t="e">
        <f t="shared" ca="1" si="23"/>
        <v>#N/A</v>
      </c>
      <c r="BY46" s="93" t="e">
        <f t="shared" ca="1" si="24"/>
        <v>#N/A</v>
      </c>
      <c r="BZ46" s="23" t="e">
        <f t="shared" ca="1" si="51"/>
        <v>#N/A</v>
      </c>
      <c r="CA46" s="23" t="e">
        <f t="shared" ca="1" si="52"/>
        <v>#N/A</v>
      </c>
      <c r="CB46" s="23" t="e">
        <f t="shared" ca="1" si="83"/>
        <v>#N/A</v>
      </c>
      <c r="CC46" s="23" t="e">
        <f t="shared" ca="1" si="84"/>
        <v>#N/A</v>
      </c>
      <c r="CD46" s="23" t="e">
        <f t="shared" ca="1" si="115"/>
        <v>#N/A</v>
      </c>
      <c r="CE46" s="23" t="e">
        <f t="shared" ca="1" si="116"/>
        <v>#N/A</v>
      </c>
      <c r="CF46" s="228" t="e">
        <f t="shared" ca="1" si="25"/>
        <v>#N/A</v>
      </c>
      <c r="CG46" s="224" t="e">
        <f t="shared" ca="1" si="26"/>
        <v>#N/A</v>
      </c>
      <c r="CH46" s="228" t="e">
        <f t="shared" ca="1" si="27"/>
        <v>#N/A</v>
      </c>
      <c r="CI46" s="23" t="e">
        <f t="shared" ca="1" si="28"/>
        <v>#N/A</v>
      </c>
      <c r="CJ46" s="23" t="e">
        <f t="shared" ca="1" si="29"/>
        <v>#N/A</v>
      </c>
      <c r="CK46" s="23" t="e">
        <f t="shared" ca="1" si="33"/>
        <v>#N/A</v>
      </c>
      <c r="CL46" s="23" t="e">
        <f t="shared" ca="1" si="34"/>
        <v>#N/A</v>
      </c>
      <c r="CM46" s="23" t="e">
        <f t="shared" ca="1" si="39"/>
        <v>#N/A</v>
      </c>
      <c r="CN46" s="23" t="e">
        <f t="shared" ca="1" si="40"/>
        <v>#N/A</v>
      </c>
      <c r="CO46" s="23" t="e">
        <f t="shared" ca="1" si="49"/>
        <v>#N/A</v>
      </c>
      <c r="CP46" s="23" t="e">
        <f t="shared" ca="1" si="50"/>
        <v>#N/A</v>
      </c>
      <c r="CQ46" s="23" t="e">
        <f t="shared" ca="1" si="55"/>
        <v>#N/A</v>
      </c>
      <c r="CR46" s="23" t="e">
        <f t="shared" ca="1" si="56"/>
        <v>#N/A</v>
      </c>
      <c r="CS46" s="23" t="e">
        <f t="shared" ca="1" si="57"/>
        <v>#N/A</v>
      </c>
      <c r="CT46" s="23" t="e">
        <f t="shared" ca="1" si="58"/>
        <v>#N/A</v>
      </c>
      <c r="CU46" s="23" t="e">
        <f t="shared" ca="1" si="65"/>
        <v>#N/A</v>
      </c>
      <c r="CV46" s="23" t="e">
        <f t="shared" ca="1" si="66"/>
        <v>#N/A</v>
      </c>
      <c r="CW46" s="23" t="e">
        <f t="shared" ca="1" si="109"/>
        <v>#N/A</v>
      </c>
      <c r="CX46" s="23" t="e">
        <f t="shared" ca="1" si="110"/>
        <v>#N/A</v>
      </c>
      <c r="CY46" s="23" t="e">
        <f t="shared" ca="1" si="67"/>
        <v>#N/A</v>
      </c>
      <c r="CZ46" s="23" t="e">
        <f t="shared" ca="1" si="68"/>
        <v>#N/A</v>
      </c>
      <c r="DA46" s="23" t="e">
        <f t="shared" ca="1" si="85"/>
        <v>#N/A</v>
      </c>
      <c r="DB46" s="23" t="e">
        <f t="shared" ca="1" si="86"/>
        <v>#N/A</v>
      </c>
      <c r="DC46" s="23"/>
      <c r="DD46" s="23"/>
      <c r="DE46" s="23" t="e">
        <f t="shared" ca="1" si="87"/>
        <v>#N/A</v>
      </c>
      <c r="DF46" s="23" t="e">
        <f t="shared" ca="1" si="88"/>
        <v>#N/A</v>
      </c>
      <c r="DG46" s="23" t="e">
        <f t="shared" ca="1" si="93"/>
        <v>#N/A</v>
      </c>
      <c r="DH46" s="23" t="e">
        <f t="shared" ca="1" si="94"/>
        <v>#N/A</v>
      </c>
      <c r="DI46" s="23" t="e">
        <f t="shared" ca="1" si="105"/>
        <v>#N/A</v>
      </c>
      <c r="DJ46" s="23" t="e">
        <f t="shared" ca="1" si="106"/>
        <v>#N/A</v>
      </c>
      <c r="DK46" s="23" t="e">
        <f t="shared" ca="1" si="113"/>
        <v>#N/A</v>
      </c>
      <c r="DL46" s="23" t="e">
        <f t="shared" ca="1" si="114"/>
        <v>#N/A</v>
      </c>
      <c r="DM46" s="23" t="e">
        <f t="shared" ca="1" si="117"/>
        <v>#N/A</v>
      </c>
      <c r="DN46" s="23" t="e">
        <f t="shared" ca="1" si="118"/>
        <v>#N/A</v>
      </c>
      <c r="DO46" s="23" t="e">
        <f t="shared" ca="1" si="119"/>
        <v>#N/A</v>
      </c>
      <c r="DP46" s="23" t="e">
        <f t="shared" ca="1" si="120"/>
        <v>#N/A</v>
      </c>
      <c r="DQ46" s="23"/>
      <c r="DR46" s="23"/>
      <c r="DS46" s="228" t="e">
        <f t="shared" ca="1" si="30"/>
        <v>#N/A</v>
      </c>
      <c r="DT46" s="93" t="e">
        <f t="shared" ca="1" si="31"/>
        <v>#N/A</v>
      </c>
      <c r="DU46" s="228" t="e">
        <f t="shared" ca="1" si="32"/>
        <v>#N/A</v>
      </c>
      <c r="DZ46" s="23" t="e">
        <f t="shared" ca="1" si="61"/>
        <v>#N/A</v>
      </c>
      <c r="EA46" s="23" t="e">
        <f t="shared" ca="1" si="62"/>
        <v>#N/A</v>
      </c>
      <c r="EB46" s="23" t="e">
        <f t="shared" ca="1" si="71"/>
        <v>#N/A</v>
      </c>
      <c r="EC46" s="23" t="e">
        <f t="shared" ca="1" si="72"/>
        <v>#N/A</v>
      </c>
      <c r="ED46" s="23" t="e">
        <f t="shared" ca="1" si="97"/>
        <v>#N/A</v>
      </c>
      <c r="EE46" s="23" t="e">
        <f t="shared" ca="1" si="98"/>
        <v>#N/A</v>
      </c>
      <c r="EF46" s="23" t="e">
        <f t="shared" ca="1" si="125"/>
        <v>#N/A</v>
      </c>
      <c r="EG46" s="23" t="e">
        <f t="shared" ca="1" si="126"/>
        <v>#N/A</v>
      </c>
      <c r="EH46" s="23" t="e">
        <f t="shared" ca="1" si="107"/>
        <v>#N/A</v>
      </c>
      <c r="EI46" s="23" t="e">
        <f t="shared" ca="1" si="108"/>
        <v>#N/A</v>
      </c>
      <c r="EJ46" s="23" t="e">
        <f t="shared" ca="1" si="121"/>
        <v>#N/A</v>
      </c>
      <c r="EK46" s="23" t="e">
        <f t="shared" ca="1" si="122"/>
        <v>#N/A</v>
      </c>
      <c r="EN46" s="228" t="e">
        <f t="shared" ca="1" si="16"/>
        <v>#N/A</v>
      </c>
      <c r="EO46" s="93" t="e">
        <f t="shared" ca="1" si="17"/>
        <v>#N/A</v>
      </c>
      <c r="EP46" s="93" t="e">
        <f t="shared" ca="1" si="18"/>
        <v>#N/A</v>
      </c>
    </row>
    <row r="47" spans="1:146" x14ac:dyDescent="0.2">
      <c r="A47" s="172" t="e">
        <f ca="1">VLOOKUP($D47,Curves!$A$2:$I$1700,9)</f>
        <v>#N/A</v>
      </c>
      <c r="B47" s="86" t="e">
        <f t="shared" ca="1" si="0"/>
        <v>#N/A</v>
      </c>
      <c r="C47" s="86">
        <f t="shared" si="1"/>
        <v>30</v>
      </c>
      <c r="D47" s="139">
        <v>38078</v>
      </c>
      <c r="E47" s="173" t="e">
        <f ca="1">VLOOKUP($D47,Curves!$A$2:$H$1700,2)*$B47</f>
        <v>#N/A</v>
      </c>
      <c r="F47" s="172" t="e">
        <f ca="1">VLOOKUP($D47,Curves!$A$2:$H$1700,3)*$B47</f>
        <v>#N/A</v>
      </c>
      <c r="G47" s="172" t="e">
        <f ca="1">VLOOKUP($D47,Curves!$A$2:$H$1700,7)*$B47</f>
        <v>#N/A</v>
      </c>
      <c r="H47" s="172" t="e">
        <f ca="1">VLOOKUP($D47,Curves!$A$2:$H$1700,5)*$B47</f>
        <v>#N/A</v>
      </c>
      <c r="I47" s="172" t="e">
        <f ca="1">VLOOKUP($D47,Curves!$A$2:$H$1700,4)*$B47</f>
        <v>#N/A</v>
      </c>
      <c r="J47" s="174" t="e">
        <f ca="1">VLOOKUP($D47,Curves!$A$2:$H$1700,8)*$B47</f>
        <v>#N/A</v>
      </c>
      <c r="K47" s="172" t="e">
        <f t="shared" ca="1" si="2"/>
        <v>#N/A</v>
      </c>
      <c r="L47" s="140" t="e">
        <f ca="1">VLOOKUP($D47,Curves!$N$2:$T$2600,2)*$B47</f>
        <v>#N/A</v>
      </c>
      <c r="M47" s="141" t="e">
        <f ca="1">VLOOKUP($D47,Curves!$N$2:$T$2600,3)*$B47</f>
        <v>#N/A</v>
      </c>
      <c r="N47" s="181" t="e">
        <f t="shared" ca="1" si="3"/>
        <v>#N/A</v>
      </c>
      <c r="O47" s="182" t="e">
        <f t="shared" ca="1" si="4"/>
        <v>#N/A</v>
      </c>
      <c r="P47" s="173" t="e">
        <f t="shared" ca="1" si="5"/>
        <v>#N/A</v>
      </c>
      <c r="Q47" s="140" t="e">
        <f ca="1">VLOOKUP($D47,Curves!$N$2:$T$2600,4)*$B47</f>
        <v>#N/A</v>
      </c>
      <c r="R47" s="141" t="e">
        <f ca="1">VLOOKUP($D47,Curves!$N$2:$T$2600,5)*$B47</f>
        <v>#N/A</v>
      </c>
      <c r="S47" s="181" t="e">
        <f t="shared" ca="1" si="6"/>
        <v>#N/A</v>
      </c>
      <c r="T47" s="182" t="e">
        <f t="shared" ca="1" si="7"/>
        <v>#N/A</v>
      </c>
      <c r="U47" s="151" t="e">
        <f t="shared" ca="1" si="8"/>
        <v>#N/A</v>
      </c>
      <c r="V47" s="151" t="e">
        <f t="shared" ca="1" si="9"/>
        <v>#N/A</v>
      </c>
      <c r="W47" s="151" t="e">
        <f t="shared" ca="1" si="10"/>
        <v>#N/A</v>
      </c>
      <c r="X47" s="343" t="e">
        <f ca="1">VLOOKUP($D47,[2]CurveFetch!$D$8:$S$13000,16,0)*$B47</f>
        <v>#N/A</v>
      </c>
      <c r="Y47" s="141" t="e">
        <f ca="1">VLOOKUP($D47,Curves!$N$2:$T$2600,7)*$B47</f>
        <v>#N/A</v>
      </c>
      <c r="Z47" s="200" t="e">
        <f t="shared" ca="1" si="11"/>
        <v>#N/A</v>
      </c>
      <c r="AA47" s="181" t="e">
        <f t="shared" ca="1" si="12"/>
        <v>#N/A</v>
      </c>
      <c r="AB47" s="181" t="e">
        <f t="shared" ca="1" si="13"/>
        <v>#N/A</v>
      </c>
      <c r="AC47" s="181" t="e">
        <f t="shared" ca="1" si="13"/>
        <v>#N/A</v>
      </c>
      <c r="AD47" s="181" t="e">
        <f t="shared" ca="1" si="14"/>
        <v>#N/A</v>
      </c>
      <c r="AE47" s="182" t="e">
        <f t="shared" ca="1" si="15"/>
        <v>#N/A</v>
      </c>
      <c r="AF47" s="23" t="e">
        <f t="shared" ca="1" si="41"/>
        <v>#N/A</v>
      </c>
      <c r="AG47" s="23" t="e">
        <f t="shared" ca="1" si="42"/>
        <v>#N/A</v>
      </c>
      <c r="AH47" s="23" t="e">
        <f t="shared" ca="1" si="63"/>
        <v>#N/A</v>
      </c>
      <c r="AI47" s="23" t="e">
        <f t="shared" ca="1" si="64"/>
        <v>#N/A</v>
      </c>
      <c r="AJ47" s="23" t="e">
        <f t="shared" ca="1" si="79"/>
        <v>#N/A</v>
      </c>
      <c r="AK47" s="23" t="e">
        <f t="shared" ca="1" si="80"/>
        <v>#N/A</v>
      </c>
      <c r="AL47" s="23" t="e">
        <f t="shared" ca="1" si="89"/>
        <v>#N/A</v>
      </c>
      <c r="AM47" s="23" t="e">
        <f t="shared" ca="1" si="90"/>
        <v>#N/A</v>
      </c>
      <c r="AN47" s="23" t="e">
        <f t="shared" ca="1" si="99"/>
        <v>#N/A</v>
      </c>
      <c r="AO47" s="23" t="e">
        <f t="shared" ca="1" si="100"/>
        <v>#N/A</v>
      </c>
      <c r="AP47" s="23" t="e">
        <f t="shared" ca="1" si="91"/>
        <v>#N/A</v>
      </c>
      <c r="AQ47" s="23" t="e">
        <f t="shared" ca="1" si="92"/>
        <v>#N/A</v>
      </c>
      <c r="AR47" s="23" t="e">
        <f t="shared" ca="1" si="103"/>
        <v>#N/A</v>
      </c>
      <c r="AS47" s="23" t="e">
        <f t="shared" ca="1" si="104"/>
        <v>#N/A</v>
      </c>
      <c r="AT47" s="23" t="e">
        <f t="shared" ca="1" si="123"/>
        <v>#N/A</v>
      </c>
      <c r="AU47" s="23" t="e">
        <f t="shared" ca="1" si="124"/>
        <v>#N/A</v>
      </c>
      <c r="AV47" s="228" t="e">
        <f t="shared" ca="1" si="19"/>
        <v>#N/A</v>
      </c>
      <c r="AW47" s="26" t="e">
        <f t="shared" ca="1" si="20"/>
        <v>#N/A</v>
      </c>
      <c r="AX47" s="228" t="e">
        <f t="shared" ca="1" si="21"/>
        <v>#N/A</v>
      </c>
      <c r="AY47" s="23" t="e">
        <f t="shared" ca="1" si="35"/>
        <v>#N/A</v>
      </c>
      <c r="AZ47" s="23" t="e">
        <f t="shared" ca="1" si="36"/>
        <v>#N/A</v>
      </c>
      <c r="BA47" s="23" t="e">
        <f t="shared" ca="1" si="43"/>
        <v>#N/A</v>
      </c>
      <c r="BB47" s="23" t="e">
        <f t="shared" ca="1" si="44"/>
        <v>#N/A</v>
      </c>
      <c r="BC47" s="23" t="e">
        <f t="shared" ca="1" si="37"/>
        <v>#N/A</v>
      </c>
      <c r="BD47" s="23" t="e">
        <f t="shared" ca="1" si="38"/>
        <v>#N/A</v>
      </c>
      <c r="BE47" s="23" t="e">
        <f t="shared" ca="1" si="47"/>
        <v>#N/A</v>
      </c>
      <c r="BF47" s="23" t="e">
        <f t="shared" ca="1" si="48"/>
        <v>#N/A</v>
      </c>
      <c r="BG47" s="23" t="e">
        <f t="shared" ca="1" si="53"/>
        <v>#N/A</v>
      </c>
      <c r="BH47" s="23" t="e">
        <f t="shared" ca="1" si="54"/>
        <v>#N/A</v>
      </c>
      <c r="BI47" s="23" t="e">
        <f t="shared" ca="1" si="75"/>
        <v>#N/A</v>
      </c>
      <c r="BJ47" s="23" t="e">
        <f t="shared" ca="1" si="76"/>
        <v>#N/A</v>
      </c>
      <c r="BK47" s="23" t="e">
        <f t="shared" ca="1" si="77"/>
        <v>#N/A</v>
      </c>
      <c r="BL47" s="23" t="e">
        <f t="shared" ca="1" si="78"/>
        <v>#N/A</v>
      </c>
      <c r="BM47" s="23" t="e">
        <f t="shared" ca="1" si="81"/>
        <v>#N/A</v>
      </c>
      <c r="BN47" s="23" t="e">
        <f t="shared" ca="1" si="82"/>
        <v>#N/A</v>
      </c>
      <c r="BO47" s="23" t="e">
        <f t="shared" ca="1" si="101"/>
        <v>#N/A</v>
      </c>
      <c r="BP47" s="23" t="e">
        <f t="shared" ca="1" si="102"/>
        <v>#N/A</v>
      </c>
      <c r="BQ47" s="23" t="e">
        <f t="shared" ca="1" si="111"/>
        <v>#N/A</v>
      </c>
      <c r="BR47" s="23" t="e">
        <f t="shared" ca="1" si="112"/>
        <v>#N/A</v>
      </c>
      <c r="BS47" s="23"/>
      <c r="BT47" s="23"/>
      <c r="BU47" s="23"/>
      <c r="BV47" s="23"/>
      <c r="BW47" s="389" t="e">
        <f t="shared" ca="1" si="22"/>
        <v>#N/A</v>
      </c>
      <c r="BX47" s="224" t="e">
        <f t="shared" ca="1" si="23"/>
        <v>#N/A</v>
      </c>
      <c r="BY47" s="93" t="e">
        <f t="shared" ca="1" si="24"/>
        <v>#N/A</v>
      </c>
      <c r="BZ47" s="23" t="e">
        <f t="shared" ca="1" si="51"/>
        <v>#N/A</v>
      </c>
      <c r="CA47" s="23" t="e">
        <f t="shared" ca="1" si="52"/>
        <v>#N/A</v>
      </c>
      <c r="CB47" s="23" t="e">
        <f t="shared" ca="1" si="83"/>
        <v>#N/A</v>
      </c>
      <c r="CC47" s="23" t="e">
        <f t="shared" ca="1" si="84"/>
        <v>#N/A</v>
      </c>
      <c r="CD47" s="23" t="e">
        <f t="shared" ca="1" si="115"/>
        <v>#N/A</v>
      </c>
      <c r="CE47" s="23" t="e">
        <f t="shared" ca="1" si="116"/>
        <v>#N/A</v>
      </c>
      <c r="CF47" s="228" t="e">
        <f t="shared" ca="1" si="25"/>
        <v>#N/A</v>
      </c>
      <c r="CG47" s="224" t="e">
        <f t="shared" ca="1" si="26"/>
        <v>#N/A</v>
      </c>
      <c r="CH47" s="228" t="e">
        <f t="shared" ca="1" si="27"/>
        <v>#N/A</v>
      </c>
      <c r="CI47" s="23" t="e">
        <f t="shared" ca="1" si="28"/>
        <v>#N/A</v>
      </c>
      <c r="CJ47" s="23" t="e">
        <f t="shared" ca="1" si="29"/>
        <v>#N/A</v>
      </c>
      <c r="CK47" s="23" t="e">
        <f t="shared" ca="1" si="33"/>
        <v>#N/A</v>
      </c>
      <c r="CL47" s="23" t="e">
        <f t="shared" ca="1" si="34"/>
        <v>#N/A</v>
      </c>
      <c r="CM47" s="23" t="e">
        <f t="shared" ca="1" si="39"/>
        <v>#N/A</v>
      </c>
      <c r="CN47" s="23" t="e">
        <f t="shared" ca="1" si="40"/>
        <v>#N/A</v>
      </c>
      <c r="CO47" s="23" t="e">
        <f t="shared" ca="1" si="49"/>
        <v>#N/A</v>
      </c>
      <c r="CP47" s="23" t="e">
        <f t="shared" ca="1" si="50"/>
        <v>#N/A</v>
      </c>
      <c r="CQ47" s="23" t="e">
        <f t="shared" ca="1" si="55"/>
        <v>#N/A</v>
      </c>
      <c r="CR47" s="23" t="e">
        <f t="shared" ca="1" si="56"/>
        <v>#N/A</v>
      </c>
      <c r="CS47" s="23" t="e">
        <f t="shared" ca="1" si="57"/>
        <v>#N/A</v>
      </c>
      <c r="CT47" s="23" t="e">
        <f t="shared" ca="1" si="58"/>
        <v>#N/A</v>
      </c>
      <c r="CU47" s="23" t="e">
        <f t="shared" ca="1" si="65"/>
        <v>#N/A</v>
      </c>
      <c r="CV47" s="23" t="e">
        <f t="shared" ca="1" si="66"/>
        <v>#N/A</v>
      </c>
      <c r="CW47" s="23" t="e">
        <f t="shared" ca="1" si="109"/>
        <v>#N/A</v>
      </c>
      <c r="CX47" s="23" t="e">
        <f t="shared" ca="1" si="110"/>
        <v>#N/A</v>
      </c>
      <c r="CY47" s="23" t="e">
        <f t="shared" ca="1" si="67"/>
        <v>#N/A</v>
      </c>
      <c r="CZ47" s="23" t="e">
        <f t="shared" ca="1" si="68"/>
        <v>#N/A</v>
      </c>
      <c r="DA47" s="23" t="e">
        <f t="shared" ca="1" si="85"/>
        <v>#N/A</v>
      </c>
      <c r="DB47" s="23" t="e">
        <f t="shared" ca="1" si="86"/>
        <v>#N/A</v>
      </c>
      <c r="DC47" s="23"/>
      <c r="DD47" s="23"/>
      <c r="DE47" s="23" t="e">
        <f t="shared" ca="1" si="87"/>
        <v>#N/A</v>
      </c>
      <c r="DF47" s="23" t="e">
        <f t="shared" ca="1" si="88"/>
        <v>#N/A</v>
      </c>
      <c r="DG47" s="23" t="e">
        <f t="shared" ca="1" si="93"/>
        <v>#N/A</v>
      </c>
      <c r="DH47" s="23" t="e">
        <f t="shared" ca="1" si="94"/>
        <v>#N/A</v>
      </c>
      <c r="DI47" s="23" t="e">
        <f t="shared" ca="1" si="105"/>
        <v>#N/A</v>
      </c>
      <c r="DJ47" s="23" t="e">
        <f t="shared" ca="1" si="106"/>
        <v>#N/A</v>
      </c>
      <c r="DK47" s="23" t="e">
        <f t="shared" ca="1" si="113"/>
        <v>#N/A</v>
      </c>
      <c r="DL47" s="23" t="e">
        <f t="shared" ca="1" si="114"/>
        <v>#N/A</v>
      </c>
      <c r="DM47" s="23" t="e">
        <f t="shared" ca="1" si="117"/>
        <v>#N/A</v>
      </c>
      <c r="DN47" s="23" t="e">
        <f t="shared" ca="1" si="118"/>
        <v>#N/A</v>
      </c>
      <c r="DO47" s="23" t="e">
        <f t="shared" ca="1" si="119"/>
        <v>#N/A</v>
      </c>
      <c r="DP47" s="23" t="e">
        <f t="shared" ca="1" si="120"/>
        <v>#N/A</v>
      </c>
      <c r="DQ47" s="23"/>
      <c r="DR47" s="23"/>
      <c r="DS47" s="228" t="e">
        <f t="shared" ca="1" si="30"/>
        <v>#N/A</v>
      </c>
      <c r="DT47" s="93" t="e">
        <f t="shared" ca="1" si="31"/>
        <v>#N/A</v>
      </c>
      <c r="DU47" s="228" t="e">
        <f t="shared" ca="1" si="32"/>
        <v>#N/A</v>
      </c>
      <c r="DZ47" s="23" t="e">
        <f t="shared" ca="1" si="61"/>
        <v>#N/A</v>
      </c>
      <c r="EA47" s="23" t="e">
        <f t="shared" ca="1" si="62"/>
        <v>#N/A</v>
      </c>
      <c r="EB47" s="23" t="e">
        <f t="shared" ca="1" si="71"/>
        <v>#N/A</v>
      </c>
      <c r="EC47" s="23" t="e">
        <f t="shared" ca="1" si="72"/>
        <v>#N/A</v>
      </c>
      <c r="ED47" s="23" t="e">
        <f t="shared" ca="1" si="97"/>
        <v>#N/A</v>
      </c>
      <c r="EE47" s="23" t="e">
        <f t="shared" ca="1" si="98"/>
        <v>#N/A</v>
      </c>
      <c r="EF47" s="23" t="e">
        <f t="shared" ca="1" si="125"/>
        <v>#N/A</v>
      </c>
      <c r="EG47" s="23" t="e">
        <f t="shared" ca="1" si="126"/>
        <v>#N/A</v>
      </c>
      <c r="EH47" s="23" t="e">
        <f t="shared" ca="1" si="107"/>
        <v>#N/A</v>
      </c>
      <c r="EI47" s="23" t="e">
        <f t="shared" ca="1" si="108"/>
        <v>#N/A</v>
      </c>
      <c r="EJ47" s="23" t="e">
        <f t="shared" ca="1" si="121"/>
        <v>#N/A</v>
      </c>
      <c r="EK47" s="23" t="e">
        <f t="shared" ca="1" si="122"/>
        <v>#N/A</v>
      </c>
      <c r="EN47" s="228" t="e">
        <f t="shared" ca="1" si="16"/>
        <v>#N/A</v>
      </c>
      <c r="EO47" s="93" t="e">
        <f t="shared" ca="1" si="17"/>
        <v>#N/A</v>
      </c>
      <c r="EP47" s="93" t="e">
        <f t="shared" ca="1" si="18"/>
        <v>#N/A</v>
      </c>
    </row>
    <row r="48" spans="1:146" x14ac:dyDescent="0.2">
      <c r="A48" s="172" t="e">
        <f ca="1">VLOOKUP($D48,Curves!$A$2:$I$1700,9)</f>
        <v>#N/A</v>
      </c>
      <c r="B48" s="86" t="e">
        <f t="shared" ca="1" si="0"/>
        <v>#N/A</v>
      </c>
      <c r="C48" s="86">
        <f t="shared" si="1"/>
        <v>31</v>
      </c>
      <c r="D48" s="139">
        <v>38108</v>
      </c>
      <c r="E48" s="173" t="e">
        <f ca="1">VLOOKUP($D48,Curves!$A$2:$H$1700,2)*$B48</f>
        <v>#N/A</v>
      </c>
      <c r="F48" s="172" t="e">
        <f ca="1">VLOOKUP($D48,Curves!$A$2:$H$1700,3)*$B48</f>
        <v>#N/A</v>
      </c>
      <c r="G48" s="172" t="e">
        <f ca="1">VLOOKUP($D48,Curves!$A$2:$H$1700,7)*$B48</f>
        <v>#N/A</v>
      </c>
      <c r="H48" s="172" t="e">
        <f ca="1">VLOOKUP($D48,Curves!$A$2:$H$1700,5)*$B48</f>
        <v>#N/A</v>
      </c>
      <c r="I48" s="172" t="e">
        <f ca="1">VLOOKUP($D48,Curves!$A$2:$H$1700,4)*$B48</f>
        <v>#N/A</v>
      </c>
      <c r="J48" s="174" t="e">
        <f ca="1">VLOOKUP($D48,Curves!$A$2:$H$1700,8)*$B48</f>
        <v>#N/A</v>
      </c>
      <c r="K48" s="172" t="e">
        <f t="shared" ca="1" si="2"/>
        <v>#N/A</v>
      </c>
      <c r="L48" s="140" t="e">
        <f ca="1">VLOOKUP($D48,Curves!$N$2:$T$2600,2)*$B48</f>
        <v>#N/A</v>
      </c>
      <c r="M48" s="141" t="e">
        <f ca="1">VLOOKUP($D48,Curves!$N$2:$T$2600,3)*$B48</f>
        <v>#N/A</v>
      </c>
      <c r="N48" s="181" t="e">
        <f t="shared" ca="1" si="3"/>
        <v>#N/A</v>
      </c>
      <c r="O48" s="182" t="e">
        <f t="shared" ca="1" si="4"/>
        <v>#N/A</v>
      </c>
      <c r="P48" s="173" t="e">
        <f t="shared" ca="1" si="5"/>
        <v>#N/A</v>
      </c>
      <c r="Q48" s="140" t="e">
        <f ca="1">VLOOKUP($D48,Curves!$N$2:$T$2600,4)*$B48</f>
        <v>#N/A</v>
      </c>
      <c r="R48" s="141" t="e">
        <f ca="1">VLOOKUP($D48,Curves!$N$2:$T$2600,5)*$B48</f>
        <v>#N/A</v>
      </c>
      <c r="S48" s="181" t="e">
        <f t="shared" ca="1" si="6"/>
        <v>#N/A</v>
      </c>
      <c r="T48" s="182" t="e">
        <f t="shared" ca="1" si="7"/>
        <v>#N/A</v>
      </c>
      <c r="U48" s="151" t="e">
        <f t="shared" ca="1" si="8"/>
        <v>#N/A</v>
      </c>
      <c r="V48" s="151" t="e">
        <f t="shared" ca="1" si="9"/>
        <v>#N/A</v>
      </c>
      <c r="W48" s="151" t="e">
        <f t="shared" ca="1" si="10"/>
        <v>#N/A</v>
      </c>
      <c r="X48" s="343" t="e">
        <f ca="1">VLOOKUP($D48,[2]CurveFetch!$D$8:$S$13000,16,0)*$B48</f>
        <v>#N/A</v>
      </c>
      <c r="Y48" s="141" t="e">
        <f ca="1">VLOOKUP($D48,Curves!$N$2:$T$2600,7)*$B48</f>
        <v>#N/A</v>
      </c>
      <c r="Z48" s="200" t="e">
        <f t="shared" ca="1" si="11"/>
        <v>#N/A</v>
      </c>
      <c r="AA48" s="181" t="e">
        <f t="shared" ca="1" si="12"/>
        <v>#N/A</v>
      </c>
      <c r="AB48" s="181" t="e">
        <f t="shared" ca="1" si="13"/>
        <v>#N/A</v>
      </c>
      <c r="AC48" s="181" t="e">
        <f t="shared" ca="1" si="13"/>
        <v>#N/A</v>
      </c>
      <c r="AD48" s="181" t="e">
        <f t="shared" ca="1" si="14"/>
        <v>#N/A</v>
      </c>
      <c r="AE48" s="182" t="e">
        <f t="shared" ca="1" si="15"/>
        <v>#N/A</v>
      </c>
      <c r="AF48" s="23" t="e">
        <f t="shared" ca="1" si="41"/>
        <v>#N/A</v>
      </c>
      <c r="AG48" s="23" t="e">
        <f t="shared" ca="1" si="42"/>
        <v>#N/A</v>
      </c>
      <c r="AH48" s="23" t="e">
        <f t="shared" ca="1" si="63"/>
        <v>#N/A</v>
      </c>
      <c r="AI48" s="23" t="e">
        <f t="shared" ca="1" si="64"/>
        <v>#N/A</v>
      </c>
      <c r="AJ48" s="23" t="e">
        <f t="shared" ca="1" si="79"/>
        <v>#N/A</v>
      </c>
      <c r="AK48" s="23" t="e">
        <f t="shared" ca="1" si="80"/>
        <v>#N/A</v>
      </c>
      <c r="AL48" s="23" t="e">
        <f t="shared" ca="1" si="89"/>
        <v>#N/A</v>
      </c>
      <c r="AM48" s="23" t="e">
        <f t="shared" ca="1" si="90"/>
        <v>#N/A</v>
      </c>
      <c r="AN48" s="23" t="e">
        <f t="shared" ca="1" si="99"/>
        <v>#N/A</v>
      </c>
      <c r="AO48" s="23" t="e">
        <f t="shared" ca="1" si="100"/>
        <v>#N/A</v>
      </c>
      <c r="AP48" s="23" t="e">
        <f t="shared" ca="1" si="91"/>
        <v>#N/A</v>
      </c>
      <c r="AQ48" s="23" t="e">
        <f t="shared" ca="1" si="92"/>
        <v>#N/A</v>
      </c>
      <c r="AR48" s="23" t="e">
        <f t="shared" ca="1" si="103"/>
        <v>#N/A</v>
      </c>
      <c r="AS48" s="23" t="e">
        <f t="shared" ca="1" si="104"/>
        <v>#N/A</v>
      </c>
      <c r="AT48" s="23" t="e">
        <f t="shared" ca="1" si="123"/>
        <v>#N/A</v>
      </c>
      <c r="AU48" s="23" t="e">
        <f t="shared" ca="1" si="124"/>
        <v>#N/A</v>
      </c>
      <c r="AV48" s="228" t="e">
        <f t="shared" ca="1" si="19"/>
        <v>#N/A</v>
      </c>
      <c r="AW48" s="26" t="e">
        <f t="shared" ca="1" si="20"/>
        <v>#N/A</v>
      </c>
      <c r="AX48" s="228" t="e">
        <f t="shared" ca="1" si="21"/>
        <v>#N/A</v>
      </c>
      <c r="AY48" s="23" t="e">
        <f t="shared" ca="1" si="35"/>
        <v>#N/A</v>
      </c>
      <c r="AZ48" s="23" t="e">
        <f t="shared" ca="1" si="36"/>
        <v>#N/A</v>
      </c>
      <c r="BA48" s="23" t="e">
        <f t="shared" ca="1" si="43"/>
        <v>#N/A</v>
      </c>
      <c r="BB48" s="23" t="e">
        <f t="shared" ca="1" si="44"/>
        <v>#N/A</v>
      </c>
      <c r="BC48" s="23" t="e">
        <f t="shared" ca="1" si="37"/>
        <v>#N/A</v>
      </c>
      <c r="BD48" s="23" t="e">
        <f t="shared" ca="1" si="38"/>
        <v>#N/A</v>
      </c>
      <c r="BE48" s="23" t="e">
        <f t="shared" ca="1" si="47"/>
        <v>#N/A</v>
      </c>
      <c r="BF48" s="23" t="e">
        <f t="shared" ca="1" si="48"/>
        <v>#N/A</v>
      </c>
      <c r="BG48" s="23" t="e">
        <f t="shared" ca="1" si="53"/>
        <v>#N/A</v>
      </c>
      <c r="BH48" s="23" t="e">
        <f t="shared" ca="1" si="54"/>
        <v>#N/A</v>
      </c>
      <c r="BI48" s="23" t="e">
        <f t="shared" ca="1" si="75"/>
        <v>#N/A</v>
      </c>
      <c r="BJ48" s="23" t="e">
        <f t="shared" ca="1" si="76"/>
        <v>#N/A</v>
      </c>
      <c r="BK48" s="23" t="e">
        <f t="shared" ca="1" si="77"/>
        <v>#N/A</v>
      </c>
      <c r="BL48" s="23" t="e">
        <f t="shared" ca="1" si="78"/>
        <v>#N/A</v>
      </c>
      <c r="BM48" s="23" t="e">
        <f t="shared" ca="1" si="81"/>
        <v>#N/A</v>
      </c>
      <c r="BN48" s="23" t="e">
        <f t="shared" ca="1" si="82"/>
        <v>#N/A</v>
      </c>
      <c r="BO48" s="23" t="e">
        <f t="shared" ca="1" si="101"/>
        <v>#N/A</v>
      </c>
      <c r="BP48" s="23" t="e">
        <f t="shared" ca="1" si="102"/>
        <v>#N/A</v>
      </c>
      <c r="BQ48" s="23" t="e">
        <f t="shared" ca="1" si="111"/>
        <v>#N/A</v>
      </c>
      <c r="BR48" s="23" t="e">
        <f t="shared" ca="1" si="112"/>
        <v>#N/A</v>
      </c>
      <c r="BS48" s="23"/>
      <c r="BT48" s="23"/>
      <c r="BU48" s="23"/>
      <c r="BV48" s="23"/>
      <c r="BW48" s="389" t="e">
        <f t="shared" ca="1" si="22"/>
        <v>#N/A</v>
      </c>
      <c r="BX48" s="224" t="e">
        <f t="shared" ca="1" si="23"/>
        <v>#N/A</v>
      </c>
      <c r="BY48" s="93" t="e">
        <f t="shared" ca="1" si="24"/>
        <v>#N/A</v>
      </c>
      <c r="BZ48" s="23" t="e">
        <f t="shared" ca="1" si="51"/>
        <v>#N/A</v>
      </c>
      <c r="CA48" s="23" t="e">
        <f t="shared" ca="1" si="52"/>
        <v>#N/A</v>
      </c>
      <c r="CB48" s="23" t="e">
        <f t="shared" ca="1" si="83"/>
        <v>#N/A</v>
      </c>
      <c r="CC48" s="23" t="e">
        <f t="shared" ca="1" si="84"/>
        <v>#N/A</v>
      </c>
      <c r="CD48" s="23" t="e">
        <f t="shared" ca="1" si="115"/>
        <v>#N/A</v>
      </c>
      <c r="CE48" s="23" t="e">
        <f t="shared" ca="1" si="116"/>
        <v>#N/A</v>
      </c>
      <c r="CF48" s="228" t="e">
        <f t="shared" ca="1" si="25"/>
        <v>#N/A</v>
      </c>
      <c r="CG48" s="224" t="e">
        <f t="shared" ca="1" si="26"/>
        <v>#N/A</v>
      </c>
      <c r="CH48" s="228" t="e">
        <f t="shared" ca="1" si="27"/>
        <v>#N/A</v>
      </c>
      <c r="CI48" s="23" t="e">
        <f t="shared" ca="1" si="28"/>
        <v>#N/A</v>
      </c>
      <c r="CJ48" s="23" t="e">
        <f t="shared" ca="1" si="29"/>
        <v>#N/A</v>
      </c>
      <c r="CK48" s="23" t="e">
        <f t="shared" ca="1" si="33"/>
        <v>#N/A</v>
      </c>
      <c r="CL48" s="23" t="e">
        <f t="shared" ca="1" si="34"/>
        <v>#N/A</v>
      </c>
      <c r="CM48" s="23" t="e">
        <f t="shared" ca="1" si="39"/>
        <v>#N/A</v>
      </c>
      <c r="CN48" s="23" t="e">
        <f t="shared" ca="1" si="40"/>
        <v>#N/A</v>
      </c>
      <c r="CO48" s="23" t="e">
        <f t="shared" ca="1" si="49"/>
        <v>#N/A</v>
      </c>
      <c r="CP48" s="23" t="e">
        <f t="shared" ca="1" si="50"/>
        <v>#N/A</v>
      </c>
      <c r="CQ48" s="23" t="e">
        <f t="shared" ca="1" si="55"/>
        <v>#N/A</v>
      </c>
      <c r="CR48" s="23" t="e">
        <f t="shared" ca="1" si="56"/>
        <v>#N/A</v>
      </c>
      <c r="CS48" s="23" t="e">
        <f t="shared" ca="1" si="57"/>
        <v>#N/A</v>
      </c>
      <c r="CT48" s="23" t="e">
        <f t="shared" ca="1" si="58"/>
        <v>#N/A</v>
      </c>
      <c r="CU48" s="23" t="e">
        <f t="shared" ca="1" si="65"/>
        <v>#N/A</v>
      </c>
      <c r="CV48" s="23" t="e">
        <f t="shared" ca="1" si="66"/>
        <v>#N/A</v>
      </c>
      <c r="CW48" s="23" t="e">
        <f t="shared" ca="1" si="109"/>
        <v>#N/A</v>
      </c>
      <c r="CX48" s="23" t="e">
        <f t="shared" ca="1" si="110"/>
        <v>#N/A</v>
      </c>
      <c r="CY48" s="23" t="e">
        <f t="shared" ca="1" si="67"/>
        <v>#N/A</v>
      </c>
      <c r="CZ48" s="23" t="e">
        <f t="shared" ca="1" si="68"/>
        <v>#N/A</v>
      </c>
      <c r="DA48" s="23" t="e">
        <f t="shared" ca="1" si="85"/>
        <v>#N/A</v>
      </c>
      <c r="DB48" s="23" t="e">
        <f t="shared" ca="1" si="86"/>
        <v>#N/A</v>
      </c>
      <c r="DC48" s="23"/>
      <c r="DD48" s="23"/>
      <c r="DE48" s="23" t="e">
        <f t="shared" ca="1" si="87"/>
        <v>#N/A</v>
      </c>
      <c r="DF48" s="23" t="e">
        <f t="shared" ca="1" si="88"/>
        <v>#N/A</v>
      </c>
      <c r="DG48" s="23" t="e">
        <f t="shared" ca="1" si="93"/>
        <v>#N/A</v>
      </c>
      <c r="DH48" s="23" t="e">
        <f t="shared" ca="1" si="94"/>
        <v>#N/A</v>
      </c>
      <c r="DI48" s="23" t="e">
        <f t="shared" ca="1" si="105"/>
        <v>#N/A</v>
      </c>
      <c r="DJ48" s="23" t="e">
        <f t="shared" ca="1" si="106"/>
        <v>#N/A</v>
      </c>
      <c r="DK48" s="23" t="e">
        <f t="shared" ca="1" si="113"/>
        <v>#N/A</v>
      </c>
      <c r="DL48" s="23" t="e">
        <f t="shared" ca="1" si="114"/>
        <v>#N/A</v>
      </c>
      <c r="DM48" s="23" t="e">
        <f t="shared" ca="1" si="117"/>
        <v>#N/A</v>
      </c>
      <c r="DN48" s="23" t="e">
        <f t="shared" ca="1" si="118"/>
        <v>#N/A</v>
      </c>
      <c r="DO48" s="23" t="e">
        <f t="shared" ca="1" si="119"/>
        <v>#N/A</v>
      </c>
      <c r="DP48" s="23" t="e">
        <f t="shared" ca="1" si="120"/>
        <v>#N/A</v>
      </c>
      <c r="DQ48" s="23"/>
      <c r="DR48" s="23"/>
      <c r="DS48" s="228" t="e">
        <f t="shared" ca="1" si="30"/>
        <v>#N/A</v>
      </c>
      <c r="DT48" s="93" t="e">
        <f t="shared" ca="1" si="31"/>
        <v>#N/A</v>
      </c>
      <c r="DU48" s="228" t="e">
        <f t="shared" ca="1" si="32"/>
        <v>#N/A</v>
      </c>
      <c r="DZ48" s="23" t="e">
        <f t="shared" ca="1" si="61"/>
        <v>#N/A</v>
      </c>
      <c r="EA48" s="23" t="e">
        <f t="shared" ca="1" si="62"/>
        <v>#N/A</v>
      </c>
      <c r="EB48" s="23" t="e">
        <f t="shared" ca="1" si="71"/>
        <v>#N/A</v>
      </c>
      <c r="EC48" s="23" t="e">
        <f t="shared" ca="1" si="72"/>
        <v>#N/A</v>
      </c>
      <c r="ED48" s="23" t="e">
        <f t="shared" ca="1" si="97"/>
        <v>#N/A</v>
      </c>
      <c r="EE48" s="23" t="e">
        <f t="shared" ca="1" si="98"/>
        <v>#N/A</v>
      </c>
      <c r="EF48" s="23" t="e">
        <f t="shared" ca="1" si="125"/>
        <v>#N/A</v>
      </c>
      <c r="EG48" s="23" t="e">
        <f t="shared" ca="1" si="126"/>
        <v>#N/A</v>
      </c>
      <c r="EH48" s="23" t="e">
        <f t="shared" ca="1" si="107"/>
        <v>#N/A</v>
      </c>
      <c r="EI48" s="23" t="e">
        <f t="shared" ca="1" si="108"/>
        <v>#N/A</v>
      </c>
      <c r="EJ48" s="23" t="e">
        <f t="shared" ca="1" si="121"/>
        <v>#N/A</v>
      </c>
      <c r="EK48" s="23" t="e">
        <f t="shared" ca="1" si="122"/>
        <v>#N/A</v>
      </c>
      <c r="EN48" s="228" t="e">
        <f t="shared" ca="1" si="16"/>
        <v>#N/A</v>
      </c>
      <c r="EO48" s="93" t="e">
        <f t="shared" ca="1" si="17"/>
        <v>#N/A</v>
      </c>
      <c r="EP48" s="93" t="e">
        <f t="shared" ca="1" si="18"/>
        <v>#N/A</v>
      </c>
    </row>
    <row r="49" spans="1:146" x14ac:dyDescent="0.2">
      <c r="A49" s="172" t="e">
        <f ca="1">VLOOKUP($D49,Curves!$A$2:$I$1700,9)</f>
        <v>#N/A</v>
      </c>
      <c r="B49" s="86" t="e">
        <f t="shared" ca="1" si="0"/>
        <v>#N/A</v>
      </c>
      <c r="C49" s="86">
        <f t="shared" si="1"/>
        <v>30</v>
      </c>
      <c r="D49" s="139">
        <v>38139</v>
      </c>
      <c r="E49" s="173" t="e">
        <f ca="1">VLOOKUP($D49,Curves!$A$2:$H$1700,2)*$B49</f>
        <v>#N/A</v>
      </c>
      <c r="F49" s="172" t="e">
        <f ca="1">VLOOKUP($D49,Curves!$A$2:$H$1700,3)*$B49</f>
        <v>#N/A</v>
      </c>
      <c r="G49" s="172" t="e">
        <f ca="1">VLOOKUP($D49,Curves!$A$2:$H$1700,7)*$B49</f>
        <v>#N/A</v>
      </c>
      <c r="H49" s="172" t="e">
        <f ca="1">VLOOKUP($D49,Curves!$A$2:$H$1700,5)*$B49</f>
        <v>#N/A</v>
      </c>
      <c r="I49" s="172" t="e">
        <f ca="1">VLOOKUP($D49,Curves!$A$2:$H$1700,4)*$B49</f>
        <v>#N/A</v>
      </c>
      <c r="J49" s="174" t="e">
        <f ca="1">VLOOKUP($D49,Curves!$A$2:$H$1700,8)*$B49</f>
        <v>#N/A</v>
      </c>
      <c r="K49" s="172" t="e">
        <f t="shared" ca="1" si="2"/>
        <v>#N/A</v>
      </c>
      <c r="L49" s="140" t="e">
        <f ca="1">VLOOKUP($D49,Curves!$N$2:$T$2600,2)*$B49</f>
        <v>#N/A</v>
      </c>
      <c r="M49" s="141" t="e">
        <f ca="1">VLOOKUP($D49,Curves!$N$2:$T$2600,3)*$B49</f>
        <v>#N/A</v>
      </c>
      <c r="N49" s="181" t="e">
        <f t="shared" ca="1" si="3"/>
        <v>#N/A</v>
      </c>
      <c r="O49" s="182" t="e">
        <f t="shared" ca="1" si="4"/>
        <v>#N/A</v>
      </c>
      <c r="P49" s="173" t="e">
        <f t="shared" ca="1" si="5"/>
        <v>#N/A</v>
      </c>
      <c r="Q49" s="140" t="e">
        <f ca="1">VLOOKUP($D49,Curves!$N$2:$T$2600,4)*$B49</f>
        <v>#N/A</v>
      </c>
      <c r="R49" s="141" t="e">
        <f ca="1">VLOOKUP($D49,Curves!$N$2:$T$2600,5)*$B49</f>
        <v>#N/A</v>
      </c>
      <c r="S49" s="181" t="e">
        <f t="shared" ca="1" si="6"/>
        <v>#N/A</v>
      </c>
      <c r="T49" s="182" t="e">
        <f t="shared" ca="1" si="7"/>
        <v>#N/A</v>
      </c>
      <c r="U49" s="151" t="e">
        <f t="shared" ca="1" si="8"/>
        <v>#N/A</v>
      </c>
      <c r="V49" s="151" t="e">
        <f t="shared" ca="1" si="9"/>
        <v>#N/A</v>
      </c>
      <c r="W49" s="151" t="e">
        <f t="shared" ca="1" si="10"/>
        <v>#N/A</v>
      </c>
      <c r="X49" s="343" t="e">
        <f ca="1">VLOOKUP($D49,[2]CurveFetch!$D$8:$S$13000,16,0)*$B49</f>
        <v>#N/A</v>
      </c>
      <c r="Y49" s="141" t="e">
        <f ca="1">VLOOKUP($D49,Curves!$N$2:$T$2600,7)*$B49</f>
        <v>#N/A</v>
      </c>
      <c r="Z49" s="200" t="e">
        <f t="shared" ca="1" si="11"/>
        <v>#N/A</v>
      </c>
      <c r="AA49" s="181" t="e">
        <f t="shared" ca="1" si="12"/>
        <v>#N/A</v>
      </c>
      <c r="AB49" s="181" t="e">
        <f t="shared" ca="1" si="13"/>
        <v>#N/A</v>
      </c>
      <c r="AC49" s="181" t="e">
        <f t="shared" ca="1" si="13"/>
        <v>#N/A</v>
      </c>
      <c r="AD49" s="181" t="e">
        <f t="shared" ca="1" si="14"/>
        <v>#N/A</v>
      </c>
      <c r="AE49" s="182" t="e">
        <f t="shared" ca="1" si="15"/>
        <v>#N/A</v>
      </c>
      <c r="AF49" s="23" t="e">
        <f t="shared" ca="1" si="41"/>
        <v>#N/A</v>
      </c>
      <c r="AG49" s="23" t="e">
        <f t="shared" ca="1" si="42"/>
        <v>#N/A</v>
      </c>
      <c r="AH49" s="23" t="e">
        <f t="shared" ca="1" si="63"/>
        <v>#N/A</v>
      </c>
      <c r="AI49" s="23" t="e">
        <f t="shared" ca="1" si="64"/>
        <v>#N/A</v>
      </c>
      <c r="AJ49" s="23" t="e">
        <f t="shared" ca="1" si="79"/>
        <v>#N/A</v>
      </c>
      <c r="AK49" s="23" t="e">
        <f t="shared" ca="1" si="80"/>
        <v>#N/A</v>
      </c>
      <c r="AL49" s="23" t="e">
        <f t="shared" ca="1" si="89"/>
        <v>#N/A</v>
      </c>
      <c r="AM49" s="23" t="e">
        <f t="shared" ca="1" si="90"/>
        <v>#N/A</v>
      </c>
      <c r="AN49" s="23" t="e">
        <f t="shared" ca="1" si="99"/>
        <v>#N/A</v>
      </c>
      <c r="AO49" s="23" t="e">
        <f t="shared" ca="1" si="100"/>
        <v>#N/A</v>
      </c>
      <c r="AP49" s="23" t="e">
        <f t="shared" ca="1" si="91"/>
        <v>#N/A</v>
      </c>
      <c r="AQ49" s="23" t="e">
        <f t="shared" ca="1" si="92"/>
        <v>#N/A</v>
      </c>
      <c r="AR49" s="23" t="e">
        <f t="shared" ca="1" si="103"/>
        <v>#N/A</v>
      </c>
      <c r="AS49" s="23" t="e">
        <f t="shared" ca="1" si="104"/>
        <v>#N/A</v>
      </c>
      <c r="AT49" s="23" t="e">
        <f t="shared" ca="1" si="123"/>
        <v>#N/A</v>
      </c>
      <c r="AU49" s="23" t="e">
        <f t="shared" ca="1" si="124"/>
        <v>#N/A</v>
      </c>
      <c r="AV49" s="228" t="e">
        <f t="shared" ca="1" si="19"/>
        <v>#N/A</v>
      </c>
      <c r="AW49" s="26" t="e">
        <f t="shared" ca="1" si="20"/>
        <v>#N/A</v>
      </c>
      <c r="AX49" s="228" t="e">
        <f t="shared" ca="1" si="21"/>
        <v>#N/A</v>
      </c>
      <c r="AY49" s="23" t="e">
        <f t="shared" ca="1" si="35"/>
        <v>#N/A</v>
      </c>
      <c r="AZ49" s="23" t="e">
        <f t="shared" ca="1" si="36"/>
        <v>#N/A</v>
      </c>
      <c r="BA49" s="23" t="e">
        <f t="shared" ca="1" si="43"/>
        <v>#N/A</v>
      </c>
      <c r="BB49" s="23" t="e">
        <f t="shared" ca="1" si="44"/>
        <v>#N/A</v>
      </c>
      <c r="BC49" s="23" t="e">
        <f t="shared" ca="1" si="37"/>
        <v>#N/A</v>
      </c>
      <c r="BD49" s="23" t="e">
        <f t="shared" ca="1" si="38"/>
        <v>#N/A</v>
      </c>
      <c r="BE49" s="23" t="e">
        <f t="shared" ca="1" si="47"/>
        <v>#N/A</v>
      </c>
      <c r="BF49" s="23" t="e">
        <f t="shared" ca="1" si="48"/>
        <v>#N/A</v>
      </c>
      <c r="BG49" s="23" t="e">
        <f t="shared" ca="1" si="53"/>
        <v>#N/A</v>
      </c>
      <c r="BH49" s="23" t="e">
        <f t="shared" ca="1" si="54"/>
        <v>#N/A</v>
      </c>
      <c r="BI49" s="23" t="e">
        <f t="shared" ca="1" si="75"/>
        <v>#N/A</v>
      </c>
      <c r="BJ49" s="23" t="e">
        <f t="shared" ca="1" si="76"/>
        <v>#N/A</v>
      </c>
      <c r="BK49" s="23" t="e">
        <f t="shared" ca="1" si="77"/>
        <v>#N/A</v>
      </c>
      <c r="BL49" s="23" t="e">
        <f t="shared" ca="1" si="78"/>
        <v>#N/A</v>
      </c>
      <c r="BM49" s="23" t="e">
        <f t="shared" ca="1" si="81"/>
        <v>#N/A</v>
      </c>
      <c r="BN49" s="23" t="e">
        <f t="shared" ca="1" si="82"/>
        <v>#N/A</v>
      </c>
      <c r="BO49" s="23" t="e">
        <f t="shared" ca="1" si="101"/>
        <v>#N/A</v>
      </c>
      <c r="BP49" s="23" t="e">
        <f t="shared" ca="1" si="102"/>
        <v>#N/A</v>
      </c>
      <c r="BQ49" s="23" t="e">
        <f t="shared" ca="1" si="111"/>
        <v>#N/A</v>
      </c>
      <c r="BR49" s="23" t="e">
        <f t="shared" ca="1" si="112"/>
        <v>#N/A</v>
      </c>
      <c r="BS49" s="23" t="e">
        <f t="shared" ref="BS49:BS112" ca="1" si="127">$BS$7*$J$2*$J$5*$S49</f>
        <v>#N/A</v>
      </c>
      <c r="BT49" s="23" t="e">
        <f t="shared" ref="BT49:BT112" ca="1" si="128">$BS$7*$J$3*$J$5*$T49</f>
        <v>#N/A</v>
      </c>
      <c r="BU49" s="23"/>
      <c r="BV49" s="23"/>
      <c r="BW49" s="389" t="e">
        <f t="shared" ca="1" si="22"/>
        <v>#N/A</v>
      </c>
      <c r="BX49" s="224" t="e">
        <f t="shared" ca="1" si="23"/>
        <v>#N/A</v>
      </c>
      <c r="BY49" s="93" t="e">
        <f t="shared" ca="1" si="24"/>
        <v>#N/A</v>
      </c>
      <c r="BZ49" s="23" t="e">
        <f t="shared" ca="1" si="51"/>
        <v>#N/A</v>
      </c>
      <c r="CA49" s="23" t="e">
        <f t="shared" ca="1" si="52"/>
        <v>#N/A</v>
      </c>
      <c r="CB49" s="23" t="e">
        <f t="shared" ca="1" si="83"/>
        <v>#N/A</v>
      </c>
      <c r="CC49" s="23" t="e">
        <f t="shared" ca="1" si="84"/>
        <v>#N/A</v>
      </c>
      <c r="CD49" s="23" t="e">
        <f t="shared" ca="1" si="115"/>
        <v>#N/A</v>
      </c>
      <c r="CE49" s="23" t="e">
        <f t="shared" ca="1" si="116"/>
        <v>#N/A</v>
      </c>
      <c r="CF49" s="228" t="e">
        <f t="shared" ca="1" si="25"/>
        <v>#N/A</v>
      </c>
      <c r="CG49" s="224" t="e">
        <f t="shared" ca="1" si="26"/>
        <v>#N/A</v>
      </c>
      <c r="CH49" s="228" t="e">
        <f t="shared" ca="1" si="27"/>
        <v>#N/A</v>
      </c>
      <c r="CI49" s="23" t="e">
        <f t="shared" ca="1" si="28"/>
        <v>#N/A</v>
      </c>
      <c r="CJ49" s="23" t="e">
        <f t="shared" ca="1" si="29"/>
        <v>#N/A</v>
      </c>
      <c r="CK49" s="23" t="e">
        <f t="shared" ca="1" si="33"/>
        <v>#N/A</v>
      </c>
      <c r="CL49" s="23" t="e">
        <f t="shared" ca="1" si="34"/>
        <v>#N/A</v>
      </c>
      <c r="CM49" s="23" t="e">
        <f t="shared" ca="1" si="39"/>
        <v>#N/A</v>
      </c>
      <c r="CN49" s="23" t="e">
        <f t="shared" ca="1" si="40"/>
        <v>#N/A</v>
      </c>
      <c r="CO49" s="23" t="e">
        <f t="shared" ca="1" si="49"/>
        <v>#N/A</v>
      </c>
      <c r="CP49" s="23" t="e">
        <f t="shared" ca="1" si="50"/>
        <v>#N/A</v>
      </c>
      <c r="CQ49" s="23" t="e">
        <f t="shared" ca="1" si="55"/>
        <v>#N/A</v>
      </c>
      <c r="CR49" s="23" t="e">
        <f t="shared" ca="1" si="56"/>
        <v>#N/A</v>
      </c>
      <c r="CS49" s="23" t="e">
        <f t="shared" ca="1" si="57"/>
        <v>#N/A</v>
      </c>
      <c r="CT49" s="23" t="e">
        <f t="shared" ca="1" si="58"/>
        <v>#N/A</v>
      </c>
      <c r="CU49" s="23" t="e">
        <f t="shared" ca="1" si="65"/>
        <v>#N/A</v>
      </c>
      <c r="CV49" s="23" t="e">
        <f t="shared" ca="1" si="66"/>
        <v>#N/A</v>
      </c>
      <c r="CW49" s="23" t="e">
        <f t="shared" ca="1" si="109"/>
        <v>#N/A</v>
      </c>
      <c r="CX49" s="23" t="e">
        <f t="shared" ca="1" si="110"/>
        <v>#N/A</v>
      </c>
      <c r="CY49" s="23" t="e">
        <f t="shared" ca="1" si="67"/>
        <v>#N/A</v>
      </c>
      <c r="CZ49" s="23" t="e">
        <f t="shared" ca="1" si="68"/>
        <v>#N/A</v>
      </c>
      <c r="DA49" s="23" t="e">
        <f t="shared" ca="1" si="85"/>
        <v>#N/A</v>
      </c>
      <c r="DB49" s="23" t="e">
        <f t="shared" ca="1" si="86"/>
        <v>#N/A</v>
      </c>
      <c r="DC49" s="23"/>
      <c r="DD49" s="23"/>
      <c r="DE49" s="23" t="e">
        <f t="shared" ca="1" si="87"/>
        <v>#N/A</v>
      </c>
      <c r="DF49" s="23" t="e">
        <f t="shared" ca="1" si="88"/>
        <v>#N/A</v>
      </c>
      <c r="DG49" s="23" t="e">
        <f t="shared" ca="1" si="93"/>
        <v>#N/A</v>
      </c>
      <c r="DH49" s="23" t="e">
        <f t="shared" ca="1" si="94"/>
        <v>#N/A</v>
      </c>
      <c r="DI49" s="23" t="e">
        <f t="shared" ca="1" si="105"/>
        <v>#N/A</v>
      </c>
      <c r="DJ49" s="23" t="e">
        <f t="shared" ca="1" si="106"/>
        <v>#N/A</v>
      </c>
      <c r="DK49" s="23" t="e">
        <f t="shared" ca="1" si="113"/>
        <v>#N/A</v>
      </c>
      <c r="DL49" s="23" t="e">
        <f t="shared" ca="1" si="114"/>
        <v>#N/A</v>
      </c>
      <c r="DM49" s="23" t="e">
        <f t="shared" ca="1" si="117"/>
        <v>#N/A</v>
      </c>
      <c r="DN49" s="23" t="e">
        <f t="shared" ca="1" si="118"/>
        <v>#N/A</v>
      </c>
      <c r="DO49" s="23" t="e">
        <f t="shared" ca="1" si="119"/>
        <v>#N/A</v>
      </c>
      <c r="DP49" s="23" t="e">
        <f t="shared" ca="1" si="120"/>
        <v>#N/A</v>
      </c>
      <c r="DQ49" s="23"/>
      <c r="DR49" s="23"/>
      <c r="DS49" s="228" t="e">
        <f t="shared" ca="1" si="30"/>
        <v>#N/A</v>
      </c>
      <c r="DT49" s="93" t="e">
        <f t="shared" ca="1" si="31"/>
        <v>#N/A</v>
      </c>
      <c r="DU49" s="228" t="e">
        <f t="shared" ca="1" si="32"/>
        <v>#N/A</v>
      </c>
      <c r="DZ49" s="23" t="e">
        <f t="shared" ca="1" si="61"/>
        <v>#N/A</v>
      </c>
      <c r="EA49" s="23" t="e">
        <f t="shared" ca="1" si="62"/>
        <v>#N/A</v>
      </c>
      <c r="EB49" s="23" t="e">
        <f t="shared" ca="1" si="71"/>
        <v>#N/A</v>
      </c>
      <c r="EC49" s="23" t="e">
        <f t="shared" ca="1" si="72"/>
        <v>#N/A</v>
      </c>
      <c r="ED49" s="23" t="e">
        <f t="shared" ca="1" si="97"/>
        <v>#N/A</v>
      </c>
      <c r="EE49" s="23" t="e">
        <f t="shared" ca="1" si="98"/>
        <v>#N/A</v>
      </c>
      <c r="EF49" s="23" t="e">
        <f t="shared" ca="1" si="125"/>
        <v>#N/A</v>
      </c>
      <c r="EG49" s="23" t="e">
        <f t="shared" ca="1" si="126"/>
        <v>#N/A</v>
      </c>
      <c r="EH49" s="23" t="e">
        <f t="shared" ca="1" si="107"/>
        <v>#N/A</v>
      </c>
      <c r="EI49" s="23" t="e">
        <f t="shared" ca="1" si="108"/>
        <v>#N/A</v>
      </c>
      <c r="EJ49" s="23" t="e">
        <f t="shared" ca="1" si="121"/>
        <v>#N/A</v>
      </c>
      <c r="EK49" s="23" t="e">
        <f t="shared" ca="1" si="122"/>
        <v>#N/A</v>
      </c>
      <c r="EN49" s="228" t="e">
        <f t="shared" ca="1" si="16"/>
        <v>#N/A</v>
      </c>
      <c r="EO49" s="93" t="e">
        <f t="shared" ca="1" si="17"/>
        <v>#N/A</v>
      </c>
      <c r="EP49" s="93" t="e">
        <f t="shared" ca="1" si="18"/>
        <v>#N/A</v>
      </c>
    </row>
    <row r="50" spans="1:146" x14ac:dyDescent="0.2">
      <c r="A50" s="172" t="e">
        <f ca="1">VLOOKUP($D50,Curves!$A$2:$I$1700,9)</f>
        <v>#N/A</v>
      </c>
      <c r="B50" s="86" t="e">
        <f t="shared" ca="1" si="0"/>
        <v>#N/A</v>
      </c>
      <c r="C50" s="86">
        <f t="shared" si="1"/>
        <v>31</v>
      </c>
      <c r="D50" s="139">
        <v>38169</v>
      </c>
      <c r="E50" s="173" t="e">
        <f ca="1">VLOOKUP($D50,Curves!$A$2:$H$1700,2)*$B50</f>
        <v>#N/A</v>
      </c>
      <c r="F50" s="172" t="e">
        <f ca="1">VLOOKUP($D50,Curves!$A$2:$H$1700,3)*$B50</f>
        <v>#N/A</v>
      </c>
      <c r="G50" s="172" t="e">
        <f ca="1">VLOOKUP($D50,Curves!$A$2:$H$1700,7)*$B50</f>
        <v>#N/A</v>
      </c>
      <c r="H50" s="172" t="e">
        <f ca="1">VLOOKUP($D50,Curves!$A$2:$H$1700,5)*$B50</f>
        <v>#N/A</v>
      </c>
      <c r="I50" s="172" t="e">
        <f ca="1">VLOOKUP($D50,Curves!$A$2:$H$1700,4)*$B50</f>
        <v>#N/A</v>
      </c>
      <c r="J50" s="174" t="e">
        <f ca="1">VLOOKUP($D50,Curves!$A$2:$H$1700,8)*$B50</f>
        <v>#N/A</v>
      </c>
      <c r="K50" s="172" t="e">
        <f t="shared" ca="1" si="2"/>
        <v>#N/A</v>
      </c>
      <c r="L50" s="140" t="e">
        <f ca="1">VLOOKUP($D50,Curves!$N$2:$T$2600,2)*$B50</f>
        <v>#N/A</v>
      </c>
      <c r="M50" s="141" t="e">
        <f ca="1">VLOOKUP($D50,Curves!$N$2:$T$2600,3)*$B50</f>
        <v>#N/A</v>
      </c>
      <c r="N50" s="181" t="e">
        <f t="shared" ca="1" si="3"/>
        <v>#N/A</v>
      </c>
      <c r="O50" s="182" t="e">
        <f t="shared" ca="1" si="4"/>
        <v>#N/A</v>
      </c>
      <c r="P50" s="173" t="e">
        <f t="shared" ca="1" si="5"/>
        <v>#N/A</v>
      </c>
      <c r="Q50" s="140" t="e">
        <f ca="1">VLOOKUP($D50,Curves!$N$2:$T$2600,4)*$B50</f>
        <v>#N/A</v>
      </c>
      <c r="R50" s="141" t="e">
        <f ca="1">VLOOKUP($D50,Curves!$N$2:$T$2600,5)*$B50</f>
        <v>#N/A</v>
      </c>
      <c r="S50" s="181" t="e">
        <f t="shared" ca="1" si="6"/>
        <v>#N/A</v>
      </c>
      <c r="T50" s="182" t="e">
        <f t="shared" ca="1" si="7"/>
        <v>#N/A</v>
      </c>
      <c r="U50" s="151" t="e">
        <f t="shared" ca="1" si="8"/>
        <v>#N/A</v>
      </c>
      <c r="V50" s="151" t="e">
        <f t="shared" ca="1" si="9"/>
        <v>#N/A</v>
      </c>
      <c r="W50" s="151" t="e">
        <f t="shared" ca="1" si="10"/>
        <v>#N/A</v>
      </c>
      <c r="X50" s="343" t="e">
        <f ca="1">VLOOKUP($D50,[2]CurveFetch!$D$8:$S$13000,16,0)*$B50</f>
        <v>#N/A</v>
      </c>
      <c r="Y50" s="141" t="e">
        <f ca="1">VLOOKUP($D50,Curves!$N$2:$T$2600,7)*$B50</f>
        <v>#N/A</v>
      </c>
      <c r="Z50" s="200" t="e">
        <f t="shared" ca="1" si="11"/>
        <v>#N/A</v>
      </c>
      <c r="AA50" s="181" t="e">
        <f t="shared" ca="1" si="12"/>
        <v>#N/A</v>
      </c>
      <c r="AB50" s="181" t="e">
        <f t="shared" ca="1" si="13"/>
        <v>#N/A</v>
      </c>
      <c r="AC50" s="181" t="e">
        <f t="shared" ca="1" si="13"/>
        <v>#N/A</v>
      </c>
      <c r="AD50" s="181" t="e">
        <f t="shared" ca="1" si="14"/>
        <v>#N/A</v>
      </c>
      <c r="AE50" s="182" t="e">
        <f t="shared" ca="1" si="15"/>
        <v>#N/A</v>
      </c>
      <c r="AF50" s="23" t="e">
        <f t="shared" ca="1" si="41"/>
        <v>#N/A</v>
      </c>
      <c r="AG50" s="23" t="e">
        <f t="shared" ca="1" si="42"/>
        <v>#N/A</v>
      </c>
      <c r="AH50" s="23" t="e">
        <f t="shared" ca="1" si="63"/>
        <v>#N/A</v>
      </c>
      <c r="AI50" s="23" t="e">
        <f t="shared" ca="1" si="64"/>
        <v>#N/A</v>
      </c>
      <c r="AJ50" s="23" t="e">
        <f t="shared" ca="1" si="79"/>
        <v>#N/A</v>
      </c>
      <c r="AK50" s="23" t="e">
        <f t="shared" ca="1" si="80"/>
        <v>#N/A</v>
      </c>
      <c r="AL50" s="23" t="e">
        <f t="shared" ca="1" si="89"/>
        <v>#N/A</v>
      </c>
      <c r="AM50" s="23" t="e">
        <f t="shared" ca="1" si="90"/>
        <v>#N/A</v>
      </c>
      <c r="AN50" s="23" t="e">
        <f t="shared" ca="1" si="99"/>
        <v>#N/A</v>
      </c>
      <c r="AO50" s="23" t="e">
        <f t="shared" ca="1" si="100"/>
        <v>#N/A</v>
      </c>
      <c r="AP50" s="23" t="e">
        <f t="shared" ca="1" si="91"/>
        <v>#N/A</v>
      </c>
      <c r="AQ50" s="23" t="e">
        <f t="shared" ca="1" si="92"/>
        <v>#N/A</v>
      </c>
      <c r="AR50" s="23" t="e">
        <f t="shared" ca="1" si="103"/>
        <v>#N/A</v>
      </c>
      <c r="AS50" s="23" t="e">
        <f t="shared" ca="1" si="104"/>
        <v>#N/A</v>
      </c>
      <c r="AT50" s="23" t="e">
        <f t="shared" ca="1" si="123"/>
        <v>#N/A</v>
      </c>
      <c r="AU50" s="23" t="e">
        <f t="shared" ca="1" si="124"/>
        <v>#N/A</v>
      </c>
      <c r="AV50" s="228" t="e">
        <f t="shared" ca="1" si="19"/>
        <v>#N/A</v>
      </c>
      <c r="AW50" s="26" t="e">
        <f t="shared" ca="1" si="20"/>
        <v>#N/A</v>
      </c>
      <c r="AX50" s="228" t="e">
        <f t="shared" ca="1" si="21"/>
        <v>#N/A</v>
      </c>
      <c r="AY50" s="23" t="e">
        <f t="shared" ca="1" si="35"/>
        <v>#N/A</v>
      </c>
      <c r="AZ50" s="23" t="e">
        <f t="shared" ca="1" si="36"/>
        <v>#N/A</v>
      </c>
      <c r="BA50" s="23" t="e">
        <f t="shared" ca="1" si="43"/>
        <v>#N/A</v>
      </c>
      <c r="BB50" s="23" t="e">
        <f t="shared" ca="1" si="44"/>
        <v>#N/A</v>
      </c>
      <c r="BC50" s="23" t="e">
        <f t="shared" ca="1" si="37"/>
        <v>#N/A</v>
      </c>
      <c r="BD50" s="23" t="e">
        <f t="shared" ca="1" si="38"/>
        <v>#N/A</v>
      </c>
      <c r="BE50" s="23" t="e">
        <f t="shared" ca="1" si="47"/>
        <v>#N/A</v>
      </c>
      <c r="BF50" s="23" t="e">
        <f t="shared" ca="1" si="48"/>
        <v>#N/A</v>
      </c>
      <c r="BG50" s="23" t="e">
        <f t="shared" ca="1" si="53"/>
        <v>#N/A</v>
      </c>
      <c r="BH50" s="23" t="e">
        <f t="shared" ca="1" si="54"/>
        <v>#N/A</v>
      </c>
      <c r="BI50" s="23" t="e">
        <f t="shared" ca="1" si="75"/>
        <v>#N/A</v>
      </c>
      <c r="BJ50" s="23" t="e">
        <f t="shared" ca="1" si="76"/>
        <v>#N/A</v>
      </c>
      <c r="BK50" s="23" t="e">
        <f t="shared" ca="1" si="77"/>
        <v>#N/A</v>
      </c>
      <c r="BL50" s="23" t="e">
        <f t="shared" ca="1" si="78"/>
        <v>#N/A</v>
      </c>
      <c r="BM50" s="23" t="e">
        <f t="shared" ca="1" si="81"/>
        <v>#N/A</v>
      </c>
      <c r="BN50" s="23" t="e">
        <f t="shared" ca="1" si="82"/>
        <v>#N/A</v>
      </c>
      <c r="BO50" s="23" t="e">
        <f t="shared" ca="1" si="101"/>
        <v>#N/A</v>
      </c>
      <c r="BP50" s="23" t="e">
        <f t="shared" ca="1" si="102"/>
        <v>#N/A</v>
      </c>
      <c r="BQ50" s="23" t="e">
        <f t="shared" ca="1" si="111"/>
        <v>#N/A</v>
      </c>
      <c r="BR50" s="23" t="e">
        <f t="shared" ca="1" si="112"/>
        <v>#N/A</v>
      </c>
      <c r="BS50" s="23" t="e">
        <f t="shared" ca="1" si="127"/>
        <v>#N/A</v>
      </c>
      <c r="BT50" s="23" t="e">
        <f t="shared" ca="1" si="128"/>
        <v>#N/A</v>
      </c>
      <c r="BU50" s="23"/>
      <c r="BV50" s="23"/>
      <c r="BW50" s="389" t="e">
        <f t="shared" ca="1" si="22"/>
        <v>#N/A</v>
      </c>
      <c r="BX50" s="224" t="e">
        <f t="shared" ca="1" si="23"/>
        <v>#N/A</v>
      </c>
      <c r="BY50" s="93" t="e">
        <f t="shared" ca="1" si="24"/>
        <v>#N/A</v>
      </c>
      <c r="BZ50" s="23" t="e">
        <f t="shared" ca="1" si="51"/>
        <v>#N/A</v>
      </c>
      <c r="CA50" s="23" t="e">
        <f t="shared" ca="1" si="52"/>
        <v>#N/A</v>
      </c>
      <c r="CB50" s="23" t="e">
        <f t="shared" ca="1" si="83"/>
        <v>#N/A</v>
      </c>
      <c r="CC50" s="23" t="e">
        <f t="shared" ca="1" si="84"/>
        <v>#N/A</v>
      </c>
      <c r="CD50" s="23" t="e">
        <f t="shared" ca="1" si="115"/>
        <v>#N/A</v>
      </c>
      <c r="CE50" s="23" t="e">
        <f t="shared" ca="1" si="116"/>
        <v>#N/A</v>
      </c>
      <c r="CF50" s="228" t="e">
        <f t="shared" ca="1" si="25"/>
        <v>#N/A</v>
      </c>
      <c r="CG50" s="224" t="e">
        <f t="shared" ca="1" si="26"/>
        <v>#N/A</v>
      </c>
      <c r="CH50" s="228" t="e">
        <f t="shared" ca="1" si="27"/>
        <v>#N/A</v>
      </c>
      <c r="CI50" s="23" t="e">
        <f t="shared" ca="1" si="28"/>
        <v>#N/A</v>
      </c>
      <c r="CJ50" s="23" t="e">
        <f t="shared" ca="1" si="29"/>
        <v>#N/A</v>
      </c>
      <c r="CK50" s="23" t="e">
        <f t="shared" ca="1" si="33"/>
        <v>#N/A</v>
      </c>
      <c r="CL50" s="23" t="e">
        <f t="shared" ca="1" si="34"/>
        <v>#N/A</v>
      </c>
      <c r="CM50" s="23" t="e">
        <f t="shared" ca="1" si="39"/>
        <v>#N/A</v>
      </c>
      <c r="CN50" s="23" t="e">
        <f t="shared" ca="1" si="40"/>
        <v>#N/A</v>
      </c>
      <c r="CO50" s="23" t="e">
        <f t="shared" ca="1" si="49"/>
        <v>#N/A</v>
      </c>
      <c r="CP50" s="23" t="e">
        <f t="shared" ca="1" si="50"/>
        <v>#N/A</v>
      </c>
      <c r="CQ50" s="23" t="e">
        <f t="shared" ca="1" si="55"/>
        <v>#N/A</v>
      </c>
      <c r="CR50" s="23" t="e">
        <f t="shared" ca="1" si="56"/>
        <v>#N/A</v>
      </c>
      <c r="CS50" s="23" t="e">
        <f t="shared" ca="1" si="57"/>
        <v>#N/A</v>
      </c>
      <c r="CT50" s="23" t="e">
        <f t="shared" ca="1" si="58"/>
        <v>#N/A</v>
      </c>
      <c r="CU50" s="23" t="e">
        <f t="shared" ca="1" si="65"/>
        <v>#N/A</v>
      </c>
      <c r="CV50" s="23" t="e">
        <f t="shared" ca="1" si="66"/>
        <v>#N/A</v>
      </c>
      <c r="CW50" s="23" t="e">
        <f t="shared" ca="1" si="109"/>
        <v>#N/A</v>
      </c>
      <c r="CX50" s="23" t="e">
        <f t="shared" ca="1" si="110"/>
        <v>#N/A</v>
      </c>
      <c r="CY50" s="23" t="e">
        <f t="shared" ca="1" si="67"/>
        <v>#N/A</v>
      </c>
      <c r="CZ50" s="23" t="e">
        <f t="shared" ca="1" si="68"/>
        <v>#N/A</v>
      </c>
      <c r="DA50" s="23" t="e">
        <f t="shared" ca="1" si="85"/>
        <v>#N/A</v>
      </c>
      <c r="DB50" s="23" t="e">
        <f t="shared" ca="1" si="86"/>
        <v>#N/A</v>
      </c>
      <c r="DC50" s="23"/>
      <c r="DD50" s="23"/>
      <c r="DE50" s="23" t="e">
        <f t="shared" ca="1" si="87"/>
        <v>#N/A</v>
      </c>
      <c r="DF50" s="23" t="e">
        <f t="shared" ca="1" si="88"/>
        <v>#N/A</v>
      </c>
      <c r="DG50" s="23" t="e">
        <f t="shared" ca="1" si="93"/>
        <v>#N/A</v>
      </c>
      <c r="DH50" s="23" t="e">
        <f t="shared" ca="1" si="94"/>
        <v>#N/A</v>
      </c>
      <c r="DI50" s="23" t="e">
        <f t="shared" ca="1" si="105"/>
        <v>#N/A</v>
      </c>
      <c r="DJ50" s="23" t="e">
        <f t="shared" ca="1" si="106"/>
        <v>#N/A</v>
      </c>
      <c r="DK50" s="23" t="e">
        <f t="shared" ca="1" si="113"/>
        <v>#N/A</v>
      </c>
      <c r="DL50" s="23" t="e">
        <f t="shared" ca="1" si="114"/>
        <v>#N/A</v>
      </c>
      <c r="DM50" s="23" t="e">
        <f t="shared" ca="1" si="117"/>
        <v>#N/A</v>
      </c>
      <c r="DN50" s="23" t="e">
        <f t="shared" ca="1" si="118"/>
        <v>#N/A</v>
      </c>
      <c r="DO50" s="23" t="e">
        <f t="shared" ca="1" si="119"/>
        <v>#N/A</v>
      </c>
      <c r="DP50" s="23" t="e">
        <f t="shared" ca="1" si="120"/>
        <v>#N/A</v>
      </c>
      <c r="DQ50" s="23"/>
      <c r="DR50" s="23"/>
      <c r="DS50" s="228" t="e">
        <f t="shared" ca="1" si="30"/>
        <v>#N/A</v>
      </c>
      <c r="DT50" s="93" t="e">
        <f t="shared" ca="1" si="31"/>
        <v>#N/A</v>
      </c>
      <c r="DU50" s="228" t="e">
        <f t="shared" ca="1" si="32"/>
        <v>#N/A</v>
      </c>
      <c r="DZ50" s="23" t="e">
        <f t="shared" ca="1" si="61"/>
        <v>#N/A</v>
      </c>
      <c r="EA50" s="23" t="e">
        <f t="shared" ca="1" si="62"/>
        <v>#N/A</v>
      </c>
      <c r="EB50" s="23" t="e">
        <f t="shared" ca="1" si="71"/>
        <v>#N/A</v>
      </c>
      <c r="EC50" s="23" t="e">
        <f t="shared" ca="1" si="72"/>
        <v>#N/A</v>
      </c>
      <c r="ED50" s="23" t="e">
        <f t="shared" ca="1" si="97"/>
        <v>#N/A</v>
      </c>
      <c r="EE50" s="23" t="e">
        <f t="shared" ca="1" si="98"/>
        <v>#N/A</v>
      </c>
      <c r="EF50" s="23" t="e">
        <f t="shared" ca="1" si="125"/>
        <v>#N/A</v>
      </c>
      <c r="EG50" s="23" t="e">
        <f t="shared" ca="1" si="126"/>
        <v>#N/A</v>
      </c>
      <c r="EH50" s="23" t="e">
        <f t="shared" ca="1" si="107"/>
        <v>#N/A</v>
      </c>
      <c r="EI50" s="23" t="e">
        <f t="shared" ca="1" si="108"/>
        <v>#N/A</v>
      </c>
      <c r="EJ50" s="23" t="e">
        <f t="shared" ca="1" si="121"/>
        <v>#N/A</v>
      </c>
      <c r="EK50" s="23" t="e">
        <f t="shared" ca="1" si="122"/>
        <v>#N/A</v>
      </c>
      <c r="EN50" s="228" t="e">
        <f t="shared" ca="1" si="16"/>
        <v>#N/A</v>
      </c>
      <c r="EO50" s="93" t="e">
        <f t="shared" ca="1" si="17"/>
        <v>#N/A</v>
      </c>
      <c r="EP50" s="93" t="e">
        <f t="shared" ca="1" si="18"/>
        <v>#N/A</v>
      </c>
    </row>
    <row r="51" spans="1:146" x14ac:dyDescent="0.2">
      <c r="A51" s="172" t="e">
        <f ca="1">VLOOKUP($D51,Curves!$A$2:$I$1700,9)</f>
        <v>#N/A</v>
      </c>
      <c r="B51" s="86" t="e">
        <f t="shared" ca="1" si="0"/>
        <v>#N/A</v>
      </c>
      <c r="C51" s="86">
        <f t="shared" si="1"/>
        <v>31</v>
      </c>
      <c r="D51" s="139">
        <v>38200</v>
      </c>
      <c r="E51" s="173" t="e">
        <f ca="1">VLOOKUP($D51,Curves!$A$2:$H$1700,2)*$B51</f>
        <v>#N/A</v>
      </c>
      <c r="F51" s="172" t="e">
        <f ca="1">VLOOKUP($D51,Curves!$A$2:$H$1700,3)*$B51</f>
        <v>#N/A</v>
      </c>
      <c r="G51" s="172" t="e">
        <f ca="1">VLOOKUP($D51,Curves!$A$2:$H$1700,7)*$B51</f>
        <v>#N/A</v>
      </c>
      <c r="H51" s="172" t="e">
        <f ca="1">VLOOKUP($D51,Curves!$A$2:$H$1700,5)*$B51</f>
        <v>#N/A</v>
      </c>
      <c r="I51" s="172" t="e">
        <f ca="1">VLOOKUP($D51,Curves!$A$2:$H$1700,4)*$B51</f>
        <v>#N/A</v>
      </c>
      <c r="J51" s="174" t="e">
        <f ca="1">VLOOKUP($D51,Curves!$A$2:$H$1700,8)*$B51</f>
        <v>#N/A</v>
      </c>
      <c r="K51" s="172" t="e">
        <f t="shared" ca="1" si="2"/>
        <v>#N/A</v>
      </c>
      <c r="L51" s="140" t="e">
        <f ca="1">VLOOKUP($D51,Curves!$N$2:$T$2600,2)*$B51</f>
        <v>#N/A</v>
      </c>
      <c r="M51" s="141" t="e">
        <f ca="1">VLOOKUP($D51,Curves!$N$2:$T$2600,3)*$B51</f>
        <v>#N/A</v>
      </c>
      <c r="N51" s="181" t="e">
        <f t="shared" ca="1" si="3"/>
        <v>#N/A</v>
      </c>
      <c r="O51" s="182" t="e">
        <f t="shared" ca="1" si="4"/>
        <v>#N/A</v>
      </c>
      <c r="P51" s="173" t="e">
        <f t="shared" ca="1" si="5"/>
        <v>#N/A</v>
      </c>
      <c r="Q51" s="140" t="e">
        <f ca="1">VLOOKUP($D51,Curves!$N$2:$T$2600,4)*$B51</f>
        <v>#N/A</v>
      </c>
      <c r="R51" s="141" t="e">
        <f ca="1">VLOOKUP($D51,Curves!$N$2:$T$2600,5)*$B51</f>
        <v>#N/A</v>
      </c>
      <c r="S51" s="181" t="e">
        <f t="shared" ca="1" si="6"/>
        <v>#N/A</v>
      </c>
      <c r="T51" s="182" t="e">
        <f t="shared" ca="1" si="7"/>
        <v>#N/A</v>
      </c>
      <c r="U51" s="151" t="e">
        <f t="shared" ca="1" si="8"/>
        <v>#N/A</v>
      </c>
      <c r="V51" s="151" t="e">
        <f t="shared" ca="1" si="9"/>
        <v>#N/A</v>
      </c>
      <c r="W51" s="151" t="e">
        <f t="shared" ca="1" si="10"/>
        <v>#N/A</v>
      </c>
      <c r="X51" s="343" t="e">
        <f ca="1">VLOOKUP($D51,[2]CurveFetch!$D$8:$S$13000,16,0)*$B51</f>
        <v>#N/A</v>
      </c>
      <c r="Y51" s="141" t="e">
        <f ca="1">VLOOKUP($D51,Curves!$N$2:$T$2600,7)*$B51</f>
        <v>#N/A</v>
      </c>
      <c r="Z51" s="200" t="e">
        <f t="shared" ca="1" si="11"/>
        <v>#N/A</v>
      </c>
      <c r="AA51" s="181" t="e">
        <f t="shared" ca="1" si="12"/>
        <v>#N/A</v>
      </c>
      <c r="AB51" s="181" t="e">
        <f t="shared" ca="1" si="13"/>
        <v>#N/A</v>
      </c>
      <c r="AC51" s="181" t="e">
        <f t="shared" ca="1" si="13"/>
        <v>#N/A</v>
      </c>
      <c r="AD51" s="181" t="e">
        <f t="shared" ca="1" si="14"/>
        <v>#N/A</v>
      </c>
      <c r="AE51" s="182" t="e">
        <f t="shared" ca="1" si="15"/>
        <v>#N/A</v>
      </c>
      <c r="AF51" s="23" t="e">
        <f t="shared" ca="1" si="41"/>
        <v>#N/A</v>
      </c>
      <c r="AG51" s="23" t="e">
        <f t="shared" ca="1" si="42"/>
        <v>#N/A</v>
      </c>
      <c r="AH51" s="23" t="e">
        <f t="shared" ca="1" si="63"/>
        <v>#N/A</v>
      </c>
      <c r="AI51" s="23" t="e">
        <f t="shared" ca="1" si="64"/>
        <v>#N/A</v>
      </c>
      <c r="AJ51" s="23" t="e">
        <f t="shared" ca="1" si="79"/>
        <v>#N/A</v>
      </c>
      <c r="AK51" s="23" t="e">
        <f t="shared" ca="1" si="80"/>
        <v>#N/A</v>
      </c>
      <c r="AL51" s="23" t="e">
        <f t="shared" ca="1" si="89"/>
        <v>#N/A</v>
      </c>
      <c r="AM51" s="23" t="e">
        <f t="shared" ca="1" si="90"/>
        <v>#N/A</v>
      </c>
      <c r="AN51" s="23" t="e">
        <f t="shared" ca="1" si="99"/>
        <v>#N/A</v>
      </c>
      <c r="AO51" s="23" t="e">
        <f t="shared" ca="1" si="100"/>
        <v>#N/A</v>
      </c>
      <c r="AP51" s="23" t="e">
        <f t="shared" ca="1" si="91"/>
        <v>#N/A</v>
      </c>
      <c r="AQ51" s="23" t="e">
        <f t="shared" ca="1" si="92"/>
        <v>#N/A</v>
      </c>
      <c r="AR51" s="23" t="e">
        <f t="shared" ca="1" si="103"/>
        <v>#N/A</v>
      </c>
      <c r="AS51" s="23" t="e">
        <f t="shared" ca="1" si="104"/>
        <v>#N/A</v>
      </c>
      <c r="AT51" s="23" t="e">
        <f t="shared" ca="1" si="123"/>
        <v>#N/A</v>
      </c>
      <c r="AU51" s="23" t="e">
        <f t="shared" ca="1" si="124"/>
        <v>#N/A</v>
      </c>
      <c r="AV51" s="228" t="e">
        <f t="shared" ca="1" si="19"/>
        <v>#N/A</v>
      </c>
      <c r="AW51" s="26" t="e">
        <f t="shared" ca="1" si="20"/>
        <v>#N/A</v>
      </c>
      <c r="AX51" s="228" t="e">
        <f t="shared" ca="1" si="21"/>
        <v>#N/A</v>
      </c>
      <c r="AY51" s="23" t="e">
        <f t="shared" ca="1" si="35"/>
        <v>#N/A</v>
      </c>
      <c r="AZ51" s="23" t="e">
        <f t="shared" ca="1" si="36"/>
        <v>#N/A</v>
      </c>
      <c r="BA51" s="23" t="e">
        <f t="shared" ca="1" si="43"/>
        <v>#N/A</v>
      </c>
      <c r="BB51" s="23" t="e">
        <f t="shared" ca="1" si="44"/>
        <v>#N/A</v>
      </c>
      <c r="BC51" s="23" t="e">
        <f t="shared" ca="1" si="37"/>
        <v>#N/A</v>
      </c>
      <c r="BD51" s="23" t="e">
        <f t="shared" ca="1" si="38"/>
        <v>#N/A</v>
      </c>
      <c r="BE51" s="23" t="e">
        <f t="shared" ca="1" si="47"/>
        <v>#N/A</v>
      </c>
      <c r="BF51" s="23" t="e">
        <f t="shared" ca="1" si="48"/>
        <v>#N/A</v>
      </c>
      <c r="BG51" s="23" t="e">
        <f t="shared" ca="1" si="53"/>
        <v>#N/A</v>
      </c>
      <c r="BH51" s="23" t="e">
        <f t="shared" ca="1" si="54"/>
        <v>#N/A</v>
      </c>
      <c r="BI51" s="23" t="e">
        <f t="shared" ca="1" si="75"/>
        <v>#N/A</v>
      </c>
      <c r="BJ51" s="23" t="e">
        <f t="shared" ca="1" si="76"/>
        <v>#N/A</v>
      </c>
      <c r="BK51" s="23" t="e">
        <f t="shared" ca="1" si="77"/>
        <v>#N/A</v>
      </c>
      <c r="BL51" s="23" t="e">
        <f t="shared" ca="1" si="78"/>
        <v>#N/A</v>
      </c>
      <c r="BM51" s="23" t="e">
        <f t="shared" ca="1" si="81"/>
        <v>#N/A</v>
      </c>
      <c r="BN51" s="23" t="e">
        <f t="shared" ca="1" si="82"/>
        <v>#N/A</v>
      </c>
      <c r="BO51" s="23" t="e">
        <f t="shared" ca="1" si="101"/>
        <v>#N/A</v>
      </c>
      <c r="BP51" s="23" t="e">
        <f t="shared" ca="1" si="102"/>
        <v>#N/A</v>
      </c>
      <c r="BQ51" s="23" t="e">
        <f t="shared" ca="1" si="111"/>
        <v>#N/A</v>
      </c>
      <c r="BR51" s="23" t="e">
        <f t="shared" ca="1" si="112"/>
        <v>#N/A</v>
      </c>
      <c r="BS51" s="23" t="e">
        <f t="shared" ca="1" si="127"/>
        <v>#N/A</v>
      </c>
      <c r="BT51" s="23" t="e">
        <f t="shared" ca="1" si="128"/>
        <v>#N/A</v>
      </c>
      <c r="BU51" s="23"/>
      <c r="BV51" s="23"/>
      <c r="BW51" s="389" t="e">
        <f t="shared" ca="1" si="22"/>
        <v>#N/A</v>
      </c>
      <c r="BX51" s="224" t="e">
        <f t="shared" ca="1" si="23"/>
        <v>#N/A</v>
      </c>
      <c r="BY51" s="93" t="e">
        <f t="shared" ca="1" si="24"/>
        <v>#N/A</v>
      </c>
      <c r="BZ51" s="23" t="e">
        <f t="shared" ca="1" si="51"/>
        <v>#N/A</v>
      </c>
      <c r="CA51" s="23" t="e">
        <f t="shared" ca="1" si="52"/>
        <v>#N/A</v>
      </c>
      <c r="CB51" s="23" t="e">
        <f t="shared" ca="1" si="83"/>
        <v>#N/A</v>
      </c>
      <c r="CC51" s="23" t="e">
        <f t="shared" ca="1" si="84"/>
        <v>#N/A</v>
      </c>
      <c r="CD51" s="23" t="e">
        <f t="shared" ca="1" si="115"/>
        <v>#N/A</v>
      </c>
      <c r="CE51" s="23" t="e">
        <f t="shared" ca="1" si="116"/>
        <v>#N/A</v>
      </c>
      <c r="CF51" s="228" t="e">
        <f t="shared" ca="1" si="25"/>
        <v>#N/A</v>
      </c>
      <c r="CG51" s="224" t="e">
        <f t="shared" ca="1" si="26"/>
        <v>#N/A</v>
      </c>
      <c r="CH51" s="228" t="e">
        <f t="shared" ca="1" si="27"/>
        <v>#N/A</v>
      </c>
      <c r="CI51" s="23" t="e">
        <f t="shared" ca="1" si="28"/>
        <v>#N/A</v>
      </c>
      <c r="CJ51" s="23" t="e">
        <f t="shared" ca="1" si="29"/>
        <v>#N/A</v>
      </c>
      <c r="CK51" s="23" t="e">
        <f t="shared" ca="1" si="33"/>
        <v>#N/A</v>
      </c>
      <c r="CL51" s="23" t="e">
        <f t="shared" ca="1" si="34"/>
        <v>#N/A</v>
      </c>
      <c r="CM51" s="23" t="e">
        <f t="shared" ca="1" si="39"/>
        <v>#N/A</v>
      </c>
      <c r="CN51" s="23" t="e">
        <f t="shared" ca="1" si="40"/>
        <v>#N/A</v>
      </c>
      <c r="CO51" s="23" t="e">
        <f t="shared" ca="1" si="49"/>
        <v>#N/A</v>
      </c>
      <c r="CP51" s="23" t="e">
        <f t="shared" ca="1" si="50"/>
        <v>#N/A</v>
      </c>
      <c r="CQ51" s="23" t="e">
        <f t="shared" ca="1" si="55"/>
        <v>#N/A</v>
      </c>
      <c r="CR51" s="23" t="e">
        <f t="shared" ca="1" si="56"/>
        <v>#N/A</v>
      </c>
      <c r="CS51" s="23" t="e">
        <f t="shared" ca="1" si="57"/>
        <v>#N/A</v>
      </c>
      <c r="CT51" s="23" t="e">
        <f t="shared" ca="1" si="58"/>
        <v>#N/A</v>
      </c>
      <c r="CU51" s="23" t="e">
        <f t="shared" ca="1" si="65"/>
        <v>#N/A</v>
      </c>
      <c r="CV51" s="23" t="e">
        <f t="shared" ca="1" si="66"/>
        <v>#N/A</v>
      </c>
      <c r="CW51" s="23" t="e">
        <f t="shared" ca="1" si="109"/>
        <v>#N/A</v>
      </c>
      <c r="CX51" s="23" t="e">
        <f t="shared" ca="1" si="110"/>
        <v>#N/A</v>
      </c>
      <c r="CY51" s="23" t="e">
        <f t="shared" ca="1" si="67"/>
        <v>#N/A</v>
      </c>
      <c r="CZ51" s="23" t="e">
        <f t="shared" ca="1" si="68"/>
        <v>#N/A</v>
      </c>
      <c r="DA51" s="23" t="e">
        <f t="shared" ca="1" si="85"/>
        <v>#N/A</v>
      </c>
      <c r="DB51" s="23" t="e">
        <f t="shared" ca="1" si="86"/>
        <v>#N/A</v>
      </c>
      <c r="DC51" s="23"/>
      <c r="DD51" s="23"/>
      <c r="DE51" s="23" t="e">
        <f t="shared" ca="1" si="87"/>
        <v>#N/A</v>
      </c>
      <c r="DF51" s="23" t="e">
        <f t="shared" ca="1" si="88"/>
        <v>#N/A</v>
      </c>
      <c r="DG51" s="23" t="e">
        <f t="shared" ca="1" si="93"/>
        <v>#N/A</v>
      </c>
      <c r="DH51" s="23" t="e">
        <f t="shared" ca="1" si="94"/>
        <v>#N/A</v>
      </c>
      <c r="DI51" s="23" t="e">
        <f t="shared" ca="1" si="105"/>
        <v>#N/A</v>
      </c>
      <c r="DJ51" s="23" t="e">
        <f t="shared" ca="1" si="106"/>
        <v>#N/A</v>
      </c>
      <c r="DK51" s="23" t="e">
        <f t="shared" ca="1" si="113"/>
        <v>#N/A</v>
      </c>
      <c r="DL51" s="23" t="e">
        <f t="shared" ca="1" si="114"/>
        <v>#N/A</v>
      </c>
      <c r="DM51" s="23" t="e">
        <f t="shared" ca="1" si="117"/>
        <v>#N/A</v>
      </c>
      <c r="DN51" s="23" t="e">
        <f t="shared" ca="1" si="118"/>
        <v>#N/A</v>
      </c>
      <c r="DO51" s="23" t="e">
        <f t="shared" ca="1" si="119"/>
        <v>#N/A</v>
      </c>
      <c r="DP51" s="23" t="e">
        <f t="shared" ca="1" si="120"/>
        <v>#N/A</v>
      </c>
      <c r="DQ51" s="23"/>
      <c r="DR51" s="23"/>
      <c r="DS51" s="228" t="e">
        <f t="shared" ca="1" si="30"/>
        <v>#N/A</v>
      </c>
      <c r="DT51" s="93" t="e">
        <f t="shared" ca="1" si="31"/>
        <v>#N/A</v>
      </c>
      <c r="DU51" s="228" t="e">
        <f t="shared" ca="1" si="32"/>
        <v>#N/A</v>
      </c>
      <c r="DZ51" s="23" t="e">
        <f t="shared" ca="1" si="61"/>
        <v>#N/A</v>
      </c>
      <c r="EA51" s="23" t="e">
        <f t="shared" ca="1" si="62"/>
        <v>#N/A</v>
      </c>
      <c r="EB51" s="23" t="e">
        <f t="shared" ca="1" si="71"/>
        <v>#N/A</v>
      </c>
      <c r="EC51" s="23" t="e">
        <f t="shared" ca="1" si="72"/>
        <v>#N/A</v>
      </c>
      <c r="ED51" s="23" t="e">
        <f t="shared" ca="1" si="97"/>
        <v>#N/A</v>
      </c>
      <c r="EE51" s="23" t="e">
        <f t="shared" ca="1" si="98"/>
        <v>#N/A</v>
      </c>
      <c r="EF51" s="23" t="e">
        <f t="shared" ca="1" si="125"/>
        <v>#N/A</v>
      </c>
      <c r="EG51" s="23" t="e">
        <f t="shared" ca="1" si="126"/>
        <v>#N/A</v>
      </c>
      <c r="EH51" s="23" t="e">
        <f t="shared" ca="1" si="107"/>
        <v>#N/A</v>
      </c>
      <c r="EI51" s="23" t="e">
        <f t="shared" ca="1" si="108"/>
        <v>#N/A</v>
      </c>
      <c r="EJ51" s="23" t="e">
        <f t="shared" ca="1" si="121"/>
        <v>#N/A</v>
      </c>
      <c r="EK51" s="23" t="e">
        <f t="shared" ca="1" si="122"/>
        <v>#N/A</v>
      </c>
      <c r="EN51" s="228" t="e">
        <f t="shared" ca="1" si="16"/>
        <v>#N/A</v>
      </c>
      <c r="EO51" s="93" t="e">
        <f t="shared" ca="1" si="17"/>
        <v>#N/A</v>
      </c>
      <c r="EP51" s="93" t="e">
        <f t="shared" ca="1" si="18"/>
        <v>#N/A</v>
      </c>
    </row>
    <row r="52" spans="1:146" x14ac:dyDescent="0.2">
      <c r="A52" s="172" t="e">
        <f ca="1">VLOOKUP($D52,Curves!$A$2:$I$1700,9)</f>
        <v>#N/A</v>
      </c>
      <c r="B52" s="86" t="e">
        <f t="shared" ca="1" si="0"/>
        <v>#N/A</v>
      </c>
      <c r="C52" s="86">
        <f t="shared" si="1"/>
        <v>30</v>
      </c>
      <c r="D52" s="139">
        <v>38231</v>
      </c>
      <c r="E52" s="173" t="e">
        <f ca="1">VLOOKUP($D52,Curves!$A$2:$H$1700,2)*$B52</f>
        <v>#N/A</v>
      </c>
      <c r="F52" s="172" t="e">
        <f ca="1">VLOOKUP($D52,Curves!$A$2:$H$1700,3)*$B52</f>
        <v>#N/A</v>
      </c>
      <c r="G52" s="172" t="e">
        <f ca="1">VLOOKUP($D52,Curves!$A$2:$H$1700,7)*$B52</f>
        <v>#N/A</v>
      </c>
      <c r="H52" s="172" t="e">
        <f ca="1">VLOOKUP($D52,Curves!$A$2:$H$1700,5)*$B52</f>
        <v>#N/A</v>
      </c>
      <c r="I52" s="172" t="e">
        <f ca="1">VLOOKUP($D52,Curves!$A$2:$H$1700,4)*$B52</f>
        <v>#N/A</v>
      </c>
      <c r="J52" s="174" t="e">
        <f ca="1">VLOOKUP($D52,Curves!$A$2:$H$1700,8)*$B52</f>
        <v>#N/A</v>
      </c>
      <c r="K52" s="172" t="e">
        <f t="shared" ca="1" si="2"/>
        <v>#N/A</v>
      </c>
      <c r="L52" s="140" t="e">
        <f ca="1">VLOOKUP($D52,Curves!$N$2:$T$2600,2)*$B52</f>
        <v>#N/A</v>
      </c>
      <c r="M52" s="141" t="e">
        <f ca="1">VLOOKUP($D52,Curves!$N$2:$T$2600,3)*$B52</f>
        <v>#N/A</v>
      </c>
      <c r="N52" s="181" t="e">
        <f t="shared" ca="1" si="3"/>
        <v>#N/A</v>
      </c>
      <c r="O52" s="182" t="e">
        <f t="shared" ca="1" si="4"/>
        <v>#N/A</v>
      </c>
      <c r="P52" s="173" t="e">
        <f t="shared" ca="1" si="5"/>
        <v>#N/A</v>
      </c>
      <c r="Q52" s="140" t="e">
        <f ca="1">VLOOKUP($D52,Curves!$N$2:$T$2600,4)*$B52</f>
        <v>#N/A</v>
      </c>
      <c r="R52" s="141" t="e">
        <f ca="1">VLOOKUP($D52,Curves!$N$2:$T$2600,5)*$B52</f>
        <v>#N/A</v>
      </c>
      <c r="S52" s="181" t="e">
        <f t="shared" ca="1" si="6"/>
        <v>#N/A</v>
      </c>
      <c r="T52" s="182" t="e">
        <f t="shared" ca="1" si="7"/>
        <v>#N/A</v>
      </c>
      <c r="U52" s="151" t="e">
        <f t="shared" ca="1" si="8"/>
        <v>#N/A</v>
      </c>
      <c r="V52" s="151" t="e">
        <f t="shared" ca="1" si="9"/>
        <v>#N/A</v>
      </c>
      <c r="W52" s="151" t="e">
        <f t="shared" ca="1" si="10"/>
        <v>#N/A</v>
      </c>
      <c r="X52" s="343" t="e">
        <f ca="1">VLOOKUP($D52,[2]CurveFetch!$D$8:$S$13000,16,0)*$B52</f>
        <v>#N/A</v>
      </c>
      <c r="Y52" s="141" t="e">
        <f ca="1">VLOOKUP($D52,Curves!$N$2:$T$2600,7)*$B52</f>
        <v>#N/A</v>
      </c>
      <c r="Z52" s="200" t="e">
        <f t="shared" ca="1" si="11"/>
        <v>#N/A</v>
      </c>
      <c r="AA52" s="181" t="e">
        <f t="shared" ca="1" si="12"/>
        <v>#N/A</v>
      </c>
      <c r="AB52" s="181" t="e">
        <f t="shared" ca="1" si="13"/>
        <v>#N/A</v>
      </c>
      <c r="AC52" s="181" t="e">
        <f t="shared" ca="1" si="13"/>
        <v>#N/A</v>
      </c>
      <c r="AD52" s="181" t="e">
        <f t="shared" ca="1" si="14"/>
        <v>#N/A</v>
      </c>
      <c r="AE52" s="182" t="e">
        <f t="shared" ca="1" si="15"/>
        <v>#N/A</v>
      </c>
      <c r="AF52" s="23" t="e">
        <f t="shared" ca="1" si="41"/>
        <v>#N/A</v>
      </c>
      <c r="AG52" s="23" t="e">
        <f t="shared" ca="1" si="42"/>
        <v>#N/A</v>
      </c>
      <c r="AH52" s="23" t="e">
        <f t="shared" ca="1" si="63"/>
        <v>#N/A</v>
      </c>
      <c r="AI52" s="23" t="e">
        <f t="shared" ca="1" si="64"/>
        <v>#N/A</v>
      </c>
      <c r="AJ52" s="23" t="e">
        <f t="shared" ca="1" si="79"/>
        <v>#N/A</v>
      </c>
      <c r="AK52" s="23" t="e">
        <f t="shared" ca="1" si="80"/>
        <v>#N/A</v>
      </c>
      <c r="AL52" s="23" t="e">
        <f t="shared" ca="1" si="89"/>
        <v>#N/A</v>
      </c>
      <c r="AM52" s="23" t="e">
        <f t="shared" ca="1" si="90"/>
        <v>#N/A</v>
      </c>
      <c r="AN52" s="23" t="e">
        <f t="shared" ca="1" si="99"/>
        <v>#N/A</v>
      </c>
      <c r="AO52" s="23" t="e">
        <f t="shared" ca="1" si="100"/>
        <v>#N/A</v>
      </c>
      <c r="AP52" s="23" t="e">
        <f t="shared" ca="1" si="91"/>
        <v>#N/A</v>
      </c>
      <c r="AQ52" s="23" t="e">
        <f t="shared" ca="1" si="92"/>
        <v>#N/A</v>
      </c>
      <c r="AR52" s="23" t="e">
        <f t="shared" ca="1" si="103"/>
        <v>#N/A</v>
      </c>
      <c r="AS52" s="23" t="e">
        <f t="shared" ca="1" si="104"/>
        <v>#N/A</v>
      </c>
      <c r="AT52" s="23" t="e">
        <f t="shared" ca="1" si="123"/>
        <v>#N/A</v>
      </c>
      <c r="AU52" s="23" t="e">
        <f t="shared" ca="1" si="124"/>
        <v>#N/A</v>
      </c>
      <c r="AV52" s="228" t="e">
        <f t="shared" ca="1" si="19"/>
        <v>#N/A</v>
      </c>
      <c r="AW52" s="26" t="e">
        <f t="shared" ca="1" si="20"/>
        <v>#N/A</v>
      </c>
      <c r="AX52" s="228" t="e">
        <f t="shared" ca="1" si="21"/>
        <v>#N/A</v>
      </c>
      <c r="AY52" s="23" t="e">
        <f t="shared" ca="1" si="35"/>
        <v>#N/A</v>
      </c>
      <c r="AZ52" s="23" t="e">
        <f t="shared" ca="1" si="36"/>
        <v>#N/A</v>
      </c>
      <c r="BA52" s="23" t="e">
        <f t="shared" ca="1" si="43"/>
        <v>#N/A</v>
      </c>
      <c r="BB52" s="23" t="e">
        <f t="shared" ca="1" si="44"/>
        <v>#N/A</v>
      </c>
      <c r="BC52" s="23" t="e">
        <f t="shared" ca="1" si="37"/>
        <v>#N/A</v>
      </c>
      <c r="BD52" s="23" t="e">
        <f t="shared" ca="1" si="38"/>
        <v>#N/A</v>
      </c>
      <c r="BE52" s="23" t="e">
        <f t="shared" ca="1" si="47"/>
        <v>#N/A</v>
      </c>
      <c r="BF52" s="23" t="e">
        <f t="shared" ca="1" si="48"/>
        <v>#N/A</v>
      </c>
      <c r="BG52" s="23" t="e">
        <f t="shared" ca="1" si="53"/>
        <v>#N/A</v>
      </c>
      <c r="BH52" s="23" t="e">
        <f t="shared" ca="1" si="54"/>
        <v>#N/A</v>
      </c>
      <c r="BI52" s="23" t="e">
        <f t="shared" ca="1" si="75"/>
        <v>#N/A</v>
      </c>
      <c r="BJ52" s="23" t="e">
        <f t="shared" ca="1" si="76"/>
        <v>#N/A</v>
      </c>
      <c r="BK52" s="23" t="e">
        <f t="shared" ca="1" si="77"/>
        <v>#N/A</v>
      </c>
      <c r="BL52" s="23" t="e">
        <f t="shared" ca="1" si="78"/>
        <v>#N/A</v>
      </c>
      <c r="BM52" s="23" t="e">
        <f t="shared" ca="1" si="81"/>
        <v>#N/A</v>
      </c>
      <c r="BN52" s="23" t="e">
        <f t="shared" ca="1" si="82"/>
        <v>#N/A</v>
      </c>
      <c r="BO52" s="23" t="e">
        <f t="shared" ca="1" si="101"/>
        <v>#N/A</v>
      </c>
      <c r="BP52" s="23" t="e">
        <f t="shared" ca="1" si="102"/>
        <v>#N/A</v>
      </c>
      <c r="BQ52" s="23" t="e">
        <f t="shared" ca="1" si="111"/>
        <v>#N/A</v>
      </c>
      <c r="BR52" s="23" t="e">
        <f t="shared" ca="1" si="112"/>
        <v>#N/A</v>
      </c>
      <c r="BS52" s="23" t="e">
        <f t="shared" ca="1" si="127"/>
        <v>#N/A</v>
      </c>
      <c r="BT52" s="23" t="e">
        <f t="shared" ca="1" si="128"/>
        <v>#N/A</v>
      </c>
      <c r="BU52" s="23"/>
      <c r="BV52" s="23"/>
      <c r="BW52" s="389" t="e">
        <f t="shared" ca="1" si="22"/>
        <v>#N/A</v>
      </c>
      <c r="BX52" s="224" t="e">
        <f t="shared" ca="1" si="23"/>
        <v>#N/A</v>
      </c>
      <c r="BY52" s="93" t="e">
        <f t="shared" ca="1" si="24"/>
        <v>#N/A</v>
      </c>
      <c r="BZ52" s="23" t="e">
        <f t="shared" ca="1" si="51"/>
        <v>#N/A</v>
      </c>
      <c r="CA52" s="23" t="e">
        <f t="shared" ca="1" si="52"/>
        <v>#N/A</v>
      </c>
      <c r="CB52" s="23" t="e">
        <f t="shared" ca="1" si="83"/>
        <v>#N/A</v>
      </c>
      <c r="CC52" s="23" t="e">
        <f t="shared" ca="1" si="84"/>
        <v>#N/A</v>
      </c>
      <c r="CD52" s="23" t="e">
        <f t="shared" ca="1" si="115"/>
        <v>#N/A</v>
      </c>
      <c r="CE52" s="23" t="e">
        <f t="shared" ca="1" si="116"/>
        <v>#N/A</v>
      </c>
      <c r="CF52" s="228" t="e">
        <f t="shared" ca="1" si="25"/>
        <v>#N/A</v>
      </c>
      <c r="CG52" s="224" t="e">
        <f t="shared" ca="1" si="26"/>
        <v>#N/A</v>
      </c>
      <c r="CH52" s="228" t="e">
        <f t="shared" ca="1" si="27"/>
        <v>#N/A</v>
      </c>
      <c r="CI52" s="23" t="e">
        <f t="shared" ca="1" si="28"/>
        <v>#N/A</v>
      </c>
      <c r="CJ52" s="23" t="e">
        <f t="shared" ca="1" si="29"/>
        <v>#N/A</v>
      </c>
      <c r="CK52" s="23" t="e">
        <f t="shared" ca="1" si="33"/>
        <v>#N/A</v>
      </c>
      <c r="CL52" s="23" t="e">
        <f t="shared" ca="1" si="34"/>
        <v>#N/A</v>
      </c>
      <c r="CM52" s="23" t="e">
        <f t="shared" ca="1" si="39"/>
        <v>#N/A</v>
      </c>
      <c r="CN52" s="23" t="e">
        <f t="shared" ca="1" si="40"/>
        <v>#N/A</v>
      </c>
      <c r="CO52" s="23" t="e">
        <f t="shared" ca="1" si="49"/>
        <v>#N/A</v>
      </c>
      <c r="CP52" s="23" t="e">
        <f t="shared" ca="1" si="50"/>
        <v>#N/A</v>
      </c>
      <c r="CQ52" s="23" t="e">
        <f t="shared" ca="1" si="55"/>
        <v>#N/A</v>
      </c>
      <c r="CR52" s="23" t="e">
        <f t="shared" ca="1" si="56"/>
        <v>#N/A</v>
      </c>
      <c r="CS52" s="23" t="e">
        <f t="shared" ca="1" si="57"/>
        <v>#N/A</v>
      </c>
      <c r="CT52" s="23" t="e">
        <f t="shared" ca="1" si="58"/>
        <v>#N/A</v>
      </c>
      <c r="CU52" s="23" t="e">
        <f t="shared" ca="1" si="65"/>
        <v>#N/A</v>
      </c>
      <c r="CV52" s="23" t="e">
        <f t="shared" ca="1" si="66"/>
        <v>#N/A</v>
      </c>
      <c r="CW52" s="23" t="e">
        <f t="shared" ca="1" si="109"/>
        <v>#N/A</v>
      </c>
      <c r="CX52" s="23" t="e">
        <f t="shared" ca="1" si="110"/>
        <v>#N/A</v>
      </c>
      <c r="CY52" s="23" t="e">
        <f t="shared" ca="1" si="67"/>
        <v>#N/A</v>
      </c>
      <c r="CZ52" s="23" t="e">
        <f t="shared" ca="1" si="68"/>
        <v>#N/A</v>
      </c>
      <c r="DA52" s="23" t="e">
        <f t="shared" ca="1" si="85"/>
        <v>#N/A</v>
      </c>
      <c r="DB52" s="23" t="e">
        <f t="shared" ca="1" si="86"/>
        <v>#N/A</v>
      </c>
      <c r="DC52" s="23"/>
      <c r="DD52" s="23"/>
      <c r="DE52" s="23" t="e">
        <f t="shared" ca="1" si="87"/>
        <v>#N/A</v>
      </c>
      <c r="DF52" s="23" t="e">
        <f t="shared" ca="1" si="88"/>
        <v>#N/A</v>
      </c>
      <c r="DG52" s="23" t="e">
        <f t="shared" ca="1" si="93"/>
        <v>#N/A</v>
      </c>
      <c r="DH52" s="23" t="e">
        <f t="shared" ca="1" si="94"/>
        <v>#N/A</v>
      </c>
      <c r="DI52" s="23" t="e">
        <f t="shared" ca="1" si="105"/>
        <v>#N/A</v>
      </c>
      <c r="DJ52" s="23" t="e">
        <f t="shared" ca="1" si="106"/>
        <v>#N/A</v>
      </c>
      <c r="DK52" s="23" t="e">
        <f t="shared" ca="1" si="113"/>
        <v>#N/A</v>
      </c>
      <c r="DL52" s="23" t="e">
        <f t="shared" ca="1" si="114"/>
        <v>#N/A</v>
      </c>
      <c r="DM52" s="23" t="e">
        <f t="shared" ca="1" si="117"/>
        <v>#N/A</v>
      </c>
      <c r="DN52" s="23" t="e">
        <f t="shared" ca="1" si="118"/>
        <v>#N/A</v>
      </c>
      <c r="DO52" s="23" t="e">
        <f t="shared" ca="1" si="119"/>
        <v>#N/A</v>
      </c>
      <c r="DP52" s="23" t="e">
        <f t="shared" ca="1" si="120"/>
        <v>#N/A</v>
      </c>
      <c r="DQ52" s="23"/>
      <c r="DR52" s="23"/>
      <c r="DS52" s="228" t="e">
        <f t="shared" ca="1" si="30"/>
        <v>#N/A</v>
      </c>
      <c r="DT52" s="93" t="e">
        <f t="shared" ca="1" si="31"/>
        <v>#N/A</v>
      </c>
      <c r="DU52" s="228" t="e">
        <f t="shared" ca="1" si="32"/>
        <v>#N/A</v>
      </c>
      <c r="DZ52" s="23" t="e">
        <f t="shared" ca="1" si="61"/>
        <v>#N/A</v>
      </c>
      <c r="EA52" s="23" t="e">
        <f t="shared" ca="1" si="62"/>
        <v>#N/A</v>
      </c>
      <c r="EB52" s="23" t="e">
        <f t="shared" ca="1" si="71"/>
        <v>#N/A</v>
      </c>
      <c r="EC52" s="23" t="e">
        <f t="shared" ca="1" si="72"/>
        <v>#N/A</v>
      </c>
      <c r="ED52" s="23" t="e">
        <f t="shared" ca="1" si="97"/>
        <v>#N/A</v>
      </c>
      <c r="EE52" s="23" t="e">
        <f t="shared" ca="1" si="98"/>
        <v>#N/A</v>
      </c>
      <c r="EF52" s="23" t="e">
        <f t="shared" ca="1" si="125"/>
        <v>#N/A</v>
      </c>
      <c r="EG52" s="23" t="e">
        <f t="shared" ca="1" si="126"/>
        <v>#N/A</v>
      </c>
      <c r="EH52" s="23" t="e">
        <f t="shared" ca="1" si="107"/>
        <v>#N/A</v>
      </c>
      <c r="EI52" s="23" t="e">
        <f t="shared" ca="1" si="108"/>
        <v>#N/A</v>
      </c>
      <c r="EJ52" s="23" t="e">
        <f t="shared" ca="1" si="121"/>
        <v>#N/A</v>
      </c>
      <c r="EK52" s="23" t="e">
        <f t="shared" ca="1" si="122"/>
        <v>#N/A</v>
      </c>
      <c r="EN52" s="228" t="e">
        <f t="shared" ca="1" si="16"/>
        <v>#N/A</v>
      </c>
      <c r="EO52" s="93" t="e">
        <f t="shared" ca="1" si="17"/>
        <v>#N/A</v>
      </c>
      <c r="EP52" s="93" t="e">
        <f t="shared" ca="1" si="18"/>
        <v>#N/A</v>
      </c>
    </row>
    <row r="53" spans="1:146" x14ac:dyDescent="0.2">
      <c r="A53" s="172" t="e">
        <f ca="1">VLOOKUP($D53,Curves!$A$2:$I$1700,9)</f>
        <v>#N/A</v>
      </c>
      <c r="B53" s="86" t="e">
        <f t="shared" ca="1" si="0"/>
        <v>#N/A</v>
      </c>
      <c r="C53" s="86">
        <f t="shared" si="1"/>
        <v>31</v>
      </c>
      <c r="D53" s="139">
        <v>38261</v>
      </c>
      <c r="E53" s="173" t="e">
        <f ca="1">VLOOKUP($D53,Curves!$A$2:$H$1700,2)*$B53</f>
        <v>#N/A</v>
      </c>
      <c r="F53" s="172" t="e">
        <f ca="1">VLOOKUP($D53,Curves!$A$2:$H$1700,3)*$B53</f>
        <v>#N/A</v>
      </c>
      <c r="G53" s="172" t="e">
        <f ca="1">VLOOKUP($D53,Curves!$A$2:$H$1700,7)*$B53</f>
        <v>#N/A</v>
      </c>
      <c r="H53" s="172" t="e">
        <f ca="1">VLOOKUP($D53,Curves!$A$2:$H$1700,5)*$B53</f>
        <v>#N/A</v>
      </c>
      <c r="I53" s="172" t="e">
        <f ca="1">VLOOKUP($D53,Curves!$A$2:$H$1700,4)*$B53</f>
        <v>#N/A</v>
      </c>
      <c r="J53" s="174" t="e">
        <f ca="1">VLOOKUP($D53,Curves!$A$2:$H$1700,8)*$B53</f>
        <v>#N/A</v>
      </c>
      <c r="K53" s="172" t="e">
        <f t="shared" ca="1" si="2"/>
        <v>#N/A</v>
      </c>
      <c r="L53" s="140" t="e">
        <f ca="1">VLOOKUP($D53,Curves!$N$2:$T$2600,2)*$B53</f>
        <v>#N/A</v>
      </c>
      <c r="M53" s="141" t="e">
        <f ca="1">VLOOKUP($D53,Curves!$N$2:$T$2600,3)*$B53</f>
        <v>#N/A</v>
      </c>
      <c r="N53" s="181" t="e">
        <f t="shared" ca="1" si="3"/>
        <v>#N/A</v>
      </c>
      <c r="O53" s="182" t="e">
        <f t="shared" ca="1" si="4"/>
        <v>#N/A</v>
      </c>
      <c r="P53" s="173" t="e">
        <f t="shared" ca="1" si="5"/>
        <v>#N/A</v>
      </c>
      <c r="Q53" s="140" t="e">
        <f ca="1">VLOOKUP($D53,Curves!$N$2:$T$2600,4)*$B53</f>
        <v>#N/A</v>
      </c>
      <c r="R53" s="141" t="e">
        <f ca="1">VLOOKUP($D53,Curves!$N$2:$T$2600,5)*$B53</f>
        <v>#N/A</v>
      </c>
      <c r="S53" s="181" t="e">
        <f t="shared" ca="1" si="6"/>
        <v>#N/A</v>
      </c>
      <c r="T53" s="182" t="e">
        <f t="shared" ca="1" si="7"/>
        <v>#N/A</v>
      </c>
      <c r="U53" s="151" t="e">
        <f t="shared" ca="1" si="8"/>
        <v>#N/A</v>
      </c>
      <c r="V53" s="151" t="e">
        <f t="shared" ca="1" si="9"/>
        <v>#N/A</v>
      </c>
      <c r="W53" s="151" t="e">
        <f t="shared" ca="1" si="10"/>
        <v>#N/A</v>
      </c>
      <c r="X53" s="343" t="e">
        <f ca="1">VLOOKUP($D53,[2]CurveFetch!$D$8:$S$13000,16,0)*$B53</f>
        <v>#N/A</v>
      </c>
      <c r="Y53" s="141" t="e">
        <f ca="1">VLOOKUP($D53,Curves!$N$2:$T$2600,7)*$B53</f>
        <v>#N/A</v>
      </c>
      <c r="Z53" s="200" t="e">
        <f t="shared" ca="1" si="11"/>
        <v>#N/A</v>
      </c>
      <c r="AA53" s="181" t="e">
        <f t="shared" ca="1" si="12"/>
        <v>#N/A</v>
      </c>
      <c r="AB53" s="181" t="e">
        <f t="shared" ca="1" si="13"/>
        <v>#N/A</v>
      </c>
      <c r="AC53" s="181" t="e">
        <f t="shared" ca="1" si="13"/>
        <v>#N/A</v>
      </c>
      <c r="AD53" s="181" t="e">
        <f t="shared" ca="1" si="14"/>
        <v>#N/A</v>
      </c>
      <c r="AE53" s="182" t="e">
        <f t="shared" ca="1" si="15"/>
        <v>#N/A</v>
      </c>
      <c r="AF53" s="23" t="e">
        <f t="shared" ca="1" si="41"/>
        <v>#N/A</v>
      </c>
      <c r="AG53" s="23" t="e">
        <f t="shared" ca="1" si="42"/>
        <v>#N/A</v>
      </c>
      <c r="AH53" s="23" t="e">
        <f t="shared" ca="1" si="63"/>
        <v>#N/A</v>
      </c>
      <c r="AI53" s="23" t="e">
        <f t="shared" ca="1" si="64"/>
        <v>#N/A</v>
      </c>
      <c r="AJ53" s="23" t="e">
        <f t="shared" ca="1" si="79"/>
        <v>#N/A</v>
      </c>
      <c r="AK53" s="23" t="e">
        <f t="shared" ca="1" si="80"/>
        <v>#N/A</v>
      </c>
      <c r="AL53" s="23" t="e">
        <f t="shared" ca="1" si="89"/>
        <v>#N/A</v>
      </c>
      <c r="AM53" s="23" t="e">
        <f t="shared" ca="1" si="90"/>
        <v>#N/A</v>
      </c>
      <c r="AN53" s="23" t="e">
        <f t="shared" ca="1" si="99"/>
        <v>#N/A</v>
      </c>
      <c r="AO53" s="23" t="e">
        <f t="shared" ca="1" si="100"/>
        <v>#N/A</v>
      </c>
      <c r="AP53" s="23" t="e">
        <f t="shared" ca="1" si="91"/>
        <v>#N/A</v>
      </c>
      <c r="AQ53" s="23" t="e">
        <f t="shared" ca="1" si="92"/>
        <v>#N/A</v>
      </c>
      <c r="AR53" s="23" t="e">
        <f t="shared" ca="1" si="103"/>
        <v>#N/A</v>
      </c>
      <c r="AS53" s="23" t="e">
        <f t="shared" ca="1" si="104"/>
        <v>#N/A</v>
      </c>
      <c r="AT53" s="23" t="e">
        <f t="shared" ca="1" si="123"/>
        <v>#N/A</v>
      </c>
      <c r="AU53" s="23" t="e">
        <f t="shared" ca="1" si="124"/>
        <v>#N/A</v>
      </c>
      <c r="AV53" s="228" t="e">
        <f t="shared" ca="1" si="19"/>
        <v>#N/A</v>
      </c>
      <c r="AW53" s="26" t="e">
        <f t="shared" ca="1" si="20"/>
        <v>#N/A</v>
      </c>
      <c r="AX53" s="228" t="e">
        <f t="shared" ca="1" si="21"/>
        <v>#N/A</v>
      </c>
      <c r="AY53" s="23" t="e">
        <f t="shared" ca="1" si="35"/>
        <v>#N/A</v>
      </c>
      <c r="AZ53" s="23" t="e">
        <f t="shared" ca="1" si="36"/>
        <v>#N/A</v>
      </c>
      <c r="BA53" s="23" t="e">
        <f t="shared" ca="1" si="43"/>
        <v>#N/A</v>
      </c>
      <c r="BB53" s="23" t="e">
        <f t="shared" ca="1" si="44"/>
        <v>#N/A</v>
      </c>
      <c r="BC53" s="23" t="e">
        <f t="shared" ca="1" si="37"/>
        <v>#N/A</v>
      </c>
      <c r="BD53" s="23" t="e">
        <f t="shared" ca="1" si="38"/>
        <v>#N/A</v>
      </c>
      <c r="BE53" s="23" t="e">
        <f t="shared" ca="1" si="47"/>
        <v>#N/A</v>
      </c>
      <c r="BF53" s="23" t="e">
        <f t="shared" ca="1" si="48"/>
        <v>#N/A</v>
      </c>
      <c r="BG53" s="23" t="e">
        <f t="shared" ca="1" si="53"/>
        <v>#N/A</v>
      </c>
      <c r="BH53" s="23" t="e">
        <f t="shared" ca="1" si="54"/>
        <v>#N/A</v>
      </c>
      <c r="BI53" s="23" t="e">
        <f t="shared" ca="1" si="75"/>
        <v>#N/A</v>
      </c>
      <c r="BJ53" s="23" t="e">
        <f t="shared" ca="1" si="76"/>
        <v>#N/A</v>
      </c>
      <c r="BK53" s="23" t="e">
        <f t="shared" ca="1" si="77"/>
        <v>#N/A</v>
      </c>
      <c r="BL53" s="23" t="e">
        <f t="shared" ca="1" si="78"/>
        <v>#N/A</v>
      </c>
      <c r="BM53" s="23" t="e">
        <f t="shared" ca="1" si="81"/>
        <v>#N/A</v>
      </c>
      <c r="BN53" s="23" t="e">
        <f t="shared" ca="1" si="82"/>
        <v>#N/A</v>
      </c>
      <c r="BO53" s="23" t="e">
        <f t="shared" ca="1" si="101"/>
        <v>#N/A</v>
      </c>
      <c r="BP53" s="23" t="e">
        <f t="shared" ca="1" si="102"/>
        <v>#N/A</v>
      </c>
      <c r="BQ53" s="23" t="e">
        <f t="shared" ca="1" si="111"/>
        <v>#N/A</v>
      </c>
      <c r="BR53" s="23" t="e">
        <f t="shared" ca="1" si="112"/>
        <v>#N/A</v>
      </c>
      <c r="BS53" s="23" t="e">
        <f t="shared" ca="1" si="127"/>
        <v>#N/A</v>
      </c>
      <c r="BT53" s="23" t="e">
        <f t="shared" ca="1" si="128"/>
        <v>#N/A</v>
      </c>
      <c r="BU53" s="23"/>
      <c r="BV53" s="23"/>
      <c r="BW53" s="389" t="e">
        <f t="shared" ca="1" si="22"/>
        <v>#N/A</v>
      </c>
      <c r="BX53" s="224" t="e">
        <f t="shared" ca="1" si="23"/>
        <v>#N/A</v>
      </c>
      <c r="BY53" s="93" t="e">
        <f t="shared" ca="1" si="24"/>
        <v>#N/A</v>
      </c>
      <c r="BZ53" s="23" t="e">
        <f t="shared" ca="1" si="51"/>
        <v>#N/A</v>
      </c>
      <c r="CA53" s="23" t="e">
        <f t="shared" ca="1" si="52"/>
        <v>#N/A</v>
      </c>
      <c r="CB53" s="23" t="e">
        <f t="shared" ca="1" si="83"/>
        <v>#N/A</v>
      </c>
      <c r="CC53" s="23" t="e">
        <f t="shared" ca="1" si="84"/>
        <v>#N/A</v>
      </c>
      <c r="CD53" s="23" t="e">
        <f t="shared" ca="1" si="115"/>
        <v>#N/A</v>
      </c>
      <c r="CE53" s="23" t="e">
        <f t="shared" ca="1" si="116"/>
        <v>#N/A</v>
      </c>
      <c r="CF53" s="228" t="e">
        <f t="shared" ca="1" si="25"/>
        <v>#N/A</v>
      </c>
      <c r="CG53" s="224" t="e">
        <f t="shared" ca="1" si="26"/>
        <v>#N/A</v>
      </c>
      <c r="CH53" s="228" t="e">
        <f t="shared" ca="1" si="27"/>
        <v>#N/A</v>
      </c>
      <c r="CI53" s="23" t="e">
        <f t="shared" ca="1" si="28"/>
        <v>#N/A</v>
      </c>
      <c r="CJ53" s="23" t="e">
        <f t="shared" ca="1" si="29"/>
        <v>#N/A</v>
      </c>
      <c r="CK53" s="23" t="e">
        <f t="shared" ca="1" si="33"/>
        <v>#N/A</v>
      </c>
      <c r="CL53" s="23" t="e">
        <f t="shared" ca="1" si="34"/>
        <v>#N/A</v>
      </c>
      <c r="CM53" s="23" t="e">
        <f t="shared" ca="1" si="39"/>
        <v>#N/A</v>
      </c>
      <c r="CN53" s="23" t="e">
        <f t="shared" ca="1" si="40"/>
        <v>#N/A</v>
      </c>
      <c r="CO53" s="23" t="e">
        <f t="shared" ca="1" si="49"/>
        <v>#N/A</v>
      </c>
      <c r="CP53" s="23" t="e">
        <f t="shared" ca="1" si="50"/>
        <v>#N/A</v>
      </c>
      <c r="CQ53" s="23" t="e">
        <f t="shared" ca="1" si="55"/>
        <v>#N/A</v>
      </c>
      <c r="CR53" s="23" t="e">
        <f t="shared" ca="1" si="56"/>
        <v>#N/A</v>
      </c>
      <c r="CS53" s="23" t="e">
        <f t="shared" ca="1" si="57"/>
        <v>#N/A</v>
      </c>
      <c r="CT53" s="23" t="e">
        <f t="shared" ca="1" si="58"/>
        <v>#N/A</v>
      </c>
      <c r="CU53" s="23" t="e">
        <f t="shared" ca="1" si="65"/>
        <v>#N/A</v>
      </c>
      <c r="CV53" s="23" t="e">
        <f t="shared" ca="1" si="66"/>
        <v>#N/A</v>
      </c>
      <c r="CW53" s="23" t="e">
        <f t="shared" ca="1" si="109"/>
        <v>#N/A</v>
      </c>
      <c r="CX53" s="23" t="e">
        <f t="shared" ca="1" si="110"/>
        <v>#N/A</v>
      </c>
      <c r="CY53" s="23" t="e">
        <f t="shared" ca="1" si="67"/>
        <v>#N/A</v>
      </c>
      <c r="CZ53" s="23" t="e">
        <f t="shared" ca="1" si="68"/>
        <v>#N/A</v>
      </c>
      <c r="DA53" s="23" t="e">
        <f t="shared" ca="1" si="85"/>
        <v>#N/A</v>
      </c>
      <c r="DB53" s="23" t="e">
        <f t="shared" ca="1" si="86"/>
        <v>#N/A</v>
      </c>
      <c r="DC53" s="23"/>
      <c r="DD53" s="23"/>
      <c r="DE53" s="23" t="e">
        <f t="shared" ca="1" si="87"/>
        <v>#N/A</v>
      </c>
      <c r="DF53" s="23" t="e">
        <f t="shared" ca="1" si="88"/>
        <v>#N/A</v>
      </c>
      <c r="DG53" s="23" t="e">
        <f t="shared" ca="1" si="93"/>
        <v>#N/A</v>
      </c>
      <c r="DH53" s="23" t="e">
        <f t="shared" ca="1" si="94"/>
        <v>#N/A</v>
      </c>
      <c r="DI53" s="23" t="e">
        <f t="shared" ca="1" si="105"/>
        <v>#N/A</v>
      </c>
      <c r="DJ53" s="23" t="e">
        <f t="shared" ca="1" si="106"/>
        <v>#N/A</v>
      </c>
      <c r="DK53" s="23" t="e">
        <f t="shared" ca="1" si="113"/>
        <v>#N/A</v>
      </c>
      <c r="DL53" s="23" t="e">
        <f t="shared" ca="1" si="114"/>
        <v>#N/A</v>
      </c>
      <c r="DM53" s="23" t="e">
        <f t="shared" ca="1" si="117"/>
        <v>#N/A</v>
      </c>
      <c r="DN53" s="23" t="e">
        <f t="shared" ca="1" si="118"/>
        <v>#N/A</v>
      </c>
      <c r="DO53" s="23" t="e">
        <f t="shared" ca="1" si="119"/>
        <v>#N/A</v>
      </c>
      <c r="DP53" s="23" t="e">
        <f t="shared" ca="1" si="120"/>
        <v>#N/A</v>
      </c>
      <c r="DQ53" s="23"/>
      <c r="DR53" s="23"/>
      <c r="DS53" s="228" t="e">
        <f t="shared" ca="1" si="30"/>
        <v>#N/A</v>
      </c>
      <c r="DT53" s="93" t="e">
        <f t="shared" ca="1" si="31"/>
        <v>#N/A</v>
      </c>
      <c r="DU53" s="228" t="e">
        <f t="shared" ca="1" si="32"/>
        <v>#N/A</v>
      </c>
      <c r="DZ53" s="23" t="e">
        <f t="shared" ca="1" si="61"/>
        <v>#N/A</v>
      </c>
      <c r="EA53" s="23" t="e">
        <f t="shared" ca="1" si="62"/>
        <v>#N/A</v>
      </c>
      <c r="EB53" s="23" t="e">
        <f t="shared" ca="1" si="71"/>
        <v>#N/A</v>
      </c>
      <c r="EC53" s="23" t="e">
        <f t="shared" ca="1" si="72"/>
        <v>#N/A</v>
      </c>
      <c r="ED53" s="23" t="e">
        <f t="shared" ca="1" si="97"/>
        <v>#N/A</v>
      </c>
      <c r="EE53" s="23" t="e">
        <f t="shared" ca="1" si="98"/>
        <v>#N/A</v>
      </c>
      <c r="EF53" s="23" t="e">
        <f t="shared" ca="1" si="125"/>
        <v>#N/A</v>
      </c>
      <c r="EG53" s="23" t="e">
        <f t="shared" ca="1" si="126"/>
        <v>#N/A</v>
      </c>
      <c r="EH53" s="23" t="e">
        <f t="shared" ca="1" si="107"/>
        <v>#N/A</v>
      </c>
      <c r="EI53" s="23" t="e">
        <f t="shared" ca="1" si="108"/>
        <v>#N/A</v>
      </c>
      <c r="EJ53" s="23" t="e">
        <f t="shared" ca="1" si="121"/>
        <v>#N/A</v>
      </c>
      <c r="EK53" s="23" t="e">
        <f t="shared" ca="1" si="122"/>
        <v>#N/A</v>
      </c>
      <c r="EN53" s="228" t="e">
        <f t="shared" ca="1" si="16"/>
        <v>#N/A</v>
      </c>
      <c r="EO53" s="93" t="e">
        <f t="shared" ca="1" si="17"/>
        <v>#N/A</v>
      </c>
      <c r="EP53" s="93" t="e">
        <f t="shared" ca="1" si="18"/>
        <v>#N/A</v>
      </c>
    </row>
    <row r="54" spans="1:146" x14ac:dyDescent="0.2">
      <c r="A54" s="172" t="e">
        <f ca="1">VLOOKUP($D54,Curves!$A$2:$I$1700,9)</f>
        <v>#N/A</v>
      </c>
      <c r="B54" s="86" t="e">
        <f t="shared" ca="1" si="0"/>
        <v>#N/A</v>
      </c>
      <c r="C54" s="86">
        <f t="shared" si="1"/>
        <v>30</v>
      </c>
      <c r="D54" s="139">
        <v>38292</v>
      </c>
      <c r="E54" s="173" t="e">
        <f ca="1">VLOOKUP($D54,Curves!$A$2:$H$1700,2)*$B54</f>
        <v>#N/A</v>
      </c>
      <c r="F54" s="172" t="e">
        <f ca="1">VLOOKUP($D54,Curves!$A$2:$H$1700,3)*$B54</f>
        <v>#N/A</v>
      </c>
      <c r="G54" s="172" t="e">
        <f ca="1">VLOOKUP($D54,Curves!$A$2:$H$1700,7)*$B54</f>
        <v>#N/A</v>
      </c>
      <c r="H54" s="172" t="e">
        <f ca="1">VLOOKUP($D54,Curves!$A$2:$H$1700,5)*$B54</f>
        <v>#N/A</v>
      </c>
      <c r="I54" s="172" t="e">
        <f ca="1">VLOOKUP($D54,Curves!$A$2:$H$1700,4)*$B54</f>
        <v>#N/A</v>
      </c>
      <c r="J54" s="174" t="e">
        <f ca="1">VLOOKUP($D54,Curves!$A$2:$H$1700,8)*$B54</f>
        <v>#N/A</v>
      </c>
      <c r="K54" s="172" t="e">
        <f t="shared" ca="1" si="2"/>
        <v>#N/A</v>
      </c>
      <c r="L54" s="140" t="e">
        <f ca="1">VLOOKUP($D54,Curves!$N$2:$T$2600,2)*$B54</f>
        <v>#N/A</v>
      </c>
      <c r="M54" s="141" t="e">
        <f ca="1">VLOOKUP($D54,Curves!$N$2:$T$2600,3)*$B54</f>
        <v>#N/A</v>
      </c>
      <c r="N54" s="181" t="e">
        <f t="shared" ca="1" si="3"/>
        <v>#N/A</v>
      </c>
      <c r="O54" s="182" t="e">
        <f t="shared" ca="1" si="4"/>
        <v>#N/A</v>
      </c>
      <c r="P54" s="173" t="e">
        <f t="shared" ca="1" si="5"/>
        <v>#N/A</v>
      </c>
      <c r="Q54" s="140" t="e">
        <f ca="1">VLOOKUP($D54,Curves!$N$2:$T$2600,4)*$B54</f>
        <v>#N/A</v>
      </c>
      <c r="R54" s="141" t="e">
        <f ca="1">VLOOKUP($D54,Curves!$N$2:$T$2600,5)*$B54</f>
        <v>#N/A</v>
      </c>
      <c r="S54" s="181" t="e">
        <f t="shared" ca="1" si="6"/>
        <v>#N/A</v>
      </c>
      <c r="T54" s="182" t="e">
        <f t="shared" ca="1" si="7"/>
        <v>#N/A</v>
      </c>
      <c r="U54" s="151" t="e">
        <f t="shared" ca="1" si="8"/>
        <v>#N/A</v>
      </c>
      <c r="V54" s="151" t="e">
        <f t="shared" ca="1" si="9"/>
        <v>#N/A</v>
      </c>
      <c r="W54" s="151" t="e">
        <f t="shared" ca="1" si="10"/>
        <v>#N/A</v>
      </c>
      <c r="X54" s="343" t="e">
        <f ca="1">VLOOKUP($D54,[2]CurveFetch!$D$8:$S$13000,16,0)*$B54</f>
        <v>#N/A</v>
      </c>
      <c r="Y54" s="141" t="e">
        <f ca="1">VLOOKUP($D54,Curves!$N$2:$T$2600,7)*$B54</f>
        <v>#N/A</v>
      </c>
      <c r="Z54" s="200" t="e">
        <f t="shared" ca="1" si="11"/>
        <v>#N/A</v>
      </c>
      <c r="AA54" s="181" t="e">
        <f t="shared" ca="1" si="12"/>
        <v>#N/A</v>
      </c>
      <c r="AB54" s="181" t="e">
        <f t="shared" ca="1" si="13"/>
        <v>#N/A</v>
      </c>
      <c r="AC54" s="181" t="e">
        <f t="shared" ca="1" si="13"/>
        <v>#N/A</v>
      </c>
      <c r="AD54" s="181" t="e">
        <f t="shared" ca="1" si="14"/>
        <v>#N/A</v>
      </c>
      <c r="AE54" s="182" t="e">
        <f t="shared" ca="1" si="15"/>
        <v>#N/A</v>
      </c>
      <c r="AF54" s="23" t="e">
        <f t="shared" ca="1" si="41"/>
        <v>#N/A</v>
      </c>
      <c r="AG54" s="23" t="e">
        <f t="shared" ca="1" si="42"/>
        <v>#N/A</v>
      </c>
      <c r="AH54" s="23" t="e">
        <f t="shared" ca="1" si="63"/>
        <v>#N/A</v>
      </c>
      <c r="AI54" s="23" t="e">
        <f t="shared" ca="1" si="64"/>
        <v>#N/A</v>
      </c>
      <c r="AJ54" s="23" t="e">
        <f t="shared" ca="1" si="79"/>
        <v>#N/A</v>
      </c>
      <c r="AK54" s="23" t="e">
        <f t="shared" ca="1" si="80"/>
        <v>#N/A</v>
      </c>
      <c r="AL54" s="23" t="e">
        <f t="shared" ca="1" si="89"/>
        <v>#N/A</v>
      </c>
      <c r="AM54" s="23" t="e">
        <f t="shared" ca="1" si="90"/>
        <v>#N/A</v>
      </c>
      <c r="AN54" s="23" t="e">
        <f t="shared" ca="1" si="99"/>
        <v>#N/A</v>
      </c>
      <c r="AO54" s="23" t="e">
        <f t="shared" ca="1" si="100"/>
        <v>#N/A</v>
      </c>
      <c r="AP54" s="23" t="e">
        <f t="shared" ca="1" si="91"/>
        <v>#N/A</v>
      </c>
      <c r="AQ54" s="23" t="e">
        <f t="shared" ca="1" si="92"/>
        <v>#N/A</v>
      </c>
      <c r="AR54" s="23" t="e">
        <f t="shared" ca="1" si="103"/>
        <v>#N/A</v>
      </c>
      <c r="AS54" s="23" t="e">
        <f t="shared" ca="1" si="104"/>
        <v>#N/A</v>
      </c>
      <c r="AT54" s="23" t="e">
        <f t="shared" ca="1" si="123"/>
        <v>#N/A</v>
      </c>
      <c r="AU54" s="23" t="e">
        <f t="shared" ca="1" si="124"/>
        <v>#N/A</v>
      </c>
      <c r="AV54" s="228" t="e">
        <f t="shared" ca="1" si="19"/>
        <v>#N/A</v>
      </c>
      <c r="AW54" s="26" t="e">
        <f t="shared" ca="1" si="20"/>
        <v>#N/A</v>
      </c>
      <c r="AX54" s="228" t="e">
        <f t="shared" ca="1" si="21"/>
        <v>#N/A</v>
      </c>
      <c r="AY54" s="23" t="e">
        <f t="shared" ca="1" si="35"/>
        <v>#N/A</v>
      </c>
      <c r="AZ54" s="23" t="e">
        <f t="shared" ca="1" si="36"/>
        <v>#N/A</v>
      </c>
      <c r="BA54" s="23" t="e">
        <f t="shared" ca="1" si="43"/>
        <v>#N/A</v>
      </c>
      <c r="BB54" s="23" t="e">
        <f t="shared" ca="1" si="44"/>
        <v>#N/A</v>
      </c>
      <c r="BC54" s="23" t="e">
        <f t="shared" ca="1" si="37"/>
        <v>#N/A</v>
      </c>
      <c r="BD54" s="23" t="e">
        <f t="shared" ca="1" si="38"/>
        <v>#N/A</v>
      </c>
      <c r="BE54" s="23" t="e">
        <f t="shared" ca="1" si="47"/>
        <v>#N/A</v>
      </c>
      <c r="BF54" s="23" t="e">
        <f t="shared" ca="1" si="48"/>
        <v>#N/A</v>
      </c>
      <c r="BG54" s="23" t="e">
        <f t="shared" ca="1" si="53"/>
        <v>#N/A</v>
      </c>
      <c r="BH54" s="23" t="e">
        <f t="shared" ca="1" si="54"/>
        <v>#N/A</v>
      </c>
      <c r="BI54" s="23" t="e">
        <f t="shared" ca="1" si="75"/>
        <v>#N/A</v>
      </c>
      <c r="BJ54" s="23" t="e">
        <f t="shared" ca="1" si="76"/>
        <v>#N/A</v>
      </c>
      <c r="BK54" s="23" t="e">
        <f t="shared" ca="1" si="77"/>
        <v>#N/A</v>
      </c>
      <c r="BL54" s="23" t="e">
        <f t="shared" ca="1" si="78"/>
        <v>#N/A</v>
      </c>
      <c r="BM54" s="23" t="e">
        <f t="shared" ca="1" si="81"/>
        <v>#N/A</v>
      </c>
      <c r="BN54" s="23" t="e">
        <f t="shared" ca="1" si="82"/>
        <v>#N/A</v>
      </c>
      <c r="BO54" s="23" t="e">
        <f t="shared" ca="1" si="101"/>
        <v>#N/A</v>
      </c>
      <c r="BP54" s="23" t="e">
        <f t="shared" ca="1" si="102"/>
        <v>#N/A</v>
      </c>
      <c r="BQ54" s="23" t="e">
        <f t="shared" ca="1" si="111"/>
        <v>#N/A</v>
      </c>
      <c r="BR54" s="23" t="e">
        <f t="shared" ca="1" si="112"/>
        <v>#N/A</v>
      </c>
      <c r="BS54" s="23" t="e">
        <f t="shared" ca="1" si="127"/>
        <v>#N/A</v>
      </c>
      <c r="BT54" s="23" t="e">
        <f t="shared" ca="1" si="128"/>
        <v>#N/A</v>
      </c>
      <c r="BU54" s="23"/>
      <c r="BV54" s="23"/>
      <c r="BW54" s="389" t="e">
        <f t="shared" ca="1" si="22"/>
        <v>#N/A</v>
      </c>
      <c r="BX54" s="224" t="e">
        <f t="shared" ca="1" si="23"/>
        <v>#N/A</v>
      </c>
      <c r="BY54" s="93" t="e">
        <f t="shared" ca="1" si="24"/>
        <v>#N/A</v>
      </c>
      <c r="BZ54" s="23" t="e">
        <f t="shared" ca="1" si="51"/>
        <v>#N/A</v>
      </c>
      <c r="CA54" s="23" t="e">
        <f t="shared" ca="1" si="52"/>
        <v>#N/A</v>
      </c>
      <c r="CB54" s="23" t="e">
        <f t="shared" ca="1" si="83"/>
        <v>#N/A</v>
      </c>
      <c r="CC54" s="23" t="e">
        <f t="shared" ca="1" si="84"/>
        <v>#N/A</v>
      </c>
      <c r="CD54" s="23" t="e">
        <f t="shared" ca="1" si="115"/>
        <v>#N/A</v>
      </c>
      <c r="CE54" s="23" t="e">
        <f t="shared" ca="1" si="116"/>
        <v>#N/A</v>
      </c>
      <c r="CF54" s="228" t="e">
        <f t="shared" ca="1" si="25"/>
        <v>#N/A</v>
      </c>
      <c r="CG54" s="224" t="e">
        <f t="shared" ca="1" si="26"/>
        <v>#N/A</v>
      </c>
      <c r="CH54" s="228" t="e">
        <f t="shared" ca="1" si="27"/>
        <v>#N/A</v>
      </c>
      <c r="CI54" s="23" t="e">
        <f t="shared" ca="1" si="28"/>
        <v>#N/A</v>
      </c>
      <c r="CJ54" s="23" t="e">
        <f t="shared" ca="1" si="29"/>
        <v>#N/A</v>
      </c>
      <c r="CK54" s="23" t="e">
        <f t="shared" ca="1" si="33"/>
        <v>#N/A</v>
      </c>
      <c r="CL54" s="23" t="e">
        <f t="shared" ca="1" si="34"/>
        <v>#N/A</v>
      </c>
      <c r="CM54" s="23" t="e">
        <f t="shared" ca="1" si="39"/>
        <v>#N/A</v>
      </c>
      <c r="CN54" s="23" t="e">
        <f t="shared" ca="1" si="40"/>
        <v>#N/A</v>
      </c>
      <c r="CO54" s="23" t="e">
        <f t="shared" ca="1" si="49"/>
        <v>#N/A</v>
      </c>
      <c r="CP54" s="23" t="e">
        <f t="shared" ca="1" si="50"/>
        <v>#N/A</v>
      </c>
      <c r="CQ54" s="23" t="e">
        <f t="shared" ca="1" si="55"/>
        <v>#N/A</v>
      </c>
      <c r="CR54" s="23" t="e">
        <f t="shared" ca="1" si="56"/>
        <v>#N/A</v>
      </c>
      <c r="CS54" s="23" t="e">
        <f t="shared" ca="1" si="57"/>
        <v>#N/A</v>
      </c>
      <c r="CT54" s="23" t="e">
        <f t="shared" ca="1" si="58"/>
        <v>#N/A</v>
      </c>
      <c r="CU54" s="23" t="e">
        <f t="shared" ca="1" si="65"/>
        <v>#N/A</v>
      </c>
      <c r="CV54" s="23" t="e">
        <f t="shared" ca="1" si="66"/>
        <v>#N/A</v>
      </c>
      <c r="CW54" s="23" t="e">
        <f t="shared" ca="1" si="109"/>
        <v>#N/A</v>
      </c>
      <c r="CX54" s="23" t="e">
        <f t="shared" ca="1" si="110"/>
        <v>#N/A</v>
      </c>
      <c r="CY54" s="23" t="e">
        <f t="shared" ca="1" si="67"/>
        <v>#N/A</v>
      </c>
      <c r="CZ54" s="23" t="e">
        <f t="shared" ca="1" si="68"/>
        <v>#N/A</v>
      </c>
      <c r="DA54" s="23" t="e">
        <f t="shared" ca="1" si="85"/>
        <v>#N/A</v>
      </c>
      <c r="DB54" s="23" t="e">
        <f t="shared" ca="1" si="86"/>
        <v>#N/A</v>
      </c>
      <c r="DC54" s="23"/>
      <c r="DD54" s="23"/>
      <c r="DE54" s="23" t="e">
        <f t="shared" ca="1" si="87"/>
        <v>#N/A</v>
      </c>
      <c r="DF54" s="23" t="e">
        <f t="shared" ca="1" si="88"/>
        <v>#N/A</v>
      </c>
      <c r="DG54" s="23" t="e">
        <f t="shared" ca="1" si="93"/>
        <v>#N/A</v>
      </c>
      <c r="DH54" s="23" t="e">
        <f t="shared" ca="1" si="94"/>
        <v>#N/A</v>
      </c>
      <c r="DI54" s="23" t="e">
        <f t="shared" ca="1" si="105"/>
        <v>#N/A</v>
      </c>
      <c r="DJ54" s="23" t="e">
        <f t="shared" ca="1" si="106"/>
        <v>#N/A</v>
      </c>
      <c r="DK54" s="23" t="e">
        <f t="shared" ca="1" si="113"/>
        <v>#N/A</v>
      </c>
      <c r="DL54" s="23" t="e">
        <f t="shared" ca="1" si="114"/>
        <v>#N/A</v>
      </c>
      <c r="DM54" s="23" t="e">
        <f t="shared" ca="1" si="117"/>
        <v>#N/A</v>
      </c>
      <c r="DN54" s="23" t="e">
        <f t="shared" ca="1" si="118"/>
        <v>#N/A</v>
      </c>
      <c r="DO54" s="23" t="e">
        <f t="shared" ca="1" si="119"/>
        <v>#N/A</v>
      </c>
      <c r="DP54" s="23" t="e">
        <f t="shared" ca="1" si="120"/>
        <v>#N/A</v>
      </c>
      <c r="DQ54" s="23"/>
      <c r="DR54" s="23"/>
      <c r="DS54" s="228" t="e">
        <f t="shared" ca="1" si="30"/>
        <v>#N/A</v>
      </c>
      <c r="DT54" s="93" t="e">
        <f t="shared" ca="1" si="31"/>
        <v>#N/A</v>
      </c>
      <c r="DU54" s="228" t="e">
        <f t="shared" ca="1" si="32"/>
        <v>#N/A</v>
      </c>
      <c r="DZ54" s="23" t="e">
        <f t="shared" ca="1" si="61"/>
        <v>#N/A</v>
      </c>
      <c r="EA54" s="23" t="e">
        <f t="shared" ca="1" si="62"/>
        <v>#N/A</v>
      </c>
      <c r="EB54" s="23" t="e">
        <f t="shared" ca="1" si="71"/>
        <v>#N/A</v>
      </c>
      <c r="EC54" s="23" t="e">
        <f t="shared" ca="1" si="72"/>
        <v>#N/A</v>
      </c>
      <c r="ED54" s="23" t="e">
        <f t="shared" ca="1" si="97"/>
        <v>#N/A</v>
      </c>
      <c r="EE54" s="23" t="e">
        <f t="shared" ca="1" si="98"/>
        <v>#N/A</v>
      </c>
      <c r="EF54" s="23" t="e">
        <f t="shared" ca="1" si="125"/>
        <v>#N/A</v>
      </c>
      <c r="EG54" s="23" t="e">
        <f t="shared" ca="1" si="126"/>
        <v>#N/A</v>
      </c>
      <c r="EH54" s="23" t="e">
        <f t="shared" ca="1" si="107"/>
        <v>#N/A</v>
      </c>
      <c r="EI54" s="23" t="e">
        <f t="shared" ca="1" si="108"/>
        <v>#N/A</v>
      </c>
      <c r="EJ54" s="23" t="e">
        <f t="shared" ca="1" si="121"/>
        <v>#N/A</v>
      </c>
      <c r="EK54" s="23" t="e">
        <f t="shared" ca="1" si="122"/>
        <v>#N/A</v>
      </c>
      <c r="EN54" s="228" t="e">
        <f t="shared" ca="1" si="16"/>
        <v>#N/A</v>
      </c>
      <c r="EO54" s="93" t="e">
        <f t="shared" ca="1" si="17"/>
        <v>#N/A</v>
      </c>
      <c r="EP54" s="93" t="e">
        <f t="shared" ca="1" si="18"/>
        <v>#N/A</v>
      </c>
    </row>
    <row r="55" spans="1:146" x14ac:dyDescent="0.2">
      <c r="A55" s="172" t="e">
        <f ca="1">VLOOKUP($D55,Curves!$A$2:$I$1700,9)</f>
        <v>#N/A</v>
      </c>
      <c r="B55" s="86" t="e">
        <f t="shared" ca="1" si="0"/>
        <v>#N/A</v>
      </c>
      <c r="C55" s="86">
        <f t="shared" si="1"/>
        <v>31</v>
      </c>
      <c r="D55" s="139">
        <v>38322</v>
      </c>
      <c r="E55" s="173" t="e">
        <f ca="1">VLOOKUP($D55,Curves!$A$2:$H$1700,2)*$B55</f>
        <v>#N/A</v>
      </c>
      <c r="F55" s="172" t="e">
        <f ca="1">VLOOKUP($D55,Curves!$A$2:$H$1700,3)*$B55</f>
        <v>#N/A</v>
      </c>
      <c r="G55" s="172" t="e">
        <f ca="1">VLOOKUP($D55,Curves!$A$2:$H$1700,7)*$B55</f>
        <v>#N/A</v>
      </c>
      <c r="H55" s="172" t="e">
        <f ca="1">VLOOKUP($D55,Curves!$A$2:$H$1700,5)*$B55</f>
        <v>#N/A</v>
      </c>
      <c r="I55" s="172" t="e">
        <f ca="1">VLOOKUP($D55,Curves!$A$2:$H$1700,4)*$B55</f>
        <v>#N/A</v>
      </c>
      <c r="J55" s="174" t="e">
        <f ca="1">VLOOKUP($D55,Curves!$A$2:$H$1700,8)*$B55</f>
        <v>#N/A</v>
      </c>
      <c r="K55" s="172" t="e">
        <f t="shared" ca="1" si="2"/>
        <v>#N/A</v>
      </c>
      <c r="L55" s="140" t="e">
        <f ca="1">VLOOKUP($D55,Curves!$N$2:$T$2600,2)*$B55</f>
        <v>#N/A</v>
      </c>
      <c r="M55" s="141" t="e">
        <f ca="1">VLOOKUP($D55,Curves!$N$2:$T$2600,3)*$B55</f>
        <v>#N/A</v>
      </c>
      <c r="N55" s="181" t="e">
        <f t="shared" ca="1" si="3"/>
        <v>#N/A</v>
      </c>
      <c r="O55" s="182" t="e">
        <f t="shared" ca="1" si="4"/>
        <v>#N/A</v>
      </c>
      <c r="P55" s="173" t="e">
        <f t="shared" ca="1" si="5"/>
        <v>#N/A</v>
      </c>
      <c r="Q55" s="140" t="e">
        <f ca="1">VLOOKUP($D55,Curves!$N$2:$T$2600,4)*$B55</f>
        <v>#N/A</v>
      </c>
      <c r="R55" s="141" t="e">
        <f ca="1">VLOOKUP($D55,Curves!$N$2:$T$2600,5)*$B55</f>
        <v>#N/A</v>
      </c>
      <c r="S55" s="181" t="e">
        <f t="shared" ca="1" si="6"/>
        <v>#N/A</v>
      </c>
      <c r="T55" s="182" t="e">
        <f t="shared" ca="1" si="7"/>
        <v>#N/A</v>
      </c>
      <c r="U55" s="151" t="e">
        <f t="shared" ca="1" si="8"/>
        <v>#N/A</v>
      </c>
      <c r="V55" s="151" t="e">
        <f t="shared" ca="1" si="9"/>
        <v>#N/A</v>
      </c>
      <c r="W55" s="151" t="e">
        <f t="shared" ca="1" si="10"/>
        <v>#N/A</v>
      </c>
      <c r="X55" s="343" t="e">
        <f ca="1">VLOOKUP($D55,[2]CurveFetch!$D$8:$S$13000,16,0)*$B55</f>
        <v>#N/A</v>
      </c>
      <c r="Y55" s="141" t="e">
        <f ca="1">VLOOKUP($D55,Curves!$N$2:$T$2600,7)*$B55</f>
        <v>#N/A</v>
      </c>
      <c r="Z55" s="200" t="e">
        <f t="shared" ca="1" si="11"/>
        <v>#N/A</v>
      </c>
      <c r="AA55" s="181" t="e">
        <f t="shared" ca="1" si="12"/>
        <v>#N/A</v>
      </c>
      <c r="AB55" s="181" t="e">
        <f t="shared" ca="1" si="13"/>
        <v>#N/A</v>
      </c>
      <c r="AC55" s="181" t="e">
        <f t="shared" ca="1" si="13"/>
        <v>#N/A</v>
      </c>
      <c r="AD55" s="181" t="e">
        <f t="shared" ca="1" si="14"/>
        <v>#N/A</v>
      </c>
      <c r="AE55" s="182" t="e">
        <f t="shared" ca="1" si="15"/>
        <v>#N/A</v>
      </c>
      <c r="AF55" s="23" t="e">
        <f t="shared" ca="1" si="41"/>
        <v>#N/A</v>
      </c>
      <c r="AG55" s="23" t="e">
        <f t="shared" ca="1" si="42"/>
        <v>#N/A</v>
      </c>
      <c r="AH55" s="23" t="e">
        <f t="shared" ca="1" si="63"/>
        <v>#N/A</v>
      </c>
      <c r="AI55" s="23" t="e">
        <f t="shared" ca="1" si="64"/>
        <v>#N/A</v>
      </c>
      <c r="AJ55" s="23" t="e">
        <f t="shared" ca="1" si="79"/>
        <v>#N/A</v>
      </c>
      <c r="AK55" s="23" t="e">
        <f t="shared" ca="1" si="80"/>
        <v>#N/A</v>
      </c>
      <c r="AL55" s="23" t="e">
        <f t="shared" ca="1" si="89"/>
        <v>#N/A</v>
      </c>
      <c r="AM55" s="23" t="e">
        <f t="shared" ca="1" si="90"/>
        <v>#N/A</v>
      </c>
      <c r="AN55" s="23" t="e">
        <f t="shared" ca="1" si="99"/>
        <v>#N/A</v>
      </c>
      <c r="AO55" s="23" t="e">
        <f t="shared" ca="1" si="100"/>
        <v>#N/A</v>
      </c>
      <c r="AP55" s="23" t="e">
        <f t="shared" ca="1" si="91"/>
        <v>#N/A</v>
      </c>
      <c r="AQ55" s="23" t="e">
        <f t="shared" ca="1" si="92"/>
        <v>#N/A</v>
      </c>
      <c r="AR55" s="23" t="e">
        <f t="shared" ca="1" si="103"/>
        <v>#N/A</v>
      </c>
      <c r="AS55" s="23" t="e">
        <f t="shared" ca="1" si="104"/>
        <v>#N/A</v>
      </c>
      <c r="AT55" s="23" t="e">
        <f t="shared" ca="1" si="123"/>
        <v>#N/A</v>
      </c>
      <c r="AU55" s="23" t="e">
        <f t="shared" ca="1" si="124"/>
        <v>#N/A</v>
      </c>
      <c r="AV55" s="228" t="e">
        <f t="shared" ca="1" si="19"/>
        <v>#N/A</v>
      </c>
      <c r="AW55" s="26" t="e">
        <f t="shared" ca="1" si="20"/>
        <v>#N/A</v>
      </c>
      <c r="AX55" s="228" t="e">
        <f t="shared" ca="1" si="21"/>
        <v>#N/A</v>
      </c>
      <c r="AY55" s="23" t="e">
        <f t="shared" ca="1" si="35"/>
        <v>#N/A</v>
      </c>
      <c r="AZ55" s="23" t="e">
        <f t="shared" ca="1" si="36"/>
        <v>#N/A</v>
      </c>
      <c r="BA55" s="23" t="e">
        <f t="shared" ca="1" si="43"/>
        <v>#N/A</v>
      </c>
      <c r="BB55" s="23" t="e">
        <f t="shared" ca="1" si="44"/>
        <v>#N/A</v>
      </c>
      <c r="BC55" s="23" t="e">
        <f t="shared" ca="1" si="37"/>
        <v>#N/A</v>
      </c>
      <c r="BD55" s="23" t="e">
        <f t="shared" ca="1" si="38"/>
        <v>#N/A</v>
      </c>
      <c r="BE55" s="23" t="e">
        <f t="shared" ca="1" si="47"/>
        <v>#N/A</v>
      </c>
      <c r="BF55" s="23" t="e">
        <f t="shared" ca="1" si="48"/>
        <v>#N/A</v>
      </c>
      <c r="BG55" s="23" t="e">
        <f t="shared" ca="1" si="53"/>
        <v>#N/A</v>
      </c>
      <c r="BH55" s="23" t="e">
        <f t="shared" ca="1" si="54"/>
        <v>#N/A</v>
      </c>
      <c r="BI55" s="23" t="e">
        <f t="shared" ca="1" si="75"/>
        <v>#N/A</v>
      </c>
      <c r="BJ55" s="23" t="e">
        <f t="shared" ca="1" si="76"/>
        <v>#N/A</v>
      </c>
      <c r="BK55" s="23" t="e">
        <f t="shared" ca="1" si="77"/>
        <v>#N/A</v>
      </c>
      <c r="BL55" s="23" t="e">
        <f t="shared" ca="1" si="78"/>
        <v>#N/A</v>
      </c>
      <c r="BM55" s="23" t="e">
        <f t="shared" ca="1" si="81"/>
        <v>#N/A</v>
      </c>
      <c r="BN55" s="23" t="e">
        <f t="shared" ca="1" si="82"/>
        <v>#N/A</v>
      </c>
      <c r="BO55" s="23" t="e">
        <f t="shared" ca="1" si="101"/>
        <v>#N/A</v>
      </c>
      <c r="BP55" s="23" t="e">
        <f t="shared" ca="1" si="102"/>
        <v>#N/A</v>
      </c>
      <c r="BQ55" s="23" t="e">
        <f t="shared" ca="1" si="111"/>
        <v>#N/A</v>
      </c>
      <c r="BR55" s="23" t="e">
        <f t="shared" ca="1" si="112"/>
        <v>#N/A</v>
      </c>
      <c r="BS55" s="23" t="e">
        <f t="shared" ca="1" si="127"/>
        <v>#N/A</v>
      </c>
      <c r="BT55" s="23" t="e">
        <f t="shared" ca="1" si="128"/>
        <v>#N/A</v>
      </c>
      <c r="BU55" s="23" t="e">
        <f t="shared" ref="BU55:BU118" ca="1" si="129">$BU$7*$J$2*$J$5*$S55</f>
        <v>#N/A</v>
      </c>
      <c r="BV55" s="23" t="e">
        <f t="shared" ref="BV55:BV118" ca="1" si="130">$BU$7*$J$3*$J$5*$T55</f>
        <v>#N/A</v>
      </c>
      <c r="BW55" s="389" t="e">
        <f t="shared" ca="1" si="22"/>
        <v>#N/A</v>
      </c>
      <c r="BX55" s="224" t="e">
        <f t="shared" ca="1" si="23"/>
        <v>#N/A</v>
      </c>
      <c r="BY55" s="93" t="e">
        <f t="shared" ca="1" si="24"/>
        <v>#N/A</v>
      </c>
      <c r="BZ55" s="23" t="e">
        <f t="shared" ca="1" si="51"/>
        <v>#N/A</v>
      </c>
      <c r="CA55" s="23" t="e">
        <f t="shared" ca="1" si="52"/>
        <v>#N/A</v>
      </c>
      <c r="CB55" s="23" t="e">
        <f t="shared" ca="1" si="83"/>
        <v>#N/A</v>
      </c>
      <c r="CC55" s="23" t="e">
        <f t="shared" ca="1" si="84"/>
        <v>#N/A</v>
      </c>
      <c r="CD55" s="23" t="e">
        <f t="shared" ca="1" si="115"/>
        <v>#N/A</v>
      </c>
      <c r="CE55" s="23" t="e">
        <f t="shared" ca="1" si="116"/>
        <v>#N/A</v>
      </c>
      <c r="CF55" s="228" t="e">
        <f t="shared" ca="1" si="25"/>
        <v>#N/A</v>
      </c>
      <c r="CG55" s="224" t="e">
        <f t="shared" ca="1" si="26"/>
        <v>#N/A</v>
      </c>
      <c r="CH55" s="228" t="e">
        <f t="shared" ca="1" si="27"/>
        <v>#N/A</v>
      </c>
      <c r="CI55" s="23" t="e">
        <f t="shared" ca="1" si="28"/>
        <v>#N/A</v>
      </c>
      <c r="CJ55" s="23" t="e">
        <f t="shared" ca="1" si="29"/>
        <v>#N/A</v>
      </c>
      <c r="CK55" s="23" t="e">
        <f t="shared" ca="1" si="33"/>
        <v>#N/A</v>
      </c>
      <c r="CL55" s="23" t="e">
        <f t="shared" ca="1" si="34"/>
        <v>#N/A</v>
      </c>
      <c r="CM55" s="23" t="e">
        <f t="shared" ca="1" si="39"/>
        <v>#N/A</v>
      </c>
      <c r="CN55" s="23" t="e">
        <f t="shared" ca="1" si="40"/>
        <v>#N/A</v>
      </c>
      <c r="CO55" s="23" t="e">
        <f t="shared" ca="1" si="49"/>
        <v>#N/A</v>
      </c>
      <c r="CP55" s="23" t="e">
        <f t="shared" ca="1" si="50"/>
        <v>#N/A</v>
      </c>
      <c r="CQ55" s="23" t="e">
        <f t="shared" ca="1" si="55"/>
        <v>#N/A</v>
      </c>
      <c r="CR55" s="23" t="e">
        <f t="shared" ca="1" si="56"/>
        <v>#N/A</v>
      </c>
      <c r="CS55" s="23" t="e">
        <f t="shared" ca="1" si="57"/>
        <v>#N/A</v>
      </c>
      <c r="CT55" s="23" t="e">
        <f t="shared" ca="1" si="58"/>
        <v>#N/A</v>
      </c>
      <c r="CU55" s="23" t="e">
        <f t="shared" ca="1" si="65"/>
        <v>#N/A</v>
      </c>
      <c r="CV55" s="23" t="e">
        <f t="shared" ca="1" si="66"/>
        <v>#N/A</v>
      </c>
      <c r="CW55" s="23" t="e">
        <f t="shared" ca="1" si="109"/>
        <v>#N/A</v>
      </c>
      <c r="CX55" s="23" t="e">
        <f t="shared" ca="1" si="110"/>
        <v>#N/A</v>
      </c>
      <c r="CY55" s="23" t="e">
        <f t="shared" ca="1" si="67"/>
        <v>#N/A</v>
      </c>
      <c r="CZ55" s="23" t="e">
        <f t="shared" ca="1" si="68"/>
        <v>#N/A</v>
      </c>
      <c r="DA55" s="23" t="e">
        <f t="shared" ca="1" si="85"/>
        <v>#N/A</v>
      </c>
      <c r="DB55" s="23" t="e">
        <f t="shared" ca="1" si="86"/>
        <v>#N/A</v>
      </c>
      <c r="DC55" s="23"/>
      <c r="DD55" s="23"/>
      <c r="DE55" s="23" t="e">
        <f t="shared" ca="1" si="87"/>
        <v>#N/A</v>
      </c>
      <c r="DF55" s="23" t="e">
        <f t="shared" ca="1" si="88"/>
        <v>#N/A</v>
      </c>
      <c r="DG55" s="23" t="e">
        <f t="shared" ca="1" si="93"/>
        <v>#N/A</v>
      </c>
      <c r="DH55" s="23" t="e">
        <f t="shared" ca="1" si="94"/>
        <v>#N/A</v>
      </c>
      <c r="DI55" s="23" t="e">
        <f t="shared" ca="1" si="105"/>
        <v>#N/A</v>
      </c>
      <c r="DJ55" s="23" t="e">
        <f t="shared" ca="1" si="106"/>
        <v>#N/A</v>
      </c>
      <c r="DK55" s="23" t="e">
        <f t="shared" ca="1" si="113"/>
        <v>#N/A</v>
      </c>
      <c r="DL55" s="23" t="e">
        <f t="shared" ca="1" si="114"/>
        <v>#N/A</v>
      </c>
      <c r="DM55" s="23" t="e">
        <f t="shared" ca="1" si="117"/>
        <v>#N/A</v>
      </c>
      <c r="DN55" s="23" t="e">
        <f t="shared" ca="1" si="118"/>
        <v>#N/A</v>
      </c>
      <c r="DO55" s="23" t="e">
        <f t="shared" ca="1" si="119"/>
        <v>#N/A</v>
      </c>
      <c r="DP55" s="23" t="e">
        <f t="shared" ca="1" si="120"/>
        <v>#N/A</v>
      </c>
      <c r="DQ55" s="23"/>
      <c r="DR55" s="23"/>
      <c r="DS55" s="228" t="e">
        <f t="shared" ca="1" si="30"/>
        <v>#N/A</v>
      </c>
      <c r="DT55" s="93" t="e">
        <f t="shared" ca="1" si="31"/>
        <v>#N/A</v>
      </c>
      <c r="DU55" s="228" t="e">
        <f t="shared" ca="1" si="32"/>
        <v>#N/A</v>
      </c>
      <c r="DZ55" s="23" t="e">
        <f t="shared" ca="1" si="61"/>
        <v>#N/A</v>
      </c>
      <c r="EA55" s="23" t="e">
        <f t="shared" ca="1" si="62"/>
        <v>#N/A</v>
      </c>
      <c r="EB55" s="23" t="e">
        <f t="shared" ca="1" si="71"/>
        <v>#N/A</v>
      </c>
      <c r="EC55" s="23" t="e">
        <f t="shared" ca="1" si="72"/>
        <v>#N/A</v>
      </c>
      <c r="ED55" s="23" t="e">
        <f t="shared" ca="1" si="97"/>
        <v>#N/A</v>
      </c>
      <c r="EE55" s="23" t="e">
        <f t="shared" ca="1" si="98"/>
        <v>#N/A</v>
      </c>
      <c r="EF55" s="23" t="e">
        <f t="shared" ca="1" si="125"/>
        <v>#N/A</v>
      </c>
      <c r="EG55" s="23" t="e">
        <f t="shared" ca="1" si="126"/>
        <v>#N/A</v>
      </c>
      <c r="EH55" s="23" t="e">
        <f t="shared" ca="1" si="107"/>
        <v>#N/A</v>
      </c>
      <c r="EI55" s="23" t="e">
        <f t="shared" ca="1" si="108"/>
        <v>#N/A</v>
      </c>
      <c r="EJ55" s="23" t="e">
        <f t="shared" ca="1" si="121"/>
        <v>#N/A</v>
      </c>
      <c r="EK55" s="23" t="e">
        <f t="shared" ca="1" si="122"/>
        <v>#N/A</v>
      </c>
      <c r="EL55" s="23" t="e">
        <f t="shared" ref="EL55:EL118" ca="1" si="131">$EL$7*$J$2*$J$5*$AB55</f>
        <v>#N/A</v>
      </c>
      <c r="EM55" s="23" t="e">
        <f t="shared" ref="EM55:EM118" ca="1" si="132">$EL$7*$J$3*$J$5*$AC55</f>
        <v>#N/A</v>
      </c>
      <c r="EN55" s="228" t="e">
        <f t="shared" ca="1" si="16"/>
        <v>#N/A</v>
      </c>
      <c r="EO55" s="93" t="e">
        <f t="shared" ca="1" si="17"/>
        <v>#N/A</v>
      </c>
      <c r="EP55" s="93" t="e">
        <f t="shared" ca="1" si="18"/>
        <v>#N/A</v>
      </c>
    </row>
    <row r="56" spans="1:146" x14ac:dyDescent="0.2">
      <c r="A56" s="172" t="e">
        <f ca="1">VLOOKUP($D56,Curves!$A$2:$I$1700,9)</f>
        <v>#N/A</v>
      </c>
      <c r="B56" s="86" t="e">
        <f t="shared" ca="1" si="0"/>
        <v>#N/A</v>
      </c>
      <c r="C56" s="86">
        <f t="shared" si="1"/>
        <v>31</v>
      </c>
      <c r="D56" s="139">
        <v>38353</v>
      </c>
      <c r="E56" s="173" t="e">
        <f ca="1">VLOOKUP($D56,Curves!$A$2:$H$1700,2)*$B56</f>
        <v>#N/A</v>
      </c>
      <c r="F56" s="172" t="e">
        <f ca="1">VLOOKUP($D56,Curves!$A$2:$H$1700,3)*$B56</f>
        <v>#N/A</v>
      </c>
      <c r="G56" s="172" t="e">
        <f ca="1">VLOOKUP($D56,Curves!$A$2:$H$1700,7)*$B56</f>
        <v>#N/A</v>
      </c>
      <c r="H56" s="172" t="e">
        <f ca="1">VLOOKUP($D56,Curves!$A$2:$H$1700,5)*$B56</f>
        <v>#N/A</v>
      </c>
      <c r="I56" s="172" t="e">
        <f ca="1">VLOOKUP($D56,Curves!$A$2:$H$1700,4)*$B56</f>
        <v>#N/A</v>
      </c>
      <c r="J56" s="174" t="e">
        <f ca="1">VLOOKUP($D56,Curves!$A$2:$H$1700,8)*$B56</f>
        <v>#N/A</v>
      </c>
      <c r="K56" s="172" t="e">
        <f t="shared" ca="1" si="2"/>
        <v>#N/A</v>
      </c>
      <c r="L56" s="140" t="e">
        <f ca="1">VLOOKUP($D56,Curves!$N$2:$T$2600,2)*$B56</f>
        <v>#N/A</v>
      </c>
      <c r="M56" s="141" t="e">
        <f ca="1">VLOOKUP($D56,Curves!$N$2:$T$2600,3)*$B56</f>
        <v>#N/A</v>
      </c>
      <c r="N56" s="181" t="e">
        <f t="shared" ca="1" si="3"/>
        <v>#N/A</v>
      </c>
      <c r="O56" s="182" t="e">
        <f t="shared" ca="1" si="4"/>
        <v>#N/A</v>
      </c>
      <c r="P56" s="173" t="e">
        <f t="shared" ca="1" si="5"/>
        <v>#N/A</v>
      </c>
      <c r="Q56" s="140" t="e">
        <f ca="1">VLOOKUP($D56,Curves!$N$2:$T$2600,4)*$B56</f>
        <v>#N/A</v>
      </c>
      <c r="R56" s="141" t="e">
        <f ca="1">VLOOKUP($D56,Curves!$N$2:$T$2600,5)*$B56</f>
        <v>#N/A</v>
      </c>
      <c r="S56" s="181" t="e">
        <f t="shared" ca="1" si="6"/>
        <v>#N/A</v>
      </c>
      <c r="T56" s="182" t="e">
        <f t="shared" ca="1" si="7"/>
        <v>#N/A</v>
      </c>
      <c r="U56" s="151" t="e">
        <f t="shared" ca="1" si="8"/>
        <v>#N/A</v>
      </c>
      <c r="V56" s="151" t="e">
        <f t="shared" ca="1" si="9"/>
        <v>#N/A</v>
      </c>
      <c r="W56" s="151" t="e">
        <f t="shared" ca="1" si="10"/>
        <v>#N/A</v>
      </c>
      <c r="X56" s="343" t="e">
        <f ca="1">VLOOKUP($D56,[2]CurveFetch!$D$8:$S$13000,16,0)*$B56</f>
        <v>#N/A</v>
      </c>
      <c r="Y56" s="141" t="e">
        <f ca="1">VLOOKUP($D56,Curves!$N$2:$T$2600,7)*$B56</f>
        <v>#N/A</v>
      </c>
      <c r="Z56" s="200" t="e">
        <f t="shared" ca="1" si="11"/>
        <v>#N/A</v>
      </c>
      <c r="AA56" s="181" t="e">
        <f t="shared" ca="1" si="12"/>
        <v>#N/A</v>
      </c>
      <c r="AB56" s="181" t="e">
        <f t="shared" ca="1" si="13"/>
        <v>#N/A</v>
      </c>
      <c r="AC56" s="181" t="e">
        <f t="shared" ca="1" si="13"/>
        <v>#N/A</v>
      </c>
      <c r="AD56" s="181" t="e">
        <f t="shared" ca="1" si="14"/>
        <v>#N/A</v>
      </c>
      <c r="AE56" s="182" t="e">
        <f t="shared" ca="1" si="15"/>
        <v>#N/A</v>
      </c>
      <c r="AF56" s="23" t="e">
        <f t="shared" ca="1" si="41"/>
        <v>#N/A</v>
      </c>
      <c r="AG56" s="23" t="e">
        <f t="shared" ca="1" si="42"/>
        <v>#N/A</v>
      </c>
      <c r="AH56" s="23" t="e">
        <f t="shared" ca="1" si="63"/>
        <v>#N/A</v>
      </c>
      <c r="AI56" s="23" t="e">
        <f t="shared" ca="1" si="64"/>
        <v>#N/A</v>
      </c>
      <c r="AJ56" s="23" t="e">
        <f t="shared" ca="1" si="79"/>
        <v>#N/A</v>
      </c>
      <c r="AK56" s="23" t="e">
        <f t="shared" ca="1" si="80"/>
        <v>#N/A</v>
      </c>
      <c r="AL56" s="23" t="e">
        <f t="shared" ca="1" si="89"/>
        <v>#N/A</v>
      </c>
      <c r="AM56" s="23" t="e">
        <f t="shared" ca="1" si="90"/>
        <v>#N/A</v>
      </c>
      <c r="AN56" s="23" t="e">
        <f t="shared" ca="1" si="99"/>
        <v>#N/A</v>
      </c>
      <c r="AO56" s="23" t="e">
        <f t="shared" ca="1" si="100"/>
        <v>#N/A</v>
      </c>
      <c r="AP56" s="23" t="e">
        <f t="shared" ca="1" si="91"/>
        <v>#N/A</v>
      </c>
      <c r="AQ56" s="23" t="e">
        <f t="shared" ca="1" si="92"/>
        <v>#N/A</v>
      </c>
      <c r="AR56" s="23" t="e">
        <f t="shared" ca="1" si="103"/>
        <v>#N/A</v>
      </c>
      <c r="AS56" s="23" t="e">
        <f t="shared" ca="1" si="104"/>
        <v>#N/A</v>
      </c>
      <c r="AT56" s="23" t="e">
        <f t="shared" ca="1" si="123"/>
        <v>#N/A</v>
      </c>
      <c r="AU56" s="23" t="e">
        <f t="shared" ca="1" si="124"/>
        <v>#N/A</v>
      </c>
      <c r="AV56" s="228" t="e">
        <f t="shared" ca="1" si="19"/>
        <v>#N/A</v>
      </c>
      <c r="AW56" s="26" t="e">
        <f t="shared" ca="1" si="20"/>
        <v>#N/A</v>
      </c>
      <c r="AX56" s="228" t="e">
        <f t="shared" ca="1" si="21"/>
        <v>#N/A</v>
      </c>
      <c r="AY56" s="23" t="e">
        <f t="shared" ca="1" si="35"/>
        <v>#N/A</v>
      </c>
      <c r="AZ56" s="23" t="e">
        <f t="shared" ca="1" si="36"/>
        <v>#N/A</v>
      </c>
      <c r="BA56" s="23" t="e">
        <f t="shared" ca="1" si="43"/>
        <v>#N/A</v>
      </c>
      <c r="BB56" s="23" t="e">
        <f t="shared" ca="1" si="44"/>
        <v>#N/A</v>
      </c>
      <c r="BC56" s="23" t="e">
        <f t="shared" ca="1" si="37"/>
        <v>#N/A</v>
      </c>
      <c r="BD56" s="23" t="e">
        <f t="shared" ca="1" si="38"/>
        <v>#N/A</v>
      </c>
      <c r="BE56" s="23" t="e">
        <f t="shared" ca="1" si="47"/>
        <v>#N/A</v>
      </c>
      <c r="BF56" s="23" t="e">
        <f t="shared" ca="1" si="48"/>
        <v>#N/A</v>
      </c>
      <c r="BG56" s="23" t="e">
        <f t="shared" ca="1" si="53"/>
        <v>#N/A</v>
      </c>
      <c r="BH56" s="23" t="e">
        <f t="shared" ca="1" si="54"/>
        <v>#N/A</v>
      </c>
      <c r="BI56" s="23" t="e">
        <f t="shared" ca="1" si="75"/>
        <v>#N/A</v>
      </c>
      <c r="BJ56" s="23" t="e">
        <f t="shared" ca="1" si="76"/>
        <v>#N/A</v>
      </c>
      <c r="BK56" s="23" t="e">
        <f t="shared" ca="1" si="77"/>
        <v>#N/A</v>
      </c>
      <c r="BL56" s="23" t="e">
        <f t="shared" ca="1" si="78"/>
        <v>#N/A</v>
      </c>
      <c r="BM56" s="23" t="e">
        <f t="shared" ca="1" si="81"/>
        <v>#N/A</v>
      </c>
      <c r="BN56" s="23" t="e">
        <f t="shared" ca="1" si="82"/>
        <v>#N/A</v>
      </c>
      <c r="BO56" s="23" t="e">
        <f t="shared" ca="1" si="101"/>
        <v>#N/A</v>
      </c>
      <c r="BP56" s="23" t="e">
        <f t="shared" ca="1" si="102"/>
        <v>#N/A</v>
      </c>
      <c r="BQ56" s="23" t="e">
        <f t="shared" ca="1" si="111"/>
        <v>#N/A</v>
      </c>
      <c r="BR56" s="23" t="e">
        <f t="shared" ca="1" si="112"/>
        <v>#N/A</v>
      </c>
      <c r="BS56" s="23" t="e">
        <f t="shared" ca="1" si="127"/>
        <v>#N/A</v>
      </c>
      <c r="BT56" s="23" t="e">
        <f t="shared" ca="1" si="128"/>
        <v>#N/A</v>
      </c>
      <c r="BU56" s="23" t="e">
        <f t="shared" ca="1" si="129"/>
        <v>#N/A</v>
      </c>
      <c r="BV56" s="23" t="e">
        <f t="shared" ca="1" si="130"/>
        <v>#N/A</v>
      </c>
      <c r="BW56" s="389" t="e">
        <f t="shared" ca="1" si="22"/>
        <v>#N/A</v>
      </c>
      <c r="BX56" s="224" t="e">
        <f t="shared" ca="1" si="23"/>
        <v>#N/A</v>
      </c>
      <c r="BY56" s="93" t="e">
        <f t="shared" ca="1" si="24"/>
        <v>#N/A</v>
      </c>
      <c r="BZ56" s="23" t="e">
        <f t="shared" ca="1" si="51"/>
        <v>#N/A</v>
      </c>
      <c r="CA56" s="23" t="e">
        <f t="shared" ca="1" si="52"/>
        <v>#N/A</v>
      </c>
      <c r="CB56" s="23" t="e">
        <f t="shared" ca="1" si="83"/>
        <v>#N/A</v>
      </c>
      <c r="CC56" s="23" t="e">
        <f t="shared" ca="1" si="84"/>
        <v>#N/A</v>
      </c>
      <c r="CD56" s="23" t="e">
        <f t="shared" ca="1" si="115"/>
        <v>#N/A</v>
      </c>
      <c r="CE56" s="23" t="e">
        <f t="shared" ca="1" si="116"/>
        <v>#N/A</v>
      </c>
      <c r="CF56" s="228" t="e">
        <f t="shared" ca="1" si="25"/>
        <v>#N/A</v>
      </c>
      <c r="CG56" s="224" t="e">
        <f t="shared" ca="1" si="26"/>
        <v>#N/A</v>
      </c>
      <c r="CH56" s="228" t="e">
        <f t="shared" ca="1" si="27"/>
        <v>#N/A</v>
      </c>
      <c r="CI56" s="23" t="e">
        <f t="shared" ca="1" si="28"/>
        <v>#N/A</v>
      </c>
      <c r="CJ56" s="23" t="e">
        <f t="shared" ca="1" si="29"/>
        <v>#N/A</v>
      </c>
      <c r="CK56" s="23" t="e">
        <f t="shared" ca="1" si="33"/>
        <v>#N/A</v>
      </c>
      <c r="CL56" s="23" t="e">
        <f t="shared" ca="1" si="34"/>
        <v>#N/A</v>
      </c>
      <c r="CM56" s="23" t="e">
        <f t="shared" ca="1" si="39"/>
        <v>#N/A</v>
      </c>
      <c r="CN56" s="23" t="e">
        <f t="shared" ca="1" si="40"/>
        <v>#N/A</v>
      </c>
      <c r="CO56" s="23" t="e">
        <f t="shared" ca="1" si="49"/>
        <v>#N/A</v>
      </c>
      <c r="CP56" s="23" t="e">
        <f t="shared" ca="1" si="50"/>
        <v>#N/A</v>
      </c>
      <c r="CQ56" s="23" t="e">
        <f t="shared" ca="1" si="55"/>
        <v>#N/A</v>
      </c>
      <c r="CR56" s="23" t="e">
        <f t="shared" ca="1" si="56"/>
        <v>#N/A</v>
      </c>
      <c r="CS56" s="23" t="e">
        <f t="shared" ca="1" si="57"/>
        <v>#N/A</v>
      </c>
      <c r="CT56" s="23" t="e">
        <f t="shared" ca="1" si="58"/>
        <v>#N/A</v>
      </c>
      <c r="CU56" s="23" t="e">
        <f t="shared" ca="1" si="65"/>
        <v>#N/A</v>
      </c>
      <c r="CV56" s="23" t="e">
        <f t="shared" ca="1" si="66"/>
        <v>#N/A</v>
      </c>
      <c r="CW56" s="23" t="e">
        <f t="shared" ca="1" si="109"/>
        <v>#N/A</v>
      </c>
      <c r="CX56" s="23" t="e">
        <f t="shared" ca="1" si="110"/>
        <v>#N/A</v>
      </c>
      <c r="CY56" s="23" t="e">
        <f t="shared" ca="1" si="67"/>
        <v>#N/A</v>
      </c>
      <c r="CZ56" s="23" t="e">
        <f t="shared" ca="1" si="68"/>
        <v>#N/A</v>
      </c>
      <c r="DA56" s="23" t="e">
        <f t="shared" ca="1" si="85"/>
        <v>#N/A</v>
      </c>
      <c r="DB56" s="23" t="e">
        <f t="shared" ca="1" si="86"/>
        <v>#N/A</v>
      </c>
      <c r="DC56" s="23"/>
      <c r="DD56" s="23"/>
      <c r="DE56" s="23" t="e">
        <f t="shared" ca="1" si="87"/>
        <v>#N/A</v>
      </c>
      <c r="DF56" s="23" t="e">
        <f t="shared" ca="1" si="88"/>
        <v>#N/A</v>
      </c>
      <c r="DG56" s="23" t="e">
        <f t="shared" ca="1" si="93"/>
        <v>#N/A</v>
      </c>
      <c r="DH56" s="23" t="e">
        <f t="shared" ca="1" si="94"/>
        <v>#N/A</v>
      </c>
      <c r="DI56" s="23" t="e">
        <f t="shared" ca="1" si="105"/>
        <v>#N/A</v>
      </c>
      <c r="DJ56" s="23" t="e">
        <f t="shared" ca="1" si="106"/>
        <v>#N/A</v>
      </c>
      <c r="DK56" s="23" t="e">
        <f t="shared" ca="1" si="113"/>
        <v>#N/A</v>
      </c>
      <c r="DL56" s="23" t="e">
        <f t="shared" ca="1" si="114"/>
        <v>#N/A</v>
      </c>
      <c r="DM56" s="23" t="e">
        <f t="shared" ca="1" si="117"/>
        <v>#N/A</v>
      </c>
      <c r="DN56" s="23" t="e">
        <f t="shared" ca="1" si="118"/>
        <v>#N/A</v>
      </c>
      <c r="DO56" s="23" t="e">
        <f t="shared" ca="1" si="119"/>
        <v>#N/A</v>
      </c>
      <c r="DP56" s="23" t="e">
        <f t="shared" ca="1" si="120"/>
        <v>#N/A</v>
      </c>
      <c r="DQ56" s="23" t="e">
        <f t="shared" ref="DQ56:DQ119" ca="1" si="133">$DQ$7*$J$2*$J$5*$AB56</f>
        <v>#N/A</v>
      </c>
      <c r="DR56" s="23" t="e">
        <f t="shared" ref="DR56:DR119" ca="1" si="134">$DQ$7*$J$3*$J$5*$AC56</f>
        <v>#N/A</v>
      </c>
      <c r="DS56" s="228" t="e">
        <f t="shared" ca="1" si="30"/>
        <v>#N/A</v>
      </c>
      <c r="DT56" s="93" t="e">
        <f t="shared" ca="1" si="31"/>
        <v>#N/A</v>
      </c>
      <c r="DU56" s="228" t="e">
        <f t="shared" ca="1" si="32"/>
        <v>#N/A</v>
      </c>
      <c r="DZ56" s="23" t="e">
        <f t="shared" ca="1" si="61"/>
        <v>#N/A</v>
      </c>
      <c r="EA56" s="23" t="e">
        <f t="shared" ca="1" si="62"/>
        <v>#N/A</v>
      </c>
      <c r="EB56" s="23" t="e">
        <f t="shared" ca="1" si="71"/>
        <v>#N/A</v>
      </c>
      <c r="EC56" s="23" t="e">
        <f t="shared" ca="1" si="72"/>
        <v>#N/A</v>
      </c>
      <c r="ED56" s="23" t="e">
        <f t="shared" ca="1" si="97"/>
        <v>#N/A</v>
      </c>
      <c r="EE56" s="23" t="e">
        <f t="shared" ca="1" si="98"/>
        <v>#N/A</v>
      </c>
      <c r="EF56" s="23" t="e">
        <f t="shared" ca="1" si="125"/>
        <v>#N/A</v>
      </c>
      <c r="EG56" s="23" t="e">
        <f t="shared" ca="1" si="126"/>
        <v>#N/A</v>
      </c>
      <c r="EH56" s="23" t="e">
        <f t="shared" ca="1" si="107"/>
        <v>#N/A</v>
      </c>
      <c r="EI56" s="23" t="e">
        <f t="shared" ca="1" si="108"/>
        <v>#N/A</v>
      </c>
      <c r="EJ56" s="23" t="e">
        <f t="shared" ca="1" si="121"/>
        <v>#N/A</v>
      </c>
      <c r="EK56" s="23" t="e">
        <f t="shared" ca="1" si="122"/>
        <v>#N/A</v>
      </c>
      <c r="EL56" s="23" t="e">
        <f t="shared" ca="1" si="131"/>
        <v>#N/A</v>
      </c>
      <c r="EM56" s="23" t="e">
        <f t="shared" ca="1" si="132"/>
        <v>#N/A</v>
      </c>
      <c r="EN56" s="228" t="e">
        <f t="shared" ca="1" si="16"/>
        <v>#N/A</v>
      </c>
      <c r="EO56" s="93" t="e">
        <f t="shared" ca="1" si="17"/>
        <v>#N/A</v>
      </c>
      <c r="EP56" s="93" t="e">
        <f t="shared" ca="1" si="18"/>
        <v>#N/A</v>
      </c>
    </row>
    <row r="57" spans="1:146" x14ac:dyDescent="0.2">
      <c r="A57" s="172" t="e">
        <f ca="1">VLOOKUP($D57,Curves!$A$2:$I$1700,9)</f>
        <v>#N/A</v>
      </c>
      <c r="B57" s="86" t="e">
        <f t="shared" ca="1" si="0"/>
        <v>#N/A</v>
      </c>
      <c r="C57" s="86">
        <f t="shared" si="1"/>
        <v>28</v>
      </c>
      <c r="D57" s="139">
        <v>38384</v>
      </c>
      <c r="E57" s="173" t="e">
        <f ca="1">VLOOKUP($D57,Curves!$A$2:$H$1700,2)*$B57</f>
        <v>#N/A</v>
      </c>
      <c r="F57" s="172" t="e">
        <f ca="1">VLOOKUP($D57,Curves!$A$2:$H$1700,3)*$B57</f>
        <v>#N/A</v>
      </c>
      <c r="G57" s="172" t="e">
        <f ca="1">VLOOKUP($D57,Curves!$A$2:$H$1700,7)*$B57</f>
        <v>#N/A</v>
      </c>
      <c r="H57" s="172" t="e">
        <f ca="1">VLOOKUP($D57,Curves!$A$2:$H$1700,5)*$B57</f>
        <v>#N/A</v>
      </c>
      <c r="I57" s="172" t="e">
        <f ca="1">VLOOKUP($D57,Curves!$A$2:$H$1700,4)*$B57</f>
        <v>#N/A</v>
      </c>
      <c r="J57" s="174" t="e">
        <f ca="1">VLOOKUP($D57,Curves!$A$2:$H$1700,8)*$B57</f>
        <v>#N/A</v>
      </c>
      <c r="K57" s="172" t="e">
        <f t="shared" ca="1" si="2"/>
        <v>#N/A</v>
      </c>
      <c r="L57" s="140" t="e">
        <f ca="1">VLOOKUP($D57,Curves!$N$2:$T$2600,2)*$B57</f>
        <v>#N/A</v>
      </c>
      <c r="M57" s="141" t="e">
        <f ca="1">VLOOKUP($D57,Curves!$N$2:$T$2600,3)*$B57</f>
        <v>#N/A</v>
      </c>
      <c r="N57" s="181" t="e">
        <f t="shared" ca="1" si="3"/>
        <v>#N/A</v>
      </c>
      <c r="O57" s="182" t="e">
        <f t="shared" ca="1" si="4"/>
        <v>#N/A</v>
      </c>
      <c r="P57" s="173" t="e">
        <f t="shared" ca="1" si="5"/>
        <v>#N/A</v>
      </c>
      <c r="Q57" s="140" t="e">
        <f ca="1">VLOOKUP($D57,Curves!$N$2:$T$2600,4)*$B57</f>
        <v>#N/A</v>
      </c>
      <c r="R57" s="141" t="e">
        <f ca="1">VLOOKUP($D57,Curves!$N$2:$T$2600,5)*$B57</f>
        <v>#N/A</v>
      </c>
      <c r="S57" s="181" t="e">
        <f t="shared" ca="1" si="6"/>
        <v>#N/A</v>
      </c>
      <c r="T57" s="182" t="e">
        <f t="shared" ca="1" si="7"/>
        <v>#N/A</v>
      </c>
      <c r="U57" s="151" t="e">
        <f t="shared" ca="1" si="8"/>
        <v>#N/A</v>
      </c>
      <c r="V57" s="151" t="e">
        <f t="shared" ca="1" si="9"/>
        <v>#N/A</v>
      </c>
      <c r="W57" s="151" t="e">
        <f t="shared" ca="1" si="10"/>
        <v>#N/A</v>
      </c>
      <c r="X57" s="343" t="e">
        <f ca="1">VLOOKUP($D57,[2]CurveFetch!$D$8:$S$13000,16,0)*$B57</f>
        <v>#N/A</v>
      </c>
      <c r="Y57" s="141" t="e">
        <f ca="1">VLOOKUP($D57,Curves!$N$2:$T$2600,7)*$B57</f>
        <v>#N/A</v>
      </c>
      <c r="Z57" s="200" t="e">
        <f t="shared" ca="1" si="11"/>
        <v>#N/A</v>
      </c>
      <c r="AA57" s="181" t="e">
        <f t="shared" ca="1" si="12"/>
        <v>#N/A</v>
      </c>
      <c r="AB57" s="181" t="e">
        <f t="shared" ca="1" si="13"/>
        <v>#N/A</v>
      </c>
      <c r="AC57" s="181" t="e">
        <f t="shared" ca="1" si="13"/>
        <v>#N/A</v>
      </c>
      <c r="AD57" s="181" t="e">
        <f t="shared" ca="1" si="14"/>
        <v>#N/A</v>
      </c>
      <c r="AE57" s="182" t="e">
        <f t="shared" ca="1" si="15"/>
        <v>#N/A</v>
      </c>
      <c r="AF57" s="23" t="e">
        <f t="shared" ca="1" si="41"/>
        <v>#N/A</v>
      </c>
      <c r="AG57" s="23" t="e">
        <f t="shared" ca="1" si="42"/>
        <v>#N/A</v>
      </c>
      <c r="AH57" s="23" t="e">
        <f t="shared" ca="1" si="63"/>
        <v>#N/A</v>
      </c>
      <c r="AI57" s="23" t="e">
        <f t="shared" ca="1" si="64"/>
        <v>#N/A</v>
      </c>
      <c r="AJ57" s="23" t="e">
        <f t="shared" ca="1" si="79"/>
        <v>#N/A</v>
      </c>
      <c r="AK57" s="23" t="e">
        <f t="shared" ca="1" si="80"/>
        <v>#N/A</v>
      </c>
      <c r="AL57" s="23" t="e">
        <f t="shared" ca="1" si="89"/>
        <v>#N/A</v>
      </c>
      <c r="AM57" s="23" t="e">
        <f t="shared" ca="1" si="90"/>
        <v>#N/A</v>
      </c>
      <c r="AN57" s="23" t="e">
        <f t="shared" ca="1" si="99"/>
        <v>#N/A</v>
      </c>
      <c r="AO57" s="23" t="e">
        <f t="shared" ca="1" si="100"/>
        <v>#N/A</v>
      </c>
      <c r="AP57" s="23" t="e">
        <f t="shared" ca="1" si="91"/>
        <v>#N/A</v>
      </c>
      <c r="AQ57" s="23" t="e">
        <f t="shared" ca="1" si="92"/>
        <v>#N/A</v>
      </c>
      <c r="AR57" s="23" t="e">
        <f t="shared" ca="1" si="103"/>
        <v>#N/A</v>
      </c>
      <c r="AS57" s="23" t="e">
        <f t="shared" ca="1" si="104"/>
        <v>#N/A</v>
      </c>
      <c r="AT57" s="23" t="e">
        <f t="shared" ca="1" si="123"/>
        <v>#N/A</v>
      </c>
      <c r="AU57" s="23" t="e">
        <f t="shared" ca="1" si="124"/>
        <v>#N/A</v>
      </c>
      <c r="AV57" s="228" t="e">
        <f t="shared" ca="1" si="19"/>
        <v>#N/A</v>
      </c>
      <c r="AW57" s="26" t="e">
        <f t="shared" ca="1" si="20"/>
        <v>#N/A</v>
      </c>
      <c r="AX57" s="228" t="e">
        <f t="shared" ca="1" si="21"/>
        <v>#N/A</v>
      </c>
      <c r="AY57" s="23" t="e">
        <f t="shared" ca="1" si="35"/>
        <v>#N/A</v>
      </c>
      <c r="AZ57" s="23" t="e">
        <f t="shared" ca="1" si="36"/>
        <v>#N/A</v>
      </c>
      <c r="BA57" s="23" t="e">
        <f t="shared" ca="1" si="43"/>
        <v>#N/A</v>
      </c>
      <c r="BB57" s="23" t="e">
        <f t="shared" ca="1" si="44"/>
        <v>#N/A</v>
      </c>
      <c r="BC57" s="23" t="e">
        <f t="shared" ca="1" si="37"/>
        <v>#N/A</v>
      </c>
      <c r="BD57" s="23" t="e">
        <f t="shared" ca="1" si="38"/>
        <v>#N/A</v>
      </c>
      <c r="BE57" s="23" t="e">
        <f t="shared" ca="1" si="47"/>
        <v>#N/A</v>
      </c>
      <c r="BF57" s="23" t="e">
        <f t="shared" ca="1" si="48"/>
        <v>#N/A</v>
      </c>
      <c r="BG57" s="23" t="e">
        <f t="shared" ca="1" si="53"/>
        <v>#N/A</v>
      </c>
      <c r="BH57" s="23" t="e">
        <f t="shared" ca="1" si="54"/>
        <v>#N/A</v>
      </c>
      <c r="BI57" s="23" t="e">
        <f t="shared" ca="1" si="75"/>
        <v>#N/A</v>
      </c>
      <c r="BJ57" s="23" t="e">
        <f t="shared" ca="1" si="76"/>
        <v>#N/A</v>
      </c>
      <c r="BK57" s="23" t="e">
        <f t="shared" ca="1" si="77"/>
        <v>#N/A</v>
      </c>
      <c r="BL57" s="23" t="e">
        <f t="shared" ca="1" si="78"/>
        <v>#N/A</v>
      </c>
      <c r="BM57" s="23" t="e">
        <f t="shared" ca="1" si="81"/>
        <v>#N/A</v>
      </c>
      <c r="BN57" s="23" t="e">
        <f t="shared" ca="1" si="82"/>
        <v>#N/A</v>
      </c>
      <c r="BO57" s="23" t="e">
        <f t="shared" ca="1" si="101"/>
        <v>#N/A</v>
      </c>
      <c r="BP57" s="23" t="e">
        <f t="shared" ca="1" si="102"/>
        <v>#N/A</v>
      </c>
      <c r="BQ57" s="23" t="e">
        <f t="shared" ca="1" si="111"/>
        <v>#N/A</v>
      </c>
      <c r="BR57" s="23" t="e">
        <f t="shared" ca="1" si="112"/>
        <v>#N/A</v>
      </c>
      <c r="BS57" s="23" t="e">
        <f t="shared" ca="1" si="127"/>
        <v>#N/A</v>
      </c>
      <c r="BT57" s="23" t="e">
        <f t="shared" ca="1" si="128"/>
        <v>#N/A</v>
      </c>
      <c r="BU57" s="23" t="e">
        <f t="shared" ca="1" si="129"/>
        <v>#N/A</v>
      </c>
      <c r="BV57" s="23" t="e">
        <f t="shared" ca="1" si="130"/>
        <v>#N/A</v>
      </c>
      <c r="BW57" s="389" t="e">
        <f t="shared" ca="1" si="22"/>
        <v>#N/A</v>
      </c>
      <c r="BX57" s="224" t="e">
        <f t="shared" ca="1" si="23"/>
        <v>#N/A</v>
      </c>
      <c r="BY57" s="93" t="e">
        <f t="shared" ca="1" si="24"/>
        <v>#N/A</v>
      </c>
      <c r="BZ57" s="23" t="e">
        <f t="shared" ca="1" si="51"/>
        <v>#N/A</v>
      </c>
      <c r="CA57" s="23" t="e">
        <f t="shared" ca="1" si="52"/>
        <v>#N/A</v>
      </c>
      <c r="CB57" s="23" t="e">
        <f t="shared" ca="1" si="83"/>
        <v>#N/A</v>
      </c>
      <c r="CC57" s="23" t="e">
        <f t="shared" ca="1" si="84"/>
        <v>#N/A</v>
      </c>
      <c r="CD57" s="23" t="e">
        <f t="shared" ca="1" si="115"/>
        <v>#N/A</v>
      </c>
      <c r="CE57" s="23" t="e">
        <f t="shared" ca="1" si="116"/>
        <v>#N/A</v>
      </c>
      <c r="CF57" s="228" t="e">
        <f t="shared" ca="1" si="25"/>
        <v>#N/A</v>
      </c>
      <c r="CG57" s="224" t="e">
        <f t="shared" ca="1" si="26"/>
        <v>#N/A</v>
      </c>
      <c r="CH57" s="228" t="e">
        <f t="shared" ca="1" si="27"/>
        <v>#N/A</v>
      </c>
      <c r="CI57" s="23" t="e">
        <f t="shared" ca="1" si="28"/>
        <v>#N/A</v>
      </c>
      <c r="CJ57" s="23" t="e">
        <f t="shared" ca="1" si="29"/>
        <v>#N/A</v>
      </c>
      <c r="CK57" s="23" t="e">
        <f t="shared" ca="1" si="33"/>
        <v>#N/A</v>
      </c>
      <c r="CL57" s="23" t="e">
        <f t="shared" ca="1" si="34"/>
        <v>#N/A</v>
      </c>
      <c r="CM57" s="23" t="e">
        <f t="shared" ca="1" si="39"/>
        <v>#N/A</v>
      </c>
      <c r="CN57" s="23" t="e">
        <f t="shared" ca="1" si="40"/>
        <v>#N/A</v>
      </c>
      <c r="CO57" s="23" t="e">
        <f t="shared" ca="1" si="49"/>
        <v>#N/A</v>
      </c>
      <c r="CP57" s="23" t="e">
        <f t="shared" ca="1" si="50"/>
        <v>#N/A</v>
      </c>
      <c r="CQ57" s="23" t="e">
        <f t="shared" ca="1" si="55"/>
        <v>#N/A</v>
      </c>
      <c r="CR57" s="23" t="e">
        <f t="shared" ca="1" si="56"/>
        <v>#N/A</v>
      </c>
      <c r="CS57" s="23" t="e">
        <f t="shared" ca="1" si="57"/>
        <v>#N/A</v>
      </c>
      <c r="CT57" s="23" t="e">
        <f t="shared" ca="1" si="58"/>
        <v>#N/A</v>
      </c>
      <c r="CU57" s="23" t="e">
        <f t="shared" ca="1" si="65"/>
        <v>#N/A</v>
      </c>
      <c r="CV57" s="23" t="e">
        <f t="shared" ca="1" si="66"/>
        <v>#N/A</v>
      </c>
      <c r="CW57" s="23" t="e">
        <f t="shared" ca="1" si="109"/>
        <v>#N/A</v>
      </c>
      <c r="CX57" s="23" t="e">
        <f t="shared" ca="1" si="110"/>
        <v>#N/A</v>
      </c>
      <c r="CY57" s="23" t="e">
        <f t="shared" ca="1" si="67"/>
        <v>#N/A</v>
      </c>
      <c r="CZ57" s="23" t="e">
        <f t="shared" ca="1" si="68"/>
        <v>#N/A</v>
      </c>
      <c r="DA57" s="23" t="e">
        <f t="shared" ca="1" si="85"/>
        <v>#N/A</v>
      </c>
      <c r="DB57" s="23" t="e">
        <f t="shared" ca="1" si="86"/>
        <v>#N/A</v>
      </c>
      <c r="DC57" s="23"/>
      <c r="DD57" s="23"/>
      <c r="DE57" s="23" t="e">
        <f t="shared" ca="1" si="87"/>
        <v>#N/A</v>
      </c>
      <c r="DF57" s="23" t="e">
        <f t="shared" ca="1" si="88"/>
        <v>#N/A</v>
      </c>
      <c r="DG57" s="23" t="e">
        <f t="shared" ca="1" si="93"/>
        <v>#N/A</v>
      </c>
      <c r="DH57" s="23" t="e">
        <f t="shared" ca="1" si="94"/>
        <v>#N/A</v>
      </c>
      <c r="DI57" s="23" t="e">
        <f t="shared" ca="1" si="105"/>
        <v>#N/A</v>
      </c>
      <c r="DJ57" s="23" t="e">
        <f t="shared" ca="1" si="106"/>
        <v>#N/A</v>
      </c>
      <c r="DK57" s="23" t="e">
        <f t="shared" ca="1" si="113"/>
        <v>#N/A</v>
      </c>
      <c r="DL57" s="23" t="e">
        <f t="shared" ca="1" si="114"/>
        <v>#N/A</v>
      </c>
      <c r="DM57" s="23" t="e">
        <f t="shared" ca="1" si="117"/>
        <v>#N/A</v>
      </c>
      <c r="DN57" s="23" t="e">
        <f t="shared" ca="1" si="118"/>
        <v>#N/A</v>
      </c>
      <c r="DO57" s="23" t="e">
        <f t="shared" ca="1" si="119"/>
        <v>#N/A</v>
      </c>
      <c r="DP57" s="23" t="e">
        <f t="shared" ca="1" si="120"/>
        <v>#N/A</v>
      </c>
      <c r="DQ57" s="23" t="e">
        <f t="shared" ca="1" si="133"/>
        <v>#N/A</v>
      </c>
      <c r="DR57" s="23" t="e">
        <f t="shared" ca="1" si="134"/>
        <v>#N/A</v>
      </c>
      <c r="DS57" s="228" t="e">
        <f t="shared" ca="1" si="30"/>
        <v>#N/A</v>
      </c>
      <c r="DT57" s="93" t="e">
        <f t="shared" ca="1" si="31"/>
        <v>#N/A</v>
      </c>
      <c r="DU57" s="228" t="e">
        <f t="shared" ca="1" si="32"/>
        <v>#N/A</v>
      </c>
      <c r="DZ57" s="23" t="e">
        <f t="shared" ca="1" si="61"/>
        <v>#N/A</v>
      </c>
      <c r="EA57" s="23" t="e">
        <f t="shared" ca="1" si="62"/>
        <v>#N/A</v>
      </c>
      <c r="EB57" s="23" t="e">
        <f t="shared" ca="1" si="71"/>
        <v>#N/A</v>
      </c>
      <c r="EC57" s="23" t="e">
        <f t="shared" ca="1" si="72"/>
        <v>#N/A</v>
      </c>
      <c r="ED57" s="23" t="e">
        <f t="shared" ca="1" si="97"/>
        <v>#N/A</v>
      </c>
      <c r="EE57" s="23" t="e">
        <f t="shared" ca="1" si="98"/>
        <v>#N/A</v>
      </c>
      <c r="EF57" s="23" t="e">
        <f t="shared" ca="1" si="125"/>
        <v>#N/A</v>
      </c>
      <c r="EG57" s="23" t="e">
        <f t="shared" ca="1" si="126"/>
        <v>#N/A</v>
      </c>
      <c r="EH57" s="23" t="e">
        <f t="shared" ca="1" si="107"/>
        <v>#N/A</v>
      </c>
      <c r="EI57" s="23" t="e">
        <f t="shared" ca="1" si="108"/>
        <v>#N/A</v>
      </c>
      <c r="EJ57" s="23" t="e">
        <f t="shared" ca="1" si="121"/>
        <v>#N/A</v>
      </c>
      <c r="EK57" s="23" t="e">
        <f t="shared" ca="1" si="122"/>
        <v>#N/A</v>
      </c>
      <c r="EL57" s="23" t="e">
        <f t="shared" ca="1" si="131"/>
        <v>#N/A</v>
      </c>
      <c r="EM57" s="23" t="e">
        <f t="shared" ca="1" si="132"/>
        <v>#N/A</v>
      </c>
      <c r="EN57" s="228" t="e">
        <f t="shared" ca="1" si="16"/>
        <v>#N/A</v>
      </c>
      <c r="EO57" s="93" t="e">
        <f t="shared" ca="1" si="17"/>
        <v>#N/A</v>
      </c>
      <c r="EP57" s="93" t="e">
        <f t="shared" ca="1" si="18"/>
        <v>#N/A</v>
      </c>
    </row>
    <row r="58" spans="1:146" x14ac:dyDescent="0.2">
      <c r="A58" s="172" t="e">
        <f ca="1">VLOOKUP($D58,Curves!$A$2:$I$1700,9)</f>
        <v>#N/A</v>
      </c>
      <c r="B58" s="86" t="e">
        <f t="shared" ca="1" si="0"/>
        <v>#N/A</v>
      </c>
      <c r="C58" s="86">
        <f t="shared" si="1"/>
        <v>31</v>
      </c>
      <c r="D58" s="139">
        <v>38412</v>
      </c>
      <c r="E58" s="173" t="e">
        <f ca="1">VLOOKUP($D58,Curves!$A$2:$H$1700,2)*$B58</f>
        <v>#N/A</v>
      </c>
      <c r="F58" s="172" t="e">
        <f ca="1">VLOOKUP($D58,Curves!$A$2:$H$1700,3)*$B58</f>
        <v>#N/A</v>
      </c>
      <c r="G58" s="172" t="e">
        <f ca="1">VLOOKUP($D58,Curves!$A$2:$H$1700,7)*$B58</f>
        <v>#N/A</v>
      </c>
      <c r="H58" s="172" t="e">
        <f ca="1">VLOOKUP($D58,Curves!$A$2:$H$1700,5)*$B58</f>
        <v>#N/A</v>
      </c>
      <c r="I58" s="172" t="e">
        <f ca="1">VLOOKUP($D58,Curves!$A$2:$H$1700,4)*$B58</f>
        <v>#N/A</v>
      </c>
      <c r="J58" s="174" t="e">
        <f ca="1">VLOOKUP($D58,Curves!$A$2:$H$1700,8)*$B58</f>
        <v>#N/A</v>
      </c>
      <c r="K58" s="172" t="e">
        <f t="shared" ca="1" si="2"/>
        <v>#N/A</v>
      </c>
      <c r="L58" s="140" t="e">
        <f ca="1">VLOOKUP($D58,Curves!$N$2:$T$2600,2)*$B58</f>
        <v>#N/A</v>
      </c>
      <c r="M58" s="141" t="e">
        <f ca="1">VLOOKUP($D58,Curves!$N$2:$T$2600,3)*$B58</f>
        <v>#N/A</v>
      </c>
      <c r="N58" s="181" t="e">
        <f t="shared" ca="1" si="3"/>
        <v>#N/A</v>
      </c>
      <c r="O58" s="182" t="e">
        <f t="shared" ca="1" si="4"/>
        <v>#N/A</v>
      </c>
      <c r="P58" s="173" t="e">
        <f t="shared" ca="1" si="5"/>
        <v>#N/A</v>
      </c>
      <c r="Q58" s="140" t="e">
        <f ca="1">VLOOKUP($D58,Curves!$N$2:$T$2600,4)*$B58</f>
        <v>#N/A</v>
      </c>
      <c r="R58" s="141" t="e">
        <f ca="1">VLOOKUP($D58,Curves!$N$2:$T$2600,5)*$B58</f>
        <v>#N/A</v>
      </c>
      <c r="S58" s="181" t="e">
        <f t="shared" ca="1" si="6"/>
        <v>#N/A</v>
      </c>
      <c r="T58" s="182" t="e">
        <f t="shared" ca="1" si="7"/>
        <v>#N/A</v>
      </c>
      <c r="U58" s="151" t="e">
        <f t="shared" ca="1" si="8"/>
        <v>#N/A</v>
      </c>
      <c r="V58" s="151" t="e">
        <f t="shared" ca="1" si="9"/>
        <v>#N/A</v>
      </c>
      <c r="W58" s="151" t="e">
        <f t="shared" ca="1" si="10"/>
        <v>#N/A</v>
      </c>
      <c r="X58" s="343" t="e">
        <f ca="1">VLOOKUP($D58,[2]CurveFetch!$D$8:$S$13000,16,0)*$B58</f>
        <v>#N/A</v>
      </c>
      <c r="Y58" s="141" t="e">
        <f ca="1">VLOOKUP($D58,Curves!$N$2:$T$2600,7)*$B58</f>
        <v>#N/A</v>
      </c>
      <c r="Z58" s="200" t="e">
        <f t="shared" ca="1" si="11"/>
        <v>#N/A</v>
      </c>
      <c r="AA58" s="181" t="e">
        <f t="shared" ca="1" si="12"/>
        <v>#N/A</v>
      </c>
      <c r="AB58" s="181" t="e">
        <f t="shared" ca="1" si="13"/>
        <v>#N/A</v>
      </c>
      <c r="AC58" s="181" t="e">
        <f t="shared" ca="1" si="13"/>
        <v>#N/A</v>
      </c>
      <c r="AD58" s="181" t="e">
        <f t="shared" ca="1" si="14"/>
        <v>#N/A</v>
      </c>
      <c r="AE58" s="182" t="e">
        <f t="shared" ca="1" si="15"/>
        <v>#N/A</v>
      </c>
      <c r="AF58" s="23" t="e">
        <f t="shared" ca="1" si="41"/>
        <v>#N/A</v>
      </c>
      <c r="AG58" s="23" t="e">
        <f t="shared" ca="1" si="42"/>
        <v>#N/A</v>
      </c>
      <c r="AH58" s="23" t="e">
        <f t="shared" ca="1" si="63"/>
        <v>#N/A</v>
      </c>
      <c r="AI58" s="23" t="e">
        <f t="shared" ca="1" si="64"/>
        <v>#N/A</v>
      </c>
      <c r="AJ58" s="23" t="e">
        <f t="shared" ca="1" si="79"/>
        <v>#N/A</v>
      </c>
      <c r="AK58" s="23" t="e">
        <f t="shared" ca="1" si="80"/>
        <v>#N/A</v>
      </c>
      <c r="AL58" s="23" t="e">
        <f t="shared" ca="1" si="89"/>
        <v>#N/A</v>
      </c>
      <c r="AM58" s="23" t="e">
        <f t="shared" ca="1" si="90"/>
        <v>#N/A</v>
      </c>
      <c r="AN58" s="23" t="e">
        <f t="shared" ca="1" si="99"/>
        <v>#N/A</v>
      </c>
      <c r="AO58" s="23" t="e">
        <f t="shared" ca="1" si="100"/>
        <v>#N/A</v>
      </c>
      <c r="AP58" s="23" t="e">
        <f t="shared" ca="1" si="91"/>
        <v>#N/A</v>
      </c>
      <c r="AQ58" s="23" t="e">
        <f t="shared" ca="1" si="92"/>
        <v>#N/A</v>
      </c>
      <c r="AR58" s="23" t="e">
        <f t="shared" ca="1" si="103"/>
        <v>#N/A</v>
      </c>
      <c r="AS58" s="23" t="e">
        <f t="shared" ca="1" si="104"/>
        <v>#N/A</v>
      </c>
      <c r="AT58" s="23" t="e">
        <f t="shared" ca="1" si="123"/>
        <v>#N/A</v>
      </c>
      <c r="AU58" s="23" t="e">
        <f t="shared" ca="1" si="124"/>
        <v>#N/A</v>
      </c>
      <c r="AV58" s="228" t="e">
        <f t="shared" ca="1" si="19"/>
        <v>#N/A</v>
      </c>
      <c r="AW58" s="26" t="e">
        <f t="shared" ca="1" si="20"/>
        <v>#N/A</v>
      </c>
      <c r="AX58" s="228" t="e">
        <f t="shared" ca="1" si="21"/>
        <v>#N/A</v>
      </c>
      <c r="AY58" s="23" t="e">
        <f t="shared" ca="1" si="35"/>
        <v>#N/A</v>
      </c>
      <c r="AZ58" s="23" t="e">
        <f t="shared" ca="1" si="36"/>
        <v>#N/A</v>
      </c>
      <c r="BA58" s="23" t="e">
        <f t="shared" ca="1" si="43"/>
        <v>#N/A</v>
      </c>
      <c r="BB58" s="23" t="e">
        <f t="shared" ca="1" si="44"/>
        <v>#N/A</v>
      </c>
      <c r="BC58" s="23" t="e">
        <f t="shared" ca="1" si="37"/>
        <v>#N/A</v>
      </c>
      <c r="BD58" s="23" t="e">
        <f t="shared" ca="1" si="38"/>
        <v>#N/A</v>
      </c>
      <c r="BE58" s="23" t="e">
        <f t="shared" ca="1" si="47"/>
        <v>#N/A</v>
      </c>
      <c r="BF58" s="23" t="e">
        <f t="shared" ca="1" si="48"/>
        <v>#N/A</v>
      </c>
      <c r="BG58" s="23" t="e">
        <f t="shared" ca="1" si="53"/>
        <v>#N/A</v>
      </c>
      <c r="BH58" s="23" t="e">
        <f t="shared" ca="1" si="54"/>
        <v>#N/A</v>
      </c>
      <c r="BI58" s="23" t="e">
        <f t="shared" ca="1" si="75"/>
        <v>#N/A</v>
      </c>
      <c r="BJ58" s="23" t="e">
        <f t="shared" ca="1" si="76"/>
        <v>#N/A</v>
      </c>
      <c r="BK58" s="23" t="e">
        <f t="shared" ca="1" si="77"/>
        <v>#N/A</v>
      </c>
      <c r="BL58" s="23" t="e">
        <f t="shared" ca="1" si="78"/>
        <v>#N/A</v>
      </c>
      <c r="BM58" s="23" t="e">
        <f t="shared" ca="1" si="81"/>
        <v>#N/A</v>
      </c>
      <c r="BN58" s="23" t="e">
        <f t="shared" ca="1" si="82"/>
        <v>#N/A</v>
      </c>
      <c r="BO58" s="23" t="e">
        <f t="shared" ca="1" si="101"/>
        <v>#N/A</v>
      </c>
      <c r="BP58" s="23" t="e">
        <f t="shared" ca="1" si="102"/>
        <v>#N/A</v>
      </c>
      <c r="BQ58" s="23" t="e">
        <f t="shared" ca="1" si="111"/>
        <v>#N/A</v>
      </c>
      <c r="BR58" s="23" t="e">
        <f t="shared" ca="1" si="112"/>
        <v>#N/A</v>
      </c>
      <c r="BS58" s="23" t="e">
        <f t="shared" ca="1" si="127"/>
        <v>#N/A</v>
      </c>
      <c r="BT58" s="23" t="e">
        <f t="shared" ca="1" si="128"/>
        <v>#N/A</v>
      </c>
      <c r="BU58" s="23" t="e">
        <f t="shared" ca="1" si="129"/>
        <v>#N/A</v>
      </c>
      <c r="BV58" s="23" t="e">
        <f t="shared" ca="1" si="130"/>
        <v>#N/A</v>
      </c>
      <c r="BW58" s="389" t="e">
        <f t="shared" ca="1" si="22"/>
        <v>#N/A</v>
      </c>
      <c r="BX58" s="224" t="e">
        <f t="shared" ca="1" si="23"/>
        <v>#N/A</v>
      </c>
      <c r="BY58" s="93" t="e">
        <f t="shared" ca="1" si="24"/>
        <v>#N/A</v>
      </c>
      <c r="BZ58" s="23" t="e">
        <f t="shared" ca="1" si="51"/>
        <v>#N/A</v>
      </c>
      <c r="CA58" s="23" t="e">
        <f t="shared" ca="1" si="52"/>
        <v>#N/A</v>
      </c>
      <c r="CB58" s="23" t="e">
        <f t="shared" ca="1" si="83"/>
        <v>#N/A</v>
      </c>
      <c r="CC58" s="23" t="e">
        <f t="shared" ca="1" si="84"/>
        <v>#N/A</v>
      </c>
      <c r="CD58" s="23" t="e">
        <f t="shared" ca="1" si="115"/>
        <v>#N/A</v>
      </c>
      <c r="CE58" s="23" t="e">
        <f t="shared" ca="1" si="116"/>
        <v>#N/A</v>
      </c>
      <c r="CF58" s="228" t="e">
        <f t="shared" ca="1" si="25"/>
        <v>#N/A</v>
      </c>
      <c r="CG58" s="224" t="e">
        <f t="shared" ca="1" si="26"/>
        <v>#N/A</v>
      </c>
      <c r="CH58" s="228" t="e">
        <f t="shared" ca="1" si="27"/>
        <v>#N/A</v>
      </c>
      <c r="CI58" s="23" t="e">
        <f t="shared" ca="1" si="28"/>
        <v>#N/A</v>
      </c>
      <c r="CJ58" s="23" t="e">
        <f t="shared" ca="1" si="29"/>
        <v>#N/A</v>
      </c>
      <c r="CK58" s="23" t="e">
        <f t="shared" ca="1" si="33"/>
        <v>#N/A</v>
      </c>
      <c r="CL58" s="23" t="e">
        <f t="shared" ca="1" si="34"/>
        <v>#N/A</v>
      </c>
      <c r="CM58" s="23" t="e">
        <f t="shared" ca="1" si="39"/>
        <v>#N/A</v>
      </c>
      <c r="CN58" s="23" t="e">
        <f t="shared" ca="1" si="40"/>
        <v>#N/A</v>
      </c>
      <c r="CO58" s="23" t="e">
        <f t="shared" ca="1" si="49"/>
        <v>#N/A</v>
      </c>
      <c r="CP58" s="23" t="e">
        <f t="shared" ca="1" si="50"/>
        <v>#N/A</v>
      </c>
      <c r="CQ58" s="23" t="e">
        <f t="shared" ca="1" si="55"/>
        <v>#N/A</v>
      </c>
      <c r="CR58" s="23" t="e">
        <f t="shared" ca="1" si="56"/>
        <v>#N/A</v>
      </c>
      <c r="CS58" s="23" t="e">
        <f t="shared" ca="1" si="57"/>
        <v>#N/A</v>
      </c>
      <c r="CT58" s="23" t="e">
        <f t="shared" ca="1" si="58"/>
        <v>#N/A</v>
      </c>
      <c r="CU58" s="23" t="e">
        <f t="shared" ca="1" si="65"/>
        <v>#N/A</v>
      </c>
      <c r="CV58" s="23" t="e">
        <f t="shared" ca="1" si="66"/>
        <v>#N/A</v>
      </c>
      <c r="CW58" s="23" t="e">
        <f t="shared" ca="1" si="109"/>
        <v>#N/A</v>
      </c>
      <c r="CX58" s="23" t="e">
        <f t="shared" ca="1" si="110"/>
        <v>#N/A</v>
      </c>
      <c r="CY58" s="23" t="e">
        <f t="shared" ca="1" si="67"/>
        <v>#N/A</v>
      </c>
      <c r="CZ58" s="23" t="e">
        <f t="shared" ca="1" si="68"/>
        <v>#N/A</v>
      </c>
      <c r="DA58" s="23" t="e">
        <f t="shared" ca="1" si="85"/>
        <v>#N/A</v>
      </c>
      <c r="DB58" s="23" t="e">
        <f t="shared" ca="1" si="86"/>
        <v>#N/A</v>
      </c>
      <c r="DC58" s="23"/>
      <c r="DD58" s="23"/>
      <c r="DE58" s="23" t="e">
        <f t="shared" ca="1" si="87"/>
        <v>#N/A</v>
      </c>
      <c r="DF58" s="23" t="e">
        <f t="shared" ca="1" si="88"/>
        <v>#N/A</v>
      </c>
      <c r="DG58" s="23" t="e">
        <f t="shared" ca="1" si="93"/>
        <v>#N/A</v>
      </c>
      <c r="DH58" s="23" t="e">
        <f t="shared" ca="1" si="94"/>
        <v>#N/A</v>
      </c>
      <c r="DI58" s="23" t="e">
        <f t="shared" ca="1" si="105"/>
        <v>#N/A</v>
      </c>
      <c r="DJ58" s="23" t="e">
        <f t="shared" ca="1" si="106"/>
        <v>#N/A</v>
      </c>
      <c r="DK58" s="23" t="e">
        <f t="shared" ca="1" si="113"/>
        <v>#N/A</v>
      </c>
      <c r="DL58" s="23" t="e">
        <f t="shared" ca="1" si="114"/>
        <v>#N/A</v>
      </c>
      <c r="DM58" s="23" t="e">
        <f t="shared" ca="1" si="117"/>
        <v>#N/A</v>
      </c>
      <c r="DN58" s="23" t="e">
        <f t="shared" ca="1" si="118"/>
        <v>#N/A</v>
      </c>
      <c r="DO58" s="23" t="e">
        <f t="shared" ca="1" si="119"/>
        <v>#N/A</v>
      </c>
      <c r="DP58" s="23" t="e">
        <f t="shared" ca="1" si="120"/>
        <v>#N/A</v>
      </c>
      <c r="DQ58" s="23" t="e">
        <f t="shared" ca="1" si="133"/>
        <v>#N/A</v>
      </c>
      <c r="DR58" s="23" t="e">
        <f t="shared" ca="1" si="134"/>
        <v>#N/A</v>
      </c>
      <c r="DS58" s="228" t="e">
        <f t="shared" ca="1" si="30"/>
        <v>#N/A</v>
      </c>
      <c r="DT58" s="93" t="e">
        <f t="shared" ca="1" si="31"/>
        <v>#N/A</v>
      </c>
      <c r="DU58" s="228" t="e">
        <f t="shared" ca="1" si="32"/>
        <v>#N/A</v>
      </c>
      <c r="DZ58" s="23" t="e">
        <f t="shared" ca="1" si="61"/>
        <v>#N/A</v>
      </c>
      <c r="EA58" s="23" t="e">
        <f t="shared" ca="1" si="62"/>
        <v>#N/A</v>
      </c>
      <c r="EB58" s="23" t="e">
        <f t="shared" ca="1" si="71"/>
        <v>#N/A</v>
      </c>
      <c r="EC58" s="23" t="e">
        <f t="shared" ca="1" si="72"/>
        <v>#N/A</v>
      </c>
      <c r="ED58" s="23" t="e">
        <f t="shared" ca="1" si="97"/>
        <v>#N/A</v>
      </c>
      <c r="EE58" s="23" t="e">
        <f t="shared" ca="1" si="98"/>
        <v>#N/A</v>
      </c>
      <c r="EF58" s="23" t="e">
        <f t="shared" ca="1" si="125"/>
        <v>#N/A</v>
      </c>
      <c r="EG58" s="23" t="e">
        <f t="shared" ca="1" si="126"/>
        <v>#N/A</v>
      </c>
      <c r="EH58" s="23" t="e">
        <f t="shared" ca="1" si="107"/>
        <v>#N/A</v>
      </c>
      <c r="EI58" s="23" t="e">
        <f t="shared" ca="1" si="108"/>
        <v>#N/A</v>
      </c>
      <c r="EJ58" s="23" t="e">
        <f t="shared" ca="1" si="121"/>
        <v>#N/A</v>
      </c>
      <c r="EK58" s="23" t="e">
        <f t="shared" ca="1" si="122"/>
        <v>#N/A</v>
      </c>
      <c r="EL58" s="23" t="e">
        <f t="shared" ca="1" si="131"/>
        <v>#N/A</v>
      </c>
      <c r="EM58" s="23" t="e">
        <f t="shared" ca="1" si="132"/>
        <v>#N/A</v>
      </c>
      <c r="EN58" s="228" t="e">
        <f t="shared" ca="1" si="16"/>
        <v>#N/A</v>
      </c>
      <c r="EO58" s="93" t="e">
        <f t="shared" ca="1" si="17"/>
        <v>#N/A</v>
      </c>
      <c r="EP58" s="93" t="e">
        <f t="shared" ca="1" si="18"/>
        <v>#N/A</v>
      </c>
    </row>
    <row r="59" spans="1:146" x14ac:dyDescent="0.2">
      <c r="A59" s="172" t="e">
        <f ca="1">VLOOKUP($D59,Curves!$A$2:$I$1700,9)</f>
        <v>#N/A</v>
      </c>
      <c r="B59" s="86" t="e">
        <f t="shared" ca="1" si="0"/>
        <v>#N/A</v>
      </c>
      <c r="C59" s="86">
        <f t="shared" si="1"/>
        <v>30</v>
      </c>
      <c r="D59" s="139">
        <v>38443</v>
      </c>
      <c r="E59" s="173" t="e">
        <f ca="1">VLOOKUP($D59,Curves!$A$2:$H$1700,2)*$B59</f>
        <v>#N/A</v>
      </c>
      <c r="F59" s="172" t="e">
        <f ca="1">VLOOKUP($D59,Curves!$A$2:$H$1700,3)*$B59</f>
        <v>#N/A</v>
      </c>
      <c r="G59" s="172" t="e">
        <f ca="1">VLOOKUP($D59,Curves!$A$2:$H$1700,7)*$B59</f>
        <v>#N/A</v>
      </c>
      <c r="H59" s="172" t="e">
        <f ca="1">VLOOKUP($D59,Curves!$A$2:$H$1700,5)*$B59</f>
        <v>#N/A</v>
      </c>
      <c r="I59" s="172" t="e">
        <f ca="1">VLOOKUP($D59,Curves!$A$2:$H$1700,4)*$B59</f>
        <v>#N/A</v>
      </c>
      <c r="J59" s="174" t="e">
        <f ca="1">VLOOKUP($D59,Curves!$A$2:$H$1700,8)*$B59</f>
        <v>#N/A</v>
      </c>
      <c r="K59" s="172" t="e">
        <f t="shared" ca="1" si="2"/>
        <v>#N/A</v>
      </c>
      <c r="L59" s="140" t="e">
        <f ca="1">VLOOKUP($D59,Curves!$N$2:$T$2600,2)*$B59</f>
        <v>#N/A</v>
      </c>
      <c r="M59" s="141" t="e">
        <f ca="1">VLOOKUP($D59,Curves!$N$2:$T$2600,3)*$B59</f>
        <v>#N/A</v>
      </c>
      <c r="N59" s="181" t="e">
        <f t="shared" ca="1" si="3"/>
        <v>#N/A</v>
      </c>
      <c r="O59" s="182" t="e">
        <f t="shared" ca="1" si="4"/>
        <v>#N/A</v>
      </c>
      <c r="P59" s="173" t="e">
        <f t="shared" ca="1" si="5"/>
        <v>#N/A</v>
      </c>
      <c r="Q59" s="140" t="e">
        <f ca="1">VLOOKUP($D59,Curves!$N$2:$T$2600,4)*$B59</f>
        <v>#N/A</v>
      </c>
      <c r="R59" s="141" t="e">
        <f ca="1">VLOOKUP($D59,Curves!$N$2:$T$2600,5)*$B59</f>
        <v>#N/A</v>
      </c>
      <c r="S59" s="181" t="e">
        <f t="shared" ca="1" si="6"/>
        <v>#N/A</v>
      </c>
      <c r="T59" s="182" t="e">
        <f t="shared" ca="1" si="7"/>
        <v>#N/A</v>
      </c>
      <c r="U59" s="151" t="e">
        <f t="shared" ca="1" si="8"/>
        <v>#N/A</v>
      </c>
      <c r="V59" s="151" t="e">
        <f t="shared" ca="1" si="9"/>
        <v>#N/A</v>
      </c>
      <c r="W59" s="151" t="e">
        <f t="shared" ca="1" si="10"/>
        <v>#N/A</v>
      </c>
      <c r="X59" s="343" t="e">
        <f ca="1">VLOOKUP($D59,[2]CurveFetch!$D$8:$S$13000,16,0)*$B59</f>
        <v>#N/A</v>
      </c>
      <c r="Y59" s="141" t="e">
        <f ca="1">VLOOKUP($D59,Curves!$N$2:$T$2600,7)*$B59</f>
        <v>#N/A</v>
      </c>
      <c r="Z59" s="200" t="e">
        <f t="shared" ca="1" si="11"/>
        <v>#N/A</v>
      </c>
      <c r="AA59" s="181" t="e">
        <f t="shared" ca="1" si="12"/>
        <v>#N/A</v>
      </c>
      <c r="AB59" s="181" t="e">
        <f t="shared" ca="1" si="13"/>
        <v>#N/A</v>
      </c>
      <c r="AC59" s="181" t="e">
        <f t="shared" ca="1" si="13"/>
        <v>#N/A</v>
      </c>
      <c r="AD59" s="181" t="e">
        <f t="shared" ca="1" si="14"/>
        <v>#N/A</v>
      </c>
      <c r="AE59" s="182" t="e">
        <f t="shared" ca="1" si="15"/>
        <v>#N/A</v>
      </c>
      <c r="AF59" s="23" t="e">
        <f t="shared" ca="1" si="41"/>
        <v>#N/A</v>
      </c>
      <c r="AG59" s="23" t="e">
        <f t="shared" ca="1" si="42"/>
        <v>#N/A</v>
      </c>
      <c r="AH59" s="23" t="e">
        <f t="shared" ca="1" si="63"/>
        <v>#N/A</v>
      </c>
      <c r="AI59" s="23" t="e">
        <f t="shared" ca="1" si="64"/>
        <v>#N/A</v>
      </c>
      <c r="AJ59" s="23" t="e">
        <f t="shared" ca="1" si="79"/>
        <v>#N/A</v>
      </c>
      <c r="AK59" s="23" t="e">
        <f t="shared" ca="1" si="80"/>
        <v>#N/A</v>
      </c>
      <c r="AL59" s="23" t="e">
        <f t="shared" ca="1" si="89"/>
        <v>#N/A</v>
      </c>
      <c r="AM59" s="23" t="e">
        <f t="shared" ca="1" si="90"/>
        <v>#N/A</v>
      </c>
      <c r="AN59" s="23" t="e">
        <f t="shared" ca="1" si="99"/>
        <v>#N/A</v>
      </c>
      <c r="AO59" s="23" t="e">
        <f t="shared" ca="1" si="100"/>
        <v>#N/A</v>
      </c>
      <c r="AP59" s="23" t="e">
        <f t="shared" ca="1" si="91"/>
        <v>#N/A</v>
      </c>
      <c r="AQ59" s="23" t="e">
        <f t="shared" ca="1" si="92"/>
        <v>#N/A</v>
      </c>
      <c r="AR59" s="23" t="e">
        <f t="shared" ca="1" si="103"/>
        <v>#N/A</v>
      </c>
      <c r="AS59" s="23" t="e">
        <f t="shared" ca="1" si="104"/>
        <v>#N/A</v>
      </c>
      <c r="AT59" s="23" t="e">
        <f t="shared" ca="1" si="123"/>
        <v>#N/A</v>
      </c>
      <c r="AU59" s="23" t="e">
        <f t="shared" ca="1" si="124"/>
        <v>#N/A</v>
      </c>
      <c r="AV59" s="228" t="e">
        <f t="shared" ca="1" si="19"/>
        <v>#N/A</v>
      </c>
      <c r="AW59" s="26" t="e">
        <f t="shared" ca="1" si="20"/>
        <v>#N/A</v>
      </c>
      <c r="AX59" s="228" t="e">
        <f t="shared" ca="1" si="21"/>
        <v>#N/A</v>
      </c>
      <c r="AY59" s="23" t="e">
        <f t="shared" ca="1" si="35"/>
        <v>#N/A</v>
      </c>
      <c r="AZ59" s="23" t="e">
        <f t="shared" ca="1" si="36"/>
        <v>#N/A</v>
      </c>
      <c r="BA59" s="23" t="e">
        <f t="shared" ca="1" si="43"/>
        <v>#N/A</v>
      </c>
      <c r="BB59" s="23" t="e">
        <f t="shared" ca="1" si="44"/>
        <v>#N/A</v>
      </c>
      <c r="BC59" s="23" t="e">
        <f t="shared" ca="1" si="37"/>
        <v>#N/A</v>
      </c>
      <c r="BD59" s="23" t="e">
        <f t="shared" ca="1" si="38"/>
        <v>#N/A</v>
      </c>
      <c r="BE59" s="23" t="e">
        <f t="shared" ca="1" si="47"/>
        <v>#N/A</v>
      </c>
      <c r="BF59" s="23" t="e">
        <f t="shared" ca="1" si="48"/>
        <v>#N/A</v>
      </c>
      <c r="BG59" s="23" t="e">
        <f t="shared" ca="1" si="53"/>
        <v>#N/A</v>
      </c>
      <c r="BH59" s="23" t="e">
        <f t="shared" ca="1" si="54"/>
        <v>#N/A</v>
      </c>
      <c r="BI59" s="23" t="e">
        <f t="shared" ca="1" si="75"/>
        <v>#N/A</v>
      </c>
      <c r="BJ59" s="23" t="e">
        <f t="shared" ca="1" si="76"/>
        <v>#N/A</v>
      </c>
      <c r="BK59" s="23" t="e">
        <f t="shared" ca="1" si="77"/>
        <v>#N/A</v>
      </c>
      <c r="BL59" s="23" t="e">
        <f t="shared" ca="1" si="78"/>
        <v>#N/A</v>
      </c>
      <c r="BM59" s="23" t="e">
        <f t="shared" ca="1" si="81"/>
        <v>#N/A</v>
      </c>
      <c r="BN59" s="23" t="e">
        <f t="shared" ca="1" si="82"/>
        <v>#N/A</v>
      </c>
      <c r="BO59" s="23" t="e">
        <f t="shared" ca="1" si="101"/>
        <v>#N/A</v>
      </c>
      <c r="BP59" s="23" t="e">
        <f t="shared" ca="1" si="102"/>
        <v>#N/A</v>
      </c>
      <c r="BQ59" s="23" t="e">
        <f t="shared" ca="1" si="111"/>
        <v>#N/A</v>
      </c>
      <c r="BR59" s="23" t="e">
        <f t="shared" ca="1" si="112"/>
        <v>#N/A</v>
      </c>
      <c r="BS59" s="23" t="e">
        <f t="shared" ca="1" si="127"/>
        <v>#N/A</v>
      </c>
      <c r="BT59" s="23" t="e">
        <f t="shared" ca="1" si="128"/>
        <v>#N/A</v>
      </c>
      <c r="BU59" s="23" t="e">
        <f t="shared" ca="1" si="129"/>
        <v>#N/A</v>
      </c>
      <c r="BV59" s="23" t="e">
        <f t="shared" ca="1" si="130"/>
        <v>#N/A</v>
      </c>
      <c r="BW59" s="389" t="e">
        <f t="shared" ca="1" si="22"/>
        <v>#N/A</v>
      </c>
      <c r="BX59" s="224" t="e">
        <f t="shared" ca="1" si="23"/>
        <v>#N/A</v>
      </c>
      <c r="BY59" s="93" t="e">
        <f t="shared" ca="1" si="24"/>
        <v>#N/A</v>
      </c>
      <c r="BZ59" s="23" t="e">
        <f t="shared" ca="1" si="51"/>
        <v>#N/A</v>
      </c>
      <c r="CA59" s="23" t="e">
        <f t="shared" ca="1" si="52"/>
        <v>#N/A</v>
      </c>
      <c r="CB59" s="23" t="e">
        <f t="shared" ca="1" si="83"/>
        <v>#N/A</v>
      </c>
      <c r="CC59" s="23" t="e">
        <f t="shared" ca="1" si="84"/>
        <v>#N/A</v>
      </c>
      <c r="CD59" s="23" t="e">
        <f t="shared" ca="1" si="115"/>
        <v>#N/A</v>
      </c>
      <c r="CE59" s="23" t="e">
        <f t="shared" ca="1" si="116"/>
        <v>#N/A</v>
      </c>
      <c r="CF59" s="228" t="e">
        <f t="shared" ca="1" si="25"/>
        <v>#N/A</v>
      </c>
      <c r="CG59" s="224" t="e">
        <f t="shared" ca="1" si="26"/>
        <v>#N/A</v>
      </c>
      <c r="CH59" s="228" t="e">
        <f t="shared" ca="1" si="27"/>
        <v>#N/A</v>
      </c>
      <c r="CI59" s="23" t="e">
        <f t="shared" ca="1" si="28"/>
        <v>#N/A</v>
      </c>
      <c r="CJ59" s="23" t="e">
        <f t="shared" ca="1" si="29"/>
        <v>#N/A</v>
      </c>
      <c r="CK59" s="23" t="e">
        <f t="shared" ca="1" si="33"/>
        <v>#N/A</v>
      </c>
      <c r="CL59" s="23" t="e">
        <f t="shared" ca="1" si="34"/>
        <v>#N/A</v>
      </c>
      <c r="CM59" s="23" t="e">
        <f t="shared" ca="1" si="39"/>
        <v>#N/A</v>
      </c>
      <c r="CN59" s="23" t="e">
        <f t="shared" ca="1" si="40"/>
        <v>#N/A</v>
      </c>
      <c r="CO59" s="23" t="e">
        <f t="shared" ca="1" si="49"/>
        <v>#N/A</v>
      </c>
      <c r="CP59" s="23" t="e">
        <f t="shared" ca="1" si="50"/>
        <v>#N/A</v>
      </c>
      <c r="CQ59" s="23" t="e">
        <f t="shared" ca="1" si="55"/>
        <v>#N/A</v>
      </c>
      <c r="CR59" s="23" t="e">
        <f t="shared" ca="1" si="56"/>
        <v>#N/A</v>
      </c>
      <c r="CS59" s="23" t="e">
        <f t="shared" ca="1" si="57"/>
        <v>#N/A</v>
      </c>
      <c r="CT59" s="23" t="e">
        <f t="shared" ca="1" si="58"/>
        <v>#N/A</v>
      </c>
      <c r="CU59" s="23" t="e">
        <f t="shared" ca="1" si="65"/>
        <v>#N/A</v>
      </c>
      <c r="CV59" s="23" t="e">
        <f t="shared" ca="1" si="66"/>
        <v>#N/A</v>
      </c>
      <c r="CW59" s="23" t="e">
        <f t="shared" ca="1" si="109"/>
        <v>#N/A</v>
      </c>
      <c r="CX59" s="23" t="e">
        <f t="shared" ca="1" si="110"/>
        <v>#N/A</v>
      </c>
      <c r="CY59" s="23" t="e">
        <f t="shared" ca="1" si="67"/>
        <v>#N/A</v>
      </c>
      <c r="CZ59" s="23" t="e">
        <f t="shared" ca="1" si="68"/>
        <v>#N/A</v>
      </c>
      <c r="DA59" s="23" t="e">
        <f t="shared" ca="1" si="85"/>
        <v>#N/A</v>
      </c>
      <c r="DB59" s="23" t="e">
        <f t="shared" ca="1" si="86"/>
        <v>#N/A</v>
      </c>
      <c r="DC59" s="23"/>
      <c r="DD59" s="23"/>
      <c r="DE59" s="23" t="e">
        <f t="shared" ca="1" si="87"/>
        <v>#N/A</v>
      </c>
      <c r="DF59" s="23" t="e">
        <f t="shared" ca="1" si="88"/>
        <v>#N/A</v>
      </c>
      <c r="DG59" s="23" t="e">
        <f t="shared" ca="1" si="93"/>
        <v>#N/A</v>
      </c>
      <c r="DH59" s="23" t="e">
        <f t="shared" ca="1" si="94"/>
        <v>#N/A</v>
      </c>
      <c r="DI59" s="23" t="e">
        <f t="shared" ca="1" si="105"/>
        <v>#N/A</v>
      </c>
      <c r="DJ59" s="23" t="e">
        <f t="shared" ca="1" si="106"/>
        <v>#N/A</v>
      </c>
      <c r="DK59" s="23" t="e">
        <f t="shared" ca="1" si="113"/>
        <v>#N/A</v>
      </c>
      <c r="DL59" s="23" t="e">
        <f t="shared" ca="1" si="114"/>
        <v>#N/A</v>
      </c>
      <c r="DM59" s="23" t="e">
        <f t="shared" ca="1" si="117"/>
        <v>#N/A</v>
      </c>
      <c r="DN59" s="23" t="e">
        <f t="shared" ca="1" si="118"/>
        <v>#N/A</v>
      </c>
      <c r="DO59" s="23" t="e">
        <f t="shared" ca="1" si="119"/>
        <v>#N/A</v>
      </c>
      <c r="DP59" s="23" t="e">
        <f t="shared" ca="1" si="120"/>
        <v>#N/A</v>
      </c>
      <c r="DQ59" s="23" t="e">
        <f t="shared" ca="1" si="133"/>
        <v>#N/A</v>
      </c>
      <c r="DR59" s="23" t="e">
        <f t="shared" ca="1" si="134"/>
        <v>#N/A</v>
      </c>
      <c r="DS59" s="228" t="e">
        <f t="shared" ca="1" si="30"/>
        <v>#N/A</v>
      </c>
      <c r="DT59" s="93" t="e">
        <f t="shared" ca="1" si="31"/>
        <v>#N/A</v>
      </c>
      <c r="DU59" s="228" t="e">
        <f t="shared" ca="1" si="32"/>
        <v>#N/A</v>
      </c>
      <c r="DZ59" s="23" t="e">
        <f t="shared" ca="1" si="61"/>
        <v>#N/A</v>
      </c>
      <c r="EA59" s="23" t="e">
        <f t="shared" ca="1" si="62"/>
        <v>#N/A</v>
      </c>
      <c r="EB59" s="23" t="e">
        <f t="shared" ca="1" si="71"/>
        <v>#N/A</v>
      </c>
      <c r="EC59" s="23" t="e">
        <f t="shared" ca="1" si="72"/>
        <v>#N/A</v>
      </c>
      <c r="ED59" s="23" t="e">
        <f t="shared" ca="1" si="97"/>
        <v>#N/A</v>
      </c>
      <c r="EE59" s="23" t="e">
        <f t="shared" ca="1" si="98"/>
        <v>#N/A</v>
      </c>
      <c r="EF59" s="23" t="e">
        <f t="shared" ca="1" si="125"/>
        <v>#N/A</v>
      </c>
      <c r="EG59" s="23" t="e">
        <f t="shared" ca="1" si="126"/>
        <v>#N/A</v>
      </c>
      <c r="EH59" s="23" t="e">
        <f t="shared" ca="1" si="107"/>
        <v>#N/A</v>
      </c>
      <c r="EI59" s="23" t="e">
        <f t="shared" ca="1" si="108"/>
        <v>#N/A</v>
      </c>
      <c r="EJ59" s="23" t="e">
        <f t="shared" ca="1" si="121"/>
        <v>#N/A</v>
      </c>
      <c r="EK59" s="23" t="e">
        <f t="shared" ca="1" si="122"/>
        <v>#N/A</v>
      </c>
      <c r="EL59" s="23" t="e">
        <f t="shared" ca="1" si="131"/>
        <v>#N/A</v>
      </c>
      <c r="EM59" s="23" t="e">
        <f t="shared" ca="1" si="132"/>
        <v>#N/A</v>
      </c>
      <c r="EN59" s="228" t="e">
        <f t="shared" ca="1" si="16"/>
        <v>#N/A</v>
      </c>
      <c r="EO59" s="93" t="e">
        <f t="shared" ca="1" si="17"/>
        <v>#N/A</v>
      </c>
      <c r="EP59" s="93" t="e">
        <f t="shared" ca="1" si="18"/>
        <v>#N/A</v>
      </c>
    </row>
    <row r="60" spans="1:146" x14ac:dyDescent="0.2">
      <c r="A60" s="172" t="e">
        <f ca="1">VLOOKUP($D60,Curves!$A$2:$I$1700,9)</f>
        <v>#N/A</v>
      </c>
      <c r="B60" s="86" t="e">
        <f t="shared" ca="1" si="0"/>
        <v>#N/A</v>
      </c>
      <c r="C60" s="86">
        <f t="shared" si="1"/>
        <v>31</v>
      </c>
      <c r="D60" s="139">
        <v>38473</v>
      </c>
      <c r="E60" s="173" t="e">
        <f ca="1">VLOOKUP($D60,Curves!$A$2:$H$1700,2)*$B60</f>
        <v>#N/A</v>
      </c>
      <c r="F60" s="172" t="e">
        <f ca="1">VLOOKUP($D60,Curves!$A$2:$H$1700,3)*$B60</f>
        <v>#N/A</v>
      </c>
      <c r="G60" s="172" t="e">
        <f ca="1">VLOOKUP($D60,Curves!$A$2:$H$1700,7)*$B60</f>
        <v>#N/A</v>
      </c>
      <c r="H60" s="172" t="e">
        <f ca="1">VLOOKUP($D60,Curves!$A$2:$H$1700,5)*$B60</f>
        <v>#N/A</v>
      </c>
      <c r="I60" s="172" t="e">
        <f ca="1">VLOOKUP($D60,Curves!$A$2:$H$1700,4)*$B60</f>
        <v>#N/A</v>
      </c>
      <c r="J60" s="174" t="e">
        <f ca="1">VLOOKUP($D60,Curves!$A$2:$H$1700,8)*$B60</f>
        <v>#N/A</v>
      </c>
      <c r="K60" s="172" t="e">
        <f t="shared" ca="1" si="2"/>
        <v>#N/A</v>
      </c>
      <c r="L60" s="140" t="e">
        <f ca="1">VLOOKUP($D60,Curves!$N$2:$T$2600,2)*$B60</f>
        <v>#N/A</v>
      </c>
      <c r="M60" s="141" t="e">
        <f ca="1">VLOOKUP($D60,Curves!$N$2:$T$2600,3)*$B60</f>
        <v>#N/A</v>
      </c>
      <c r="N60" s="181" t="e">
        <f t="shared" ca="1" si="3"/>
        <v>#N/A</v>
      </c>
      <c r="O60" s="182" t="e">
        <f t="shared" ca="1" si="4"/>
        <v>#N/A</v>
      </c>
      <c r="P60" s="173" t="e">
        <f t="shared" ca="1" si="5"/>
        <v>#N/A</v>
      </c>
      <c r="Q60" s="140" t="e">
        <f ca="1">VLOOKUP($D60,Curves!$N$2:$T$2600,4)*$B60</f>
        <v>#N/A</v>
      </c>
      <c r="R60" s="141" t="e">
        <f ca="1">VLOOKUP($D60,Curves!$N$2:$T$2600,5)*$B60</f>
        <v>#N/A</v>
      </c>
      <c r="S60" s="181" t="e">
        <f t="shared" ca="1" si="6"/>
        <v>#N/A</v>
      </c>
      <c r="T60" s="182" t="e">
        <f t="shared" ca="1" si="7"/>
        <v>#N/A</v>
      </c>
      <c r="U60" s="151" t="e">
        <f t="shared" ca="1" si="8"/>
        <v>#N/A</v>
      </c>
      <c r="V60" s="151" t="e">
        <f t="shared" ca="1" si="9"/>
        <v>#N/A</v>
      </c>
      <c r="W60" s="151" t="e">
        <f t="shared" ca="1" si="10"/>
        <v>#N/A</v>
      </c>
      <c r="X60" s="343" t="e">
        <f ca="1">VLOOKUP($D60,[2]CurveFetch!$D$8:$S$13000,16,0)*$B60</f>
        <v>#N/A</v>
      </c>
      <c r="Y60" s="141" t="e">
        <f ca="1">VLOOKUP($D60,Curves!$N$2:$T$2600,7)*$B60</f>
        <v>#N/A</v>
      </c>
      <c r="Z60" s="200" t="e">
        <f t="shared" ca="1" si="11"/>
        <v>#N/A</v>
      </c>
      <c r="AA60" s="181" t="e">
        <f t="shared" ca="1" si="12"/>
        <v>#N/A</v>
      </c>
      <c r="AB60" s="181" t="e">
        <f t="shared" ca="1" si="13"/>
        <v>#N/A</v>
      </c>
      <c r="AC60" s="181" t="e">
        <f t="shared" ca="1" si="13"/>
        <v>#N/A</v>
      </c>
      <c r="AD60" s="181" t="e">
        <f t="shared" ca="1" si="14"/>
        <v>#N/A</v>
      </c>
      <c r="AE60" s="182" t="e">
        <f t="shared" ca="1" si="15"/>
        <v>#N/A</v>
      </c>
      <c r="AF60" s="23" t="e">
        <f t="shared" ca="1" si="41"/>
        <v>#N/A</v>
      </c>
      <c r="AG60" s="23" t="e">
        <f t="shared" ca="1" si="42"/>
        <v>#N/A</v>
      </c>
      <c r="AH60" s="23" t="e">
        <f t="shared" ca="1" si="63"/>
        <v>#N/A</v>
      </c>
      <c r="AI60" s="23" t="e">
        <f t="shared" ca="1" si="64"/>
        <v>#N/A</v>
      </c>
      <c r="AJ60" s="23" t="e">
        <f t="shared" ca="1" si="79"/>
        <v>#N/A</v>
      </c>
      <c r="AK60" s="23" t="e">
        <f t="shared" ca="1" si="80"/>
        <v>#N/A</v>
      </c>
      <c r="AL60" s="23" t="e">
        <f t="shared" ca="1" si="89"/>
        <v>#N/A</v>
      </c>
      <c r="AM60" s="23" t="e">
        <f t="shared" ca="1" si="90"/>
        <v>#N/A</v>
      </c>
      <c r="AN60" s="23" t="e">
        <f t="shared" ca="1" si="99"/>
        <v>#N/A</v>
      </c>
      <c r="AO60" s="23" t="e">
        <f t="shared" ca="1" si="100"/>
        <v>#N/A</v>
      </c>
      <c r="AP60" s="23" t="e">
        <f t="shared" ca="1" si="91"/>
        <v>#N/A</v>
      </c>
      <c r="AQ60" s="23" t="e">
        <f t="shared" ca="1" si="92"/>
        <v>#N/A</v>
      </c>
      <c r="AR60" s="23" t="e">
        <f t="shared" ca="1" si="103"/>
        <v>#N/A</v>
      </c>
      <c r="AS60" s="23" t="e">
        <f t="shared" ca="1" si="104"/>
        <v>#N/A</v>
      </c>
      <c r="AT60" s="23" t="e">
        <f t="shared" ca="1" si="123"/>
        <v>#N/A</v>
      </c>
      <c r="AU60" s="23" t="e">
        <f t="shared" ca="1" si="124"/>
        <v>#N/A</v>
      </c>
      <c r="AV60" s="228" t="e">
        <f t="shared" ca="1" si="19"/>
        <v>#N/A</v>
      </c>
      <c r="AW60" s="26" t="e">
        <f t="shared" ca="1" si="20"/>
        <v>#N/A</v>
      </c>
      <c r="AX60" s="228" t="e">
        <f t="shared" ca="1" si="21"/>
        <v>#N/A</v>
      </c>
      <c r="AY60" s="23" t="e">
        <f t="shared" ca="1" si="35"/>
        <v>#N/A</v>
      </c>
      <c r="AZ60" s="23" t="e">
        <f t="shared" ca="1" si="36"/>
        <v>#N/A</v>
      </c>
      <c r="BA60" s="23" t="e">
        <f t="shared" ca="1" si="43"/>
        <v>#N/A</v>
      </c>
      <c r="BB60" s="23" t="e">
        <f t="shared" ca="1" si="44"/>
        <v>#N/A</v>
      </c>
      <c r="BC60" s="23" t="e">
        <f t="shared" ca="1" si="37"/>
        <v>#N/A</v>
      </c>
      <c r="BD60" s="23" t="e">
        <f t="shared" ca="1" si="38"/>
        <v>#N/A</v>
      </c>
      <c r="BE60" s="23" t="e">
        <f t="shared" ca="1" si="47"/>
        <v>#N/A</v>
      </c>
      <c r="BF60" s="23" t="e">
        <f t="shared" ca="1" si="48"/>
        <v>#N/A</v>
      </c>
      <c r="BG60" s="23" t="e">
        <f t="shared" ca="1" si="53"/>
        <v>#N/A</v>
      </c>
      <c r="BH60" s="23" t="e">
        <f t="shared" ca="1" si="54"/>
        <v>#N/A</v>
      </c>
      <c r="BI60" s="23" t="e">
        <f t="shared" ca="1" si="75"/>
        <v>#N/A</v>
      </c>
      <c r="BJ60" s="23" t="e">
        <f t="shared" ca="1" si="76"/>
        <v>#N/A</v>
      </c>
      <c r="BK60" s="23" t="e">
        <f t="shared" ca="1" si="77"/>
        <v>#N/A</v>
      </c>
      <c r="BL60" s="23" t="e">
        <f t="shared" ca="1" si="78"/>
        <v>#N/A</v>
      </c>
      <c r="BM60" s="23" t="e">
        <f t="shared" ca="1" si="81"/>
        <v>#N/A</v>
      </c>
      <c r="BN60" s="23" t="e">
        <f t="shared" ca="1" si="82"/>
        <v>#N/A</v>
      </c>
      <c r="BO60" s="23" t="e">
        <f t="shared" ca="1" si="101"/>
        <v>#N/A</v>
      </c>
      <c r="BP60" s="23" t="e">
        <f t="shared" ca="1" si="102"/>
        <v>#N/A</v>
      </c>
      <c r="BQ60" s="23" t="e">
        <f t="shared" ca="1" si="111"/>
        <v>#N/A</v>
      </c>
      <c r="BR60" s="23" t="e">
        <f t="shared" ca="1" si="112"/>
        <v>#N/A</v>
      </c>
      <c r="BS60" s="23" t="e">
        <f t="shared" ca="1" si="127"/>
        <v>#N/A</v>
      </c>
      <c r="BT60" s="23" t="e">
        <f t="shared" ca="1" si="128"/>
        <v>#N/A</v>
      </c>
      <c r="BU60" s="23" t="e">
        <f t="shared" ca="1" si="129"/>
        <v>#N/A</v>
      </c>
      <c r="BV60" s="23" t="e">
        <f t="shared" ca="1" si="130"/>
        <v>#N/A</v>
      </c>
      <c r="BW60" s="389" t="e">
        <f t="shared" ca="1" si="22"/>
        <v>#N/A</v>
      </c>
      <c r="BX60" s="224" t="e">
        <f t="shared" ca="1" si="23"/>
        <v>#N/A</v>
      </c>
      <c r="BY60" s="93" t="e">
        <f t="shared" ca="1" si="24"/>
        <v>#N/A</v>
      </c>
      <c r="BZ60" s="23" t="e">
        <f t="shared" ca="1" si="51"/>
        <v>#N/A</v>
      </c>
      <c r="CA60" s="23" t="e">
        <f t="shared" ca="1" si="52"/>
        <v>#N/A</v>
      </c>
      <c r="CB60" s="23" t="e">
        <f t="shared" ca="1" si="83"/>
        <v>#N/A</v>
      </c>
      <c r="CC60" s="23" t="e">
        <f t="shared" ca="1" si="84"/>
        <v>#N/A</v>
      </c>
      <c r="CD60" s="23" t="e">
        <f t="shared" ca="1" si="115"/>
        <v>#N/A</v>
      </c>
      <c r="CE60" s="23" t="e">
        <f t="shared" ca="1" si="116"/>
        <v>#N/A</v>
      </c>
      <c r="CF60" s="228" t="e">
        <f t="shared" ca="1" si="25"/>
        <v>#N/A</v>
      </c>
      <c r="CG60" s="224" t="e">
        <f t="shared" ca="1" si="26"/>
        <v>#N/A</v>
      </c>
      <c r="CH60" s="228" t="e">
        <f t="shared" ca="1" si="27"/>
        <v>#N/A</v>
      </c>
      <c r="CI60" s="23" t="e">
        <f t="shared" ca="1" si="28"/>
        <v>#N/A</v>
      </c>
      <c r="CJ60" s="23" t="e">
        <f t="shared" ca="1" si="29"/>
        <v>#N/A</v>
      </c>
      <c r="CK60" s="23" t="e">
        <f t="shared" ca="1" si="33"/>
        <v>#N/A</v>
      </c>
      <c r="CL60" s="23" t="e">
        <f t="shared" ca="1" si="34"/>
        <v>#N/A</v>
      </c>
      <c r="CM60" s="23" t="e">
        <f t="shared" ca="1" si="39"/>
        <v>#N/A</v>
      </c>
      <c r="CN60" s="23" t="e">
        <f t="shared" ca="1" si="40"/>
        <v>#N/A</v>
      </c>
      <c r="CO60" s="23" t="e">
        <f t="shared" ca="1" si="49"/>
        <v>#N/A</v>
      </c>
      <c r="CP60" s="23" t="e">
        <f t="shared" ca="1" si="50"/>
        <v>#N/A</v>
      </c>
      <c r="CQ60" s="23" t="e">
        <f t="shared" ca="1" si="55"/>
        <v>#N/A</v>
      </c>
      <c r="CR60" s="23" t="e">
        <f t="shared" ca="1" si="56"/>
        <v>#N/A</v>
      </c>
      <c r="CS60" s="23" t="e">
        <f t="shared" ca="1" si="57"/>
        <v>#N/A</v>
      </c>
      <c r="CT60" s="23" t="e">
        <f t="shared" ca="1" si="58"/>
        <v>#N/A</v>
      </c>
      <c r="CU60" s="23" t="e">
        <f t="shared" ca="1" si="65"/>
        <v>#N/A</v>
      </c>
      <c r="CV60" s="23" t="e">
        <f t="shared" ca="1" si="66"/>
        <v>#N/A</v>
      </c>
      <c r="CW60" s="23" t="e">
        <f t="shared" ca="1" si="109"/>
        <v>#N/A</v>
      </c>
      <c r="CX60" s="23" t="e">
        <f t="shared" ca="1" si="110"/>
        <v>#N/A</v>
      </c>
      <c r="CY60" s="23" t="e">
        <f t="shared" ca="1" si="67"/>
        <v>#N/A</v>
      </c>
      <c r="CZ60" s="23" t="e">
        <f t="shared" ca="1" si="68"/>
        <v>#N/A</v>
      </c>
      <c r="DA60" s="23" t="e">
        <f t="shared" ca="1" si="85"/>
        <v>#N/A</v>
      </c>
      <c r="DB60" s="23" t="e">
        <f t="shared" ca="1" si="86"/>
        <v>#N/A</v>
      </c>
      <c r="DC60" s="23"/>
      <c r="DD60" s="23"/>
      <c r="DE60" s="23" t="e">
        <f t="shared" ca="1" si="87"/>
        <v>#N/A</v>
      </c>
      <c r="DF60" s="23" t="e">
        <f t="shared" ca="1" si="88"/>
        <v>#N/A</v>
      </c>
      <c r="DG60" s="23" t="e">
        <f t="shared" ca="1" si="93"/>
        <v>#N/A</v>
      </c>
      <c r="DH60" s="23" t="e">
        <f t="shared" ca="1" si="94"/>
        <v>#N/A</v>
      </c>
      <c r="DI60" s="23" t="e">
        <f t="shared" ca="1" si="105"/>
        <v>#N/A</v>
      </c>
      <c r="DJ60" s="23" t="e">
        <f t="shared" ca="1" si="106"/>
        <v>#N/A</v>
      </c>
      <c r="DK60" s="23" t="e">
        <f t="shared" ca="1" si="113"/>
        <v>#N/A</v>
      </c>
      <c r="DL60" s="23" t="e">
        <f t="shared" ca="1" si="114"/>
        <v>#N/A</v>
      </c>
      <c r="DM60" s="23" t="e">
        <f t="shared" ca="1" si="117"/>
        <v>#N/A</v>
      </c>
      <c r="DN60" s="23" t="e">
        <f t="shared" ca="1" si="118"/>
        <v>#N/A</v>
      </c>
      <c r="DO60" s="23" t="e">
        <f t="shared" ca="1" si="119"/>
        <v>#N/A</v>
      </c>
      <c r="DP60" s="23" t="e">
        <f t="shared" ca="1" si="120"/>
        <v>#N/A</v>
      </c>
      <c r="DQ60" s="23" t="e">
        <f t="shared" ca="1" si="133"/>
        <v>#N/A</v>
      </c>
      <c r="DR60" s="23" t="e">
        <f t="shared" ca="1" si="134"/>
        <v>#N/A</v>
      </c>
      <c r="DS60" s="228" t="e">
        <f t="shared" ca="1" si="30"/>
        <v>#N/A</v>
      </c>
      <c r="DT60" s="93" t="e">
        <f t="shared" ca="1" si="31"/>
        <v>#N/A</v>
      </c>
      <c r="DU60" s="228" t="e">
        <f t="shared" ca="1" si="32"/>
        <v>#N/A</v>
      </c>
      <c r="DZ60" s="23" t="e">
        <f t="shared" ca="1" si="61"/>
        <v>#N/A</v>
      </c>
      <c r="EA60" s="23" t="e">
        <f t="shared" ca="1" si="62"/>
        <v>#N/A</v>
      </c>
      <c r="EB60" s="23" t="e">
        <f t="shared" ca="1" si="71"/>
        <v>#N/A</v>
      </c>
      <c r="EC60" s="23" t="e">
        <f t="shared" ca="1" si="72"/>
        <v>#N/A</v>
      </c>
      <c r="ED60" s="23" t="e">
        <f t="shared" ca="1" si="97"/>
        <v>#N/A</v>
      </c>
      <c r="EE60" s="23" t="e">
        <f t="shared" ca="1" si="98"/>
        <v>#N/A</v>
      </c>
      <c r="EF60" s="23" t="e">
        <f t="shared" ca="1" si="125"/>
        <v>#N/A</v>
      </c>
      <c r="EG60" s="23" t="e">
        <f t="shared" ca="1" si="126"/>
        <v>#N/A</v>
      </c>
      <c r="EH60" s="23" t="e">
        <f t="shared" ca="1" si="107"/>
        <v>#N/A</v>
      </c>
      <c r="EI60" s="23" t="e">
        <f t="shared" ca="1" si="108"/>
        <v>#N/A</v>
      </c>
      <c r="EJ60" s="23" t="e">
        <f t="shared" ca="1" si="121"/>
        <v>#N/A</v>
      </c>
      <c r="EK60" s="23" t="e">
        <f t="shared" ca="1" si="122"/>
        <v>#N/A</v>
      </c>
      <c r="EL60" s="23" t="e">
        <f t="shared" ca="1" si="131"/>
        <v>#N/A</v>
      </c>
      <c r="EM60" s="23" t="e">
        <f t="shared" ca="1" si="132"/>
        <v>#N/A</v>
      </c>
      <c r="EN60" s="228" t="e">
        <f t="shared" ca="1" si="16"/>
        <v>#N/A</v>
      </c>
      <c r="EO60" s="93" t="e">
        <f t="shared" ca="1" si="17"/>
        <v>#N/A</v>
      </c>
      <c r="EP60" s="93" t="e">
        <f t="shared" ca="1" si="18"/>
        <v>#N/A</v>
      </c>
    </row>
    <row r="61" spans="1:146" x14ac:dyDescent="0.2">
      <c r="A61" s="172" t="e">
        <f ca="1">VLOOKUP($D61,Curves!$A$2:$I$1700,9)</f>
        <v>#N/A</v>
      </c>
      <c r="B61" s="86" t="e">
        <f t="shared" ca="1" si="0"/>
        <v>#N/A</v>
      </c>
      <c r="C61" s="86">
        <f t="shared" si="1"/>
        <v>30</v>
      </c>
      <c r="D61" s="139">
        <v>38504</v>
      </c>
      <c r="E61" s="173" t="e">
        <f ca="1">VLOOKUP($D61,Curves!$A$2:$H$1700,2)*$B61</f>
        <v>#N/A</v>
      </c>
      <c r="F61" s="172" t="e">
        <f ca="1">VLOOKUP($D61,Curves!$A$2:$H$1700,3)*$B61</f>
        <v>#N/A</v>
      </c>
      <c r="G61" s="172" t="e">
        <f ca="1">VLOOKUP($D61,Curves!$A$2:$H$1700,7)*$B61</f>
        <v>#N/A</v>
      </c>
      <c r="H61" s="172" t="e">
        <f ca="1">VLOOKUP($D61,Curves!$A$2:$H$1700,5)*$B61</f>
        <v>#N/A</v>
      </c>
      <c r="I61" s="172" t="e">
        <f ca="1">VLOOKUP($D61,Curves!$A$2:$H$1700,4)*$B61</f>
        <v>#N/A</v>
      </c>
      <c r="J61" s="174" t="e">
        <f ca="1">VLOOKUP($D61,Curves!$A$2:$H$1700,8)*$B61</f>
        <v>#N/A</v>
      </c>
      <c r="K61" s="172" t="e">
        <f t="shared" ca="1" si="2"/>
        <v>#N/A</v>
      </c>
      <c r="L61" s="140" t="e">
        <f ca="1">VLOOKUP($D61,Curves!$N$2:$T$2600,2)*$B61</f>
        <v>#N/A</v>
      </c>
      <c r="M61" s="141" t="e">
        <f ca="1">VLOOKUP($D61,Curves!$N$2:$T$2600,3)*$B61</f>
        <v>#N/A</v>
      </c>
      <c r="N61" s="181" t="e">
        <f t="shared" ca="1" si="3"/>
        <v>#N/A</v>
      </c>
      <c r="O61" s="182" t="e">
        <f t="shared" ca="1" si="4"/>
        <v>#N/A</v>
      </c>
      <c r="P61" s="173" t="e">
        <f t="shared" ca="1" si="5"/>
        <v>#N/A</v>
      </c>
      <c r="Q61" s="140" t="e">
        <f ca="1">VLOOKUP($D61,Curves!$N$2:$T$2600,4)*$B61</f>
        <v>#N/A</v>
      </c>
      <c r="R61" s="141" t="e">
        <f ca="1">VLOOKUP($D61,Curves!$N$2:$T$2600,5)*$B61</f>
        <v>#N/A</v>
      </c>
      <c r="S61" s="181" t="e">
        <f t="shared" ca="1" si="6"/>
        <v>#N/A</v>
      </c>
      <c r="T61" s="182" t="e">
        <f t="shared" ca="1" si="7"/>
        <v>#N/A</v>
      </c>
      <c r="U61" s="151" t="e">
        <f t="shared" ca="1" si="8"/>
        <v>#N/A</v>
      </c>
      <c r="V61" s="151" t="e">
        <f t="shared" ca="1" si="9"/>
        <v>#N/A</v>
      </c>
      <c r="W61" s="151" t="e">
        <f t="shared" ca="1" si="10"/>
        <v>#N/A</v>
      </c>
      <c r="X61" s="343" t="e">
        <f ca="1">VLOOKUP($D61,[2]CurveFetch!$D$8:$S$13000,16,0)*$B61</f>
        <v>#N/A</v>
      </c>
      <c r="Y61" s="141" t="e">
        <f ca="1">VLOOKUP($D61,Curves!$N$2:$T$2600,7)*$B61</f>
        <v>#N/A</v>
      </c>
      <c r="Z61" s="200" t="e">
        <f t="shared" ca="1" si="11"/>
        <v>#N/A</v>
      </c>
      <c r="AA61" s="181" t="e">
        <f t="shared" ca="1" si="12"/>
        <v>#N/A</v>
      </c>
      <c r="AB61" s="181" t="e">
        <f t="shared" ca="1" si="13"/>
        <v>#N/A</v>
      </c>
      <c r="AC61" s="181" t="e">
        <f t="shared" ca="1" si="13"/>
        <v>#N/A</v>
      </c>
      <c r="AD61" s="181" t="e">
        <f t="shared" ca="1" si="14"/>
        <v>#N/A</v>
      </c>
      <c r="AE61" s="182" t="e">
        <f t="shared" ca="1" si="15"/>
        <v>#N/A</v>
      </c>
      <c r="AF61" s="23" t="e">
        <f t="shared" ca="1" si="41"/>
        <v>#N/A</v>
      </c>
      <c r="AG61" s="23" t="e">
        <f t="shared" ca="1" si="42"/>
        <v>#N/A</v>
      </c>
      <c r="AH61" s="23" t="e">
        <f t="shared" ca="1" si="63"/>
        <v>#N/A</v>
      </c>
      <c r="AI61" s="23" t="e">
        <f t="shared" ca="1" si="64"/>
        <v>#N/A</v>
      </c>
      <c r="AJ61" s="23" t="e">
        <f t="shared" ca="1" si="79"/>
        <v>#N/A</v>
      </c>
      <c r="AK61" s="23" t="e">
        <f t="shared" ca="1" si="80"/>
        <v>#N/A</v>
      </c>
      <c r="AL61" s="23" t="e">
        <f t="shared" ca="1" si="89"/>
        <v>#N/A</v>
      </c>
      <c r="AM61" s="23" t="e">
        <f t="shared" ca="1" si="90"/>
        <v>#N/A</v>
      </c>
      <c r="AN61" s="23" t="e">
        <f t="shared" ca="1" si="99"/>
        <v>#N/A</v>
      </c>
      <c r="AO61" s="23" t="e">
        <f t="shared" ca="1" si="100"/>
        <v>#N/A</v>
      </c>
      <c r="AP61" s="23" t="e">
        <f t="shared" ca="1" si="91"/>
        <v>#N/A</v>
      </c>
      <c r="AQ61" s="23" t="e">
        <f t="shared" ca="1" si="92"/>
        <v>#N/A</v>
      </c>
      <c r="AR61" s="23" t="e">
        <f t="shared" ca="1" si="103"/>
        <v>#N/A</v>
      </c>
      <c r="AS61" s="23" t="e">
        <f t="shared" ca="1" si="104"/>
        <v>#N/A</v>
      </c>
      <c r="AT61" s="23" t="e">
        <f t="shared" ca="1" si="123"/>
        <v>#N/A</v>
      </c>
      <c r="AU61" s="23" t="e">
        <f t="shared" ca="1" si="124"/>
        <v>#N/A</v>
      </c>
      <c r="AV61" s="228" t="e">
        <f t="shared" ca="1" si="19"/>
        <v>#N/A</v>
      </c>
      <c r="AW61" s="26" t="e">
        <f t="shared" ca="1" si="20"/>
        <v>#N/A</v>
      </c>
      <c r="AX61" s="228" t="e">
        <f t="shared" ca="1" si="21"/>
        <v>#N/A</v>
      </c>
      <c r="AY61" s="23" t="e">
        <f t="shared" ca="1" si="35"/>
        <v>#N/A</v>
      </c>
      <c r="AZ61" s="23" t="e">
        <f t="shared" ca="1" si="36"/>
        <v>#N/A</v>
      </c>
      <c r="BA61" s="23" t="e">
        <f t="shared" ca="1" si="43"/>
        <v>#N/A</v>
      </c>
      <c r="BB61" s="23" t="e">
        <f t="shared" ca="1" si="44"/>
        <v>#N/A</v>
      </c>
      <c r="BC61" s="23" t="e">
        <f t="shared" ca="1" si="37"/>
        <v>#N/A</v>
      </c>
      <c r="BD61" s="23" t="e">
        <f t="shared" ca="1" si="38"/>
        <v>#N/A</v>
      </c>
      <c r="BE61" s="23" t="e">
        <f t="shared" ca="1" si="47"/>
        <v>#N/A</v>
      </c>
      <c r="BF61" s="23" t="e">
        <f t="shared" ca="1" si="48"/>
        <v>#N/A</v>
      </c>
      <c r="BG61" s="23" t="e">
        <f t="shared" ca="1" si="53"/>
        <v>#N/A</v>
      </c>
      <c r="BH61" s="23" t="e">
        <f t="shared" ca="1" si="54"/>
        <v>#N/A</v>
      </c>
      <c r="BI61" s="23" t="e">
        <f t="shared" ca="1" si="75"/>
        <v>#N/A</v>
      </c>
      <c r="BJ61" s="23" t="e">
        <f t="shared" ca="1" si="76"/>
        <v>#N/A</v>
      </c>
      <c r="BK61" s="23" t="e">
        <f t="shared" ca="1" si="77"/>
        <v>#N/A</v>
      </c>
      <c r="BL61" s="23" t="e">
        <f t="shared" ca="1" si="78"/>
        <v>#N/A</v>
      </c>
      <c r="BM61" s="23" t="e">
        <f t="shared" ca="1" si="81"/>
        <v>#N/A</v>
      </c>
      <c r="BN61" s="23" t="e">
        <f t="shared" ca="1" si="82"/>
        <v>#N/A</v>
      </c>
      <c r="BO61" s="23" t="e">
        <f t="shared" ca="1" si="101"/>
        <v>#N/A</v>
      </c>
      <c r="BP61" s="23" t="e">
        <f t="shared" ca="1" si="102"/>
        <v>#N/A</v>
      </c>
      <c r="BQ61" s="23" t="e">
        <f t="shared" ca="1" si="111"/>
        <v>#N/A</v>
      </c>
      <c r="BR61" s="23" t="e">
        <f t="shared" ca="1" si="112"/>
        <v>#N/A</v>
      </c>
      <c r="BS61" s="23" t="e">
        <f t="shared" ca="1" si="127"/>
        <v>#N/A</v>
      </c>
      <c r="BT61" s="23" t="e">
        <f t="shared" ca="1" si="128"/>
        <v>#N/A</v>
      </c>
      <c r="BU61" s="23" t="e">
        <f t="shared" ca="1" si="129"/>
        <v>#N/A</v>
      </c>
      <c r="BV61" s="23" t="e">
        <f t="shared" ca="1" si="130"/>
        <v>#N/A</v>
      </c>
      <c r="BW61" s="389" t="e">
        <f t="shared" ca="1" si="22"/>
        <v>#N/A</v>
      </c>
      <c r="BX61" s="224" t="e">
        <f t="shared" ca="1" si="23"/>
        <v>#N/A</v>
      </c>
      <c r="BY61" s="93" t="e">
        <f t="shared" ca="1" si="24"/>
        <v>#N/A</v>
      </c>
      <c r="BZ61" s="23" t="e">
        <f t="shared" ca="1" si="51"/>
        <v>#N/A</v>
      </c>
      <c r="CA61" s="23" t="e">
        <f t="shared" ca="1" si="52"/>
        <v>#N/A</v>
      </c>
      <c r="CB61" s="23" t="e">
        <f t="shared" ca="1" si="83"/>
        <v>#N/A</v>
      </c>
      <c r="CC61" s="23" t="e">
        <f t="shared" ca="1" si="84"/>
        <v>#N/A</v>
      </c>
      <c r="CD61" s="23" t="e">
        <f t="shared" ca="1" si="115"/>
        <v>#N/A</v>
      </c>
      <c r="CE61" s="23" t="e">
        <f t="shared" ca="1" si="116"/>
        <v>#N/A</v>
      </c>
      <c r="CF61" s="228" t="e">
        <f t="shared" ca="1" si="25"/>
        <v>#N/A</v>
      </c>
      <c r="CG61" s="224" t="e">
        <f t="shared" ca="1" si="26"/>
        <v>#N/A</v>
      </c>
      <c r="CH61" s="228" t="e">
        <f t="shared" ca="1" si="27"/>
        <v>#N/A</v>
      </c>
      <c r="CI61" s="23" t="e">
        <f t="shared" ca="1" si="28"/>
        <v>#N/A</v>
      </c>
      <c r="CJ61" s="23" t="e">
        <f t="shared" ca="1" si="29"/>
        <v>#N/A</v>
      </c>
      <c r="CK61" s="23" t="e">
        <f t="shared" ca="1" si="33"/>
        <v>#N/A</v>
      </c>
      <c r="CL61" s="23" t="e">
        <f t="shared" ca="1" si="34"/>
        <v>#N/A</v>
      </c>
      <c r="CM61" s="23" t="e">
        <f t="shared" ca="1" si="39"/>
        <v>#N/A</v>
      </c>
      <c r="CN61" s="23" t="e">
        <f t="shared" ca="1" si="40"/>
        <v>#N/A</v>
      </c>
      <c r="CO61" s="23" t="e">
        <f t="shared" ca="1" si="49"/>
        <v>#N/A</v>
      </c>
      <c r="CP61" s="23" t="e">
        <f t="shared" ca="1" si="50"/>
        <v>#N/A</v>
      </c>
      <c r="CQ61" s="23" t="e">
        <f t="shared" ca="1" si="55"/>
        <v>#N/A</v>
      </c>
      <c r="CR61" s="23" t="e">
        <f t="shared" ca="1" si="56"/>
        <v>#N/A</v>
      </c>
      <c r="CS61" s="23" t="e">
        <f t="shared" ca="1" si="57"/>
        <v>#N/A</v>
      </c>
      <c r="CT61" s="23" t="e">
        <f t="shared" ca="1" si="58"/>
        <v>#N/A</v>
      </c>
      <c r="CU61" s="23" t="e">
        <f t="shared" ca="1" si="65"/>
        <v>#N/A</v>
      </c>
      <c r="CV61" s="23" t="e">
        <f t="shared" ca="1" si="66"/>
        <v>#N/A</v>
      </c>
      <c r="CW61" s="23" t="e">
        <f t="shared" ca="1" si="109"/>
        <v>#N/A</v>
      </c>
      <c r="CX61" s="23" t="e">
        <f t="shared" ca="1" si="110"/>
        <v>#N/A</v>
      </c>
      <c r="CY61" s="23" t="e">
        <f t="shared" ca="1" si="67"/>
        <v>#N/A</v>
      </c>
      <c r="CZ61" s="23" t="e">
        <f t="shared" ca="1" si="68"/>
        <v>#N/A</v>
      </c>
      <c r="DA61" s="23" t="e">
        <f t="shared" ca="1" si="85"/>
        <v>#N/A</v>
      </c>
      <c r="DB61" s="23" t="e">
        <f t="shared" ca="1" si="86"/>
        <v>#N/A</v>
      </c>
      <c r="DC61" s="23"/>
      <c r="DD61" s="23"/>
      <c r="DE61" s="23" t="e">
        <f t="shared" ca="1" si="87"/>
        <v>#N/A</v>
      </c>
      <c r="DF61" s="23" t="e">
        <f t="shared" ca="1" si="88"/>
        <v>#N/A</v>
      </c>
      <c r="DG61" s="23" t="e">
        <f t="shared" ca="1" si="93"/>
        <v>#N/A</v>
      </c>
      <c r="DH61" s="23" t="e">
        <f t="shared" ca="1" si="94"/>
        <v>#N/A</v>
      </c>
      <c r="DI61" s="23" t="e">
        <f t="shared" ca="1" si="105"/>
        <v>#N/A</v>
      </c>
      <c r="DJ61" s="23" t="e">
        <f t="shared" ca="1" si="106"/>
        <v>#N/A</v>
      </c>
      <c r="DK61" s="23" t="e">
        <f t="shared" ca="1" si="113"/>
        <v>#N/A</v>
      </c>
      <c r="DL61" s="23" t="e">
        <f t="shared" ca="1" si="114"/>
        <v>#N/A</v>
      </c>
      <c r="DM61" s="23" t="e">
        <f t="shared" ca="1" si="117"/>
        <v>#N/A</v>
      </c>
      <c r="DN61" s="23" t="e">
        <f t="shared" ca="1" si="118"/>
        <v>#N/A</v>
      </c>
      <c r="DO61" s="23" t="e">
        <f t="shared" ca="1" si="119"/>
        <v>#N/A</v>
      </c>
      <c r="DP61" s="23" t="e">
        <f t="shared" ca="1" si="120"/>
        <v>#N/A</v>
      </c>
      <c r="DQ61" s="23" t="e">
        <f t="shared" ca="1" si="133"/>
        <v>#N/A</v>
      </c>
      <c r="DR61" s="23" t="e">
        <f t="shared" ca="1" si="134"/>
        <v>#N/A</v>
      </c>
      <c r="DS61" s="228" t="e">
        <f t="shared" ca="1" si="30"/>
        <v>#N/A</v>
      </c>
      <c r="DT61" s="93" t="e">
        <f t="shared" ca="1" si="31"/>
        <v>#N/A</v>
      </c>
      <c r="DU61" s="228" t="e">
        <f t="shared" ca="1" si="32"/>
        <v>#N/A</v>
      </c>
      <c r="DZ61" s="23" t="e">
        <f t="shared" ca="1" si="61"/>
        <v>#N/A</v>
      </c>
      <c r="EA61" s="23" t="e">
        <f t="shared" ca="1" si="62"/>
        <v>#N/A</v>
      </c>
      <c r="EB61" s="23" t="e">
        <f t="shared" ca="1" si="71"/>
        <v>#N/A</v>
      </c>
      <c r="EC61" s="23" t="e">
        <f t="shared" ca="1" si="72"/>
        <v>#N/A</v>
      </c>
      <c r="ED61" s="23" t="e">
        <f t="shared" ca="1" si="97"/>
        <v>#N/A</v>
      </c>
      <c r="EE61" s="23" t="e">
        <f t="shared" ca="1" si="98"/>
        <v>#N/A</v>
      </c>
      <c r="EF61" s="23" t="e">
        <f t="shared" ca="1" si="125"/>
        <v>#N/A</v>
      </c>
      <c r="EG61" s="23" t="e">
        <f t="shared" ca="1" si="126"/>
        <v>#N/A</v>
      </c>
      <c r="EH61" s="23" t="e">
        <f t="shared" ca="1" si="107"/>
        <v>#N/A</v>
      </c>
      <c r="EI61" s="23" t="e">
        <f t="shared" ca="1" si="108"/>
        <v>#N/A</v>
      </c>
      <c r="EJ61" s="23" t="e">
        <f t="shared" ca="1" si="121"/>
        <v>#N/A</v>
      </c>
      <c r="EK61" s="23" t="e">
        <f t="shared" ca="1" si="122"/>
        <v>#N/A</v>
      </c>
      <c r="EL61" s="23" t="e">
        <f t="shared" ca="1" si="131"/>
        <v>#N/A</v>
      </c>
      <c r="EM61" s="23" t="e">
        <f t="shared" ca="1" si="132"/>
        <v>#N/A</v>
      </c>
      <c r="EN61" s="228" t="e">
        <f t="shared" ca="1" si="16"/>
        <v>#N/A</v>
      </c>
      <c r="EO61" s="93" t="e">
        <f t="shared" ca="1" si="17"/>
        <v>#N/A</v>
      </c>
      <c r="EP61" s="93" t="e">
        <f t="shared" ca="1" si="18"/>
        <v>#N/A</v>
      </c>
    </row>
    <row r="62" spans="1:146" x14ac:dyDescent="0.2">
      <c r="A62" s="172" t="e">
        <f ca="1">VLOOKUP($D62,Curves!$A$2:$I$1700,9)</f>
        <v>#N/A</v>
      </c>
      <c r="B62" s="86" t="e">
        <f t="shared" ca="1" si="0"/>
        <v>#N/A</v>
      </c>
      <c r="C62" s="86">
        <f t="shared" si="1"/>
        <v>31</v>
      </c>
      <c r="D62" s="139">
        <v>38534</v>
      </c>
      <c r="E62" s="173" t="e">
        <f ca="1">VLOOKUP($D62,Curves!$A$2:$H$1700,2)*$B62</f>
        <v>#N/A</v>
      </c>
      <c r="F62" s="172" t="e">
        <f ca="1">VLOOKUP($D62,Curves!$A$2:$H$1700,3)*$B62</f>
        <v>#N/A</v>
      </c>
      <c r="G62" s="172" t="e">
        <f ca="1">VLOOKUP($D62,Curves!$A$2:$H$1700,7)*$B62</f>
        <v>#N/A</v>
      </c>
      <c r="H62" s="172" t="e">
        <f ca="1">VLOOKUP($D62,Curves!$A$2:$H$1700,5)*$B62</f>
        <v>#N/A</v>
      </c>
      <c r="I62" s="172" t="e">
        <f ca="1">VLOOKUP($D62,Curves!$A$2:$H$1700,4)*$B62</f>
        <v>#N/A</v>
      </c>
      <c r="J62" s="174" t="e">
        <f ca="1">VLOOKUP($D62,Curves!$A$2:$H$1700,8)*$B62</f>
        <v>#N/A</v>
      </c>
      <c r="K62" s="172" t="e">
        <f t="shared" ca="1" si="2"/>
        <v>#N/A</v>
      </c>
      <c r="L62" s="140" t="e">
        <f ca="1">VLOOKUP($D62,Curves!$N$2:$T$2600,2)*$B62</f>
        <v>#N/A</v>
      </c>
      <c r="M62" s="141" t="e">
        <f ca="1">VLOOKUP($D62,Curves!$N$2:$T$2600,3)*$B62</f>
        <v>#N/A</v>
      </c>
      <c r="N62" s="181" t="e">
        <f t="shared" ca="1" si="3"/>
        <v>#N/A</v>
      </c>
      <c r="O62" s="182" t="e">
        <f t="shared" ca="1" si="4"/>
        <v>#N/A</v>
      </c>
      <c r="P62" s="173" t="e">
        <f t="shared" ca="1" si="5"/>
        <v>#N/A</v>
      </c>
      <c r="Q62" s="140" t="e">
        <f ca="1">VLOOKUP($D62,Curves!$N$2:$T$2600,4)*$B62</f>
        <v>#N/A</v>
      </c>
      <c r="R62" s="141" t="e">
        <f ca="1">VLOOKUP($D62,Curves!$N$2:$T$2600,5)*$B62</f>
        <v>#N/A</v>
      </c>
      <c r="S62" s="181" t="e">
        <f t="shared" ca="1" si="6"/>
        <v>#N/A</v>
      </c>
      <c r="T62" s="182" t="e">
        <f t="shared" ca="1" si="7"/>
        <v>#N/A</v>
      </c>
      <c r="U62" s="151" t="e">
        <f t="shared" ca="1" si="8"/>
        <v>#N/A</v>
      </c>
      <c r="V62" s="151" t="e">
        <f t="shared" ca="1" si="9"/>
        <v>#N/A</v>
      </c>
      <c r="W62" s="151" t="e">
        <f t="shared" ca="1" si="10"/>
        <v>#N/A</v>
      </c>
      <c r="X62" s="343" t="e">
        <f ca="1">VLOOKUP($D62,[2]CurveFetch!$D$8:$S$13000,16,0)*$B62</f>
        <v>#N/A</v>
      </c>
      <c r="Y62" s="141" t="e">
        <f ca="1">VLOOKUP($D62,Curves!$N$2:$T$2600,7)*$B62</f>
        <v>#N/A</v>
      </c>
      <c r="Z62" s="200" t="e">
        <f t="shared" ca="1" si="11"/>
        <v>#N/A</v>
      </c>
      <c r="AA62" s="181" t="e">
        <f t="shared" ca="1" si="12"/>
        <v>#N/A</v>
      </c>
      <c r="AB62" s="181" t="e">
        <f t="shared" ca="1" si="13"/>
        <v>#N/A</v>
      </c>
      <c r="AC62" s="181" t="e">
        <f t="shared" ca="1" si="13"/>
        <v>#N/A</v>
      </c>
      <c r="AD62" s="181" t="e">
        <f t="shared" ca="1" si="14"/>
        <v>#N/A</v>
      </c>
      <c r="AE62" s="182" t="e">
        <f t="shared" ca="1" si="15"/>
        <v>#N/A</v>
      </c>
      <c r="AF62" s="23" t="e">
        <f t="shared" ca="1" si="41"/>
        <v>#N/A</v>
      </c>
      <c r="AG62" s="23" t="e">
        <f t="shared" ca="1" si="42"/>
        <v>#N/A</v>
      </c>
      <c r="AH62" s="23" t="e">
        <f t="shared" ca="1" si="63"/>
        <v>#N/A</v>
      </c>
      <c r="AI62" s="23" t="e">
        <f t="shared" ca="1" si="64"/>
        <v>#N/A</v>
      </c>
      <c r="AJ62" s="23" t="e">
        <f t="shared" ca="1" si="79"/>
        <v>#N/A</v>
      </c>
      <c r="AK62" s="23" t="e">
        <f t="shared" ca="1" si="80"/>
        <v>#N/A</v>
      </c>
      <c r="AL62" s="23" t="e">
        <f t="shared" ca="1" si="89"/>
        <v>#N/A</v>
      </c>
      <c r="AM62" s="23" t="e">
        <f t="shared" ca="1" si="90"/>
        <v>#N/A</v>
      </c>
      <c r="AN62" s="23" t="e">
        <f t="shared" ca="1" si="99"/>
        <v>#N/A</v>
      </c>
      <c r="AO62" s="23" t="e">
        <f t="shared" ca="1" si="100"/>
        <v>#N/A</v>
      </c>
      <c r="AP62" s="23" t="e">
        <f t="shared" ca="1" si="91"/>
        <v>#N/A</v>
      </c>
      <c r="AQ62" s="23" t="e">
        <f t="shared" ca="1" si="92"/>
        <v>#N/A</v>
      </c>
      <c r="AR62" s="23" t="e">
        <f t="shared" ca="1" si="103"/>
        <v>#N/A</v>
      </c>
      <c r="AS62" s="23" t="e">
        <f t="shared" ca="1" si="104"/>
        <v>#N/A</v>
      </c>
      <c r="AT62" s="23" t="e">
        <f t="shared" ca="1" si="123"/>
        <v>#N/A</v>
      </c>
      <c r="AU62" s="23" t="e">
        <f t="shared" ca="1" si="124"/>
        <v>#N/A</v>
      </c>
      <c r="AV62" s="228" t="e">
        <f t="shared" ca="1" si="19"/>
        <v>#N/A</v>
      </c>
      <c r="AW62" s="26" t="e">
        <f t="shared" ca="1" si="20"/>
        <v>#N/A</v>
      </c>
      <c r="AX62" s="228" t="e">
        <f t="shared" ca="1" si="21"/>
        <v>#N/A</v>
      </c>
      <c r="AY62" s="23" t="e">
        <f t="shared" ca="1" si="35"/>
        <v>#N/A</v>
      </c>
      <c r="AZ62" s="23" t="e">
        <f t="shared" ca="1" si="36"/>
        <v>#N/A</v>
      </c>
      <c r="BA62" s="23" t="e">
        <f t="shared" ca="1" si="43"/>
        <v>#N/A</v>
      </c>
      <c r="BB62" s="23" t="e">
        <f t="shared" ca="1" si="44"/>
        <v>#N/A</v>
      </c>
      <c r="BC62" s="23" t="e">
        <f t="shared" ca="1" si="37"/>
        <v>#N/A</v>
      </c>
      <c r="BD62" s="23" t="e">
        <f t="shared" ca="1" si="38"/>
        <v>#N/A</v>
      </c>
      <c r="BE62" s="23" t="e">
        <f t="shared" ca="1" si="47"/>
        <v>#N/A</v>
      </c>
      <c r="BF62" s="23" t="e">
        <f t="shared" ca="1" si="48"/>
        <v>#N/A</v>
      </c>
      <c r="BG62" s="23" t="e">
        <f t="shared" ca="1" si="53"/>
        <v>#N/A</v>
      </c>
      <c r="BH62" s="23" t="e">
        <f t="shared" ca="1" si="54"/>
        <v>#N/A</v>
      </c>
      <c r="BI62" s="23" t="e">
        <f t="shared" ca="1" si="75"/>
        <v>#N/A</v>
      </c>
      <c r="BJ62" s="23" t="e">
        <f t="shared" ca="1" si="76"/>
        <v>#N/A</v>
      </c>
      <c r="BK62" s="23" t="e">
        <f t="shared" ca="1" si="77"/>
        <v>#N/A</v>
      </c>
      <c r="BL62" s="23" t="e">
        <f t="shared" ca="1" si="78"/>
        <v>#N/A</v>
      </c>
      <c r="BM62" s="23" t="e">
        <f t="shared" ca="1" si="81"/>
        <v>#N/A</v>
      </c>
      <c r="BN62" s="23" t="e">
        <f t="shared" ca="1" si="82"/>
        <v>#N/A</v>
      </c>
      <c r="BO62" s="23" t="e">
        <f t="shared" ca="1" si="101"/>
        <v>#N/A</v>
      </c>
      <c r="BP62" s="23" t="e">
        <f t="shared" ca="1" si="102"/>
        <v>#N/A</v>
      </c>
      <c r="BQ62" s="23" t="e">
        <f t="shared" ca="1" si="111"/>
        <v>#N/A</v>
      </c>
      <c r="BR62" s="23" t="e">
        <f t="shared" ca="1" si="112"/>
        <v>#N/A</v>
      </c>
      <c r="BS62" s="23" t="e">
        <f t="shared" ca="1" si="127"/>
        <v>#N/A</v>
      </c>
      <c r="BT62" s="23" t="e">
        <f t="shared" ca="1" si="128"/>
        <v>#N/A</v>
      </c>
      <c r="BU62" s="23" t="e">
        <f t="shared" ca="1" si="129"/>
        <v>#N/A</v>
      </c>
      <c r="BV62" s="23" t="e">
        <f t="shared" ca="1" si="130"/>
        <v>#N/A</v>
      </c>
      <c r="BW62" s="389" t="e">
        <f t="shared" ca="1" si="22"/>
        <v>#N/A</v>
      </c>
      <c r="BX62" s="224" t="e">
        <f t="shared" ca="1" si="23"/>
        <v>#N/A</v>
      </c>
      <c r="BY62" s="93" t="e">
        <f t="shared" ca="1" si="24"/>
        <v>#N/A</v>
      </c>
      <c r="BZ62" s="23" t="e">
        <f t="shared" ca="1" si="51"/>
        <v>#N/A</v>
      </c>
      <c r="CA62" s="23" t="e">
        <f t="shared" ca="1" si="52"/>
        <v>#N/A</v>
      </c>
      <c r="CB62" s="23" t="e">
        <f t="shared" ca="1" si="83"/>
        <v>#N/A</v>
      </c>
      <c r="CC62" s="23" t="e">
        <f t="shared" ca="1" si="84"/>
        <v>#N/A</v>
      </c>
      <c r="CD62" s="23" t="e">
        <f t="shared" ca="1" si="115"/>
        <v>#N/A</v>
      </c>
      <c r="CE62" s="23" t="e">
        <f t="shared" ca="1" si="116"/>
        <v>#N/A</v>
      </c>
      <c r="CF62" s="228" t="e">
        <f t="shared" ca="1" si="25"/>
        <v>#N/A</v>
      </c>
      <c r="CG62" s="224" t="e">
        <f t="shared" ca="1" si="26"/>
        <v>#N/A</v>
      </c>
      <c r="CH62" s="228" t="e">
        <f t="shared" ca="1" si="27"/>
        <v>#N/A</v>
      </c>
      <c r="CI62" s="23" t="e">
        <f t="shared" ca="1" si="28"/>
        <v>#N/A</v>
      </c>
      <c r="CJ62" s="23" t="e">
        <f t="shared" ca="1" si="29"/>
        <v>#N/A</v>
      </c>
      <c r="CK62" s="23" t="e">
        <f t="shared" ca="1" si="33"/>
        <v>#N/A</v>
      </c>
      <c r="CL62" s="23" t="e">
        <f t="shared" ca="1" si="34"/>
        <v>#N/A</v>
      </c>
      <c r="CM62" s="23" t="e">
        <f t="shared" ca="1" si="39"/>
        <v>#N/A</v>
      </c>
      <c r="CN62" s="23" t="e">
        <f t="shared" ca="1" si="40"/>
        <v>#N/A</v>
      </c>
      <c r="CO62" s="23" t="e">
        <f t="shared" ca="1" si="49"/>
        <v>#N/A</v>
      </c>
      <c r="CP62" s="23" t="e">
        <f t="shared" ca="1" si="50"/>
        <v>#N/A</v>
      </c>
      <c r="CQ62" s="23" t="e">
        <f t="shared" ca="1" si="55"/>
        <v>#N/A</v>
      </c>
      <c r="CR62" s="23" t="e">
        <f t="shared" ca="1" si="56"/>
        <v>#N/A</v>
      </c>
      <c r="CS62" s="23" t="e">
        <f t="shared" ca="1" si="57"/>
        <v>#N/A</v>
      </c>
      <c r="CT62" s="23" t="e">
        <f t="shared" ca="1" si="58"/>
        <v>#N/A</v>
      </c>
      <c r="CU62" s="23" t="e">
        <f t="shared" ca="1" si="65"/>
        <v>#N/A</v>
      </c>
      <c r="CV62" s="23" t="e">
        <f t="shared" ca="1" si="66"/>
        <v>#N/A</v>
      </c>
      <c r="CW62" s="23" t="e">
        <f t="shared" ca="1" si="109"/>
        <v>#N/A</v>
      </c>
      <c r="CX62" s="23" t="e">
        <f t="shared" ca="1" si="110"/>
        <v>#N/A</v>
      </c>
      <c r="CY62" s="23" t="e">
        <f t="shared" ca="1" si="67"/>
        <v>#N/A</v>
      </c>
      <c r="CZ62" s="23" t="e">
        <f t="shared" ca="1" si="68"/>
        <v>#N/A</v>
      </c>
      <c r="DA62" s="23" t="e">
        <f t="shared" ca="1" si="85"/>
        <v>#N/A</v>
      </c>
      <c r="DB62" s="23" t="e">
        <f t="shared" ca="1" si="86"/>
        <v>#N/A</v>
      </c>
      <c r="DC62" s="23"/>
      <c r="DD62" s="23"/>
      <c r="DE62" s="23" t="e">
        <f t="shared" ca="1" si="87"/>
        <v>#N/A</v>
      </c>
      <c r="DF62" s="23" t="e">
        <f t="shared" ca="1" si="88"/>
        <v>#N/A</v>
      </c>
      <c r="DG62" s="23" t="e">
        <f t="shared" ca="1" si="93"/>
        <v>#N/A</v>
      </c>
      <c r="DH62" s="23" t="e">
        <f t="shared" ca="1" si="94"/>
        <v>#N/A</v>
      </c>
      <c r="DI62" s="23" t="e">
        <f t="shared" ca="1" si="105"/>
        <v>#N/A</v>
      </c>
      <c r="DJ62" s="23" t="e">
        <f t="shared" ca="1" si="106"/>
        <v>#N/A</v>
      </c>
      <c r="DK62" s="23" t="e">
        <f t="shared" ca="1" si="113"/>
        <v>#N/A</v>
      </c>
      <c r="DL62" s="23" t="e">
        <f t="shared" ca="1" si="114"/>
        <v>#N/A</v>
      </c>
      <c r="DM62" s="23" t="e">
        <f t="shared" ca="1" si="117"/>
        <v>#N/A</v>
      </c>
      <c r="DN62" s="23" t="e">
        <f t="shared" ca="1" si="118"/>
        <v>#N/A</v>
      </c>
      <c r="DO62" s="23" t="e">
        <f t="shared" ca="1" si="119"/>
        <v>#N/A</v>
      </c>
      <c r="DP62" s="23" t="e">
        <f t="shared" ca="1" si="120"/>
        <v>#N/A</v>
      </c>
      <c r="DQ62" s="23" t="e">
        <f t="shared" ca="1" si="133"/>
        <v>#N/A</v>
      </c>
      <c r="DR62" s="23" t="e">
        <f t="shared" ca="1" si="134"/>
        <v>#N/A</v>
      </c>
      <c r="DS62" s="228" t="e">
        <f t="shared" ca="1" si="30"/>
        <v>#N/A</v>
      </c>
      <c r="DT62" s="93" t="e">
        <f t="shared" ca="1" si="31"/>
        <v>#N/A</v>
      </c>
      <c r="DU62" s="228" t="e">
        <f t="shared" ca="1" si="32"/>
        <v>#N/A</v>
      </c>
      <c r="DZ62" s="23" t="e">
        <f t="shared" ca="1" si="61"/>
        <v>#N/A</v>
      </c>
      <c r="EA62" s="23" t="e">
        <f t="shared" ca="1" si="62"/>
        <v>#N/A</v>
      </c>
      <c r="EB62" s="23" t="e">
        <f t="shared" ca="1" si="71"/>
        <v>#N/A</v>
      </c>
      <c r="EC62" s="23" t="e">
        <f t="shared" ca="1" si="72"/>
        <v>#N/A</v>
      </c>
      <c r="ED62" s="23" t="e">
        <f t="shared" ca="1" si="97"/>
        <v>#N/A</v>
      </c>
      <c r="EE62" s="23" t="e">
        <f t="shared" ca="1" si="98"/>
        <v>#N/A</v>
      </c>
      <c r="EF62" s="23" t="e">
        <f t="shared" ca="1" si="125"/>
        <v>#N/A</v>
      </c>
      <c r="EG62" s="23" t="e">
        <f t="shared" ca="1" si="126"/>
        <v>#N/A</v>
      </c>
      <c r="EH62" s="23" t="e">
        <f t="shared" ca="1" si="107"/>
        <v>#N/A</v>
      </c>
      <c r="EI62" s="23" t="e">
        <f t="shared" ca="1" si="108"/>
        <v>#N/A</v>
      </c>
      <c r="EJ62" s="23" t="e">
        <f t="shared" ca="1" si="121"/>
        <v>#N/A</v>
      </c>
      <c r="EK62" s="23" t="e">
        <f t="shared" ca="1" si="122"/>
        <v>#N/A</v>
      </c>
      <c r="EL62" s="23" t="e">
        <f t="shared" ca="1" si="131"/>
        <v>#N/A</v>
      </c>
      <c r="EM62" s="23" t="e">
        <f t="shared" ca="1" si="132"/>
        <v>#N/A</v>
      </c>
      <c r="EN62" s="228" t="e">
        <f t="shared" ca="1" si="16"/>
        <v>#N/A</v>
      </c>
      <c r="EO62" s="93" t="e">
        <f t="shared" ca="1" si="17"/>
        <v>#N/A</v>
      </c>
      <c r="EP62" s="93" t="e">
        <f t="shared" ca="1" si="18"/>
        <v>#N/A</v>
      </c>
    </row>
    <row r="63" spans="1:146" x14ac:dyDescent="0.2">
      <c r="A63" s="172" t="e">
        <f ca="1">VLOOKUP($D63,Curves!$A$2:$I$1700,9)</f>
        <v>#N/A</v>
      </c>
      <c r="B63" s="86" t="e">
        <f t="shared" ca="1" si="0"/>
        <v>#N/A</v>
      </c>
      <c r="C63" s="86">
        <f t="shared" si="1"/>
        <v>31</v>
      </c>
      <c r="D63" s="139">
        <v>38565</v>
      </c>
      <c r="E63" s="173" t="e">
        <f ca="1">VLOOKUP($D63,Curves!$A$2:$H$1700,2)*$B63</f>
        <v>#N/A</v>
      </c>
      <c r="F63" s="172" t="e">
        <f ca="1">VLOOKUP($D63,Curves!$A$2:$H$1700,3)*$B63</f>
        <v>#N/A</v>
      </c>
      <c r="G63" s="172" t="e">
        <f ca="1">VLOOKUP($D63,Curves!$A$2:$H$1700,7)*$B63</f>
        <v>#N/A</v>
      </c>
      <c r="H63" s="172" t="e">
        <f ca="1">VLOOKUP($D63,Curves!$A$2:$H$1700,5)*$B63</f>
        <v>#N/A</v>
      </c>
      <c r="I63" s="172" t="e">
        <f ca="1">VLOOKUP($D63,Curves!$A$2:$H$1700,4)*$B63</f>
        <v>#N/A</v>
      </c>
      <c r="J63" s="174" t="e">
        <f ca="1">VLOOKUP($D63,Curves!$A$2:$H$1700,8)*$B63</f>
        <v>#N/A</v>
      </c>
      <c r="K63" s="172" t="e">
        <f t="shared" ca="1" si="2"/>
        <v>#N/A</v>
      </c>
      <c r="L63" s="140" t="e">
        <f ca="1">VLOOKUP($D63,Curves!$N$2:$T$2600,2)*$B63</f>
        <v>#N/A</v>
      </c>
      <c r="M63" s="141" t="e">
        <f ca="1">VLOOKUP($D63,Curves!$N$2:$T$2600,3)*$B63</f>
        <v>#N/A</v>
      </c>
      <c r="N63" s="181" t="e">
        <f t="shared" ca="1" si="3"/>
        <v>#N/A</v>
      </c>
      <c r="O63" s="182" t="e">
        <f t="shared" ca="1" si="4"/>
        <v>#N/A</v>
      </c>
      <c r="P63" s="173" t="e">
        <f t="shared" ca="1" si="5"/>
        <v>#N/A</v>
      </c>
      <c r="Q63" s="140" t="e">
        <f ca="1">VLOOKUP($D63,Curves!$N$2:$T$2600,4)*$B63</f>
        <v>#N/A</v>
      </c>
      <c r="R63" s="141" t="e">
        <f ca="1">VLOOKUP($D63,Curves!$N$2:$T$2600,5)*$B63</f>
        <v>#N/A</v>
      </c>
      <c r="S63" s="181" t="e">
        <f t="shared" ca="1" si="6"/>
        <v>#N/A</v>
      </c>
      <c r="T63" s="182" t="e">
        <f t="shared" ca="1" si="7"/>
        <v>#N/A</v>
      </c>
      <c r="U63" s="151" t="e">
        <f t="shared" ca="1" si="8"/>
        <v>#N/A</v>
      </c>
      <c r="V63" s="151" t="e">
        <f t="shared" ca="1" si="9"/>
        <v>#N/A</v>
      </c>
      <c r="W63" s="151" t="e">
        <f t="shared" ca="1" si="10"/>
        <v>#N/A</v>
      </c>
      <c r="X63" s="343" t="e">
        <f ca="1">VLOOKUP($D63,[2]CurveFetch!$D$8:$S$13000,16,0)*$B63</f>
        <v>#N/A</v>
      </c>
      <c r="Y63" s="141" t="e">
        <f ca="1">VLOOKUP($D63,Curves!$N$2:$T$2600,7)*$B63</f>
        <v>#N/A</v>
      </c>
      <c r="Z63" s="200" t="e">
        <f t="shared" ca="1" si="11"/>
        <v>#N/A</v>
      </c>
      <c r="AA63" s="181" t="e">
        <f t="shared" ca="1" si="12"/>
        <v>#N/A</v>
      </c>
      <c r="AB63" s="181" t="e">
        <f t="shared" ca="1" si="13"/>
        <v>#N/A</v>
      </c>
      <c r="AC63" s="181" t="e">
        <f t="shared" ca="1" si="13"/>
        <v>#N/A</v>
      </c>
      <c r="AD63" s="181" t="e">
        <f t="shared" ca="1" si="14"/>
        <v>#N/A</v>
      </c>
      <c r="AE63" s="182" t="e">
        <f t="shared" ca="1" si="15"/>
        <v>#N/A</v>
      </c>
      <c r="AF63" s="23" t="e">
        <f t="shared" ca="1" si="41"/>
        <v>#N/A</v>
      </c>
      <c r="AG63" s="23" t="e">
        <f t="shared" ca="1" si="42"/>
        <v>#N/A</v>
      </c>
      <c r="AH63" s="23" t="e">
        <f t="shared" ca="1" si="63"/>
        <v>#N/A</v>
      </c>
      <c r="AI63" s="23" t="e">
        <f t="shared" ca="1" si="64"/>
        <v>#N/A</v>
      </c>
      <c r="AJ63" s="23" t="e">
        <f t="shared" ca="1" si="79"/>
        <v>#N/A</v>
      </c>
      <c r="AK63" s="23" t="e">
        <f t="shared" ca="1" si="80"/>
        <v>#N/A</v>
      </c>
      <c r="AL63" s="23" t="e">
        <f t="shared" ca="1" si="89"/>
        <v>#N/A</v>
      </c>
      <c r="AM63" s="23" t="e">
        <f t="shared" ca="1" si="90"/>
        <v>#N/A</v>
      </c>
      <c r="AN63" s="23" t="e">
        <f t="shared" ca="1" si="99"/>
        <v>#N/A</v>
      </c>
      <c r="AO63" s="23" t="e">
        <f t="shared" ca="1" si="100"/>
        <v>#N/A</v>
      </c>
      <c r="AP63" s="23" t="e">
        <f t="shared" ca="1" si="91"/>
        <v>#N/A</v>
      </c>
      <c r="AQ63" s="23" t="e">
        <f t="shared" ca="1" si="92"/>
        <v>#N/A</v>
      </c>
      <c r="AR63" s="23" t="e">
        <f t="shared" ca="1" si="103"/>
        <v>#N/A</v>
      </c>
      <c r="AS63" s="23" t="e">
        <f t="shared" ca="1" si="104"/>
        <v>#N/A</v>
      </c>
      <c r="AT63" s="23" t="e">
        <f t="shared" ca="1" si="123"/>
        <v>#N/A</v>
      </c>
      <c r="AU63" s="23" t="e">
        <f t="shared" ca="1" si="124"/>
        <v>#N/A</v>
      </c>
      <c r="AV63" s="228" t="e">
        <f t="shared" ca="1" si="19"/>
        <v>#N/A</v>
      </c>
      <c r="AW63" s="26" t="e">
        <f t="shared" ca="1" si="20"/>
        <v>#N/A</v>
      </c>
      <c r="AX63" s="228" t="e">
        <f t="shared" ca="1" si="21"/>
        <v>#N/A</v>
      </c>
      <c r="AY63" s="23" t="e">
        <f t="shared" ca="1" si="35"/>
        <v>#N/A</v>
      </c>
      <c r="AZ63" s="23" t="e">
        <f t="shared" ca="1" si="36"/>
        <v>#N/A</v>
      </c>
      <c r="BA63" s="23" t="e">
        <f t="shared" ca="1" si="43"/>
        <v>#N/A</v>
      </c>
      <c r="BB63" s="23" t="e">
        <f t="shared" ca="1" si="44"/>
        <v>#N/A</v>
      </c>
      <c r="BC63" s="23" t="e">
        <f t="shared" ca="1" si="37"/>
        <v>#N/A</v>
      </c>
      <c r="BD63" s="23" t="e">
        <f t="shared" ca="1" si="38"/>
        <v>#N/A</v>
      </c>
      <c r="BE63" s="23" t="e">
        <f t="shared" ca="1" si="47"/>
        <v>#N/A</v>
      </c>
      <c r="BF63" s="23" t="e">
        <f t="shared" ca="1" si="48"/>
        <v>#N/A</v>
      </c>
      <c r="BG63" s="23" t="e">
        <f t="shared" ca="1" si="53"/>
        <v>#N/A</v>
      </c>
      <c r="BH63" s="23" t="e">
        <f t="shared" ca="1" si="54"/>
        <v>#N/A</v>
      </c>
      <c r="BI63" s="23" t="e">
        <f t="shared" ca="1" si="75"/>
        <v>#N/A</v>
      </c>
      <c r="BJ63" s="23" t="e">
        <f t="shared" ca="1" si="76"/>
        <v>#N/A</v>
      </c>
      <c r="BK63" s="23" t="e">
        <f t="shared" ca="1" si="77"/>
        <v>#N/A</v>
      </c>
      <c r="BL63" s="23" t="e">
        <f t="shared" ca="1" si="78"/>
        <v>#N/A</v>
      </c>
      <c r="BM63" s="23" t="e">
        <f t="shared" ca="1" si="81"/>
        <v>#N/A</v>
      </c>
      <c r="BN63" s="23" t="e">
        <f t="shared" ca="1" si="82"/>
        <v>#N/A</v>
      </c>
      <c r="BO63" s="23" t="e">
        <f t="shared" ca="1" si="101"/>
        <v>#N/A</v>
      </c>
      <c r="BP63" s="23" t="e">
        <f t="shared" ca="1" si="102"/>
        <v>#N/A</v>
      </c>
      <c r="BQ63" s="23" t="e">
        <f t="shared" ca="1" si="111"/>
        <v>#N/A</v>
      </c>
      <c r="BR63" s="23" t="e">
        <f t="shared" ca="1" si="112"/>
        <v>#N/A</v>
      </c>
      <c r="BS63" s="23" t="e">
        <f t="shared" ca="1" si="127"/>
        <v>#N/A</v>
      </c>
      <c r="BT63" s="23" t="e">
        <f t="shared" ca="1" si="128"/>
        <v>#N/A</v>
      </c>
      <c r="BU63" s="23" t="e">
        <f t="shared" ca="1" si="129"/>
        <v>#N/A</v>
      </c>
      <c r="BV63" s="23" t="e">
        <f t="shared" ca="1" si="130"/>
        <v>#N/A</v>
      </c>
      <c r="BW63" s="389" t="e">
        <f t="shared" ca="1" si="22"/>
        <v>#N/A</v>
      </c>
      <c r="BX63" s="224" t="e">
        <f t="shared" ca="1" si="23"/>
        <v>#N/A</v>
      </c>
      <c r="BY63" s="93" t="e">
        <f t="shared" ca="1" si="24"/>
        <v>#N/A</v>
      </c>
      <c r="BZ63" s="23" t="e">
        <f t="shared" ca="1" si="51"/>
        <v>#N/A</v>
      </c>
      <c r="CA63" s="23" t="e">
        <f t="shared" ca="1" si="52"/>
        <v>#N/A</v>
      </c>
      <c r="CB63" s="23" t="e">
        <f t="shared" ca="1" si="83"/>
        <v>#N/A</v>
      </c>
      <c r="CC63" s="23" t="e">
        <f t="shared" ca="1" si="84"/>
        <v>#N/A</v>
      </c>
      <c r="CD63" s="23" t="e">
        <f t="shared" ca="1" si="115"/>
        <v>#N/A</v>
      </c>
      <c r="CE63" s="23" t="e">
        <f t="shared" ca="1" si="116"/>
        <v>#N/A</v>
      </c>
      <c r="CF63" s="228" t="e">
        <f t="shared" ca="1" si="25"/>
        <v>#N/A</v>
      </c>
      <c r="CG63" s="224" t="e">
        <f t="shared" ca="1" si="26"/>
        <v>#N/A</v>
      </c>
      <c r="CH63" s="228" t="e">
        <f t="shared" ca="1" si="27"/>
        <v>#N/A</v>
      </c>
      <c r="CI63" s="23" t="e">
        <f t="shared" ca="1" si="28"/>
        <v>#N/A</v>
      </c>
      <c r="CJ63" s="23" t="e">
        <f t="shared" ca="1" si="29"/>
        <v>#N/A</v>
      </c>
      <c r="CK63" s="23" t="e">
        <f t="shared" ca="1" si="33"/>
        <v>#N/A</v>
      </c>
      <c r="CL63" s="23" t="e">
        <f t="shared" ca="1" si="34"/>
        <v>#N/A</v>
      </c>
      <c r="CM63" s="23" t="e">
        <f t="shared" ca="1" si="39"/>
        <v>#N/A</v>
      </c>
      <c r="CN63" s="23" t="e">
        <f t="shared" ca="1" si="40"/>
        <v>#N/A</v>
      </c>
      <c r="CO63" s="23" t="e">
        <f t="shared" ca="1" si="49"/>
        <v>#N/A</v>
      </c>
      <c r="CP63" s="23" t="e">
        <f t="shared" ca="1" si="50"/>
        <v>#N/A</v>
      </c>
      <c r="CQ63" s="23" t="e">
        <f t="shared" ca="1" si="55"/>
        <v>#N/A</v>
      </c>
      <c r="CR63" s="23" t="e">
        <f t="shared" ca="1" si="56"/>
        <v>#N/A</v>
      </c>
      <c r="CS63" s="23" t="e">
        <f t="shared" ca="1" si="57"/>
        <v>#N/A</v>
      </c>
      <c r="CT63" s="23" t="e">
        <f t="shared" ca="1" si="58"/>
        <v>#N/A</v>
      </c>
      <c r="CU63" s="23" t="e">
        <f t="shared" ca="1" si="65"/>
        <v>#N/A</v>
      </c>
      <c r="CV63" s="23" t="e">
        <f t="shared" ca="1" si="66"/>
        <v>#N/A</v>
      </c>
      <c r="CW63" s="23" t="e">
        <f t="shared" ca="1" si="109"/>
        <v>#N/A</v>
      </c>
      <c r="CX63" s="23" t="e">
        <f t="shared" ca="1" si="110"/>
        <v>#N/A</v>
      </c>
      <c r="CY63" s="23" t="e">
        <f t="shared" ca="1" si="67"/>
        <v>#N/A</v>
      </c>
      <c r="CZ63" s="23" t="e">
        <f t="shared" ca="1" si="68"/>
        <v>#N/A</v>
      </c>
      <c r="DA63" s="23" t="e">
        <f t="shared" ca="1" si="85"/>
        <v>#N/A</v>
      </c>
      <c r="DB63" s="23" t="e">
        <f t="shared" ca="1" si="86"/>
        <v>#N/A</v>
      </c>
      <c r="DC63" s="23"/>
      <c r="DD63" s="23"/>
      <c r="DE63" s="23" t="e">
        <f t="shared" ca="1" si="87"/>
        <v>#N/A</v>
      </c>
      <c r="DF63" s="23" t="e">
        <f t="shared" ca="1" si="88"/>
        <v>#N/A</v>
      </c>
      <c r="DG63" s="23" t="e">
        <f t="shared" ca="1" si="93"/>
        <v>#N/A</v>
      </c>
      <c r="DH63" s="23" t="e">
        <f t="shared" ca="1" si="94"/>
        <v>#N/A</v>
      </c>
      <c r="DI63" s="23" t="e">
        <f t="shared" ca="1" si="105"/>
        <v>#N/A</v>
      </c>
      <c r="DJ63" s="23" t="e">
        <f t="shared" ca="1" si="106"/>
        <v>#N/A</v>
      </c>
      <c r="DK63" s="23" t="e">
        <f t="shared" ca="1" si="113"/>
        <v>#N/A</v>
      </c>
      <c r="DL63" s="23" t="e">
        <f t="shared" ca="1" si="114"/>
        <v>#N/A</v>
      </c>
      <c r="DM63" s="23" t="e">
        <f t="shared" ca="1" si="117"/>
        <v>#N/A</v>
      </c>
      <c r="DN63" s="23" t="e">
        <f t="shared" ca="1" si="118"/>
        <v>#N/A</v>
      </c>
      <c r="DO63" s="23" t="e">
        <f t="shared" ca="1" si="119"/>
        <v>#N/A</v>
      </c>
      <c r="DP63" s="23" t="e">
        <f t="shared" ca="1" si="120"/>
        <v>#N/A</v>
      </c>
      <c r="DQ63" s="23" t="e">
        <f t="shared" ca="1" si="133"/>
        <v>#N/A</v>
      </c>
      <c r="DR63" s="23" t="e">
        <f t="shared" ca="1" si="134"/>
        <v>#N/A</v>
      </c>
      <c r="DS63" s="228" t="e">
        <f t="shared" ca="1" si="30"/>
        <v>#N/A</v>
      </c>
      <c r="DT63" s="93" t="e">
        <f t="shared" ca="1" si="31"/>
        <v>#N/A</v>
      </c>
      <c r="DU63" s="228" t="e">
        <f t="shared" ca="1" si="32"/>
        <v>#N/A</v>
      </c>
      <c r="DZ63" s="23" t="e">
        <f t="shared" ca="1" si="61"/>
        <v>#N/A</v>
      </c>
      <c r="EA63" s="23" t="e">
        <f t="shared" ca="1" si="62"/>
        <v>#N/A</v>
      </c>
      <c r="EB63" s="23" t="e">
        <f t="shared" ca="1" si="71"/>
        <v>#N/A</v>
      </c>
      <c r="EC63" s="23" t="e">
        <f t="shared" ca="1" si="72"/>
        <v>#N/A</v>
      </c>
      <c r="ED63" s="23" t="e">
        <f t="shared" ca="1" si="97"/>
        <v>#N/A</v>
      </c>
      <c r="EE63" s="23" t="e">
        <f t="shared" ca="1" si="98"/>
        <v>#N/A</v>
      </c>
      <c r="EF63" s="23" t="e">
        <f t="shared" ca="1" si="125"/>
        <v>#N/A</v>
      </c>
      <c r="EG63" s="23" t="e">
        <f t="shared" ca="1" si="126"/>
        <v>#N/A</v>
      </c>
      <c r="EH63" s="23" t="e">
        <f t="shared" ca="1" si="107"/>
        <v>#N/A</v>
      </c>
      <c r="EI63" s="23" t="e">
        <f t="shared" ca="1" si="108"/>
        <v>#N/A</v>
      </c>
      <c r="EJ63" s="23" t="e">
        <f t="shared" ca="1" si="121"/>
        <v>#N/A</v>
      </c>
      <c r="EK63" s="23" t="e">
        <f t="shared" ca="1" si="122"/>
        <v>#N/A</v>
      </c>
      <c r="EL63" s="23" t="e">
        <f t="shared" ca="1" si="131"/>
        <v>#N/A</v>
      </c>
      <c r="EM63" s="23" t="e">
        <f t="shared" ca="1" si="132"/>
        <v>#N/A</v>
      </c>
      <c r="EN63" s="228" t="e">
        <f t="shared" ca="1" si="16"/>
        <v>#N/A</v>
      </c>
      <c r="EO63" s="93" t="e">
        <f t="shared" ca="1" si="17"/>
        <v>#N/A</v>
      </c>
      <c r="EP63" s="93" t="e">
        <f t="shared" ca="1" si="18"/>
        <v>#N/A</v>
      </c>
    </row>
    <row r="64" spans="1:146" x14ac:dyDescent="0.2">
      <c r="A64" s="172" t="e">
        <f ca="1">VLOOKUP($D64,Curves!$A$2:$I$1700,9)</f>
        <v>#N/A</v>
      </c>
      <c r="B64" s="86" t="e">
        <f t="shared" ca="1" si="0"/>
        <v>#N/A</v>
      </c>
      <c r="C64" s="86">
        <f t="shared" si="1"/>
        <v>30</v>
      </c>
      <c r="D64" s="139">
        <v>38596</v>
      </c>
      <c r="E64" s="173" t="e">
        <f ca="1">VLOOKUP($D64,Curves!$A$2:$H$1700,2)*$B64</f>
        <v>#N/A</v>
      </c>
      <c r="F64" s="172" t="e">
        <f ca="1">VLOOKUP($D64,Curves!$A$2:$H$1700,3)*$B64</f>
        <v>#N/A</v>
      </c>
      <c r="G64" s="172" t="e">
        <f ca="1">VLOOKUP($D64,Curves!$A$2:$H$1700,7)*$B64</f>
        <v>#N/A</v>
      </c>
      <c r="H64" s="172" t="e">
        <f ca="1">VLOOKUP($D64,Curves!$A$2:$H$1700,5)*$B64</f>
        <v>#N/A</v>
      </c>
      <c r="I64" s="172" t="e">
        <f ca="1">VLOOKUP($D64,Curves!$A$2:$H$1700,4)*$B64</f>
        <v>#N/A</v>
      </c>
      <c r="J64" s="174" t="e">
        <f ca="1">VLOOKUP($D64,Curves!$A$2:$H$1700,8)*$B64</f>
        <v>#N/A</v>
      </c>
      <c r="K64" s="172" t="e">
        <f t="shared" ca="1" si="2"/>
        <v>#N/A</v>
      </c>
      <c r="L64" s="140" t="e">
        <f ca="1">VLOOKUP($D64,Curves!$N$2:$T$2600,2)*$B64</f>
        <v>#N/A</v>
      </c>
      <c r="M64" s="141" t="e">
        <f ca="1">VLOOKUP($D64,Curves!$N$2:$T$2600,3)*$B64</f>
        <v>#N/A</v>
      </c>
      <c r="N64" s="181" t="e">
        <f t="shared" ca="1" si="3"/>
        <v>#N/A</v>
      </c>
      <c r="O64" s="182" t="e">
        <f t="shared" ca="1" si="4"/>
        <v>#N/A</v>
      </c>
      <c r="P64" s="173" t="e">
        <f t="shared" ca="1" si="5"/>
        <v>#N/A</v>
      </c>
      <c r="Q64" s="140" t="e">
        <f ca="1">VLOOKUP($D64,Curves!$N$2:$T$2600,4)*$B64</f>
        <v>#N/A</v>
      </c>
      <c r="R64" s="141" t="e">
        <f ca="1">VLOOKUP($D64,Curves!$N$2:$T$2600,5)*$B64</f>
        <v>#N/A</v>
      </c>
      <c r="S64" s="181" t="e">
        <f t="shared" ca="1" si="6"/>
        <v>#N/A</v>
      </c>
      <c r="T64" s="182" t="e">
        <f t="shared" ca="1" si="7"/>
        <v>#N/A</v>
      </c>
      <c r="U64" s="151" t="e">
        <f t="shared" ca="1" si="8"/>
        <v>#N/A</v>
      </c>
      <c r="V64" s="151" t="e">
        <f t="shared" ca="1" si="9"/>
        <v>#N/A</v>
      </c>
      <c r="W64" s="151" t="e">
        <f t="shared" ca="1" si="10"/>
        <v>#N/A</v>
      </c>
      <c r="X64" s="343" t="e">
        <f ca="1">VLOOKUP($D64,[2]CurveFetch!$D$8:$S$13000,16,0)*$B64</f>
        <v>#N/A</v>
      </c>
      <c r="Y64" s="141" t="e">
        <f ca="1">VLOOKUP($D64,Curves!$N$2:$T$2600,7)*$B64</f>
        <v>#N/A</v>
      </c>
      <c r="Z64" s="200" t="e">
        <f t="shared" ca="1" si="11"/>
        <v>#N/A</v>
      </c>
      <c r="AA64" s="181" t="e">
        <f t="shared" ca="1" si="12"/>
        <v>#N/A</v>
      </c>
      <c r="AB64" s="181" t="e">
        <f t="shared" ca="1" si="13"/>
        <v>#N/A</v>
      </c>
      <c r="AC64" s="181" t="e">
        <f t="shared" ca="1" si="13"/>
        <v>#N/A</v>
      </c>
      <c r="AD64" s="181" t="e">
        <f t="shared" ca="1" si="14"/>
        <v>#N/A</v>
      </c>
      <c r="AE64" s="182" t="e">
        <f t="shared" ca="1" si="15"/>
        <v>#N/A</v>
      </c>
      <c r="AF64" s="23" t="e">
        <f t="shared" ca="1" si="41"/>
        <v>#N/A</v>
      </c>
      <c r="AG64" s="23" t="e">
        <f t="shared" ca="1" si="42"/>
        <v>#N/A</v>
      </c>
      <c r="AH64" s="23" t="e">
        <f t="shared" ca="1" si="63"/>
        <v>#N/A</v>
      </c>
      <c r="AI64" s="23" t="e">
        <f t="shared" ca="1" si="64"/>
        <v>#N/A</v>
      </c>
      <c r="AJ64" s="23" t="e">
        <f t="shared" ca="1" si="79"/>
        <v>#N/A</v>
      </c>
      <c r="AK64" s="23" t="e">
        <f t="shared" ca="1" si="80"/>
        <v>#N/A</v>
      </c>
      <c r="AL64" s="23" t="e">
        <f t="shared" ca="1" si="89"/>
        <v>#N/A</v>
      </c>
      <c r="AM64" s="23" t="e">
        <f t="shared" ca="1" si="90"/>
        <v>#N/A</v>
      </c>
      <c r="AN64" s="23" t="e">
        <f t="shared" ca="1" si="99"/>
        <v>#N/A</v>
      </c>
      <c r="AO64" s="23" t="e">
        <f t="shared" ca="1" si="100"/>
        <v>#N/A</v>
      </c>
      <c r="AP64" s="23" t="e">
        <f t="shared" ca="1" si="91"/>
        <v>#N/A</v>
      </c>
      <c r="AQ64" s="23" t="e">
        <f t="shared" ca="1" si="92"/>
        <v>#N/A</v>
      </c>
      <c r="AR64" s="23" t="e">
        <f t="shared" ca="1" si="103"/>
        <v>#N/A</v>
      </c>
      <c r="AS64" s="23" t="e">
        <f t="shared" ca="1" si="104"/>
        <v>#N/A</v>
      </c>
      <c r="AT64" s="23" t="e">
        <f t="shared" ca="1" si="123"/>
        <v>#N/A</v>
      </c>
      <c r="AU64" s="23" t="e">
        <f t="shared" ca="1" si="124"/>
        <v>#N/A</v>
      </c>
      <c r="AV64" s="228" t="e">
        <f t="shared" ca="1" si="19"/>
        <v>#N/A</v>
      </c>
      <c r="AW64" s="26" t="e">
        <f t="shared" ca="1" si="20"/>
        <v>#N/A</v>
      </c>
      <c r="AX64" s="228" t="e">
        <f t="shared" ca="1" si="21"/>
        <v>#N/A</v>
      </c>
      <c r="AY64" s="23" t="e">
        <f t="shared" ca="1" si="35"/>
        <v>#N/A</v>
      </c>
      <c r="AZ64" s="23" t="e">
        <f t="shared" ca="1" si="36"/>
        <v>#N/A</v>
      </c>
      <c r="BA64" s="23" t="e">
        <f t="shared" ca="1" si="43"/>
        <v>#N/A</v>
      </c>
      <c r="BB64" s="23" t="e">
        <f t="shared" ca="1" si="44"/>
        <v>#N/A</v>
      </c>
      <c r="BC64" s="23" t="e">
        <f t="shared" ca="1" si="37"/>
        <v>#N/A</v>
      </c>
      <c r="BD64" s="23" t="e">
        <f t="shared" ca="1" si="38"/>
        <v>#N/A</v>
      </c>
      <c r="BE64" s="23" t="e">
        <f t="shared" ca="1" si="47"/>
        <v>#N/A</v>
      </c>
      <c r="BF64" s="23" t="e">
        <f t="shared" ca="1" si="48"/>
        <v>#N/A</v>
      </c>
      <c r="BG64" s="23" t="e">
        <f t="shared" ca="1" si="53"/>
        <v>#N/A</v>
      </c>
      <c r="BH64" s="23" t="e">
        <f t="shared" ca="1" si="54"/>
        <v>#N/A</v>
      </c>
      <c r="BI64" s="23" t="e">
        <f t="shared" ca="1" si="75"/>
        <v>#N/A</v>
      </c>
      <c r="BJ64" s="23" t="e">
        <f t="shared" ca="1" si="76"/>
        <v>#N/A</v>
      </c>
      <c r="BK64" s="23" t="e">
        <f t="shared" ca="1" si="77"/>
        <v>#N/A</v>
      </c>
      <c r="BL64" s="23" t="e">
        <f t="shared" ca="1" si="78"/>
        <v>#N/A</v>
      </c>
      <c r="BM64" s="23" t="e">
        <f t="shared" ca="1" si="81"/>
        <v>#N/A</v>
      </c>
      <c r="BN64" s="23" t="e">
        <f t="shared" ca="1" si="82"/>
        <v>#N/A</v>
      </c>
      <c r="BO64" s="23" t="e">
        <f t="shared" ca="1" si="101"/>
        <v>#N/A</v>
      </c>
      <c r="BP64" s="23" t="e">
        <f t="shared" ca="1" si="102"/>
        <v>#N/A</v>
      </c>
      <c r="BQ64" s="23" t="e">
        <f t="shared" ca="1" si="111"/>
        <v>#N/A</v>
      </c>
      <c r="BR64" s="23" t="e">
        <f t="shared" ca="1" si="112"/>
        <v>#N/A</v>
      </c>
      <c r="BS64" s="23" t="e">
        <f t="shared" ca="1" si="127"/>
        <v>#N/A</v>
      </c>
      <c r="BT64" s="23" t="e">
        <f t="shared" ca="1" si="128"/>
        <v>#N/A</v>
      </c>
      <c r="BU64" s="23" t="e">
        <f t="shared" ca="1" si="129"/>
        <v>#N/A</v>
      </c>
      <c r="BV64" s="23" t="e">
        <f t="shared" ca="1" si="130"/>
        <v>#N/A</v>
      </c>
      <c r="BW64" s="389" t="e">
        <f t="shared" ca="1" si="22"/>
        <v>#N/A</v>
      </c>
      <c r="BX64" s="224" t="e">
        <f t="shared" ca="1" si="23"/>
        <v>#N/A</v>
      </c>
      <c r="BY64" s="93" t="e">
        <f t="shared" ca="1" si="24"/>
        <v>#N/A</v>
      </c>
      <c r="BZ64" s="23" t="e">
        <f t="shared" ca="1" si="51"/>
        <v>#N/A</v>
      </c>
      <c r="CA64" s="23" t="e">
        <f t="shared" ca="1" si="52"/>
        <v>#N/A</v>
      </c>
      <c r="CB64" s="23" t="e">
        <f t="shared" ca="1" si="83"/>
        <v>#N/A</v>
      </c>
      <c r="CC64" s="23" t="e">
        <f t="shared" ca="1" si="84"/>
        <v>#N/A</v>
      </c>
      <c r="CD64" s="23" t="e">
        <f t="shared" ca="1" si="115"/>
        <v>#N/A</v>
      </c>
      <c r="CE64" s="23" t="e">
        <f t="shared" ca="1" si="116"/>
        <v>#N/A</v>
      </c>
      <c r="CF64" s="228" t="e">
        <f t="shared" ca="1" si="25"/>
        <v>#N/A</v>
      </c>
      <c r="CG64" s="224" t="e">
        <f t="shared" ca="1" si="26"/>
        <v>#N/A</v>
      </c>
      <c r="CH64" s="228" t="e">
        <f t="shared" ca="1" si="27"/>
        <v>#N/A</v>
      </c>
      <c r="CI64" s="23" t="e">
        <f t="shared" ca="1" si="28"/>
        <v>#N/A</v>
      </c>
      <c r="CJ64" s="23" t="e">
        <f t="shared" ca="1" si="29"/>
        <v>#N/A</v>
      </c>
      <c r="CK64" s="23" t="e">
        <f t="shared" ca="1" si="33"/>
        <v>#N/A</v>
      </c>
      <c r="CL64" s="23" t="e">
        <f t="shared" ca="1" si="34"/>
        <v>#N/A</v>
      </c>
      <c r="CM64" s="23" t="e">
        <f t="shared" ca="1" si="39"/>
        <v>#N/A</v>
      </c>
      <c r="CN64" s="23" t="e">
        <f t="shared" ca="1" si="40"/>
        <v>#N/A</v>
      </c>
      <c r="CO64" s="23" t="e">
        <f t="shared" ca="1" si="49"/>
        <v>#N/A</v>
      </c>
      <c r="CP64" s="23" t="e">
        <f t="shared" ca="1" si="50"/>
        <v>#N/A</v>
      </c>
      <c r="CQ64" s="23" t="e">
        <f t="shared" ca="1" si="55"/>
        <v>#N/A</v>
      </c>
      <c r="CR64" s="23" t="e">
        <f t="shared" ca="1" si="56"/>
        <v>#N/A</v>
      </c>
      <c r="CS64" s="23" t="e">
        <f t="shared" ca="1" si="57"/>
        <v>#N/A</v>
      </c>
      <c r="CT64" s="23" t="e">
        <f t="shared" ca="1" si="58"/>
        <v>#N/A</v>
      </c>
      <c r="CU64" s="23" t="e">
        <f t="shared" ca="1" si="65"/>
        <v>#N/A</v>
      </c>
      <c r="CV64" s="23" t="e">
        <f t="shared" ca="1" si="66"/>
        <v>#N/A</v>
      </c>
      <c r="CW64" s="23" t="e">
        <f t="shared" ca="1" si="109"/>
        <v>#N/A</v>
      </c>
      <c r="CX64" s="23" t="e">
        <f t="shared" ca="1" si="110"/>
        <v>#N/A</v>
      </c>
      <c r="CY64" s="23" t="e">
        <f t="shared" ca="1" si="67"/>
        <v>#N/A</v>
      </c>
      <c r="CZ64" s="23" t="e">
        <f t="shared" ca="1" si="68"/>
        <v>#N/A</v>
      </c>
      <c r="DA64" s="23" t="e">
        <f t="shared" ca="1" si="85"/>
        <v>#N/A</v>
      </c>
      <c r="DB64" s="23" t="e">
        <f t="shared" ca="1" si="86"/>
        <v>#N/A</v>
      </c>
      <c r="DC64" s="23"/>
      <c r="DD64" s="23"/>
      <c r="DE64" s="23" t="e">
        <f t="shared" ca="1" si="87"/>
        <v>#N/A</v>
      </c>
      <c r="DF64" s="23" t="e">
        <f t="shared" ca="1" si="88"/>
        <v>#N/A</v>
      </c>
      <c r="DG64" s="23" t="e">
        <f t="shared" ca="1" si="93"/>
        <v>#N/A</v>
      </c>
      <c r="DH64" s="23" t="e">
        <f t="shared" ca="1" si="94"/>
        <v>#N/A</v>
      </c>
      <c r="DI64" s="23" t="e">
        <f t="shared" ca="1" si="105"/>
        <v>#N/A</v>
      </c>
      <c r="DJ64" s="23" t="e">
        <f t="shared" ca="1" si="106"/>
        <v>#N/A</v>
      </c>
      <c r="DK64" s="23" t="e">
        <f t="shared" ca="1" si="113"/>
        <v>#N/A</v>
      </c>
      <c r="DL64" s="23" t="e">
        <f t="shared" ca="1" si="114"/>
        <v>#N/A</v>
      </c>
      <c r="DM64" s="23" t="e">
        <f t="shared" ca="1" si="117"/>
        <v>#N/A</v>
      </c>
      <c r="DN64" s="23" t="e">
        <f t="shared" ca="1" si="118"/>
        <v>#N/A</v>
      </c>
      <c r="DO64" s="23" t="e">
        <f t="shared" ca="1" si="119"/>
        <v>#N/A</v>
      </c>
      <c r="DP64" s="23" t="e">
        <f t="shared" ca="1" si="120"/>
        <v>#N/A</v>
      </c>
      <c r="DQ64" s="23" t="e">
        <f t="shared" ca="1" si="133"/>
        <v>#N/A</v>
      </c>
      <c r="DR64" s="23" t="e">
        <f t="shared" ca="1" si="134"/>
        <v>#N/A</v>
      </c>
      <c r="DS64" s="228" t="e">
        <f t="shared" ca="1" si="30"/>
        <v>#N/A</v>
      </c>
      <c r="DT64" s="93" t="e">
        <f t="shared" ca="1" si="31"/>
        <v>#N/A</v>
      </c>
      <c r="DU64" s="228" t="e">
        <f t="shared" ca="1" si="32"/>
        <v>#N/A</v>
      </c>
      <c r="DZ64" s="23" t="e">
        <f t="shared" ca="1" si="61"/>
        <v>#N/A</v>
      </c>
      <c r="EA64" s="23" t="e">
        <f t="shared" ca="1" si="62"/>
        <v>#N/A</v>
      </c>
      <c r="EB64" s="23" t="e">
        <f t="shared" ca="1" si="71"/>
        <v>#N/A</v>
      </c>
      <c r="EC64" s="23" t="e">
        <f t="shared" ca="1" si="72"/>
        <v>#N/A</v>
      </c>
      <c r="ED64" s="23" t="e">
        <f t="shared" ca="1" si="97"/>
        <v>#N/A</v>
      </c>
      <c r="EE64" s="23" t="e">
        <f t="shared" ca="1" si="98"/>
        <v>#N/A</v>
      </c>
      <c r="EF64" s="23" t="e">
        <f t="shared" ca="1" si="125"/>
        <v>#N/A</v>
      </c>
      <c r="EG64" s="23" t="e">
        <f t="shared" ca="1" si="126"/>
        <v>#N/A</v>
      </c>
      <c r="EH64" s="23" t="e">
        <f t="shared" ca="1" si="107"/>
        <v>#N/A</v>
      </c>
      <c r="EI64" s="23" t="e">
        <f t="shared" ca="1" si="108"/>
        <v>#N/A</v>
      </c>
      <c r="EJ64" s="23" t="e">
        <f t="shared" ca="1" si="121"/>
        <v>#N/A</v>
      </c>
      <c r="EK64" s="23" t="e">
        <f t="shared" ca="1" si="122"/>
        <v>#N/A</v>
      </c>
      <c r="EL64" s="23" t="e">
        <f t="shared" ca="1" si="131"/>
        <v>#N/A</v>
      </c>
      <c r="EM64" s="23" t="e">
        <f t="shared" ca="1" si="132"/>
        <v>#N/A</v>
      </c>
      <c r="EN64" s="228" t="e">
        <f t="shared" ca="1" si="16"/>
        <v>#N/A</v>
      </c>
      <c r="EO64" s="93" t="e">
        <f t="shared" ca="1" si="17"/>
        <v>#N/A</v>
      </c>
      <c r="EP64" s="93" t="e">
        <f t="shared" ca="1" si="18"/>
        <v>#N/A</v>
      </c>
    </row>
    <row r="65" spans="1:146" x14ac:dyDescent="0.2">
      <c r="A65" s="172" t="e">
        <f ca="1">VLOOKUP($D65,Curves!$A$2:$I$1700,9)</f>
        <v>#N/A</v>
      </c>
      <c r="B65" s="86" t="e">
        <f t="shared" ca="1" si="0"/>
        <v>#N/A</v>
      </c>
      <c r="C65" s="86">
        <f t="shared" si="1"/>
        <v>31</v>
      </c>
      <c r="D65" s="139">
        <v>38626</v>
      </c>
      <c r="E65" s="173" t="e">
        <f ca="1">VLOOKUP($D65,Curves!$A$2:$H$1700,2)*$B65</f>
        <v>#N/A</v>
      </c>
      <c r="F65" s="172" t="e">
        <f ca="1">VLOOKUP($D65,Curves!$A$2:$H$1700,3)*$B65</f>
        <v>#N/A</v>
      </c>
      <c r="G65" s="172" t="e">
        <f ca="1">VLOOKUP($D65,Curves!$A$2:$H$1700,7)*$B65</f>
        <v>#N/A</v>
      </c>
      <c r="H65" s="172" t="e">
        <f ca="1">VLOOKUP($D65,Curves!$A$2:$H$1700,5)*$B65</f>
        <v>#N/A</v>
      </c>
      <c r="I65" s="172" t="e">
        <f ca="1">VLOOKUP($D65,Curves!$A$2:$H$1700,4)*$B65</f>
        <v>#N/A</v>
      </c>
      <c r="J65" s="174" t="e">
        <f ca="1">VLOOKUP($D65,Curves!$A$2:$H$1700,8)*$B65</f>
        <v>#N/A</v>
      </c>
      <c r="K65" s="172" t="e">
        <f t="shared" ca="1" si="2"/>
        <v>#N/A</v>
      </c>
      <c r="L65" s="140" t="e">
        <f ca="1">VLOOKUP($D65,Curves!$N$2:$T$2600,2)*$B65</f>
        <v>#N/A</v>
      </c>
      <c r="M65" s="141" t="e">
        <f ca="1">VLOOKUP($D65,Curves!$N$2:$T$2600,3)*$B65</f>
        <v>#N/A</v>
      </c>
      <c r="N65" s="181" t="e">
        <f t="shared" ca="1" si="3"/>
        <v>#N/A</v>
      </c>
      <c r="O65" s="182" t="e">
        <f t="shared" ca="1" si="4"/>
        <v>#N/A</v>
      </c>
      <c r="P65" s="173" t="e">
        <f t="shared" ca="1" si="5"/>
        <v>#N/A</v>
      </c>
      <c r="Q65" s="140" t="e">
        <f ca="1">VLOOKUP($D65,Curves!$N$2:$T$2600,4)*$B65</f>
        <v>#N/A</v>
      </c>
      <c r="R65" s="141" t="e">
        <f ca="1">VLOOKUP($D65,Curves!$N$2:$T$2600,5)*$B65</f>
        <v>#N/A</v>
      </c>
      <c r="S65" s="181" t="e">
        <f t="shared" ca="1" si="6"/>
        <v>#N/A</v>
      </c>
      <c r="T65" s="182" t="e">
        <f t="shared" ca="1" si="7"/>
        <v>#N/A</v>
      </c>
      <c r="U65" s="151" t="e">
        <f t="shared" ca="1" si="8"/>
        <v>#N/A</v>
      </c>
      <c r="V65" s="151" t="e">
        <f t="shared" ca="1" si="9"/>
        <v>#N/A</v>
      </c>
      <c r="W65" s="151" t="e">
        <f t="shared" ca="1" si="10"/>
        <v>#N/A</v>
      </c>
      <c r="X65" s="343" t="e">
        <f ca="1">VLOOKUP($D65,[2]CurveFetch!$D$8:$S$13000,16,0)*$B65</f>
        <v>#N/A</v>
      </c>
      <c r="Y65" s="141" t="e">
        <f ca="1">VLOOKUP($D65,Curves!$N$2:$T$2600,7)*$B65</f>
        <v>#N/A</v>
      </c>
      <c r="Z65" s="200" t="e">
        <f t="shared" ca="1" si="11"/>
        <v>#N/A</v>
      </c>
      <c r="AA65" s="181" t="e">
        <f t="shared" ca="1" si="12"/>
        <v>#N/A</v>
      </c>
      <c r="AB65" s="181" t="e">
        <f t="shared" ca="1" si="13"/>
        <v>#N/A</v>
      </c>
      <c r="AC65" s="181" t="e">
        <f t="shared" ca="1" si="13"/>
        <v>#N/A</v>
      </c>
      <c r="AD65" s="181" t="e">
        <f t="shared" ca="1" si="14"/>
        <v>#N/A</v>
      </c>
      <c r="AE65" s="182" t="e">
        <f t="shared" ca="1" si="15"/>
        <v>#N/A</v>
      </c>
      <c r="AF65" s="23" t="e">
        <f t="shared" ca="1" si="41"/>
        <v>#N/A</v>
      </c>
      <c r="AG65" s="23" t="e">
        <f t="shared" ca="1" si="42"/>
        <v>#N/A</v>
      </c>
      <c r="AH65" s="23" t="e">
        <f t="shared" ca="1" si="63"/>
        <v>#N/A</v>
      </c>
      <c r="AI65" s="23" t="e">
        <f t="shared" ca="1" si="64"/>
        <v>#N/A</v>
      </c>
      <c r="AJ65" s="23" t="e">
        <f t="shared" ca="1" si="79"/>
        <v>#N/A</v>
      </c>
      <c r="AK65" s="23" t="e">
        <f t="shared" ca="1" si="80"/>
        <v>#N/A</v>
      </c>
      <c r="AL65" s="23" t="e">
        <f t="shared" ca="1" si="89"/>
        <v>#N/A</v>
      </c>
      <c r="AM65" s="23" t="e">
        <f t="shared" ca="1" si="90"/>
        <v>#N/A</v>
      </c>
      <c r="AN65" s="23" t="e">
        <f t="shared" ca="1" si="99"/>
        <v>#N/A</v>
      </c>
      <c r="AO65" s="23" t="e">
        <f t="shared" ca="1" si="100"/>
        <v>#N/A</v>
      </c>
      <c r="AP65" s="23" t="e">
        <f t="shared" ca="1" si="91"/>
        <v>#N/A</v>
      </c>
      <c r="AQ65" s="23" t="e">
        <f t="shared" ca="1" si="92"/>
        <v>#N/A</v>
      </c>
      <c r="AR65" s="23" t="e">
        <f t="shared" ca="1" si="103"/>
        <v>#N/A</v>
      </c>
      <c r="AS65" s="23" t="e">
        <f t="shared" ca="1" si="104"/>
        <v>#N/A</v>
      </c>
      <c r="AT65" s="23" t="e">
        <f t="shared" ca="1" si="123"/>
        <v>#N/A</v>
      </c>
      <c r="AU65" s="23" t="e">
        <f t="shared" ca="1" si="124"/>
        <v>#N/A</v>
      </c>
      <c r="AV65" s="228" t="e">
        <f t="shared" ca="1" si="19"/>
        <v>#N/A</v>
      </c>
      <c r="AW65" s="26" t="e">
        <f t="shared" ca="1" si="20"/>
        <v>#N/A</v>
      </c>
      <c r="AX65" s="228" t="e">
        <f t="shared" ca="1" si="21"/>
        <v>#N/A</v>
      </c>
      <c r="AY65" s="23" t="e">
        <f t="shared" ca="1" si="35"/>
        <v>#N/A</v>
      </c>
      <c r="AZ65" s="23" t="e">
        <f t="shared" ca="1" si="36"/>
        <v>#N/A</v>
      </c>
      <c r="BA65" s="23" t="e">
        <f t="shared" ca="1" si="43"/>
        <v>#N/A</v>
      </c>
      <c r="BB65" s="23" t="e">
        <f t="shared" ca="1" si="44"/>
        <v>#N/A</v>
      </c>
      <c r="BC65" s="23" t="e">
        <f t="shared" ca="1" si="37"/>
        <v>#N/A</v>
      </c>
      <c r="BD65" s="23" t="e">
        <f t="shared" ca="1" si="38"/>
        <v>#N/A</v>
      </c>
      <c r="BE65" s="23" t="e">
        <f t="shared" ca="1" si="47"/>
        <v>#N/A</v>
      </c>
      <c r="BF65" s="23" t="e">
        <f t="shared" ca="1" si="48"/>
        <v>#N/A</v>
      </c>
      <c r="BG65" s="23" t="e">
        <f t="shared" ca="1" si="53"/>
        <v>#N/A</v>
      </c>
      <c r="BH65" s="23" t="e">
        <f t="shared" ca="1" si="54"/>
        <v>#N/A</v>
      </c>
      <c r="BI65" s="23" t="e">
        <f t="shared" ca="1" si="75"/>
        <v>#N/A</v>
      </c>
      <c r="BJ65" s="23" t="e">
        <f t="shared" ca="1" si="76"/>
        <v>#N/A</v>
      </c>
      <c r="BK65" s="23" t="e">
        <f t="shared" ca="1" si="77"/>
        <v>#N/A</v>
      </c>
      <c r="BL65" s="23" t="e">
        <f t="shared" ca="1" si="78"/>
        <v>#N/A</v>
      </c>
      <c r="BM65" s="23" t="e">
        <f t="shared" ca="1" si="81"/>
        <v>#N/A</v>
      </c>
      <c r="BN65" s="23" t="e">
        <f t="shared" ca="1" si="82"/>
        <v>#N/A</v>
      </c>
      <c r="BO65" s="23" t="e">
        <f t="shared" ca="1" si="101"/>
        <v>#N/A</v>
      </c>
      <c r="BP65" s="23" t="e">
        <f t="shared" ca="1" si="102"/>
        <v>#N/A</v>
      </c>
      <c r="BQ65" s="23" t="e">
        <f t="shared" ca="1" si="111"/>
        <v>#N/A</v>
      </c>
      <c r="BR65" s="23" t="e">
        <f t="shared" ca="1" si="112"/>
        <v>#N/A</v>
      </c>
      <c r="BS65" s="23" t="e">
        <f t="shared" ca="1" si="127"/>
        <v>#N/A</v>
      </c>
      <c r="BT65" s="23" t="e">
        <f t="shared" ca="1" si="128"/>
        <v>#N/A</v>
      </c>
      <c r="BU65" s="23" t="e">
        <f t="shared" ca="1" si="129"/>
        <v>#N/A</v>
      </c>
      <c r="BV65" s="23" t="e">
        <f t="shared" ca="1" si="130"/>
        <v>#N/A</v>
      </c>
      <c r="BW65" s="389" t="e">
        <f t="shared" ca="1" si="22"/>
        <v>#N/A</v>
      </c>
      <c r="BX65" s="224" t="e">
        <f t="shared" ca="1" si="23"/>
        <v>#N/A</v>
      </c>
      <c r="BY65" s="93" t="e">
        <f t="shared" ca="1" si="24"/>
        <v>#N/A</v>
      </c>
      <c r="BZ65" s="23" t="e">
        <f t="shared" ca="1" si="51"/>
        <v>#N/A</v>
      </c>
      <c r="CA65" s="23" t="e">
        <f t="shared" ca="1" si="52"/>
        <v>#N/A</v>
      </c>
      <c r="CB65" s="23" t="e">
        <f t="shared" ca="1" si="83"/>
        <v>#N/A</v>
      </c>
      <c r="CC65" s="23" t="e">
        <f t="shared" ca="1" si="84"/>
        <v>#N/A</v>
      </c>
      <c r="CD65" s="23" t="e">
        <f t="shared" ca="1" si="115"/>
        <v>#N/A</v>
      </c>
      <c r="CE65" s="23" t="e">
        <f t="shared" ca="1" si="116"/>
        <v>#N/A</v>
      </c>
      <c r="CF65" s="228" t="e">
        <f t="shared" ca="1" si="25"/>
        <v>#N/A</v>
      </c>
      <c r="CG65" s="224" t="e">
        <f t="shared" ca="1" si="26"/>
        <v>#N/A</v>
      </c>
      <c r="CH65" s="228" t="e">
        <f t="shared" ca="1" si="27"/>
        <v>#N/A</v>
      </c>
      <c r="CI65" s="23" t="e">
        <f t="shared" ca="1" si="28"/>
        <v>#N/A</v>
      </c>
      <c r="CJ65" s="23" t="e">
        <f t="shared" ca="1" si="29"/>
        <v>#N/A</v>
      </c>
      <c r="CK65" s="23" t="e">
        <f t="shared" ca="1" si="33"/>
        <v>#N/A</v>
      </c>
      <c r="CL65" s="23" t="e">
        <f t="shared" ca="1" si="34"/>
        <v>#N/A</v>
      </c>
      <c r="CM65" s="23" t="e">
        <f t="shared" ca="1" si="39"/>
        <v>#N/A</v>
      </c>
      <c r="CN65" s="23" t="e">
        <f t="shared" ca="1" si="40"/>
        <v>#N/A</v>
      </c>
      <c r="CO65" s="23" t="e">
        <f t="shared" ca="1" si="49"/>
        <v>#N/A</v>
      </c>
      <c r="CP65" s="23" t="e">
        <f t="shared" ca="1" si="50"/>
        <v>#N/A</v>
      </c>
      <c r="CQ65" s="23" t="e">
        <f t="shared" ca="1" si="55"/>
        <v>#N/A</v>
      </c>
      <c r="CR65" s="23" t="e">
        <f t="shared" ca="1" si="56"/>
        <v>#N/A</v>
      </c>
      <c r="CS65" s="23" t="e">
        <f t="shared" ca="1" si="57"/>
        <v>#N/A</v>
      </c>
      <c r="CT65" s="23" t="e">
        <f t="shared" ca="1" si="58"/>
        <v>#N/A</v>
      </c>
      <c r="CU65" s="23" t="e">
        <f t="shared" ca="1" si="65"/>
        <v>#N/A</v>
      </c>
      <c r="CV65" s="23" t="e">
        <f t="shared" ca="1" si="66"/>
        <v>#N/A</v>
      </c>
      <c r="CW65" s="23" t="e">
        <f t="shared" ca="1" si="109"/>
        <v>#N/A</v>
      </c>
      <c r="CX65" s="23" t="e">
        <f t="shared" ca="1" si="110"/>
        <v>#N/A</v>
      </c>
      <c r="CY65" s="23" t="e">
        <f t="shared" ca="1" si="67"/>
        <v>#N/A</v>
      </c>
      <c r="CZ65" s="23" t="e">
        <f t="shared" ca="1" si="68"/>
        <v>#N/A</v>
      </c>
      <c r="DA65" s="23" t="e">
        <f t="shared" ca="1" si="85"/>
        <v>#N/A</v>
      </c>
      <c r="DB65" s="23" t="e">
        <f t="shared" ca="1" si="86"/>
        <v>#N/A</v>
      </c>
      <c r="DC65" s="23"/>
      <c r="DD65" s="23"/>
      <c r="DE65" s="23" t="e">
        <f t="shared" ca="1" si="87"/>
        <v>#N/A</v>
      </c>
      <c r="DF65" s="23" t="e">
        <f t="shared" ca="1" si="88"/>
        <v>#N/A</v>
      </c>
      <c r="DG65" s="23" t="e">
        <f t="shared" ca="1" si="93"/>
        <v>#N/A</v>
      </c>
      <c r="DH65" s="23" t="e">
        <f t="shared" ca="1" si="94"/>
        <v>#N/A</v>
      </c>
      <c r="DI65" s="23" t="e">
        <f t="shared" ca="1" si="105"/>
        <v>#N/A</v>
      </c>
      <c r="DJ65" s="23" t="e">
        <f t="shared" ca="1" si="106"/>
        <v>#N/A</v>
      </c>
      <c r="DK65" s="23" t="e">
        <f t="shared" ca="1" si="113"/>
        <v>#N/A</v>
      </c>
      <c r="DL65" s="23" t="e">
        <f t="shared" ca="1" si="114"/>
        <v>#N/A</v>
      </c>
      <c r="DM65" s="23" t="e">
        <f t="shared" ca="1" si="117"/>
        <v>#N/A</v>
      </c>
      <c r="DN65" s="23" t="e">
        <f t="shared" ca="1" si="118"/>
        <v>#N/A</v>
      </c>
      <c r="DO65" s="23" t="e">
        <f t="shared" ca="1" si="119"/>
        <v>#N/A</v>
      </c>
      <c r="DP65" s="23" t="e">
        <f t="shared" ca="1" si="120"/>
        <v>#N/A</v>
      </c>
      <c r="DQ65" s="23" t="e">
        <f t="shared" ca="1" si="133"/>
        <v>#N/A</v>
      </c>
      <c r="DR65" s="23" t="e">
        <f t="shared" ca="1" si="134"/>
        <v>#N/A</v>
      </c>
      <c r="DS65" s="228" t="e">
        <f t="shared" ca="1" si="30"/>
        <v>#N/A</v>
      </c>
      <c r="DT65" s="93" t="e">
        <f t="shared" ca="1" si="31"/>
        <v>#N/A</v>
      </c>
      <c r="DU65" s="228" t="e">
        <f t="shared" ca="1" si="32"/>
        <v>#N/A</v>
      </c>
      <c r="DZ65" s="23" t="e">
        <f t="shared" ca="1" si="61"/>
        <v>#N/A</v>
      </c>
      <c r="EA65" s="23" t="e">
        <f t="shared" ca="1" si="62"/>
        <v>#N/A</v>
      </c>
      <c r="EB65" s="23" t="e">
        <f t="shared" ca="1" si="71"/>
        <v>#N/A</v>
      </c>
      <c r="EC65" s="23" t="e">
        <f t="shared" ca="1" si="72"/>
        <v>#N/A</v>
      </c>
      <c r="ED65" s="23" t="e">
        <f t="shared" ca="1" si="97"/>
        <v>#N/A</v>
      </c>
      <c r="EE65" s="23" t="e">
        <f t="shared" ca="1" si="98"/>
        <v>#N/A</v>
      </c>
      <c r="EF65" s="23" t="e">
        <f t="shared" ca="1" si="125"/>
        <v>#N/A</v>
      </c>
      <c r="EG65" s="23" t="e">
        <f t="shared" ca="1" si="126"/>
        <v>#N/A</v>
      </c>
      <c r="EH65" s="23" t="e">
        <f t="shared" ca="1" si="107"/>
        <v>#N/A</v>
      </c>
      <c r="EI65" s="23" t="e">
        <f t="shared" ca="1" si="108"/>
        <v>#N/A</v>
      </c>
      <c r="EJ65" s="23" t="e">
        <f t="shared" ca="1" si="121"/>
        <v>#N/A</v>
      </c>
      <c r="EK65" s="23" t="e">
        <f t="shared" ca="1" si="122"/>
        <v>#N/A</v>
      </c>
      <c r="EL65" s="23" t="e">
        <f t="shared" ca="1" si="131"/>
        <v>#N/A</v>
      </c>
      <c r="EM65" s="23" t="e">
        <f t="shared" ca="1" si="132"/>
        <v>#N/A</v>
      </c>
      <c r="EN65" s="228" t="e">
        <f t="shared" ca="1" si="16"/>
        <v>#N/A</v>
      </c>
      <c r="EO65" s="93" t="e">
        <f t="shared" ca="1" si="17"/>
        <v>#N/A</v>
      </c>
      <c r="EP65" s="93" t="e">
        <f t="shared" ca="1" si="18"/>
        <v>#N/A</v>
      </c>
    </row>
    <row r="66" spans="1:146" x14ac:dyDescent="0.2">
      <c r="A66" s="172" t="e">
        <f ca="1">VLOOKUP($D66,Curves!$A$2:$I$1700,9)</f>
        <v>#N/A</v>
      </c>
      <c r="B66" s="86" t="e">
        <f t="shared" ca="1" si="0"/>
        <v>#N/A</v>
      </c>
      <c r="C66" s="86">
        <f t="shared" si="1"/>
        <v>30</v>
      </c>
      <c r="D66" s="139">
        <v>38657</v>
      </c>
      <c r="E66" s="173" t="e">
        <f ca="1">VLOOKUP($D66,Curves!$A$2:$H$1700,2)*$B66</f>
        <v>#N/A</v>
      </c>
      <c r="F66" s="172" t="e">
        <f ca="1">VLOOKUP($D66,Curves!$A$2:$H$1700,3)*$B66</f>
        <v>#N/A</v>
      </c>
      <c r="G66" s="172" t="e">
        <f ca="1">VLOOKUP($D66,Curves!$A$2:$H$1700,7)*$B66</f>
        <v>#N/A</v>
      </c>
      <c r="H66" s="172" t="e">
        <f ca="1">VLOOKUP($D66,Curves!$A$2:$H$1700,5)*$B66</f>
        <v>#N/A</v>
      </c>
      <c r="I66" s="172" t="e">
        <f ca="1">VLOOKUP($D66,Curves!$A$2:$H$1700,4)*$B66</f>
        <v>#N/A</v>
      </c>
      <c r="J66" s="174" t="e">
        <f ca="1">VLOOKUP($D66,Curves!$A$2:$H$1700,8)*$B66</f>
        <v>#N/A</v>
      </c>
      <c r="K66" s="172" t="e">
        <f t="shared" ca="1" si="2"/>
        <v>#N/A</v>
      </c>
      <c r="L66" s="140" t="e">
        <f ca="1">VLOOKUP($D66,Curves!$N$2:$T$2600,2)*$B66</f>
        <v>#N/A</v>
      </c>
      <c r="M66" s="141" t="e">
        <f ca="1">VLOOKUP($D66,Curves!$N$2:$T$2600,3)*$B66</f>
        <v>#N/A</v>
      </c>
      <c r="N66" s="181" t="e">
        <f t="shared" ca="1" si="3"/>
        <v>#N/A</v>
      </c>
      <c r="O66" s="182" t="e">
        <f t="shared" ca="1" si="4"/>
        <v>#N/A</v>
      </c>
      <c r="P66" s="173" t="e">
        <f t="shared" ca="1" si="5"/>
        <v>#N/A</v>
      </c>
      <c r="Q66" s="140" t="e">
        <f ca="1">VLOOKUP($D66,Curves!$N$2:$T$2600,4)*$B66</f>
        <v>#N/A</v>
      </c>
      <c r="R66" s="141" t="e">
        <f ca="1">VLOOKUP($D66,Curves!$N$2:$T$2600,5)*$B66</f>
        <v>#N/A</v>
      </c>
      <c r="S66" s="181" t="e">
        <f t="shared" ca="1" si="6"/>
        <v>#N/A</v>
      </c>
      <c r="T66" s="182" t="e">
        <f t="shared" ca="1" si="7"/>
        <v>#N/A</v>
      </c>
      <c r="U66" s="151" t="e">
        <f t="shared" ca="1" si="8"/>
        <v>#N/A</v>
      </c>
      <c r="V66" s="151" t="e">
        <f t="shared" ca="1" si="9"/>
        <v>#N/A</v>
      </c>
      <c r="W66" s="151" t="e">
        <f t="shared" ca="1" si="10"/>
        <v>#N/A</v>
      </c>
      <c r="X66" s="343" t="e">
        <f ca="1">VLOOKUP($D66,[2]CurveFetch!$D$8:$S$13000,16,0)*$B66</f>
        <v>#N/A</v>
      </c>
      <c r="Y66" s="141" t="e">
        <f ca="1">VLOOKUP($D66,Curves!$N$2:$T$2600,7)*$B66</f>
        <v>#N/A</v>
      </c>
      <c r="Z66" s="200" t="e">
        <f t="shared" ca="1" si="11"/>
        <v>#N/A</v>
      </c>
      <c r="AA66" s="181" t="e">
        <f t="shared" ca="1" si="12"/>
        <v>#N/A</v>
      </c>
      <c r="AB66" s="181" t="e">
        <f t="shared" ca="1" si="13"/>
        <v>#N/A</v>
      </c>
      <c r="AC66" s="181" t="e">
        <f t="shared" ca="1" si="13"/>
        <v>#N/A</v>
      </c>
      <c r="AD66" s="181" t="e">
        <f t="shared" ca="1" si="14"/>
        <v>#N/A</v>
      </c>
      <c r="AE66" s="182" t="e">
        <f t="shared" ca="1" si="15"/>
        <v>#N/A</v>
      </c>
      <c r="AF66" s="23" t="e">
        <f t="shared" ca="1" si="41"/>
        <v>#N/A</v>
      </c>
      <c r="AG66" s="23" t="e">
        <f t="shared" ca="1" si="42"/>
        <v>#N/A</v>
      </c>
      <c r="AH66" s="23" t="e">
        <f t="shared" ca="1" si="63"/>
        <v>#N/A</v>
      </c>
      <c r="AI66" s="23" t="e">
        <f t="shared" ca="1" si="64"/>
        <v>#N/A</v>
      </c>
      <c r="AJ66" s="23" t="e">
        <f t="shared" ca="1" si="79"/>
        <v>#N/A</v>
      </c>
      <c r="AK66" s="23" t="e">
        <f t="shared" ca="1" si="80"/>
        <v>#N/A</v>
      </c>
      <c r="AL66" s="23" t="e">
        <f t="shared" ca="1" si="89"/>
        <v>#N/A</v>
      </c>
      <c r="AM66" s="23" t="e">
        <f t="shared" ca="1" si="90"/>
        <v>#N/A</v>
      </c>
      <c r="AN66" s="23" t="e">
        <f t="shared" ca="1" si="99"/>
        <v>#N/A</v>
      </c>
      <c r="AO66" s="23" t="e">
        <f t="shared" ca="1" si="100"/>
        <v>#N/A</v>
      </c>
      <c r="AP66" s="23" t="e">
        <f t="shared" ca="1" si="91"/>
        <v>#N/A</v>
      </c>
      <c r="AQ66" s="23" t="e">
        <f t="shared" ca="1" si="92"/>
        <v>#N/A</v>
      </c>
      <c r="AR66" s="23" t="e">
        <f t="shared" ca="1" si="103"/>
        <v>#N/A</v>
      </c>
      <c r="AS66" s="23" t="e">
        <f t="shared" ca="1" si="104"/>
        <v>#N/A</v>
      </c>
      <c r="AT66" s="23" t="e">
        <f t="shared" ca="1" si="123"/>
        <v>#N/A</v>
      </c>
      <c r="AU66" s="23" t="e">
        <f t="shared" ca="1" si="124"/>
        <v>#N/A</v>
      </c>
      <c r="AV66" s="228" t="e">
        <f t="shared" ca="1" si="19"/>
        <v>#N/A</v>
      </c>
      <c r="AW66" s="26" t="e">
        <f t="shared" ca="1" si="20"/>
        <v>#N/A</v>
      </c>
      <c r="AX66" s="228" t="e">
        <f t="shared" ca="1" si="21"/>
        <v>#N/A</v>
      </c>
      <c r="AY66" s="23" t="e">
        <f t="shared" ca="1" si="35"/>
        <v>#N/A</v>
      </c>
      <c r="AZ66" s="23" t="e">
        <f t="shared" ca="1" si="36"/>
        <v>#N/A</v>
      </c>
      <c r="BA66" s="23" t="e">
        <f t="shared" ca="1" si="43"/>
        <v>#N/A</v>
      </c>
      <c r="BB66" s="23" t="e">
        <f t="shared" ca="1" si="44"/>
        <v>#N/A</v>
      </c>
      <c r="BC66" s="23" t="e">
        <f t="shared" ca="1" si="37"/>
        <v>#N/A</v>
      </c>
      <c r="BD66" s="23" t="e">
        <f t="shared" ca="1" si="38"/>
        <v>#N/A</v>
      </c>
      <c r="BE66" s="23" t="e">
        <f t="shared" ca="1" si="47"/>
        <v>#N/A</v>
      </c>
      <c r="BF66" s="23" t="e">
        <f t="shared" ca="1" si="48"/>
        <v>#N/A</v>
      </c>
      <c r="BG66" s="23" t="e">
        <f t="shared" ca="1" si="53"/>
        <v>#N/A</v>
      </c>
      <c r="BH66" s="23" t="e">
        <f t="shared" ca="1" si="54"/>
        <v>#N/A</v>
      </c>
      <c r="BI66" s="23" t="e">
        <f t="shared" ca="1" si="75"/>
        <v>#N/A</v>
      </c>
      <c r="BJ66" s="23" t="e">
        <f t="shared" ca="1" si="76"/>
        <v>#N/A</v>
      </c>
      <c r="BK66" s="23" t="e">
        <f t="shared" ca="1" si="77"/>
        <v>#N/A</v>
      </c>
      <c r="BL66" s="23" t="e">
        <f t="shared" ca="1" si="78"/>
        <v>#N/A</v>
      </c>
      <c r="BM66" s="23" t="e">
        <f t="shared" ca="1" si="81"/>
        <v>#N/A</v>
      </c>
      <c r="BN66" s="23" t="e">
        <f t="shared" ca="1" si="82"/>
        <v>#N/A</v>
      </c>
      <c r="BO66" s="23" t="e">
        <f t="shared" ca="1" si="101"/>
        <v>#N/A</v>
      </c>
      <c r="BP66" s="23" t="e">
        <f t="shared" ca="1" si="102"/>
        <v>#N/A</v>
      </c>
      <c r="BQ66" s="23" t="e">
        <f t="shared" ca="1" si="111"/>
        <v>#N/A</v>
      </c>
      <c r="BR66" s="23" t="e">
        <f t="shared" ca="1" si="112"/>
        <v>#N/A</v>
      </c>
      <c r="BS66" s="23" t="e">
        <f t="shared" ca="1" si="127"/>
        <v>#N/A</v>
      </c>
      <c r="BT66" s="23" t="e">
        <f t="shared" ca="1" si="128"/>
        <v>#N/A</v>
      </c>
      <c r="BU66" s="23" t="e">
        <f t="shared" ca="1" si="129"/>
        <v>#N/A</v>
      </c>
      <c r="BV66" s="23" t="e">
        <f t="shared" ca="1" si="130"/>
        <v>#N/A</v>
      </c>
      <c r="BW66" s="389" t="e">
        <f t="shared" ca="1" si="22"/>
        <v>#N/A</v>
      </c>
      <c r="BX66" s="224" t="e">
        <f t="shared" ca="1" si="23"/>
        <v>#N/A</v>
      </c>
      <c r="BY66" s="93" t="e">
        <f t="shared" ca="1" si="24"/>
        <v>#N/A</v>
      </c>
      <c r="BZ66" s="23" t="e">
        <f t="shared" ca="1" si="51"/>
        <v>#N/A</v>
      </c>
      <c r="CA66" s="23" t="e">
        <f t="shared" ca="1" si="52"/>
        <v>#N/A</v>
      </c>
      <c r="CB66" s="23" t="e">
        <f t="shared" ca="1" si="83"/>
        <v>#N/A</v>
      </c>
      <c r="CC66" s="23" t="e">
        <f t="shared" ca="1" si="84"/>
        <v>#N/A</v>
      </c>
      <c r="CD66" s="23" t="e">
        <f t="shared" ca="1" si="115"/>
        <v>#N/A</v>
      </c>
      <c r="CE66" s="23" t="e">
        <f t="shared" ca="1" si="116"/>
        <v>#N/A</v>
      </c>
      <c r="CF66" s="228" t="e">
        <f t="shared" ca="1" si="25"/>
        <v>#N/A</v>
      </c>
      <c r="CG66" s="224" t="e">
        <f t="shared" ca="1" si="26"/>
        <v>#N/A</v>
      </c>
      <c r="CH66" s="228" t="e">
        <f t="shared" ca="1" si="27"/>
        <v>#N/A</v>
      </c>
      <c r="CI66" s="23" t="e">
        <f t="shared" ca="1" si="28"/>
        <v>#N/A</v>
      </c>
      <c r="CJ66" s="23" t="e">
        <f t="shared" ca="1" si="29"/>
        <v>#N/A</v>
      </c>
      <c r="CK66" s="23" t="e">
        <f t="shared" ca="1" si="33"/>
        <v>#N/A</v>
      </c>
      <c r="CL66" s="23" t="e">
        <f t="shared" ca="1" si="34"/>
        <v>#N/A</v>
      </c>
      <c r="CM66" s="23" t="e">
        <f t="shared" ca="1" si="39"/>
        <v>#N/A</v>
      </c>
      <c r="CN66" s="23" t="e">
        <f t="shared" ca="1" si="40"/>
        <v>#N/A</v>
      </c>
      <c r="CO66" s="23" t="e">
        <f t="shared" ca="1" si="49"/>
        <v>#N/A</v>
      </c>
      <c r="CP66" s="23" t="e">
        <f t="shared" ca="1" si="50"/>
        <v>#N/A</v>
      </c>
      <c r="CQ66" s="23" t="e">
        <f t="shared" ca="1" si="55"/>
        <v>#N/A</v>
      </c>
      <c r="CR66" s="23" t="e">
        <f t="shared" ca="1" si="56"/>
        <v>#N/A</v>
      </c>
      <c r="CS66" s="23" t="e">
        <f t="shared" ca="1" si="57"/>
        <v>#N/A</v>
      </c>
      <c r="CT66" s="23" t="e">
        <f t="shared" ca="1" si="58"/>
        <v>#N/A</v>
      </c>
      <c r="CU66" s="23" t="e">
        <f t="shared" ca="1" si="65"/>
        <v>#N/A</v>
      </c>
      <c r="CV66" s="23" t="e">
        <f t="shared" ca="1" si="66"/>
        <v>#N/A</v>
      </c>
      <c r="CW66" s="23" t="e">
        <f t="shared" ca="1" si="109"/>
        <v>#N/A</v>
      </c>
      <c r="CX66" s="23" t="e">
        <f t="shared" ca="1" si="110"/>
        <v>#N/A</v>
      </c>
      <c r="CY66" s="23" t="e">
        <f t="shared" ca="1" si="67"/>
        <v>#N/A</v>
      </c>
      <c r="CZ66" s="23" t="e">
        <f t="shared" ca="1" si="68"/>
        <v>#N/A</v>
      </c>
      <c r="DA66" s="23" t="e">
        <f t="shared" ca="1" si="85"/>
        <v>#N/A</v>
      </c>
      <c r="DB66" s="23" t="e">
        <f t="shared" ca="1" si="86"/>
        <v>#N/A</v>
      </c>
      <c r="DC66" s="23"/>
      <c r="DD66" s="23"/>
      <c r="DE66" s="23" t="e">
        <f t="shared" ca="1" si="87"/>
        <v>#N/A</v>
      </c>
      <c r="DF66" s="23" t="e">
        <f t="shared" ca="1" si="88"/>
        <v>#N/A</v>
      </c>
      <c r="DG66" s="23" t="e">
        <f t="shared" ca="1" si="93"/>
        <v>#N/A</v>
      </c>
      <c r="DH66" s="23" t="e">
        <f t="shared" ca="1" si="94"/>
        <v>#N/A</v>
      </c>
      <c r="DI66" s="23" t="e">
        <f t="shared" ca="1" si="105"/>
        <v>#N/A</v>
      </c>
      <c r="DJ66" s="23" t="e">
        <f t="shared" ca="1" si="106"/>
        <v>#N/A</v>
      </c>
      <c r="DK66" s="23" t="e">
        <f t="shared" ca="1" si="113"/>
        <v>#N/A</v>
      </c>
      <c r="DL66" s="23" t="e">
        <f t="shared" ca="1" si="114"/>
        <v>#N/A</v>
      </c>
      <c r="DM66" s="23" t="e">
        <f t="shared" ca="1" si="117"/>
        <v>#N/A</v>
      </c>
      <c r="DN66" s="23" t="e">
        <f t="shared" ca="1" si="118"/>
        <v>#N/A</v>
      </c>
      <c r="DO66" s="23" t="e">
        <f t="shared" ca="1" si="119"/>
        <v>#N/A</v>
      </c>
      <c r="DP66" s="23" t="e">
        <f t="shared" ca="1" si="120"/>
        <v>#N/A</v>
      </c>
      <c r="DQ66" s="23" t="e">
        <f t="shared" ca="1" si="133"/>
        <v>#N/A</v>
      </c>
      <c r="DR66" s="23" t="e">
        <f t="shared" ca="1" si="134"/>
        <v>#N/A</v>
      </c>
      <c r="DS66" s="228" t="e">
        <f t="shared" ca="1" si="30"/>
        <v>#N/A</v>
      </c>
      <c r="DT66" s="93" t="e">
        <f t="shared" ca="1" si="31"/>
        <v>#N/A</v>
      </c>
      <c r="DU66" s="228" t="e">
        <f t="shared" ca="1" si="32"/>
        <v>#N/A</v>
      </c>
      <c r="DZ66" s="23" t="e">
        <f t="shared" ca="1" si="61"/>
        <v>#N/A</v>
      </c>
      <c r="EA66" s="23" t="e">
        <f t="shared" ca="1" si="62"/>
        <v>#N/A</v>
      </c>
      <c r="EB66" s="23" t="e">
        <f t="shared" ca="1" si="71"/>
        <v>#N/A</v>
      </c>
      <c r="EC66" s="23" t="e">
        <f t="shared" ca="1" si="72"/>
        <v>#N/A</v>
      </c>
      <c r="ED66" s="23" t="e">
        <f t="shared" ca="1" si="97"/>
        <v>#N/A</v>
      </c>
      <c r="EE66" s="23" t="e">
        <f t="shared" ca="1" si="98"/>
        <v>#N/A</v>
      </c>
      <c r="EF66" s="23" t="e">
        <f t="shared" ca="1" si="125"/>
        <v>#N/A</v>
      </c>
      <c r="EG66" s="23" t="e">
        <f t="shared" ca="1" si="126"/>
        <v>#N/A</v>
      </c>
      <c r="EH66" s="23" t="e">
        <f t="shared" ca="1" si="107"/>
        <v>#N/A</v>
      </c>
      <c r="EI66" s="23" t="e">
        <f t="shared" ca="1" si="108"/>
        <v>#N/A</v>
      </c>
      <c r="EJ66" s="23" t="e">
        <f t="shared" ca="1" si="121"/>
        <v>#N/A</v>
      </c>
      <c r="EK66" s="23" t="e">
        <f t="shared" ca="1" si="122"/>
        <v>#N/A</v>
      </c>
      <c r="EL66" s="23" t="e">
        <f t="shared" ca="1" si="131"/>
        <v>#N/A</v>
      </c>
      <c r="EM66" s="23" t="e">
        <f t="shared" ca="1" si="132"/>
        <v>#N/A</v>
      </c>
      <c r="EN66" s="228" t="e">
        <f t="shared" ca="1" si="16"/>
        <v>#N/A</v>
      </c>
      <c r="EO66" s="93" t="e">
        <f t="shared" ca="1" si="17"/>
        <v>#N/A</v>
      </c>
      <c r="EP66" s="93" t="e">
        <f t="shared" ca="1" si="18"/>
        <v>#N/A</v>
      </c>
    </row>
    <row r="67" spans="1:146" x14ac:dyDescent="0.2">
      <c r="A67" s="172" t="e">
        <f ca="1">VLOOKUP($D67,Curves!$A$2:$I$1700,9)</f>
        <v>#N/A</v>
      </c>
      <c r="B67" s="86" t="e">
        <f t="shared" ca="1" si="0"/>
        <v>#N/A</v>
      </c>
      <c r="C67" s="86">
        <f t="shared" si="1"/>
        <v>31</v>
      </c>
      <c r="D67" s="139">
        <v>38687</v>
      </c>
      <c r="E67" s="173" t="e">
        <f ca="1">VLOOKUP($D67,Curves!$A$2:$H$1700,2)*$B67</f>
        <v>#N/A</v>
      </c>
      <c r="F67" s="172" t="e">
        <f ca="1">VLOOKUP($D67,Curves!$A$2:$H$1700,3)*$B67</f>
        <v>#N/A</v>
      </c>
      <c r="G67" s="172" t="e">
        <f ca="1">VLOOKUP($D67,Curves!$A$2:$H$1700,7)*$B67</f>
        <v>#N/A</v>
      </c>
      <c r="H67" s="172" t="e">
        <f ca="1">VLOOKUP($D67,Curves!$A$2:$H$1700,5)*$B67</f>
        <v>#N/A</v>
      </c>
      <c r="I67" s="172" t="e">
        <f ca="1">VLOOKUP($D67,Curves!$A$2:$H$1700,4)*$B67</f>
        <v>#N/A</v>
      </c>
      <c r="J67" s="174" t="e">
        <f ca="1">VLOOKUP($D67,Curves!$A$2:$H$1700,8)*$B67</f>
        <v>#N/A</v>
      </c>
      <c r="K67" s="172" t="e">
        <f t="shared" ca="1" si="2"/>
        <v>#N/A</v>
      </c>
      <c r="L67" s="140" t="e">
        <f ca="1">VLOOKUP($D67,Curves!$N$2:$T$2600,2)*$B67</f>
        <v>#N/A</v>
      </c>
      <c r="M67" s="141" t="e">
        <f ca="1">VLOOKUP($D67,Curves!$N$2:$T$2600,3)*$B67</f>
        <v>#N/A</v>
      </c>
      <c r="N67" s="181" t="e">
        <f t="shared" ca="1" si="3"/>
        <v>#N/A</v>
      </c>
      <c r="O67" s="182" t="e">
        <f t="shared" ca="1" si="4"/>
        <v>#N/A</v>
      </c>
      <c r="P67" s="173" t="e">
        <f t="shared" ca="1" si="5"/>
        <v>#N/A</v>
      </c>
      <c r="Q67" s="140" t="e">
        <f ca="1">VLOOKUP($D67,Curves!$N$2:$T$2600,4)*$B67</f>
        <v>#N/A</v>
      </c>
      <c r="R67" s="141" t="e">
        <f ca="1">VLOOKUP($D67,Curves!$N$2:$T$2600,5)*$B67</f>
        <v>#N/A</v>
      </c>
      <c r="S67" s="181" t="e">
        <f t="shared" ca="1" si="6"/>
        <v>#N/A</v>
      </c>
      <c r="T67" s="182" t="e">
        <f t="shared" ca="1" si="7"/>
        <v>#N/A</v>
      </c>
      <c r="U67" s="151" t="e">
        <f t="shared" ca="1" si="8"/>
        <v>#N/A</v>
      </c>
      <c r="V67" s="151" t="e">
        <f t="shared" ca="1" si="9"/>
        <v>#N/A</v>
      </c>
      <c r="W67" s="151" t="e">
        <f t="shared" ca="1" si="10"/>
        <v>#N/A</v>
      </c>
      <c r="X67" s="343" t="e">
        <f ca="1">VLOOKUP($D67,[2]CurveFetch!$D$8:$S$13000,16,0)*$B67</f>
        <v>#N/A</v>
      </c>
      <c r="Y67" s="141" t="e">
        <f ca="1">VLOOKUP($D67,Curves!$N$2:$T$2600,7)*$B67</f>
        <v>#N/A</v>
      </c>
      <c r="Z67" s="200" t="e">
        <f t="shared" ca="1" si="11"/>
        <v>#N/A</v>
      </c>
      <c r="AA67" s="181" t="e">
        <f t="shared" ca="1" si="12"/>
        <v>#N/A</v>
      </c>
      <c r="AB67" s="181" t="e">
        <f t="shared" ca="1" si="13"/>
        <v>#N/A</v>
      </c>
      <c r="AC67" s="181" t="e">
        <f t="shared" ca="1" si="13"/>
        <v>#N/A</v>
      </c>
      <c r="AD67" s="181" t="e">
        <f t="shared" ca="1" si="14"/>
        <v>#N/A</v>
      </c>
      <c r="AE67" s="182" t="e">
        <f t="shared" ca="1" si="15"/>
        <v>#N/A</v>
      </c>
      <c r="AF67" s="23" t="e">
        <f t="shared" ca="1" si="41"/>
        <v>#N/A</v>
      </c>
      <c r="AG67" s="23" t="e">
        <f t="shared" ca="1" si="42"/>
        <v>#N/A</v>
      </c>
      <c r="AH67" s="23" t="e">
        <f t="shared" ca="1" si="63"/>
        <v>#N/A</v>
      </c>
      <c r="AI67" s="23" t="e">
        <f t="shared" ca="1" si="64"/>
        <v>#N/A</v>
      </c>
      <c r="AJ67" s="23" t="e">
        <f t="shared" ca="1" si="79"/>
        <v>#N/A</v>
      </c>
      <c r="AK67" s="23" t="e">
        <f t="shared" ca="1" si="80"/>
        <v>#N/A</v>
      </c>
      <c r="AL67" s="23" t="e">
        <f t="shared" ca="1" si="89"/>
        <v>#N/A</v>
      </c>
      <c r="AM67" s="23" t="e">
        <f t="shared" ca="1" si="90"/>
        <v>#N/A</v>
      </c>
      <c r="AN67" s="23" t="e">
        <f t="shared" ca="1" si="99"/>
        <v>#N/A</v>
      </c>
      <c r="AO67" s="23" t="e">
        <f t="shared" ca="1" si="100"/>
        <v>#N/A</v>
      </c>
      <c r="AP67" s="23" t="e">
        <f t="shared" ca="1" si="91"/>
        <v>#N/A</v>
      </c>
      <c r="AQ67" s="23" t="e">
        <f t="shared" ca="1" si="92"/>
        <v>#N/A</v>
      </c>
      <c r="AR67" s="23" t="e">
        <f t="shared" ca="1" si="103"/>
        <v>#N/A</v>
      </c>
      <c r="AS67" s="23" t="e">
        <f t="shared" ca="1" si="104"/>
        <v>#N/A</v>
      </c>
      <c r="AT67" s="23" t="e">
        <f t="shared" ca="1" si="123"/>
        <v>#N/A</v>
      </c>
      <c r="AU67" s="23" t="e">
        <f t="shared" ca="1" si="124"/>
        <v>#N/A</v>
      </c>
      <c r="AV67" s="228" t="e">
        <f t="shared" ca="1" si="19"/>
        <v>#N/A</v>
      </c>
      <c r="AW67" s="26" t="e">
        <f t="shared" ca="1" si="20"/>
        <v>#N/A</v>
      </c>
      <c r="AX67" s="228" t="e">
        <f t="shared" ca="1" si="21"/>
        <v>#N/A</v>
      </c>
      <c r="AY67" s="23" t="e">
        <f t="shared" ca="1" si="35"/>
        <v>#N/A</v>
      </c>
      <c r="AZ67" s="23" t="e">
        <f t="shared" ca="1" si="36"/>
        <v>#N/A</v>
      </c>
      <c r="BA67" s="23" t="e">
        <f t="shared" ca="1" si="43"/>
        <v>#N/A</v>
      </c>
      <c r="BB67" s="23" t="e">
        <f t="shared" ca="1" si="44"/>
        <v>#N/A</v>
      </c>
      <c r="BC67" s="23" t="e">
        <f t="shared" ca="1" si="37"/>
        <v>#N/A</v>
      </c>
      <c r="BD67" s="23" t="e">
        <f t="shared" ca="1" si="38"/>
        <v>#N/A</v>
      </c>
      <c r="BE67" s="23" t="e">
        <f t="shared" ca="1" si="47"/>
        <v>#N/A</v>
      </c>
      <c r="BF67" s="23" t="e">
        <f t="shared" ca="1" si="48"/>
        <v>#N/A</v>
      </c>
      <c r="BG67" s="23" t="e">
        <f t="shared" ca="1" si="53"/>
        <v>#N/A</v>
      </c>
      <c r="BH67" s="23" t="e">
        <f t="shared" ca="1" si="54"/>
        <v>#N/A</v>
      </c>
      <c r="BI67" s="23" t="e">
        <f t="shared" ca="1" si="75"/>
        <v>#N/A</v>
      </c>
      <c r="BJ67" s="23" t="e">
        <f t="shared" ca="1" si="76"/>
        <v>#N/A</v>
      </c>
      <c r="BK67" s="23" t="e">
        <f t="shared" ca="1" si="77"/>
        <v>#N/A</v>
      </c>
      <c r="BL67" s="23" t="e">
        <f t="shared" ca="1" si="78"/>
        <v>#N/A</v>
      </c>
      <c r="BM67" s="23" t="e">
        <f t="shared" ca="1" si="81"/>
        <v>#N/A</v>
      </c>
      <c r="BN67" s="23" t="e">
        <f t="shared" ca="1" si="82"/>
        <v>#N/A</v>
      </c>
      <c r="BO67" s="23" t="e">
        <f t="shared" ca="1" si="101"/>
        <v>#N/A</v>
      </c>
      <c r="BP67" s="23" t="e">
        <f t="shared" ca="1" si="102"/>
        <v>#N/A</v>
      </c>
      <c r="BQ67" s="23" t="e">
        <f t="shared" ca="1" si="111"/>
        <v>#N/A</v>
      </c>
      <c r="BR67" s="23" t="e">
        <f t="shared" ca="1" si="112"/>
        <v>#N/A</v>
      </c>
      <c r="BS67" s="23" t="e">
        <f t="shared" ca="1" si="127"/>
        <v>#N/A</v>
      </c>
      <c r="BT67" s="23" t="e">
        <f t="shared" ca="1" si="128"/>
        <v>#N/A</v>
      </c>
      <c r="BU67" s="23" t="e">
        <f t="shared" ca="1" si="129"/>
        <v>#N/A</v>
      </c>
      <c r="BV67" s="23" t="e">
        <f t="shared" ca="1" si="130"/>
        <v>#N/A</v>
      </c>
      <c r="BW67" s="389" t="e">
        <f t="shared" ca="1" si="22"/>
        <v>#N/A</v>
      </c>
      <c r="BX67" s="224" t="e">
        <f t="shared" ca="1" si="23"/>
        <v>#N/A</v>
      </c>
      <c r="BY67" s="93" t="e">
        <f t="shared" ca="1" si="24"/>
        <v>#N/A</v>
      </c>
      <c r="BZ67" s="23" t="e">
        <f t="shared" ca="1" si="51"/>
        <v>#N/A</v>
      </c>
      <c r="CA67" s="23" t="e">
        <f t="shared" ca="1" si="52"/>
        <v>#N/A</v>
      </c>
      <c r="CB67" s="23" t="e">
        <f t="shared" ca="1" si="83"/>
        <v>#N/A</v>
      </c>
      <c r="CC67" s="23" t="e">
        <f t="shared" ca="1" si="84"/>
        <v>#N/A</v>
      </c>
      <c r="CD67" s="23" t="e">
        <f t="shared" ca="1" si="115"/>
        <v>#N/A</v>
      </c>
      <c r="CE67" s="23" t="e">
        <f t="shared" ca="1" si="116"/>
        <v>#N/A</v>
      </c>
      <c r="CF67" s="228" t="e">
        <f t="shared" ca="1" si="25"/>
        <v>#N/A</v>
      </c>
      <c r="CG67" s="224" t="e">
        <f t="shared" ca="1" si="26"/>
        <v>#N/A</v>
      </c>
      <c r="CH67" s="228" t="e">
        <f t="shared" ca="1" si="27"/>
        <v>#N/A</v>
      </c>
      <c r="CI67" s="23" t="e">
        <f t="shared" ca="1" si="28"/>
        <v>#N/A</v>
      </c>
      <c r="CJ67" s="23" t="e">
        <f t="shared" ca="1" si="29"/>
        <v>#N/A</v>
      </c>
      <c r="CK67" s="23" t="e">
        <f t="shared" ca="1" si="33"/>
        <v>#N/A</v>
      </c>
      <c r="CL67" s="23" t="e">
        <f t="shared" ca="1" si="34"/>
        <v>#N/A</v>
      </c>
      <c r="CM67" s="23" t="e">
        <f t="shared" ca="1" si="39"/>
        <v>#N/A</v>
      </c>
      <c r="CN67" s="23" t="e">
        <f t="shared" ca="1" si="40"/>
        <v>#N/A</v>
      </c>
      <c r="CO67" s="23" t="e">
        <f t="shared" ca="1" si="49"/>
        <v>#N/A</v>
      </c>
      <c r="CP67" s="23" t="e">
        <f t="shared" ca="1" si="50"/>
        <v>#N/A</v>
      </c>
      <c r="CQ67" s="23" t="e">
        <f t="shared" ca="1" si="55"/>
        <v>#N/A</v>
      </c>
      <c r="CR67" s="23" t="e">
        <f t="shared" ca="1" si="56"/>
        <v>#N/A</v>
      </c>
      <c r="CS67" s="23" t="e">
        <f t="shared" ca="1" si="57"/>
        <v>#N/A</v>
      </c>
      <c r="CT67" s="23" t="e">
        <f t="shared" ca="1" si="58"/>
        <v>#N/A</v>
      </c>
      <c r="CU67" s="23" t="e">
        <f t="shared" ca="1" si="65"/>
        <v>#N/A</v>
      </c>
      <c r="CV67" s="23" t="e">
        <f t="shared" ca="1" si="66"/>
        <v>#N/A</v>
      </c>
      <c r="CW67" s="23" t="e">
        <f t="shared" ca="1" si="109"/>
        <v>#N/A</v>
      </c>
      <c r="CX67" s="23" t="e">
        <f t="shared" ca="1" si="110"/>
        <v>#N/A</v>
      </c>
      <c r="CY67" s="23" t="e">
        <f t="shared" ca="1" si="67"/>
        <v>#N/A</v>
      </c>
      <c r="CZ67" s="23" t="e">
        <f t="shared" ca="1" si="68"/>
        <v>#N/A</v>
      </c>
      <c r="DA67" s="23" t="e">
        <f t="shared" ca="1" si="85"/>
        <v>#N/A</v>
      </c>
      <c r="DB67" s="23" t="e">
        <f t="shared" ca="1" si="86"/>
        <v>#N/A</v>
      </c>
      <c r="DC67" s="23"/>
      <c r="DD67" s="23"/>
      <c r="DE67" s="23" t="e">
        <f t="shared" ca="1" si="87"/>
        <v>#N/A</v>
      </c>
      <c r="DF67" s="23" t="e">
        <f t="shared" ca="1" si="88"/>
        <v>#N/A</v>
      </c>
      <c r="DG67" s="23" t="e">
        <f t="shared" ca="1" si="93"/>
        <v>#N/A</v>
      </c>
      <c r="DH67" s="23" t="e">
        <f t="shared" ca="1" si="94"/>
        <v>#N/A</v>
      </c>
      <c r="DI67" s="23" t="e">
        <f t="shared" ca="1" si="105"/>
        <v>#N/A</v>
      </c>
      <c r="DJ67" s="23" t="e">
        <f t="shared" ca="1" si="106"/>
        <v>#N/A</v>
      </c>
      <c r="DK67" s="23" t="e">
        <f t="shared" ca="1" si="113"/>
        <v>#N/A</v>
      </c>
      <c r="DL67" s="23" t="e">
        <f t="shared" ca="1" si="114"/>
        <v>#N/A</v>
      </c>
      <c r="DM67" s="23" t="e">
        <f t="shared" ca="1" si="117"/>
        <v>#N/A</v>
      </c>
      <c r="DN67" s="23" t="e">
        <f t="shared" ca="1" si="118"/>
        <v>#N/A</v>
      </c>
      <c r="DO67" s="23" t="e">
        <f t="shared" ca="1" si="119"/>
        <v>#N/A</v>
      </c>
      <c r="DP67" s="23" t="e">
        <f t="shared" ca="1" si="120"/>
        <v>#N/A</v>
      </c>
      <c r="DQ67" s="23" t="e">
        <f t="shared" ca="1" si="133"/>
        <v>#N/A</v>
      </c>
      <c r="DR67" s="23" t="e">
        <f t="shared" ca="1" si="134"/>
        <v>#N/A</v>
      </c>
      <c r="DS67" s="228" t="e">
        <f t="shared" ca="1" si="30"/>
        <v>#N/A</v>
      </c>
      <c r="DT67" s="93" t="e">
        <f t="shared" ca="1" si="31"/>
        <v>#N/A</v>
      </c>
      <c r="DU67" s="228" t="e">
        <f t="shared" ca="1" si="32"/>
        <v>#N/A</v>
      </c>
      <c r="DZ67" s="23" t="e">
        <f t="shared" ca="1" si="61"/>
        <v>#N/A</v>
      </c>
      <c r="EA67" s="23" t="e">
        <f t="shared" ca="1" si="62"/>
        <v>#N/A</v>
      </c>
      <c r="EB67" s="23" t="e">
        <f t="shared" ca="1" si="71"/>
        <v>#N/A</v>
      </c>
      <c r="EC67" s="23" t="e">
        <f t="shared" ca="1" si="72"/>
        <v>#N/A</v>
      </c>
      <c r="ED67" s="23" t="e">
        <f t="shared" ca="1" si="97"/>
        <v>#N/A</v>
      </c>
      <c r="EE67" s="23" t="e">
        <f t="shared" ca="1" si="98"/>
        <v>#N/A</v>
      </c>
      <c r="EF67" s="23" t="e">
        <f t="shared" ca="1" si="125"/>
        <v>#N/A</v>
      </c>
      <c r="EG67" s="23" t="e">
        <f t="shared" ca="1" si="126"/>
        <v>#N/A</v>
      </c>
      <c r="EH67" s="23" t="e">
        <f t="shared" ca="1" si="107"/>
        <v>#N/A</v>
      </c>
      <c r="EI67" s="23" t="e">
        <f t="shared" ca="1" si="108"/>
        <v>#N/A</v>
      </c>
      <c r="EJ67" s="23" t="e">
        <f t="shared" ca="1" si="121"/>
        <v>#N/A</v>
      </c>
      <c r="EK67" s="23" t="e">
        <f t="shared" ca="1" si="122"/>
        <v>#N/A</v>
      </c>
      <c r="EL67" s="23" t="e">
        <f t="shared" ca="1" si="131"/>
        <v>#N/A</v>
      </c>
      <c r="EM67" s="23" t="e">
        <f t="shared" ca="1" si="132"/>
        <v>#N/A</v>
      </c>
      <c r="EN67" s="228" t="e">
        <f t="shared" ca="1" si="16"/>
        <v>#N/A</v>
      </c>
      <c r="EO67" s="93" t="e">
        <f t="shared" ca="1" si="17"/>
        <v>#N/A</v>
      </c>
      <c r="EP67" s="93" t="e">
        <f t="shared" ca="1" si="18"/>
        <v>#N/A</v>
      </c>
    </row>
    <row r="68" spans="1:146" x14ac:dyDescent="0.2">
      <c r="A68" s="172" t="e">
        <f ca="1">VLOOKUP($D68,Curves!$A$2:$I$1700,9)</f>
        <v>#N/A</v>
      </c>
      <c r="B68" s="86" t="e">
        <f t="shared" ca="1" si="0"/>
        <v>#N/A</v>
      </c>
      <c r="C68" s="86">
        <f t="shared" si="1"/>
        <v>31</v>
      </c>
      <c r="D68" s="139">
        <v>38718</v>
      </c>
      <c r="E68" s="173" t="e">
        <f ca="1">VLOOKUP($D68,Curves!$A$2:$H$1700,2)*$B68</f>
        <v>#N/A</v>
      </c>
      <c r="F68" s="172" t="e">
        <f ca="1">VLOOKUP($D68,Curves!$A$2:$H$1700,3)*$B68</f>
        <v>#N/A</v>
      </c>
      <c r="G68" s="172" t="e">
        <f ca="1">VLOOKUP($D68,Curves!$A$2:$H$1700,7)*$B68</f>
        <v>#N/A</v>
      </c>
      <c r="H68" s="172" t="e">
        <f ca="1">VLOOKUP($D68,Curves!$A$2:$H$1700,5)*$B68</f>
        <v>#N/A</v>
      </c>
      <c r="I68" s="172" t="e">
        <f ca="1">VLOOKUP($D68,Curves!$A$2:$H$1700,4)*$B68</f>
        <v>#N/A</v>
      </c>
      <c r="J68" s="174" t="e">
        <f ca="1">VLOOKUP($D68,Curves!$A$2:$H$1700,8)*$B68</f>
        <v>#N/A</v>
      </c>
      <c r="K68" s="172" t="e">
        <f t="shared" ca="1" si="2"/>
        <v>#N/A</v>
      </c>
      <c r="L68" s="140" t="e">
        <f ca="1">VLOOKUP($D68,Curves!$N$2:$T$2600,2)*$B68</f>
        <v>#N/A</v>
      </c>
      <c r="M68" s="141" t="e">
        <f ca="1">VLOOKUP($D68,Curves!$N$2:$T$2600,3)*$B68</f>
        <v>#N/A</v>
      </c>
      <c r="N68" s="181" t="e">
        <f t="shared" ca="1" si="3"/>
        <v>#N/A</v>
      </c>
      <c r="O68" s="182" t="e">
        <f t="shared" ca="1" si="4"/>
        <v>#N/A</v>
      </c>
      <c r="P68" s="173" t="e">
        <f t="shared" ca="1" si="5"/>
        <v>#N/A</v>
      </c>
      <c r="Q68" s="140" t="e">
        <f ca="1">VLOOKUP($D68,Curves!$N$2:$T$2600,4)*$B68</f>
        <v>#N/A</v>
      </c>
      <c r="R68" s="141" t="e">
        <f ca="1">VLOOKUP($D68,Curves!$N$2:$T$2600,5)*$B68</f>
        <v>#N/A</v>
      </c>
      <c r="S68" s="181" t="e">
        <f t="shared" ca="1" si="6"/>
        <v>#N/A</v>
      </c>
      <c r="T68" s="182" t="e">
        <f t="shared" ca="1" si="7"/>
        <v>#N/A</v>
      </c>
      <c r="U68" s="151" t="e">
        <f t="shared" ca="1" si="8"/>
        <v>#N/A</v>
      </c>
      <c r="V68" s="151" t="e">
        <f t="shared" ca="1" si="9"/>
        <v>#N/A</v>
      </c>
      <c r="W68" s="151" t="e">
        <f t="shared" ca="1" si="10"/>
        <v>#N/A</v>
      </c>
      <c r="X68" s="343" t="e">
        <f ca="1">VLOOKUP($D68,[2]CurveFetch!$D$8:$S$13000,16,0)*$B68</f>
        <v>#N/A</v>
      </c>
      <c r="Y68" s="141" t="e">
        <f ca="1">VLOOKUP($D68,Curves!$N$2:$T$2600,7)*$B68</f>
        <v>#N/A</v>
      </c>
      <c r="Z68" s="200" t="e">
        <f t="shared" ca="1" si="11"/>
        <v>#N/A</v>
      </c>
      <c r="AA68" s="181" t="e">
        <f t="shared" ca="1" si="12"/>
        <v>#N/A</v>
      </c>
      <c r="AB68" s="181" t="e">
        <f t="shared" ca="1" si="13"/>
        <v>#N/A</v>
      </c>
      <c r="AC68" s="181" t="e">
        <f t="shared" ca="1" si="13"/>
        <v>#N/A</v>
      </c>
      <c r="AD68" s="181" t="e">
        <f t="shared" ca="1" si="14"/>
        <v>#N/A</v>
      </c>
      <c r="AE68" s="182" t="e">
        <f t="shared" ca="1" si="15"/>
        <v>#N/A</v>
      </c>
      <c r="AF68" s="23" t="e">
        <f t="shared" ca="1" si="41"/>
        <v>#N/A</v>
      </c>
      <c r="AG68" s="23" t="e">
        <f t="shared" ca="1" si="42"/>
        <v>#N/A</v>
      </c>
      <c r="AH68" s="23" t="e">
        <f t="shared" ca="1" si="63"/>
        <v>#N/A</v>
      </c>
      <c r="AI68" s="23" t="e">
        <f t="shared" ca="1" si="64"/>
        <v>#N/A</v>
      </c>
      <c r="AJ68" s="23" t="e">
        <f t="shared" ca="1" si="79"/>
        <v>#N/A</v>
      </c>
      <c r="AK68" s="23" t="e">
        <f t="shared" ca="1" si="80"/>
        <v>#N/A</v>
      </c>
      <c r="AL68" s="23" t="e">
        <f t="shared" ca="1" si="89"/>
        <v>#N/A</v>
      </c>
      <c r="AM68" s="23" t="e">
        <f t="shared" ca="1" si="90"/>
        <v>#N/A</v>
      </c>
      <c r="AN68" s="23" t="e">
        <f t="shared" ca="1" si="99"/>
        <v>#N/A</v>
      </c>
      <c r="AO68" s="23" t="e">
        <f t="shared" ca="1" si="100"/>
        <v>#N/A</v>
      </c>
      <c r="AP68" s="23" t="e">
        <f t="shared" ca="1" si="91"/>
        <v>#N/A</v>
      </c>
      <c r="AQ68" s="23" t="e">
        <f t="shared" ca="1" si="92"/>
        <v>#N/A</v>
      </c>
      <c r="AR68" s="23" t="e">
        <f t="shared" ca="1" si="103"/>
        <v>#N/A</v>
      </c>
      <c r="AS68" s="23" t="e">
        <f t="shared" ca="1" si="104"/>
        <v>#N/A</v>
      </c>
      <c r="AT68" s="23" t="e">
        <f t="shared" ca="1" si="123"/>
        <v>#N/A</v>
      </c>
      <c r="AU68" s="23" t="e">
        <f t="shared" ca="1" si="124"/>
        <v>#N/A</v>
      </c>
      <c r="AV68" s="228" t="e">
        <f t="shared" ca="1" si="19"/>
        <v>#N/A</v>
      </c>
      <c r="AW68" s="26" t="e">
        <f t="shared" ca="1" si="20"/>
        <v>#N/A</v>
      </c>
      <c r="AX68" s="228" t="e">
        <f t="shared" ca="1" si="21"/>
        <v>#N/A</v>
      </c>
      <c r="AY68" s="23" t="e">
        <f t="shared" ca="1" si="35"/>
        <v>#N/A</v>
      </c>
      <c r="AZ68" s="23" t="e">
        <f t="shared" ca="1" si="36"/>
        <v>#N/A</v>
      </c>
      <c r="BA68" s="23" t="e">
        <f t="shared" ca="1" si="43"/>
        <v>#N/A</v>
      </c>
      <c r="BB68" s="23" t="e">
        <f t="shared" ca="1" si="44"/>
        <v>#N/A</v>
      </c>
      <c r="BC68" s="23" t="e">
        <f t="shared" ca="1" si="37"/>
        <v>#N/A</v>
      </c>
      <c r="BD68" s="23" t="e">
        <f t="shared" ca="1" si="38"/>
        <v>#N/A</v>
      </c>
      <c r="BE68" s="23" t="e">
        <f t="shared" ca="1" si="47"/>
        <v>#N/A</v>
      </c>
      <c r="BF68" s="23" t="e">
        <f t="shared" ca="1" si="48"/>
        <v>#N/A</v>
      </c>
      <c r="BG68" s="23" t="e">
        <f t="shared" ca="1" si="53"/>
        <v>#N/A</v>
      </c>
      <c r="BH68" s="23" t="e">
        <f t="shared" ca="1" si="54"/>
        <v>#N/A</v>
      </c>
      <c r="BI68" s="23" t="e">
        <f t="shared" ca="1" si="75"/>
        <v>#N/A</v>
      </c>
      <c r="BJ68" s="23" t="e">
        <f t="shared" ca="1" si="76"/>
        <v>#N/A</v>
      </c>
      <c r="BK68" s="23" t="e">
        <f t="shared" ca="1" si="77"/>
        <v>#N/A</v>
      </c>
      <c r="BL68" s="23" t="e">
        <f t="shared" ca="1" si="78"/>
        <v>#N/A</v>
      </c>
      <c r="BM68" s="23" t="e">
        <f t="shared" ca="1" si="81"/>
        <v>#N/A</v>
      </c>
      <c r="BN68" s="23" t="e">
        <f t="shared" ca="1" si="82"/>
        <v>#N/A</v>
      </c>
      <c r="BO68" s="23" t="e">
        <f t="shared" ca="1" si="101"/>
        <v>#N/A</v>
      </c>
      <c r="BP68" s="23" t="e">
        <f t="shared" ca="1" si="102"/>
        <v>#N/A</v>
      </c>
      <c r="BQ68" s="23" t="e">
        <f t="shared" ca="1" si="111"/>
        <v>#N/A</v>
      </c>
      <c r="BR68" s="23" t="e">
        <f t="shared" ca="1" si="112"/>
        <v>#N/A</v>
      </c>
      <c r="BS68" s="23" t="e">
        <f t="shared" ca="1" si="127"/>
        <v>#N/A</v>
      </c>
      <c r="BT68" s="23" t="e">
        <f t="shared" ca="1" si="128"/>
        <v>#N/A</v>
      </c>
      <c r="BU68" s="23" t="e">
        <f t="shared" ca="1" si="129"/>
        <v>#N/A</v>
      </c>
      <c r="BV68" s="23" t="e">
        <f t="shared" ca="1" si="130"/>
        <v>#N/A</v>
      </c>
      <c r="BW68" s="389" t="e">
        <f t="shared" ca="1" si="22"/>
        <v>#N/A</v>
      </c>
      <c r="BX68" s="224" t="e">
        <f t="shared" ca="1" si="23"/>
        <v>#N/A</v>
      </c>
      <c r="BY68" s="93" t="e">
        <f t="shared" ca="1" si="24"/>
        <v>#N/A</v>
      </c>
      <c r="BZ68" s="23" t="e">
        <f t="shared" ca="1" si="51"/>
        <v>#N/A</v>
      </c>
      <c r="CA68" s="23" t="e">
        <f t="shared" ca="1" si="52"/>
        <v>#N/A</v>
      </c>
      <c r="CB68" s="23" t="e">
        <f t="shared" ca="1" si="83"/>
        <v>#N/A</v>
      </c>
      <c r="CC68" s="23" t="e">
        <f t="shared" ca="1" si="84"/>
        <v>#N/A</v>
      </c>
      <c r="CD68" s="23" t="e">
        <f t="shared" ca="1" si="115"/>
        <v>#N/A</v>
      </c>
      <c r="CE68" s="23" t="e">
        <f t="shared" ca="1" si="116"/>
        <v>#N/A</v>
      </c>
      <c r="CF68" s="228" t="e">
        <f t="shared" ca="1" si="25"/>
        <v>#N/A</v>
      </c>
      <c r="CG68" s="224" t="e">
        <f t="shared" ca="1" si="26"/>
        <v>#N/A</v>
      </c>
      <c r="CH68" s="228" t="e">
        <f t="shared" ca="1" si="27"/>
        <v>#N/A</v>
      </c>
      <c r="CI68" s="23" t="e">
        <f t="shared" ca="1" si="28"/>
        <v>#N/A</v>
      </c>
      <c r="CJ68" s="23" t="e">
        <f t="shared" ca="1" si="29"/>
        <v>#N/A</v>
      </c>
      <c r="CK68" s="23" t="e">
        <f t="shared" ca="1" si="33"/>
        <v>#N/A</v>
      </c>
      <c r="CL68" s="23" t="e">
        <f t="shared" ca="1" si="34"/>
        <v>#N/A</v>
      </c>
      <c r="CM68" s="23" t="e">
        <f t="shared" ca="1" si="39"/>
        <v>#N/A</v>
      </c>
      <c r="CN68" s="23" t="e">
        <f t="shared" ca="1" si="40"/>
        <v>#N/A</v>
      </c>
      <c r="CO68" s="23" t="e">
        <f t="shared" ca="1" si="49"/>
        <v>#N/A</v>
      </c>
      <c r="CP68" s="23" t="e">
        <f t="shared" ca="1" si="50"/>
        <v>#N/A</v>
      </c>
      <c r="CQ68" s="23" t="e">
        <f t="shared" ca="1" si="55"/>
        <v>#N/A</v>
      </c>
      <c r="CR68" s="23" t="e">
        <f t="shared" ca="1" si="56"/>
        <v>#N/A</v>
      </c>
      <c r="CS68" s="23" t="e">
        <f t="shared" ca="1" si="57"/>
        <v>#N/A</v>
      </c>
      <c r="CT68" s="23" t="e">
        <f t="shared" ca="1" si="58"/>
        <v>#N/A</v>
      </c>
      <c r="CU68" s="23" t="e">
        <f t="shared" ca="1" si="65"/>
        <v>#N/A</v>
      </c>
      <c r="CV68" s="23" t="e">
        <f t="shared" ca="1" si="66"/>
        <v>#N/A</v>
      </c>
      <c r="CW68" s="23" t="e">
        <f t="shared" ca="1" si="109"/>
        <v>#N/A</v>
      </c>
      <c r="CX68" s="23" t="e">
        <f t="shared" ca="1" si="110"/>
        <v>#N/A</v>
      </c>
      <c r="CY68" s="23" t="e">
        <f t="shared" ca="1" si="67"/>
        <v>#N/A</v>
      </c>
      <c r="CZ68" s="23" t="e">
        <f t="shared" ca="1" si="68"/>
        <v>#N/A</v>
      </c>
      <c r="DA68" s="23" t="e">
        <f t="shared" ca="1" si="85"/>
        <v>#N/A</v>
      </c>
      <c r="DB68" s="23" t="e">
        <f t="shared" ca="1" si="86"/>
        <v>#N/A</v>
      </c>
      <c r="DC68" s="23"/>
      <c r="DD68" s="23"/>
      <c r="DE68" s="23" t="e">
        <f t="shared" ca="1" si="87"/>
        <v>#N/A</v>
      </c>
      <c r="DF68" s="23" t="e">
        <f t="shared" ca="1" si="88"/>
        <v>#N/A</v>
      </c>
      <c r="DG68" s="23" t="e">
        <f t="shared" ca="1" si="93"/>
        <v>#N/A</v>
      </c>
      <c r="DH68" s="23" t="e">
        <f t="shared" ca="1" si="94"/>
        <v>#N/A</v>
      </c>
      <c r="DI68" s="23" t="e">
        <f t="shared" ca="1" si="105"/>
        <v>#N/A</v>
      </c>
      <c r="DJ68" s="23" t="e">
        <f t="shared" ca="1" si="106"/>
        <v>#N/A</v>
      </c>
      <c r="DK68" s="23" t="e">
        <f t="shared" ca="1" si="113"/>
        <v>#N/A</v>
      </c>
      <c r="DL68" s="23" t="e">
        <f t="shared" ca="1" si="114"/>
        <v>#N/A</v>
      </c>
      <c r="DM68" s="23" t="e">
        <f t="shared" ca="1" si="117"/>
        <v>#N/A</v>
      </c>
      <c r="DN68" s="23" t="e">
        <f t="shared" ca="1" si="118"/>
        <v>#N/A</v>
      </c>
      <c r="DO68" s="23" t="e">
        <f t="shared" ca="1" si="119"/>
        <v>#N/A</v>
      </c>
      <c r="DP68" s="23" t="e">
        <f t="shared" ca="1" si="120"/>
        <v>#N/A</v>
      </c>
      <c r="DQ68" s="23" t="e">
        <f t="shared" ca="1" si="133"/>
        <v>#N/A</v>
      </c>
      <c r="DR68" s="23" t="e">
        <f t="shared" ca="1" si="134"/>
        <v>#N/A</v>
      </c>
      <c r="DS68" s="228" t="e">
        <f t="shared" ca="1" si="30"/>
        <v>#N/A</v>
      </c>
      <c r="DT68" s="93" t="e">
        <f t="shared" ca="1" si="31"/>
        <v>#N/A</v>
      </c>
      <c r="DU68" s="228" t="e">
        <f t="shared" ca="1" si="32"/>
        <v>#N/A</v>
      </c>
      <c r="DZ68" s="23" t="e">
        <f t="shared" ca="1" si="61"/>
        <v>#N/A</v>
      </c>
      <c r="EA68" s="23" t="e">
        <f t="shared" ca="1" si="62"/>
        <v>#N/A</v>
      </c>
      <c r="EB68" s="23" t="e">
        <f t="shared" ca="1" si="71"/>
        <v>#N/A</v>
      </c>
      <c r="EC68" s="23" t="e">
        <f t="shared" ca="1" si="72"/>
        <v>#N/A</v>
      </c>
      <c r="ED68" s="23" t="e">
        <f t="shared" ca="1" si="97"/>
        <v>#N/A</v>
      </c>
      <c r="EE68" s="23" t="e">
        <f t="shared" ca="1" si="98"/>
        <v>#N/A</v>
      </c>
      <c r="EF68" s="23" t="e">
        <f t="shared" ca="1" si="125"/>
        <v>#N/A</v>
      </c>
      <c r="EG68" s="23" t="e">
        <f t="shared" ca="1" si="126"/>
        <v>#N/A</v>
      </c>
      <c r="EH68" s="23" t="e">
        <f t="shared" ca="1" si="107"/>
        <v>#N/A</v>
      </c>
      <c r="EI68" s="23" t="e">
        <f t="shared" ca="1" si="108"/>
        <v>#N/A</v>
      </c>
      <c r="EJ68" s="23" t="e">
        <f t="shared" ca="1" si="121"/>
        <v>#N/A</v>
      </c>
      <c r="EK68" s="23" t="e">
        <f t="shared" ca="1" si="122"/>
        <v>#N/A</v>
      </c>
      <c r="EL68" s="23" t="e">
        <f t="shared" ca="1" si="131"/>
        <v>#N/A</v>
      </c>
      <c r="EM68" s="23" t="e">
        <f t="shared" ca="1" si="132"/>
        <v>#N/A</v>
      </c>
      <c r="EN68" s="228" t="e">
        <f t="shared" ca="1" si="16"/>
        <v>#N/A</v>
      </c>
      <c r="EO68" s="93" t="e">
        <f t="shared" ca="1" si="17"/>
        <v>#N/A</v>
      </c>
      <c r="EP68" s="93" t="e">
        <f t="shared" ca="1" si="18"/>
        <v>#N/A</v>
      </c>
    </row>
    <row r="69" spans="1:146" x14ac:dyDescent="0.2">
      <c r="A69" s="172" t="e">
        <f ca="1">VLOOKUP($D69,Curves!$A$2:$I$1700,9)</f>
        <v>#N/A</v>
      </c>
      <c r="B69" s="86" t="e">
        <f t="shared" ca="1" si="0"/>
        <v>#N/A</v>
      </c>
      <c r="C69" s="86">
        <f t="shared" si="1"/>
        <v>28</v>
      </c>
      <c r="D69" s="139">
        <v>38749</v>
      </c>
      <c r="E69" s="173" t="e">
        <f ca="1">VLOOKUP($D69,Curves!$A$2:$H$1700,2)*$B69</f>
        <v>#N/A</v>
      </c>
      <c r="F69" s="172" t="e">
        <f ca="1">VLOOKUP($D69,Curves!$A$2:$H$1700,3)*$B69</f>
        <v>#N/A</v>
      </c>
      <c r="G69" s="172" t="e">
        <f ca="1">VLOOKUP($D69,Curves!$A$2:$H$1700,7)*$B69</f>
        <v>#N/A</v>
      </c>
      <c r="H69" s="172" t="e">
        <f ca="1">VLOOKUP($D69,Curves!$A$2:$H$1700,5)*$B69</f>
        <v>#N/A</v>
      </c>
      <c r="I69" s="172" t="e">
        <f ca="1">VLOOKUP($D69,Curves!$A$2:$H$1700,4)*$B69</f>
        <v>#N/A</v>
      </c>
      <c r="J69" s="174" t="e">
        <f ca="1">VLOOKUP($D69,Curves!$A$2:$H$1700,8)*$B69</f>
        <v>#N/A</v>
      </c>
      <c r="K69" s="172" t="e">
        <f t="shared" ca="1" si="2"/>
        <v>#N/A</v>
      </c>
      <c r="L69" s="140" t="e">
        <f ca="1">VLOOKUP($D69,Curves!$N$2:$T$2600,2)*$B69</f>
        <v>#N/A</v>
      </c>
      <c r="M69" s="141" t="e">
        <f ca="1">VLOOKUP($D69,Curves!$N$2:$T$2600,3)*$B69</f>
        <v>#N/A</v>
      </c>
      <c r="N69" s="181" t="e">
        <f t="shared" ca="1" si="3"/>
        <v>#N/A</v>
      </c>
      <c r="O69" s="182" t="e">
        <f t="shared" ca="1" si="4"/>
        <v>#N/A</v>
      </c>
      <c r="P69" s="173" t="e">
        <f t="shared" ca="1" si="5"/>
        <v>#N/A</v>
      </c>
      <c r="Q69" s="140" t="e">
        <f ca="1">VLOOKUP($D69,Curves!$N$2:$T$2600,4)*$B69</f>
        <v>#N/A</v>
      </c>
      <c r="R69" s="141" t="e">
        <f ca="1">VLOOKUP($D69,Curves!$N$2:$T$2600,5)*$B69</f>
        <v>#N/A</v>
      </c>
      <c r="S69" s="181" t="e">
        <f t="shared" ca="1" si="6"/>
        <v>#N/A</v>
      </c>
      <c r="T69" s="182" t="e">
        <f t="shared" ca="1" si="7"/>
        <v>#N/A</v>
      </c>
      <c r="U69" s="151" t="e">
        <f t="shared" ca="1" si="8"/>
        <v>#N/A</v>
      </c>
      <c r="V69" s="151" t="e">
        <f t="shared" ca="1" si="9"/>
        <v>#N/A</v>
      </c>
      <c r="W69" s="151" t="e">
        <f t="shared" ca="1" si="10"/>
        <v>#N/A</v>
      </c>
      <c r="X69" s="343" t="e">
        <f ca="1">VLOOKUP($D69,[2]CurveFetch!$D$8:$S$13000,16,0)*$B69</f>
        <v>#N/A</v>
      </c>
      <c r="Y69" s="141" t="e">
        <f ca="1">VLOOKUP($D69,Curves!$N$2:$T$2600,7)*$B69</f>
        <v>#N/A</v>
      </c>
      <c r="Z69" s="200" t="e">
        <f t="shared" ca="1" si="11"/>
        <v>#N/A</v>
      </c>
      <c r="AA69" s="181" t="e">
        <f t="shared" ca="1" si="12"/>
        <v>#N/A</v>
      </c>
      <c r="AB69" s="181" t="e">
        <f t="shared" ca="1" si="13"/>
        <v>#N/A</v>
      </c>
      <c r="AC69" s="181" t="e">
        <f t="shared" ca="1" si="13"/>
        <v>#N/A</v>
      </c>
      <c r="AD69" s="181" t="e">
        <f t="shared" ca="1" si="14"/>
        <v>#N/A</v>
      </c>
      <c r="AE69" s="182" t="e">
        <f t="shared" ca="1" si="15"/>
        <v>#N/A</v>
      </c>
      <c r="AF69" s="23" t="e">
        <f t="shared" ca="1" si="41"/>
        <v>#N/A</v>
      </c>
      <c r="AG69" s="23" t="e">
        <f t="shared" ca="1" si="42"/>
        <v>#N/A</v>
      </c>
      <c r="AH69" s="23" t="e">
        <f t="shared" ca="1" si="63"/>
        <v>#N/A</v>
      </c>
      <c r="AI69" s="23" t="e">
        <f t="shared" ca="1" si="64"/>
        <v>#N/A</v>
      </c>
      <c r="AJ69" s="23" t="e">
        <f t="shared" ca="1" si="79"/>
        <v>#N/A</v>
      </c>
      <c r="AK69" s="23" t="e">
        <f t="shared" ca="1" si="80"/>
        <v>#N/A</v>
      </c>
      <c r="AL69" s="23" t="e">
        <f t="shared" ca="1" si="89"/>
        <v>#N/A</v>
      </c>
      <c r="AM69" s="23" t="e">
        <f t="shared" ca="1" si="90"/>
        <v>#N/A</v>
      </c>
      <c r="AN69" s="23" t="e">
        <f t="shared" ca="1" si="99"/>
        <v>#N/A</v>
      </c>
      <c r="AO69" s="23" t="e">
        <f t="shared" ca="1" si="100"/>
        <v>#N/A</v>
      </c>
      <c r="AP69" s="23" t="e">
        <f t="shared" ca="1" si="91"/>
        <v>#N/A</v>
      </c>
      <c r="AQ69" s="23" t="e">
        <f t="shared" ca="1" si="92"/>
        <v>#N/A</v>
      </c>
      <c r="AR69" s="23" t="e">
        <f t="shared" ca="1" si="103"/>
        <v>#N/A</v>
      </c>
      <c r="AS69" s="23" t="e">
        <f t="shared" ca="1" si="104"/>
        <v>#N/A</v>
      </c>
      <c r="AT69" s="23" t="e">
        <f t="shared" ca="1" si="123"/>
        <v>#N/A</v>
      </c>
      <c r="AU69" s="23" t="e">
        <f t="shared" ca="1" si="124"/>
        <v>#N/A</v>
      </c>
      <c r="AV69" s="228" t="e">
        <f t="shared" ca="1" si="19"/>
        <v>#N/A</v>
      </c>
      <c r="AW69" s="26" t="e">
        <f t="shared" ca="1" si="20"/>
        <v>#N/A</v>
      </c>
      <c r="AX69" s="228" t="e">
        <f t="shared" ca="1" si="21"/>
        <v>#N/A</v>
      </c>
      <c r="AY69" s="23" t="e">
        <f t="shared" ca="1" si="35"/>
        <v>#N/A</v>
      </c>
      <c r="AZ69" s="23" t="e">
        <f t="shared" ca="1" si="36"/>
        <v>#N/A</v>
      </c>
      <c r="BA69" s="23" t="e">
        <f t="shared" ca="1" si="43"/>
        <v>#N/A</v>
      </c>
      <c r="BB69" s="23" t="e">
        <f t="shared" ca="1" si="44"/>
        <v>#N/A</v>
      </c>
      <c r="BC69" s="23" t="e">
        <f t="shared" ca="1" si="37"/>
        <v>#N/A</v>
      </c>
      <c r="BD69" s="23" t="e">
        <f t="shared" ca="1" si="38"/>
        <v>#N/A</v>
      </c>
      <c r="BE69" s="23" t="e">
        <f t="shared" ca="1" si="47"/>
        <v>#N/A</v>
      </c>
      <c r="BF69" s="23" t="e">
        <f t="shared" ca="1" si="48"/>
        <v>#N/A</v>
      </c>
      <c r="BG69" s="23" t="e">
        <f t="shared" ca="1" si="53"/>
        <v>#N/A</v>
      </c>
      <c r="BH69" s="23" t="e">
        <f t="shared" ca="1" si="54"/>
        <v>#N/A</v>
      </c>
      <c r="BI69" s="23" t="e">
        <f t="shared" ca="1" si="75"/>
        <v>#N/A</v>
      </c>
      <c r="BJ69" s="23" t="e">
        <f t="shared" ca="1" si="76"/>
        <v>#N/A</v>
      </c>
      <c r="BK69" s="23" t="e">
        <f t="shared" ca="1" si="77"/>
        <v>#N/A</v>
      </c>
      <c r="BL69" s="23" t="e">
        <f t="shared" ca="1" si="78"/>
        <v>#N/A</v>
      </c>
      <c r="BM69" s="23" t="e">
        <f t="shared" ca="1" si="81"/>
        <v>#N/A</v>
      </c>
      <c r="BN69" s="23" t="e">
        <f t="shared" ca="1" si="82"/>
        <v>#N/A</v>
      </c>
      <c r="BO69" s="23" t="e">
        <f t="shared" ca="1" si="101"/>
        <v>#N/A</v>
      </c>
      <c r="BP69" s="23" t="e">
        <f t="shared" ca="1" si="102"/>
        <v>#N/A</v>
      </c>
      <c r="BQ69" s="23" t="e">
        <f t="shared" ca="1" si="111"/>
        <v>#N/A</v>
      </c>
      <c r="BR69" s="23" t="e">
        <f t="shared" ca="1" si="112"/>
        <v>#N/A</v>
      </c>
      <c r="BS69" s="23" t="e">
        <f t="shared" ca="1" si="127"/>
        <v>#N/A</v>
      </c>
      <c r="BT69" s="23" t="e">
        <f t="shared" ca="1" si="128"/>
        <v>#N/A</v>
      </c>
      <c r="BU69" s="23" t="e">
        <f t="shared" ca="1" si="129"/>
        <v>#N/A</v>
      </c>
      <c r="BV69" s="23" t="e">
        <f t="shared" ca="1" si="130"/>
        <v>#N/A</v>
      </c>
      <c r="BW69" s="389" t="e">
        <f t="shared" ca="1" si="22"/>
        <v>#N/A</v>
      </c>
      <c r="BX69" s="224" t="e">
        <f t="shared" ca="1" si="23"/>
        <v>#N/A</v>
      </c>
      <c r="BY69" s="93" t="e">
        <f t="shared" ca="1" si="24"/>
        <v>#N/A</v>
      </c>
      <c r="BZ69" s="23" t="e">
        <f t="shared" ca="1" si="51"/>
        <v>#N/A</v>
      </c>
      <c r="CA69" s="23" t="e">
        <f t="shared" ca="1" si="52"/>
        <v>#N/A</v>
      </c>
      <c r="CB69" s="23" t="e">
        <f t="shared" ca="1" si="83"/>
        <v>#N/A</v>
      </c>
      <c r="CC69" s="23" t="e">
        <f t="shared" ca="1" si="84"/>
        <v>#N/A</v>
      </c>
      <c r="CD69" s="23" t="e">
        <f t="shared" ca="1" si="115"/>
        <v>#N/A</v>
      </c>
      <c r="CE69" s="23" t="e">
        <f t="shared" ca="1" si="116"/>
        <v>#N/A</v>
      </c>
      <c r="CF69" s="228" t="e">
        <f t="shared" ca="1" si="25"/>
        <v>#N/A</v>
      </c>
      <c r="CG69" s="224" t="e">
        <f t="shared" ca="1" si="26"/>
        <v>#N/A</v>
      </c>
      <c r="CH69" s="228" t="e">
        <f t="shared" ca="1" si="27"/>
        <v>#N/A</v>
      </c>
      <c r="CI69" s="23" t="e">
        <f t="shared" ca="1" si="28"/>
        <v>#N/A</v>
      </c>
      <c r="CJ69" s="23" t="e">
        <f t="shared" ca="1" si="29"/>
        <v>#N/A</v>
      </c>
      <c r="CK69" s="23" t="e">
        <f t="shared" ca="1" si="33"/>
        <v>#N/A</v>
      </c>
      <c r="CL69" s="23" t="e">
        <f t="shared" ca="1" si="34"/>
        <v>#N/A</v>
      </c>
      <c r="CM69" s="23" t="e">
        <f t="shared" ca="1" si="39"/>
        <v>#N/A</v>
      </c>
      <c r="CN69" s="23" t="e">
        <f t="shared" ca="1" si="40"/>
        <v>#N/A</v>
      </c>
      <c r="CO69" s="23" t="e">
        <f t="shared" ca="1" si="49"/>
        <v>#N/A</v>
      </c>
      <c r="CP69" s="23" t="e">
        <f t="shared" ca="1" si="50"/>
        <v>#N/A</v>
      </c>
      <c r="CQ69" s="23" t="e">
        <f t="shared" ca="1" si="55"/>
        <v>#N/A</v>
      </c>
      <c r="CR69" s="23" t="e">
        <f t="shared" ca="1" si="56"/>
        <v>#N/A</v>
      </c>
      <c r="CS69" s="23" t="e">
        <f t="shared" ca="1" si="57"/>
        <v>#N/A</v>
      </c>
      <c r="CT69" s="23" t="e">
        <f t="shared" ca="1" si="58"/>
        <v>#N/A</v>
      </c>
      <c r="CU69" s="23" t="e">
        <f t="shared" ca="1" si="65"/>
        <v>#N/A</v>
      </c>
      <c r="CV69" s="23" t="e">
        <f t="shared" ca="1" si="66"/>
        <v>#N/A</v>
      </c>
      <c r="CW69" s="23" t="e">
        <f t="shared" ca="1" si="109"/>
        <v>#N/A</v>
      </c>
      <c r="CX69" s="23" t="e">
        <f t="shared" ca="1" si="110"/>
        <v>#N/A</v>
      </c>
      <c r="CY69" s="23" t="e">
        <f t="shared" ca="1" si="67"/>
        <v>#N/A</v>
      </c>
      <c r="CZ69" s="23" t="e">
        <f t="shared" ca="1" si="68"/>
        <v>#N/A</v>
      </c>
      <c r="DA69" s="23" t="e">
        <f t="shared" ca="1" si="85"/>
        <v>#N/A</v>
      </c>
      <c r="DB69" s="23" t="e">
        <f t="shared" ca="1" si="86"/>
        <v>#N/A</v>
      </c>
      <c r="DC69" s="23"/>
      <c r="DD69" s="23"/>
      <c r="DE69" s="23" t="e">
        <f t="shared" ca="1" si="87"/>
        <v>#N/A</v>
      </c>
      <c r="DF69" s="23" t="e">
        <f t="shared" ca="1" si="88"/>
        <v>#N/A</v>
      </c>
      <c r="DG69" s="23" t="e">
        <f t="shared" ca="1" si="93"/>
        <v>#N/A</v>
      </c>
      <c r="DH69" s="23" t="e">
        <f t="shared" ca="1" si="94"/>
        <v>#N/A</v>
      </c>
      <c r="DI69" s="23" t="e">
        <f t="shared" ca="1" si="105"/>
        <v>#N/A</v>
      </c>
      <c r="DJ69" s="23" t="e">
        <f t="shared" ca="1" si="106"/>
        <v>#N/A</v>
      </c>
      <c r="DK69" s="23" t="e">
        <f t="shared" ca="1" si="113"/>
        <v>#N/A</v>
      </c>
      <c r="DL69" s="23" t="e">
        <f t="shared" ca="1" si="114"/>
        <v>#N/A</v>
      </c>
      <c r="DM69" s="23" t="e">
        <f t="shared" ca="1" si="117"/>
        <v>#N/A</v>
      </c>
      <c r="DN69" s="23" t="e">
        <f t="shared" ca="1" si="118"/>
        <v>#N/A</v>
      </c>
      <c r="DO69" s="23" t="e">
        <f t="shared" ca="1" si="119"/>
        <v>#N/A</v>
      </c>
      <c r="DP69" s="23" t="e">
        <f t="shared" ca="1" si="120"/>
        <v>#N/A</v>
      </c>
      <c r="DQ69" s="23" t="e">
        <f t="shared" ca="1" si="133"/>
        <v>#N/A</v>
      </c>
      <c r="DR69" s="23" t="e">
        <f t="shared" ca="1" si="134"/>
        <v>#N/A</v>
      </c>
      <c r="DS69" s="228" t="e">
        <f t="shared" ca="1" si="30"/>
        <v>#N/A</v>
      </c>
      <c r="DT69" s="93" t="e">
        <f t="shared" ca="1" si="31"/>
        <v>#N/A</v>
      </c>
      <c r="DU69" s="228" t="e">
        <f t="shared" ca="1" si="32"/>
        <v>#N/A</v>
      </c>
      <c r="DZ69" s="23" t="e">
        <f t="shared" ca="1" si="61"/>
        <v>#N/A</v>
      </c>
      <c r="EA69" s="23" t="e">
        <f t="shared" ca="1" si="62"/>
        <v>#N/A</v>
      </c>
      <c r="EB69" s="23" t="e">
        <f t="shared" ca="1" si="71"/>
        <v>#N/A</v>
      </c>
      <c r="EC69" s="23" t="e">
        <f t="shared" ca="1" si="72"/>
        <v>#N/A</v>
      </c>
      <c r="ED69" s="23" t="e">
        <f t="shared" ca="1" si="97"/>
        <v>#N/A</v>
      </c>
      <c r="EE69" s="23" t="e">
        <f t="shared" ca="1" si="98"/>
        <v>#N/A</v>
      </c>
      <c r="EF69" s="23" t="e">
        <f t="shared" ca="1" si="125"/>
        <v>#N/A</v>
      </c>
      <c r="EG69" s="23" t="e">
        <f t="shared" ca="1" si="126"/>
        <v>#N/A</v>
      </c>
      <c r="EH69" s="23" t="e">
        <f t="shared" ca="1" si="107"/>
        <v>#N/A</v>
      </c>
      <c r="EI69" s="23" t="e">
        <f t="shared" ca="1" si="108"/>
        <v>#N/A</v>
      </c>
      <c r="EJ69" s="23" t="e">
        <f t="shared" ca="1" si="121"/>
        <v>#N/A</v>
      </c>
      <c r="EK69" s="23" t="e">
        <f t="shared" ca="1" si="122"/>
        <v>#N/A</v>
      </c>
      <c r="EL69" s="23" t="e">
        <f t="shared" ca="1" si="131"/>
        <v>#N/A</v>
      </c>
      <c r="EM69" s="23" t="e">
        <f t="shared" ca="1" si="132"/>
        <v>#N/A</v>
      </c>
      <c r="EN69" s="228" t="e">
        <f t="shared" ca="1" si="16"/>
        <v>#N/A</v>
      </c>
      <c r="EO69" s="93" t="e">
        <f t="shared" ca="1" si="17"/>
        <v>#N/A</v>
      </c>
      <c r="EP69" s="93" t="e">
        <f t="shared" ca="1" si="18"/>
        <v>#N/A</v>
      </c>
    </row>
    <row r="70" spans="1:146" x14ac:dyDescent="0.2">
      <c r="A70" s="172" t="e">
        <f ca="1">VLOOKUP($D70,Curves!$A$2:$I$1700,9)</f>
        <v>#N/A</v>
      </c>
      <c r="B70" s="86" t="e">
        <f t="shared" ca="1" si="0"/>
        <v>#N/A</v>
      </c>
      <c r="C70" s="86">
        <f t="shared" si="1"/>
        <v>31</v>
      </c>
      <c r="D70" s="139">
        <v>38777</v>
      </c>
      <c r="E70" s="173" t="e">
        <f ca="1">VLOOKUP($D70,Curves!$A$2:$H$1700,2)*$B70</f>
        <v>#N/A</v>
      </c>
      <c r="F70" s="172" t="e">
        <f ca="1">VLOOKUP($D70,Curves!$A$2:$H$1700,3)*$B70</f>
        <v>#N/A</v>
      </c>
      <c r="G70" s="172" t="e">
        <f ca="1">VLOOKUP($D70,Curves!$A$2:$H$1700,7)*$B70</f>
        <v>#N/A</v>
      </c>
      <c r="H70" s="172" t="e">
        <f ca="1">VLOOKUP($D70,Curves!$A$2:$H$1700,5)*$B70</f>
        <v>#N/A</v>
      </c>
      <c r="I70" s="172" t="e">
        <f ca="1">VLOOKUP($D70,Curves!$A$2:$H$1700,4)*$B70</f>
        <v>#N/A</v>
      </c>
      <c r="J70" s="174" t="e">
        <f ca="1">VLOOKUP($D70,Curves!$A$2:$H$1700,8)*$B70</f>
        <v>#N/A</v>
      </c>
      <c r="K70" s="172" t="e">
        <f t="shared" ca="1" si="2"/>
        <v>#N/A</v>
      </c>
      <c r="L70" s="140" t="e">
        <f ca="1">VLOOKUP($D70,Curves!$N$2:$T$2600,2)*$B70</f>
        <v>#N/A</v>
      </c>
      <c r="M70" s="141" t="e">
        <f ca="1">VLOOKUP($D70,Curves!$N$2:$T$2600,3)*$B70</f>
        <v>#N/A</v>
      </c>
      <c r="N70" s="181" t="e">
        <f t="shared" ca="1" si="3"/>
        <v>#N/A</v>
      </c>
      <c r="O70" s="182" t="e">
        <f t="shared" ca="1" si="4"/>
        <v>#N/A</v>
      </c>
      <c r="P70" s="173" t="e">
        <f t="shared" ref="P70:P133" ca="1" si="135">($E70+J70)*$J$5+$J$4</f>
        <v>#N/A</v>
      </c>
      <c r="Q70" s="140" t="e">
        <f ca="1">VLOOKUP($D70,Curves!$N$2:$T$2600,4)*$B70</f>
        <v>#N/A</v>
      </c>
      <c r="R70" s="141" t="e">
        <f ca="1">VLOOKUP($D70,Curves!$N$2:$T$2600,5)*$B70</f>
        <v>#N/A</v>
      </c>
      <c r="S70" s="181" t="e">
        <f t="shared" ca="1" si="6"/>
        <v>#N/A</v>
      </c>
      <c r="T70" s="182" t="e">
        <f t="shared" ca="1" si="7"/>
        <v>#N/A</v>
      </c>
      <c r="U70" s="151" t="e">
        <f t="shared" ca="1" si="8"/>
        <v>#N/A</v>
      </c>
      <c r="V70" s="151" t="e">
        <f t="shared" ca="1" si="9"/>
        <v>#N/A</v>
      </c>
      <c r="W70" s="151" t="e">
        <f t="shared" ca="1" si="10"/>
        <v>#N/A</v>
      </c>
      <c r="X70" s="343" t="e">
        <f ca="1">VLOOKUP($D70,[2]CurveFetch!$D$8:$S$13000,16,0)*$B70</f>
        <v>#N/A</v>
      </c>
      <c r="Y70" s="141" t="e">
        <f ca="1">VLOOKUP($D70,Curves!$N$2:$T$2600,7)*$B70</f>
        <v>#N/A</v>
      </c>
      <c r="Z70" s="200" t="e">
        <f t="shared" ca="1" si="11"/>
        <v>#N/A</v>
      </c>
      <c r="AA70" s="181" t="e">
        <f t="shared" ca="1" si="12"/>
        <v>#N/A</v>
      </c>
      <c r="AB70" s="181" t="e">
        <f t="shared" ca="1" si="13"/>
        <v>#N/A</v>
      </c>
      <c r="AC70" s="181" t="e">
        <f t="shared" ca="1" si="13"/>
        <v>#N/A</v>
      </c>
      <c r="AD70" s="181" t="e">
        <f t="shared" ca="1" si="14"/>
        <v>#N/A</v>
      </c>
      <c r="AE70" s="182" t="e">
        <f t="shared" ca="1" si="15"/>
        <v>#N/A</v>
      </c>
      <c r="AF70" s="23" t="e">
        <f t="shared" ca="1" si="41"/>
        <v>#N/A</v>
      </c>
      <c r="AG70" s="23" t="e">
        <f t="shared" ca="1" si="42"/>
        <v>#N/A</v>
      </c>
      <c r="AH70" s="23" t="e">
        <f t="shared" ca="1" si="63"/>
        <v>#N/A</v>
      </c>
      <c r="AI70" s="23" t="e">
        <f t="shared" ca="1" si="64"/>
        <v>#N/A</v>
      </c>
      <c r="AJ70" s="23" t="e">
        <f t="shared" ca="1" si="79"/>
        <v>#N/A</v>
      </c>
      <c r="AK70" s="23" t="e">
        <f t="shared" ca="1" si="80"/>
        <v>#N/A</v>
      </c>
      <c r="AL70" s="23" t="e">
        <f t="shared" ca="1" si="89"/>
        <v>#N/A</v>
      </c>
      <c r="AM70" s="23" t="e">
        <f t="shared" ca="1" si="90"/>
        <v>#N/A</v>
      </c>
      <c r="AN70" s="23" t="e">
        <f t="shared" ca="1" si="99"/>
        <v>#N/A</v>
      </c>
      <c r="AO70" s="23" t="e">
        <f t="shared" ca="1" si="100"/>
        <v>#N/A</v>
      </c>
      <c r="AP70" s="23" t="e">
        <f t="shared" ca="1" si="91"/>
        <v>#N/A</v>
      </c>
      <c r="AQ70" s="23" t="e">
        <f t="shared" ca="1" si="92"/>
        <v>#N/A</v>
      </c>
      <c r="AR70" s="23" t="e">
        <f t="shared" ca="1" si="103"/>
        <v>#N/A</v>
      </c>
      <c r="AS70" s="23" t="e">
        <f t="shared" ca="1" si="104"/>
        <v>#N/A</v>
      </c>
      <c r="AT70" s="23" t="e">
        <f t="shared" ca="1" si="123"/>
        <v>#N/A</v>
      </c>
      <c r="AU70" s="23" t="e">
        <f t="shared" ca="1" si="124"/>
        <v>#N/A</v>
      </c>
      <c r="AV70" s="228" t="e">
        <f t="shared" ca="1" si="19"/>
        <v>#N/A</v>
      </c>
      <c r="AW70" s="26" t="e">
        <f t="shared" ca="1" si="20"/>
        <v>#N/A</v>
      </c>
      <c r="AX70" s="228" t="e">
        <f t="shared" ca="1" si="21"/>
        <v>#N/A</v>
      </c>
      <c r="AY70" s="23" t="e">
        <f t="shared" ca="1" si="35"/>
        <v>#N/A</v>
      </c>
      <c r="AZ70" s="23" t="e">
        <f t="shared" ca="1" si="36"/>
        <v>#N/A</v>
      </c>
      <c r="BA70" s="23" t="e">
        <f t="shared" ca="1" si="43"/>
        <v>#N/A</v>
      </c>
      <c r="BB70" s="23" t="e">
        <f t="shared" ca="1" si="44"/>
        <v>#N/A</v>
      </c>
      <c r="BC70" s="23" t="e">
        <f t="shared" ca="1" si="37"/>
        <v>#N/A</v>
      </c>
      <c r="BD70" s="23" t="e">
        <f t="shared" ca="1" si="38"/>
        <v>#N/A</v>
      </c>
      <c r="BE70" s="23" t="e">
        <f t="shared" ca="1" si="47"/>
        <v>#N/A</v>
      </c>
      <c r="BF70" s="23" t="e">
        <f t="shared" ca="1" si="48"/>
        <v>#N/A</v>
      </c>
      <c r="BG70" s="23" t="e">
        <f t="shared" ca="1" si="53"/>
        <v>#N/A</v>
      </c>
      <c r="BH70" s="23" t="e">
        <f t="shared" ca="1" si="54"/>
        <v>#N/A</v>
      </c>
      <c r="BI70" s="23" t="e">
        <f t="shared" ca="1" si="75"/>
        <v>#N/A</v>
      </c>
      <c r="BJ70" s="23" t="e">
        <f t="shared" ca="1" si="76"/>
        <v>#N/A</v>
      </c>
      <c r="BK70" s="23" t="e">
        <f t="shared" ca="1" si="77"/>
        <v>#N/A</v>
      </c>
      <c r="BL70" s="23" t="e">
        <f t="shared" ca="1" si="78"/>
        <v>#N/A</v>
      </c>
      <c r="BM70" s="23" t="e">
        <f t="shared" ca="1" si="81"/>
        <v>#N/A</v>
      </c>
      <c r="BN70" s="23" t="e">
        <f t="shared" ca="1" si="82"/>
        <v>#N/A</v>
      </c>
      <c r="BO70" s="23" t="e">
        <f t="shared" ca="1" si="101"/>
        <v>#N/A</v>
      </c>
      <c r="BP70" s="23" t="e">
        <f t="shared" ca="1" si="102"/>
        <v>#N/A</v>
      </c>
      <c r="BQ70" s="23" t="e">
        <f t="shared" ca="1" si="111"/>
        <v>#N/A</v>
      </c>
      <c r="BR70" s="23" t="e">
        <f t="shared" ca="1" si="112"/>
        <v>#N/A</v>
      </c>
      <c r="BS70" s="23" t="e">
        <f t="shared" ca="1" si="127"/>
        <v>#N/A</v>
      </c>
      <c r="BT70" s="23" t="e">
        <f t="shared" ca="1" si="128"/>
        <v>#N/A</v>
      </c>
      <c r="BU70" s="23" t="e">
        <f t="shared" ca="1" si="129"/>
        <v>#N/A</v>
      </c>
      <c r="BV70" s="23" t="e">
        <f t="shared" ca="1" si="130"/>
        <v>#N/A</v>
      </c>
      <c r="BW70" s="389" t="e">
        <f t="shared" ca="1" si="22"/>
        <v>#N/A</v>
      </c>
      <c r="BX70" s="224" t="e">
        <f t="shared" ca="1" si="23"/>
        <v>#N/A</v>
      </c>
      <c r="BY70" s="93" t="e">
        <f t="shared" ca="1" si="24"/>
        <v>#N/A</v>
      </c>
      <c r="BZ70" s="23" t="e">
        <f t="shared" ca="1" si="51"/>
        <v>#N/A</v>
      </c>
      <c r="CA70" s="23" t="e">
        <f t="shared" ca="1" si="52"/>
        <v>#N/A</v>
      </c>
      <c r="CB70" s="23" t="e">
        <f t="shared" ca="1" si="83"/>
        <v>#N/A</v>
      </c>
      <c r="CC70" s="23" t="e">
        <f t="shared" ca="1" si="84"/>
        <v>#N/A</v>
      </c>
      <c r="CD70" s="23" t="e">
        <f t="shared" ca="1" si="115"/>
        <v>#N/A</v>
      </c>
      <c r="CE70" s="23" t="e">
        <f t="shared" ca="1" si="116"/>
        <v>#N/A</v>
      </c>
      <c r="CF70" s="228" t="e">
        <f t="shared" ca="1" si="25"/>
        <v>#N/A</v>
      </c>
      <c r="CG70" s="224" t="e">
        <f t="shared" ca="1" si="26"/>
        <v>#N/A</v>
      </c>
      <c r="CH70" s="228" t="e">
        <f t="shared" ca="1" si="27"/>
        <v>#N/A</v>
      </c>
      <c r="CI70" s="23" t="e">
        <f t="shared" ca="1" si="28"/>
        <v>#N/A</v>
      </c>
      <c r="CJ70" s="23" t="e">
        <f t="shared" ca="1" si="29"/>
        <v>#N/A</v>
      </c>
      <c r="CK70" s="23" t="e">
        <f t="shared" ca="1" si="33"/>
        <v>#N/A</v>
      </c>
      <c r="CL70" s="23" t="e">
        <f t="shared" ca="1" si="34"/>
        <v>#N/A</v>
      </c>
      <c r="CM70" s="23" t="e">
        <f t="shared" ca="1" si="39"/>
        <v>#N/A</v>
      </c>
      <c r="CN70" s="23" t="e">
        <f t="shared" ca="1" si="40"/>
        <v>#N/A</v>
      </c>
      <c r="CO70" s="23" t="e">
        <f t="shared" ca="1" si="49"/>
        <v>#N/A</v>
      </c>
      <c r="CP70" s="23" t="e">
        <f t="shared" ca="1" si="50"/>
        <v>#N/A</v>
      </c>
      <c r="CQ70" s="23" t="e">
        <f t="shared" ca="1" si="55"/>
        <v>#N/A</v>
      </c>
      <c r="CR70" s="23" t="e">
        <f t="shared" ca="1" si="56"/>
        <v>#N/A</v>
      </c>
      <c r="CS70" s="23" t="e">
        <f t="shared" ca="1" si="57"/>
        <v>#N/A</v>
      </c>
      <c r="CT70" s="23" t="e">
        <f t="shared" ca="1" si="58"/>
        <v>#N/A</v>
      </c>
      <c r="CU70" s="23" t="e">
        <f t="shared" ca="1" si="65"/>
        <v>#N/A</v>
      </c>
      <c r="CV70" s="23" t="e">
        <f t="shared" ca="1" si="66"/>
        <v>#N/A</v>
      </c>
      <c r="CW70" s="23" t="e">
        <f t="shared" ca="1" si="109"/>
        <v>#N/A</v>
      </c>
      <c r="CX70" s="23" t="e">
        <f t="shared" ca="1" si="110"/>
        <v>#N/A</v>
      </c>
      <c r="CY70" s="23" t="e">
        <f t="shared" ca="1" si="67"/>
        <v>#N/A</v>
      </c>
      <c r="CZ70" s="23" t="e">
        <f t="shared" ca="1" si="68"/>
        <v>#N/A</v>
      </c>
      <c r="DA70" s="23" t="e">
        <f t="shared" ca="1" si="85"/>
        <v>#N/A</v>
      </c>
      <c r="DB70" s="23" t="e">
        <f t="shared" ca="1" si="86"/>
        <v>#N/A</v>
      </c>
      <c r="DC70" s="23"/>
      <c r="DD70" s="23"/>
      <c r="DE70" s="23" t="e">
        <f t="shared" ca="1" si="87"/>
        <v>#N/A</v>
      </c>
      <c r="DF70" s="23" t="e">
        <f t="shared" ca="1" si="88"/>
        <v>#N/A</v>
      </c>
      <c r="DG70" s="23" t="e">
        <f t="shared" ca="1" si="93"/>
        <v>#N/A</v>
      </c>
      <c r="DH70" s="23" t="e">
        <f t="shared" ca="1" si="94"/>
        <v>#N/A</v>
      </c>
      <c r="DI70" s="23" t="e">
        <f t="shared" ca="1" si="105"/>
        <v>#N/A</v>
      </c>
      <c r="DJ70" s="23" t="e">
        <f t="shared" ca="1" si="106"/>
        <v>#N/A</v>
      </c>
      <c r="DK70" s="23" t="e">
        <f t="shared" ca="1" si="113"/>
        <v>#N/A</v>
      </c>
      <c r="DL70" s="23" t="e">
        <f t="shared" ca="1" si="114"/>
        <v>#N/A</v>
      </c>
      <c r="DM70" s="23" t="e">
        <f t="shared" ca="1" si="117"/>
        <v>#N/A</v>
      </c>
      <c r="DN70" s="23" t="e">
        <f t="shared" ca="1" si="118"/>
        <v>#N/A</v>
      </c>
      <c r="DO70" s="23" t="e">
        <f t="shared" ca="1" si="119"/>
        <v>#N/A</v>
      </c>
      <c r="DP70" s="23" t="e">
        <f t="shared" ca="1" si="120"/>
        <v>#N/A</v>
      </c>
      <c r="DQ70" s="23" t="e">
        <f t="shared" ca="1" si="133"/>
        <v>#N/A</v>
      </c>
      <c r="DR70" s="23" t="e">
        <f t="shared" ca="1" si="134"/>
        <v>#N/A</v>
      </c>
      <c r="DS70" s="228" t="e">
        <f t="shared" ca="1" si="30"/>
        <v>#N/A</v>
      </c>
      <c r="DT70" s="93" t="e">
        <f t="shared" ca="1" si="31"/>
        <v>#N/A</v>
      </c>
      <c r="DU70" s="228" t="e">
        <f t="shared" ca="1" si="32"/>
        <v>#N/A</v>
      </c>
      <c r="DZ70" s="23" t="e">
        <f t="shared" ca="1" si="61"/>
        <v>#N/A</v>
      </c>
      <c r="EA70" s="23" t="e">
        <f t="shared" ca="1" si="62"/>
        <v>#N/A</v>
      </c>
      <c r="EB70" s="23" t="e">
        <f t="shared" ca="1" si="71"/>
        <v>#N/A</v>
      </c>
      <c r="EC70" s="23" t="e">
        <f t="shared" ca="1" si="72"/>
        <v>#N/A</v>
      </c>
      <c r="ED70" s="23" t="e">
        <f t="shared" ca="1" si="97"/>
        <v>#N/A</v>
      </c>
      <c r="EE70" s="23" t="e">
        <f t="shared" ca="1" si="98"/>
        <v>#N/A</v>
      </c>
      <c r="EF70" s="23" t="e">
        <f t="shared" ca="1" si="125"/>
        <v>#N/A</v>
      </c>
      <c r="EG70" s="23" t="e">
        <f t="shared" ca="1" si="126"/>
        <v>#N/A</v>
      </c>
      <c r="EH70" s="23" t="e">
        <f t="shared" ca="1" si="107"/>
        <v>#N/A</v>
      </c>
      <c r="EI70" s="23" t="e">
        <f t="shared" ca="1" si="108"/>
        <v>#N/A</v>
      </c>
      <c r="EJ70" s="23" t="e">
        <f t="shared" ca="1" si="121"/>
        <v>#N/A</v>
      </c>
      <c r="EK70" s="23" t="e">
        <f t="shared" ca="1" si="122"/>
        <v>#N/A</v>
      </c>
      <c r="EL70" s="23" t="e">
        <f t="shared" ca="1" si="131"/>
        <v>#N/A</v>
      </c>
      <c r="EM70" s="23" t="e">
        <f t="shared" ca="1" si="132"/>
        <v>#N/A</v>
      </c>
      <c r="EN70" s="228" t="e">
        <f t="shared" ca="1" si="16"/>
        <v>#N/A</v>
      </c>
      <c r="EO70" s="93" t="e">
        <f t="shared" ca="1" si="17"/>
        <v>#N/A</v>
      </c>
      <c r="EP70" s="93" t="e">
        <f t="shared" ca="1" si="18"/>
        <v>#N/A</v>
      </c>
    </row>
    <row r="71" spans="1:146" x14ac:dyDescent="0.2">
      <c r="A71" s="172" t="e">
        <f ca="1">VLOOKUP($D71,Curves!$A$2:$I$1700,9)</f>
        <v>#N/A</v>
      </c>
      <c r="B71" s="86" t="e">
        <f t="shared" ref="B71:B134" ca="1" si="136">(1+($A71/2))^(-2*($D71-$A$1)/365.25)</f>
        <v>#N/A</v>
      </c>
      <c r="C71" s="86">
        <f t="shared" ref="C71:C134" si="137">D72-D71</f>
        <v>30</v>
      </c>
      <c r="D71" s="139">
        <v>38808</v>
      </c>
      <c r="E71" s="173" t="e">
        <f ca="1">VLOOKUP($D71,Curves!$A$2:$H$1700,2)*$B71</f>
        <v>#N/A</v>
      </c>
      <c r="F71" s="172" t="e">
        <f ca="1">VLOOKUP($D71,Curves!$A$2:$H$1700,3)*$B71</f>
        <v>#N/A</v>
      </c>
      <c r="G71" s="172" t="e">
        <f ca="1">VLOOKUP($D71,Curves!$A$2:$H$1700,7)*$B71</f>
        <v>#N/A</v>
      </c>
      <c r="H71" s="172" t="e">
        <f ca="1">VLOOKUP($D71,Curves!$A$2:$H$1700,5)*$B71</f>
        <v>#N/A</v>
      </c>
      <c r="I71" s="172" t="e">
        <f ca="1">VLOOKUP($D71,Curves!$A$2:$H$1700,4)*$B71</f>
        <v>#N/A</v>
      </c>
      <c r="J71" s="174" t="e">
        <f ca="1">VLOOKUP($D71,Curves!$A$2:$H$1700,8)*$B71</f>
        <v>#N/A</v>
      </c>
      <c r="K71" s="172" t="e">
        <f t="shared" ref="K71:K134" ca="1" si="138">($E71+$I71)*$J$5+$J$4</f>
        <v>#N/A</v>
      </c>
      <c r="L71" s="140" t="e">
        <f ca="1">VLOOKUP($D71,Curves!$N$2:$T$2600,2)*$B71</f>
        <v>#N/A</v>
      </c>
      <c r="M71" s="141" t="e">
        <f ca="1">VLOOKUP($D71,Curves!$N$2:$T$2600,3)*$B71</f>
        <v>#N/A</v>
      </c>
      <c r="N71" s="181" t="e">
        <f t="shared" ref="N71:N134" ca="1" si="139">IF($K71&lt;$L71,1,0)</f>
        <v>#N/A</v>
      </c>
      <c r="O71" s="182" t="e">
        <f t="shared" ref="O71:O134" ca="1" si="140">IF($K71&lt;$M71,1,0)</f>
        <v>#N/A</v>
      </c>
      <c r="P71" s="173" t="e">
        <f t="shared" ca="1" si="135"/>
        <v>#N/A</v>
      </c>
      <c r="Q71" s="140" t="e">
        <f ca="1">VLOOKUP($D71,Curves!$N$2:$T$2600,4)*$B71</f>
        <v>#N/A</v>
      </c>
      <c r="R71" s="141" t="e">
        <f ca="1">VLOOKUP($D71,Curves!$N$2:$T$2600,5)*$B71</f>
        <v>#N/A</v>
      </c>
      <c r="S71" s="181" t="e">
        <f t="shared" ref="S71:S134" ca="1" si="141">IF($P71&lt;$Q71,1,0)</f>
        <v>#N/A</v>
      </c>
      <c r="T71" s="182" t="e">
        <f t="shared" ref="T71:T134" ca="1" si="142">IF($P71&lt;$R71,1,0)</f>
        <v>#N/A</v>
      </c>
      <c r="U71" s="151" t="e">
        <f t="shared" ref="U71:U134" ca="1" si="143">($E71+G71)*$J$5+$J$4</f>
        <v>#N/A</v>
      </c>
      <c r="V71" s="151" t="e">
        <f t="shared" ref="V71:V134" ca="1" si="144">($E71+H71)*$J$5+$J$4</f>
        <v>#N/A</v>
      </c>
      <c r="W71" s="151" t="e">
        <f t="shared" ref="W71:W134" ca="1" si="145">($E71+I71)*$J$5+$J$4</f>
        <v>#N/A</v>
      </c>
      <c r="X71" s="343" t="e">
        <f ca="1">VLOOKUP($D71,[2]CurveFetch!$D$8:$S$13000,16,0)*$B71</f>
        <v>#N/A</v>
      </c>
      <c r="Y71" s="141" t="e">
        <f ca="1">VLOOKUP($D71,Curves!$N$2:$T$2600,7)*$B71</f>
        <v>#N/A</v>
      </c>
      <c r="Z71" s="200" t="e">
        <f t="shared" ref="Z71:Z134" ca="1" si="146">IF($U71&lt;$X71,1,0)</f>
        <v>#N/A</v>
      </c>
      <c r="AA71" s="181" t="e">
        <f t="shared" ref="AA71:AA134" ca="1" si="147">IF($U71&lt;$Y71,1,0)</f>
        <v>#N/A</v>
      </c>
      <c r="AB71" s="181" t="e">
        <f t="shared" ref="AB71:AC134" ca="1" si="148">IF($V71&lt;$X71,1,0)</f>
        <v>#N/A</v>
      </c>
      <c r="AC71" s="181" t="e">
        <f t="shared" ca="1" si="148"/>
        <v>#N/A</v>
      </c>
      <c r="AD71" s="181" t="e">
        <f t="shared" ref="AD71:AD134" ca="1" si="149">IF($W71&lt;$X71,1,0)</f>
        <v>#N/A</v>
      </c>
      <c r="AE71" s="182" t="e">
        <f t="shared" ref="AE71:AE134" ca="1" si="150">IF($W71&lt;$Y71,1,0)</f>
        <v>#N/A</v>
      </c>
      <c r="AF71" s="23" t="e">
        <f t="shared" ca="1" si="41"/>
        <v>#N/A</v>
      </c>
      <c r="AG71" s="23" t="e">
        <f t="shared" ca="1" si="42"/>
        <v>#N/A</v>
      </c>
      <c r="AH71" s="23" t="e">
        <f t="shared" ca="1" si="63"/>
        <v>#N/A</v>
      </c>
      <c r="AI71" s="23" t="e">
        <f t="shared" ca="1" si="64"/>
        <v>#N/A</v>
      </c>
      <c r="AJ71" s="23" t="e">
        <f t="shared" ca="1" si="79"/>
        <v>#N/A</v>
      </c>
      <c r="AK71" s="23" t="e">
        <f t="shared" ca="1" si="80"/>
        <v>#N/A</v>
      </c>
      <c r="AL71" s="23" t="e">
        <f t="shared" ca="1" si="89"/>
        <v>#N/A</v>
      </c>
      <c r="AM71" s="23" t="e">
        <f t="shared" ca="1" si="90"/>
        <v>#N/A</v>
      </c>
      <c r="AN71" s="23" t="e">
        <f t="shared" ca="1" si="99"/>
        <v>#N/A</v>
      </c>
      <c r="AO71" s="23" t="e">
        <f t="shared" ca="1" si="100"/>
        <v>#N/A</v>
      </c>
      <c r="AP71" s="23" t="e">
        <f t="shared" ca="1" si="91"/>
        <v>#N/A</v>
      </c>
      <c r="AQ71" s="23" t="e">
        <f t="shared" ca="1" si="92"/>
        <v>#N/A</v>
      </c>
      <c r="AR71" s="23" t="e">
        <f t="shared" ca="1" si="103"/>
        <v>#N/A</v>
      </c>
      <c r="AS71" s="23" t="e">
        <f t="shared" ca="1" si="104"/>
        <v>#N/A</v>
      </c>
      <c r="AT71" s="23" t="e">
        <f t="shared" ca="1" si="123"/>
        <v>#N/A</v>
      </c>
      <c r="AU71" s="23" t="e">
        <f t="shared" ca="1" si="124"/>
        <v>#N/A</v>
      </c>
      <c r="AV71" s="228" t="e">
        <f t="shared" ca="1" si="19"/>
        <v>#N/A</v>
      </c>
      <c r="AW71" s="26" t="e">
        <f t="shared" ca="1" si="20"/>
        <v>#N/A</v>
      </c>
      <c r="AX71" s="228" t="e">
        <f t="shared" ca="1" si="21"/>
        <v>#N/A</v>
      </c>
      <c r="AY71" s="23" t="e">
        <f t="shared" ca="1" si="35"/>
        <v>#N/A</v>
      </c>
      <c r="AZ71" s="23" t="e">
        <f t="shared" ca="1" si="36"/>
        <v>#N/A</v>
      </c>
      <c r="BA71" s="23" t="e">
        <f t="shared" ca="1" si="43"/>
        <v>#N/A</v>
      </c>
      <c r="BB71" s="23" t="e">
        <f t="shared" ca="1" si="44"/>
        <v>#N/A</v>
      </c>
      <c r="BC71" s="23" t="e">
        <f t="shared" ca="1" si="37"/>
        <v>#N/A</v>
      </c>
      <c r="BD71" s="23" t="e">
        <f t="shared" ca="1" si="38"/>
        <v>#N/A</v>
      </c>
      <c r="BE71" s="23" t="e">
        <f t="shared" ca="1" si="47"/>
        <v>#N/A</v>
      </c>
      <c r="BF71" s="23" t="e">
        <f t="shared" ca="1" si="48"/>
        <v>#N/A</v>
      </c>
      <c r="BG71" s="23" t="e">
        <f t="shared" ca="1" si="53"/>
        <v>#N/A</v>
      </c>
      <c r="BH71" s="23" t="e">
        <f t="shared" ca="1" si="54"/>
        <v>#N/A</v>
      </c>
      <c r="BI71" s="23" t="e">
        <f t="shared" ca="1" si="75"/>
        <v>#N/A</v>
      </c>
      <c r="BJ71" s="23" t="e">
        <f t="shared" ca="1" si="76"/>
        <v>#N/A</v>
      </c>
      <c r="BK71" s="23" t="e">
        <f t="shared" ca="1" si="77"/>
        <v>#N/A</v>
      </c>
      <c r="BL71" s="23" t="e">
        <f t="shared" ca="1" si="78"/>
        <v>#N/A</v>
      </c>
      <c r="BM71" s="23" t="e">
        <f t="shared" ca="1" si="81"/>
        <v>#N/A</v>
      </c>
      <c r="BN71" s="23" t="e">
        <f t="shared" ca="1" si="82"/>
        <v>#N/A</v>
      </c>
      <c r="BO71" s="23" t="e">
        <f t="shared" ca="1" si="101"/>
        <v>#N/A</v>
      </c>
      <c r="BP71" s="23" t="e">
        <f t="shared" ca="1" si="102"/>
        <v>#N/A</v>
      </c>
      <c r="BQ71" s="23" t="e">
        <f t="shared" ca="1" si="111"/>
        <v>#N/A</v>
      </c>
      <c r="BR71" s="23" t="e">
        <f t="shared" ca="1" si="112"/>
        <v>#N/A</v>
      </c>
      <c r="BS71" s="23" t="e">
        <f t="shared" ca="1" si="127"/>
        <v>#N/A</v>
      </c>
      <c r="BT71" s="23" t="e">
        <f t="shared" ca="1" si="128"/>
        <v>#N/A</v>
      </c>
      <c r="BU71" s="23" t="e">
        <f t="shared" ca="1" si="129"/>
        <v>#N/A</v>
      </c>
      <c r="BV71" s="23" t="e">
        <f t="shared" ca="1" si="130"/>
        <v>#N/A</v>
      </c>
      <c r="BW71" s="389" t="e">
        <f t="shared" ca="1" si="22"/>
        <v>#N/A</v>
      </c>
      <c r="BX71" s="224" t="e">
        <f t="shared" ca="1" si="23"/>
        <v>#N/A</v>
      </c>
      <c r="BY71" s="93" t="e">
        <f t="shared" ca="1" si="24"/>
        <v>#N/A</v>
      </c>
      <c r="BZ71" s="23" t="e">
        <f t="shared" ca="1" si="51"/>
        <v>#N/A</v>
      </c>
      <c r="CA71" s="23" t="e">
        <f t="shared" ca="1" si="52"/>
        <v>#N/A</v>
      </c>
      <c r="CB71" s="23" t="e">
        <f t="shared" ca="1" si="83"/>
        <v>#N/A</v>
      </c>
      <c r="CC71" s="23" t="e">
        <f t="shared" ca="1" si="84"/>
        <v>#N/A</v>
      </c>
      <c r="CD71" s="23" t="e">
        <f t="shared" ca="1" si="115"/>
        <v>#N/A</v>
      </c>
      <c r="CE71" s="23" t="e">
        <f t="shared" ca="1" si="116"/>
        <v>#N/A</v>
      </c>
      <c r="CF71" s="228" t="e">
        <f t="shared" ca="1" si="25"/>
        <v>#N/A</v>
      </c>
      <c r="CG71" s="224" t="e">
        <f t="shared" ca="1" si="26"/>
        <v>#N/A</v>
      </c>
      <c r="CH71" s="228" t="e">
        <f t="shared" ca="1" si="27"/>
        <v>#N/A</v>
      </c>
      <c r="CI71" s="23" t="e">
        <f t="shared" ca="1" si="28"/>
        <v>#N/A</v>
      </c>
      <c r="CJ71" s="23" t="e">
        <f t="shared" ca="1" si="29"/>
        <v>#N/A</v>
      </c>
      <c r="CK71" s="23" t="e">
        <f t="shared" ca="1" si="33"/>
        <v>#N/A</v>
      </c>
      <c r="CL71" s="23" t="e">
        <f t="shared" ca="1" si="34"/>
        <v>#N/A</v>
      </c>
      <c r="CM71" s="23" t="e">
        <f t="shared" ca="1" si="39"/>
        <v>#N/A</v>
      </c>
      <c r="CN71" s="23" t="e">
        <f t="shared" ca="1" si="40"/>
        <v>#N/A</v>
      </c>
      <c r="CO71" s="23" t="e">
        <f t="shared" ca="1" si="49"/>
        <v>#N/A</v>
      </c>
      <c r="CP71" s="23" t="e">
        <f t="shared" ca="1" si="50"/>
        <v>#N/A</v>
      </c>
      <c r="CQ71" s="23" t="e">
        <f t="shared" ca="1" si="55"/>
        <v>#N/A</v>
      </c>
      <c r="CR71" s="23" t="e">
        <f t="shared" ca="1" si="56"/>
        <v>#N/A</v>
      </c>
      <c r="CS71" s="23" t="e">
        <f t="shared" ca="1" si="57"/>
        <v>#N/A</v>
      </c>
      <c r="CT71" s="23" t="e">
        <f t="shared" ca="1" si="58"/>
        <v>#N/A</v>
      </c>
      <c r="CU71" s="23" t="e">
        <f t="shared" ca="1" si="65"/>
        <v>#N/A</v>
      </c>
      <c r="CV71" s="23" t="e">
        <f t="shared" ca="1" si="66"/>
        <v>#N/A</v>
      </c>
      <c r="CW71" s="23" t="e">
        <f t="shared" ca="1" si="109"/>
        <v>#N/A</v>
      </c>
      <c r="CX71" s="23" t="e">
        <f t="shared" ca="1" si="110"/>
        <v>#N/A</v>
      </c>
      <c r="CY71" s="23" t="e">
        <f t="shared" ca="1" si="67"/>
        <v>#N/A</v>
      </c>
      <c r="CZ71" s="23" t="e">
        <f t="shared" ca="1" si="68"/>
        <v>#N/A</v>
      </c>
      <c r="DA71" s="23" t="e">
        <f t="shared" ca="1" si="85"/>
        <v>#N/A</v>
      </c>
      <c r="DB71" s="23" t="e">
        <f t="shared" ca="1" si="86"/>
        <v>#N/A</v>
      </c>
      <c r="DC71" s="23"/>
      <c r="DD71" s="23"/>
      <c r="DE71" s="23" t="e">
        <f t="shared" ca="1" si="87"/>
        <v>#N/A</v>
      </c>
      <c r="DF71" s="23" t="e">
        <f t="shared" ca="1" si="88"/>
        <v>#N/A</v>
      </c>
      <c r="DG71" s="23" t="e">
        <f t="shared" ca="1" si="93"/>
        <v>#N/A</v>
      </c>
      <c r="DH71" s="23" t="e">
        <f t="shared" ca="1" si="94"/>
        <v>#N/A</v>
      </c>
      <c r="DI71" s="23" t="e">
        <f t="shared" ca="1" si="105"/>
        <v>#N/A</v>
      </c>
      <c r="DJ71" s="23" t="e">
        <f t="shared" ca="1" si="106"/>
        <v>#N/A</v>
      </c>
      <c r="DK71" s="23" t="e">
        <f t="shared" ca="1" si="113"/>
        <v>#N/A</v>
      </c>
      <c r="DL71" s="23" t="e">
        <f t="shared" ca="1" si="114"/>
        <v>#N/A</v>
      </c>
      <c r="DM71" s="23" t="e">
        <f t="shared" ca="1" si="117"/>
        <v>#N/A</v>
      </c>
      <c r="DN71" s="23" t="e">
        <f t="shared" ca="1" si="118"/>
        <v>#N/A</v>
      </c>
      <c r="DO71" s="23" t="e">
        <f t="shared" ca="1" si="119"/>
        <v>#N/A</v>
      </c>
      <c r="DP71" s="23" t="e">
        <f t="shared" ca="1" si="120"/>
        <v>#N/A</v>
      </c>
      <c r="DQ71" s="23" t="e">
        <f t="shared" ca="1" si="133"/>
        <v>#N/A</v>
      </c>
      <c r="DR71" s="23" t="e">
        <f t="shared" ca="1" si="134"/>
        <v>#N/A</v>
      </c>
      <c r="DS71" s="228" t="e">
        <f t="shared" ca="1" si="30"/>
        <v>#N/A</v>
      </c>
      <c r="DT71" s="93" t="e">
        <f t="shared" ca="1" si="31"/>
        <v>#N/A</v>
      </c>
      <c r="DU71" s="228" t="e">
        <f t="shared" ca="1" si="32"/>
        <v>#N/A</v>
      </c>
      <c r="DZ71" s="23" t="e">
        <f t="shared" ca="1" si="61"/>
        <v>#N/A</v>
      </c>
      <c r="EA71" s="23" t="e">
        <f t="shared" ca="1" si="62"/>
        <v>#N/A</v>
      </c>
      <c r="EB71" s="23" t="e">
        <f t="shared" ca="1" si="71"/>
        <v>#N/A</v>
      </c>
      <c r="EC71" s="23" t="e">
        <f t="shared" ca="1" si="72"/>
        <v>#N/A</v>
      </c>
      <c r="ED71" s="23" t="e">
        <f t="shared" ca="1" si="97"/>
        <v>#N/A</v>
      </c>
      <c r="EE71" s="23" t="e">
        <f t="shared" ca="1" si="98"/>
        <v>#N/A</v>
      </c>
      <c r="EF71" s="23" t="e">
        <f t="shared" ca="1" si="125"/>
        <v>#N/A</v>
      </c>
      <c r="EG71" s="23" t="e">
        <f t="shared" ca="1" si="126"/>
        <v>#N/A</v>
      </c>
      <c r="EH71" s="23" t="e">
        <f t="shared" ca="1" si="107"/>
        <v>#N/A</v>
      </c>
      <c r="EI71" s="23" t="e">
        <f t="shared" ca="1" si="108"/>
        <v>#N/A</v>
      </c>
      <c r="EJ71" s="23" t="e">
        <f t="shared" ca="1" si="121"/>
        <v>#N/A</v>
      </c>
      <c r="EK71" s="23" t="e">
        <f t="shared" ca="1" si="122"/>
        <v>#N/A</v>
      </c>
      <c r="EL71" s="23" t="e">
        <f t="shared" ca="1" si="131"/>
        <v>#N/A</v>
      </c>
      <c r="EM71" s="23" t="e">
        <f t="shared" ca="1" si="132"/>
        <v>#N/A</v>
      </c>
      <c r="EN71" s="228" t="e">
        <f t="shared" ca="1" si="16"/>
        <v>#N/A</v>
      </c>
      <c r="EO71" s="93" t="e">
        <f t="shared" ca="1" si="17"/>
        <v>#N/A</v>
      </c>
      <c r="EP71" s="93" t="e">
        <f t="shared" ca="1" si="18"/>
        <v>#N/A</v>
      </c>
    </row>
    <row r="72" spans="1:146" x14ac:dyDescent="0.2">
      <c r="A72" s="172" t="e">
        <f ca="1">VLOOKUP($D72,Curves!$A$2:$I$1700,9)</f>
        <v>#N/A</v>
      </c>
      <c r="B72" s="86" t="e">
        <f t="shared" ca="1" si="136"/>
        <v>#N/A</v>
      </c>
      <c r="C72" s="86">
        <f t="shared" si="137"/>
        <v>31</v>
      </c>
      <c r="D72" s="139">
        <v>38838</v>
      </c>
      <c r="E72" s="173" t="e">
        <f ca="1">VLOOKUP($D72,Curves!$A$2:$H$1700,2)*$B72</f>
        <v>#N/A</v>
      </c>
      <c r="F72" s="172" t="e">
        <f ca="1">VLOOKUP($D72,Curves!$A$2:$H$1700,3)*$B72</f>
        <v>#N/A</v>
      </c>
      <c r="G72" s="172" t="e">
        <f ca="1">VLOOKUP($D72,Curves!$A$2:$H$1700,7)*$B72</f>
        <v>#N/A</v>
      </c>
      <c r="H72" s="172" t="e">
        <f ca="1">VLOOKUP($D72,Curves!$A$2:$H$1700,5)*$B72</f>
        <v>#N/A</v>
      </c>
      <c r="I72" s="172" t="e">
        <f ca="1">VLOOKUP($D72,Curves!$A$2:$H$1700,4)*$B72</f>
        <v>#N/A</v>
      </c>
      <c r="J72" s="174" t="e">
        <f ca="1">VLOOKUP($D72,Curves!$A$2:$H$1700,8)*$B72</f>
        <v>#N/A</v>
      </c>
      <c r="K72" s="172" t="e">
        <f t="shared" ca="1" si="138"/>
        <v>#N/A</v>
      </c>
      <c r="L72" s="140" t="e">
        <f ca="1">VLOOKUP($D72,Curves!$N$2:$T$2600,2)*$B72</f>
        <v>#N/A</v>
      </c>
      <c r="M72" s="141" t="e">
        <f ca="1">VLOOKUP($D72,Curves!$N$2:$T$2600,3)*$B72</f>
        <v>#N/A</v>
      </c>
      <c r="N72" s="181" t="e">
        <f t="shared" ca="1" si="139"/>
        <v>#N/A</v>
      </c>
      <c r="O72" s="182" t="e">
        <f t="shared" ca="1" si="140"/>
        <v>#N/A</v>
      </c>
      <c r="P72" s="173" t="e">
        <f t="shared" ca="1" si="135"/>
        <v>#N/A</v>
      </c>
      <c r="Q72" s="140" t="e">
        <f ca="1">VLOOKUP($D72,Curves!$N$2:$T$2600,4)*$B72</f>
        <v>#N/A</v>
      </c>
      <c r="R72" s="141" t="e">
        <f ca="1">VLOOKUP($D72,Curves!$N$2:$T$2600,5)*$B72</f>
        <v>#N/A</v>
      </c>
      <c r="S72" s="181" t="e">
        <f t="shared" ca="1" si="141"/>
        <v>#N/A</v>
      </c>
      <c r="T72" s="182" t="e">
        <f t="shared" ca="1" si="142"/>
        <v>#N/A</v>
      </c>
      <c r="U72" s="151" t="e">
        <f t="shared" ca="1" si="143"/>
        <v>#N/A</v>
      </c>
      <c r="V72" s="151" t="e">
        <f t="shared" ca="1" si="144"/>
        <v>#N/A</v>
      </c>
      <c r="W72" s="151" t="e">
        <f t="shared" ca="1" si="145"/>
        <v>#N/A</v>
      </c>
      <c r="X72" s="343" t="e">
        <f ca="1">VLOOKUP($D72,[2]CurveFetch!$D$8:$S$13000,16,0)*$B72</f>
        <v>#N/A</v>
      </c>
      <c r="Y72" s="141" t="e">
        <f ca="1">VLOOKUP($D72,Curves!$N$2:$T$2600,7)*$B72</f>
        <v>#N/A</v>
      </c>
      <c r="Z72" s="200" t="e">
        <f t="shared" ca="1" si="146"/>
        <v>#N/A</v>
      </c>
      <c r="AA72" s="181" t="e">
        <f t="shared" ca="1" si="147"/>
        <v>#N/A</v>
      </c>
      <c r="AB72" s="181" t="e">
        <f t="shared" ca="1" si="148"/>
        <v>#N/A</v>
      </c>
      <c r="AC72" s="181" t="e">
        <f t="shared" ca="1" si="148"/>
        <v>#N/A</v>
      </c>
      <c r="AD72" s="181" t="e">
        <f t="shared" ca="1" si="149"/>
        <v>#N/A</v>
      </c>
      <c r="AE72" s="182" t="e">
        <f t="shared" ca="1" si="150"/>
        <v>#N/A</v>
      </c>
      <c r="AF72" s="23" t="e">
        <f t="shared" ca="1" si="41"/>
        <v>#N/A</v>
      </c>
      <c r="AG72" s="23" t="e">
        <f t="shared" ca="1" si="42"/>
        <v>#N/A</v>
      </c>
      <c r="AH72" s="23" t="e">
        <f t="shared" ca="1" si="63"/>
        <v>#N/A</v>
      </c>
      <c r="AI72" s="23" t="e">
        <f t="shared" ca="1" si="64"/>
        <v>#N/A</v>
      </c>
      <c r="AJ72" s="23" t="e">
        <f t="shared" ca="1" si="79"/>
        <v>#N/A</v>
      </c>
      <c r="AK72" s="23" t="e">
        <f t="shared" ca="1" si="80"/>
        <v>#N/A</v>
      </c>
      <c r="AL72" s="23" t="e">
        <f t="shared" ca="1" si="89"/>
        <v>#N/A</v>
      </c>
      <c r="AM72" s="23" t="e">
        <f t="shared" ca="1" si="90"/>
        <v>#N/A</v>
      </c>
      <c r="AN72" s="23" t="e">
        <f t="shared" ca="1" si="99"/>
        <v>#N/A</v>
      </c>
      <c r="AO72" s="23" t="e">
        <f t="shared" ca="1" si="100"/>
        <v>#N/A</v>
      </c>
      <c r="AP72" s="23" t="e">
        <f t="shared" ca="1" si="91"/>
        <v>#N/A</v>
      </c>
      <c r="AQ72" s="23" t="e">
        <f t="shared" ca="1" si="92"/>
        <v>#N/A</v>
      </c>
      <c r="AR72" s="23" t="e">
        <f t="shared" ca="1" si="103"/>
        <v>#N/A</v>
      </c>
      <c r="AS72" s="23" t="e">
        <f t="shared" ca="1" si="104"/>
        <v>#N/A</v>
      </c>
      <c r="AT72" s="23" t="e">
        <f t="shared" ca="1" si="123"/>
        <v>#N/A</v>
      </c>
      <c r="AU72" s="23" t="e">
        <f t="shared" ca="1" si="124"/>
        <v>#N/A</v>
      </c>
      <c r="AV72" s="228" t="e">
        <f t="shared" ca="1" si="19"/>
        <v>#N/A</v>
      </c>
      <c r="AW72" s="26" t="e">
        <f t="shared" ca="1" si="20"/>
        <v>#N/A</v>
      </c>
      <c r="AX72" s="228" t="e">
        <f t="shared" ca="1" si="21"/>
        <v>#N/A</v>
      </c>
      <c r="AY72" s="23" t="e">
        <f t="shared" ca="1" si="35"/>
        <v>#N/A</v>
      </c>
      <c r="AZ72" s="23" t="e">
        <f t="shared" ca="1" si="36"/>
        <v>#N/A</v>
      </c>
      <c r="BA72" s="23" t="e">
        <f t="shared" ca="1" si="43"/>
        <v>#N/A</v>
      </c>
      <c r="BB72" s="23" t="e">
        <f t="shared" ca="1" si="44"/>
        <v>#N/A</v>
      </c>
      <c r="BC72" s="23" t="e">
        <f t="shared" ca="1" si="37"/>
        <v>#N/A</v>
      </c>
      <c r="BD72" s="23" t="e">
        <f t="shared" ca="1" si="38"/>
        <v>#N/A</v>
      </c>
      <c r="BE72" s="23" t="e">
        <f t="shared" ca="1" si="47"/>
        <v>#N/A</v>
      </c>
      <c r="BF72" s="23" t="e">
        <f t="shared" ca="1" si="48"/>
        <v>#N/A</v>
      </c>
      <c r="BG72" s="23" t="e">
        <f t="shared" ca="1" si="53"/>
        <v>#N/A</v>
      </c>
      <c r="BH72" s="23" t="e">
        <f t="shared" ca="1" si="54"/>
        <v>#N/A</v>
      </c>
      <c r="BI72" s="23" t="e">
        <f t="shared" ca="1" si="75"/>
        <v>#N/A</v>
      </c>
      <c r="BJ72" s="23" t="e">
        <f t="shared" ca="1" si="76"/>
        <v>#N/A</v>
      </c>
      <c r="BK72" s="23" t="e">
        <f t="shared" ca="1" si="77"/>
        <v>#N/A</v>
      </c>
      <c r="BL72" s="23" t="e">
        <f t="shared" ca="1" si="78"/>
        <v>#N/A</v>
      </c>
      <c r="BM72" s="23" t="e">
        <f t="shared" ca="1" si="81"/>
        <v>#N/A</v>
      </c>
      <c r="BN72" s="23" t="e">
        <f t="shared" ca="1" si="82"/>
        <v>#N/A</v>
      </c>
      <c r="BO72" s="23" t="e">
        <f t="shared" ca="1" si="101"/>
        <v>#N/A</v>
      </c>
      <c r="BP72" s="23" t="e">
        <f t="shared" ca="1" si="102"/>
        <v>#N/A</v>
      </c>
      <c r="BQ72" s="23" t="e">
        <f t="shared" ca="1" si="111"/>
        <v>#N/A</v>
      </c>
      <c r="BR72" s="23" t="e">
        <f t="shared" ca="1" si="112"/>
        <v>#N/A</v>
      </c>
      <c r="BS72" s="23" t="e">
        <f t="shared" ca="1" si="127"/>
        <v>#N/A</v>
      </c>
      <c r="BT72" s="23" t="e">
        <f t="shared" ca="1" si="128"/>
        <v>#N/A</v>
      </c>
      <c r="BU72" s="23" t="e">
        <f t="shared" ca="1" si="129"/>
        <v>#N/A</v>
      </c>
      <c r="BV72" s="23" t="e">
        <f t="shared" ca="1" si="130"/>
        <v>#N/A</v>
      </c>
      <c r="BW72" s="389" t="e">
        <f t="shared" ca="1" si="22"/>
        <v>#N/A</v>
      </c>
      <c r="BX72" s="224" t="e">
        <f t="shared" ca="1" si="23"/>
        <v>#N/A</v>
      </c>
      <c r="BY72" s="93" t="e">
        <f t="shared" ca="1" si="24"/>
        <v>#N/A</v>
      </c>
      <c r="BZ72" s="23" t="e">
        <f t="shared" ca="1" si="51"/>
        <v>#N/A</v>
      </c>
      <c r="CA72" s="23" t="e">
        <f t="shared" ca="1" si="52"/>
        <v>#N/A</v>
      </c>
      <c r="CB72" s="23" t="e">
        <f t="shared" ca="1" si="83"/>
        <v>#N/A</v>
      </c>
      <c r="CC72" s="23" t="e">
        <f t="shared" ca="1" si="84"/>
        <v>#N/A</v>
      </c>
      <c r="CD72" s="23" t="e">
        <f t="shared" ca="1" si="115"/>
        <v>#N/A</v>
      </c>
      <c r="CE72" s="23" t="e">
        <f t="shared" ca="1" si="116"/>
        <v>#N/A</v>
      </c>
      <c r="CF72" s="228" t="e">
        <f t="shared" ca="1" si="25"/>
        <v>#N/A</v>
      </c>
      <c r="CG72" s="224" t="e">
        <f t="shared" ca="1" si="26"/>
        <v>#N/A</v>
      </c>
      <c r="CH72" s="228" t="e">
        <f t="shared" ca="1" si="27"/>
        <v>#N/A</v>
      </c>
      <c r="CI72" s="23" t="e">
        <f t="shared" ca="1" si="28"/>
        <v>#N/A</v>
      </c>
      <c r="CJ72" s="23" t="e">
        <f t="shared" ca="1" si="29"/>
        <v>#N/A</v>
      </c>
      <c r="CK72" s="23" t="e">
        <f t="shared" ca="1" si="33"/>
        <v>#N/A</v>
      </c>
      <c r="CL72" s="23" t="e">
        <f t="shared" ca="1" si="34"/>
        <v>#N/A</v>
      </c>
      <c r="CM72" s="23" t="e">
        <f t="shared" ca="1" si="39"/>
        <v>#N/A</v>
      </c>
      <c r="CN72" s="23" t="e">
        <f t="shared" ca="1" si="40"/>
        <v>#N/A</v>
      </c>
      <c r="CO72" s="23" t="e">
        <f t="shared" ca="1" si="49"/>
        <v>#N/A</v>
      </c>
      <c r="CP72" s="23" t="e">
        <f t="shared" ca="1" si="50"/>
        <v>#N/A</v>
      </c>
      <c r="CQ72" s="23" t="e">
        <f t="shared" ca="1" si="55"/>
        <v>#N/A</v>
      </c>
      <c r="CR72" s="23" t="e">
        <f t="shared" ca="1" si="56"/>
        <v>#N/A</v>
      </c>
      <c r="CS72" s="23" t="e">
        <f t="shared" ca="1" si="57"/>
        <v>#N/A</v>
      </c>
      <c r="CT72" s="23" t="e">
        <f t="shared" ca="1" si="58"/>
        <v>#N/A</v>
      </c>
      <c r="CU72" s="23" t="e">
        <f t="shared" ca="1" si="65"/>
        <v>#N/A</v>
      </c>
      <c r="CV72" s="23" t="e">
        <f t="shared" ca="1" si="66"/>
        <v>#N/A</v>
      </c>
      <c r="CW72" s="23" t="e">
        <f t="shared" ca="1" si="109"/>
        <v>#N/A</v>
      </c>
      <c r="CX72" s="23" t="e">
        <f t="shared" ca="1" si="110"/>
        <v>#N/A</v>
      </c>
      <c r="CY72" s="23" t="e">
        <f t="shared" ca="1" si="67"/>
        <v>#N/A</v>
      </c>
      <c r="CZ72" s="23" t="e">
        <f t="shared" ca="1" si="68"/>
        <v>#N/A</v>
      </c>
      <c r="DA72" s="23" t="e">
        <f t="shared" ca="1" si="85"/>
        <v>#N/A</v>
      </c>
      <c r="DB72" s="23" t="e">
        <f t="shared" ca="1" si="86"/>
        <v>#N/A</v>
      </c>
      <c r="DC72" s="23"/>
      <c r="DD72" s="23"/>
      <c r="DE72" s="23" t="e">
        <f t="shared" ca="1" si="87"/>
        <v>#N/A</v>
      </c>
      <c r="DF72" s="23" t="e">
        <f t="shared" ca="1" si="88"/>
        <v>#N/A</v>
      </c>
      <c r="DG72" s="23" t="e">
        <f t="shared" ca="1" si="93"/>
        <v>#N/A</v>
      </c>
      <c r="DH72" s="23" t="e">
        <f t="shared" ca="1" si="94"/>
        <v>#N/A</v>
      </c>
      <c r="DI72" s="23" t="e">
        <f t="shared" ca="1" si="105"/>
        <v>#N/A</v>
      </c>
      <c r="DJ72" s="23" t="e">
        <f t="shared" ca="1" si="106"/>
        <v>#N/A</v>
      </c>
      <c r="DK72" s="23" t="e">
        <f t="shared" ca="1" si="113"/>
        <v>#N/A</v>
      </c>
      <c r="DL72" s="23" t="e">
        <f t="shared" ca="1" si="114"/>
        <v>#N/A</v>
      </c>
      <c r="DM72" s="23" t="e">
        <f t="shared" ca="1" si="117"/>
        <v>#N/A</v>
      </c>
      <c r="DN72" s="23" t="e">
        <f t="shared" ca="1" si="118"/>
        <v>#N/A</v>
      </c>
      <c r="DO72" s="23" t="e">
        <f t="shared" ca="1" si="119"/>
        <v>#N/A</v>
      </c>
      <c r="DP72" s="23" t="e">
        <f t="shared" ca="1" si="120"/>
        <v>#N/A</v>
      </c>
      <c r="DQ72" s="23" t="e">
        <f t="shared" ca="1" si="133"/>
        <v>#N/A</v>
      </c>
      <c r="DR72" s="23" t="e">
        <f t="shared" ca="1" si="134"/>
        <v>#N/A</v>
      </c>
      <c r="DS72" s="228" t="e">
        <f t="shared" ca="1" si="30"/>
        <v>#N/A</v>
      </c>
      <c r="DT72" s="93" t="e">
        <f t="shared" ca="1" si="31"/>
        <v>#N/A</v>
      </c>
      <c r="DU72" s="228" t="e">
        <f t="shared" ca="1" si="32"/>
        <v>#N/A</v>
      </c>
      <c r="DZ72" s="23" t="e">
        <f t="shared" ca="1" si="61"/>
        <v>#N/A</v>
      </c>
      <c r="EA72" s="23" t="e">
        <f t="shared" ca="1" si="62"/>
        <v>#N/A</v>
      </c>
      <c r="EB72" s="23" t="e">
        <f t="shared" ca="1" si="71"/>
        <v>#N/A</v>
      </c>
      <c r="EC72" s="23" t="e">
        <f t="shared" ca="1" si="72"/>
        <v>#N/A</v>
      </c>
      <c r="ED72" s="23" t="e">
        <f t="shared" ca="1" si="97"/>
        <v>#N/A</v>
      </c>
      <c r="EE72" s="23" t="e">
        <f t="shared" ca="1" si="98"/>
        <v>#N/A</v>
      </c>
      <c r="EF72" s="23" t="e">
        <f t="shared" ca="1" si="125"/>
        <v>#N/A</v>
      </c>
      <c r="EG72" s="23" t="e">
        <f t="shared" ca="1" si="126"/>
        <v>#N/A</v>
      </c>
      <c r="EH72" s="23" t="e">
        <f t="shared" ca="1" si="107"/>
        <v>#N/A</v>
      </c>
      <c r="EI72" s="23" t="e">
        <f t="shared" ca="1" si="108"/>
        <v>#N/A</v>
      </c>
      <c r="EJ72" s="23" t="e">
        <f t="shared" ca="1" si="121"/>
        <v>#N/A</v>
      </c>
      <c r="EK72" s="23" t="e">
        <f t="shared" ca="1" si="122"/>
        <v>#N/A</v>
      </c>
      <c r="EL72" s="23" t="e">
        <f t="shared" ca="1" si="131"/>
        <v>#N/A</v>
      </c>
      <c r="EM72" s="23" t="e">
        <f t="shared" ca="1" si="132"/>
        <v>#N/A</v>
      </c>
      <c r="EN72" s="228" t="e">
        <f t="shared" ca="1" si="16"/>
        <v>#N/A</v>
      </c>
      <c r="EO72" s="93" t="e">
        <f t="shared" ca="1" si="17"/>
        <v>#N/A</v>
      </c>
      <c r="EP72" s="93" t="e">
        <f t="shared" ca="1" si="18"/>
        <v>#N/A</v>
      </c>
    </row>
    <row r="73" spans="1:146" x14ac:dyDescent="0.2">
      <c r="A73" s="172" t="e">
        <f ca="1">VLOOKUP($D73,Curves!$A$2:$I$1700,9)</f>
        <v>#N/A</v>
      </c>
      <c r="B73" s="86" t="e">
        <f t="shared" ca="1" si="136"/>
        <v>#N/A</v>
      </c>
      <c r="C73" s="86">
        <f t="shared" si="137"/>
        <v>30</v>
      </c>
      <c r="D73" s="139">
        <v>38869</v>
      </c>
      <c r="E73" s="173" t="e">
        <f ca="1">VLOOKUP($D73,Curves!$A$2:$H$1700,2)*$B73</f>
        <v>#N/A</v>
      </c>
      <c r="F73" s="172" t="e">
        <f ca="1">VLOOKUP($D73,Curves!$A$2:$H$1700,3)*$B73</f>
        <v>#N/A</v>
      </c>
      <c r="G73" s="172" t="e">
        <f ca="1">VLOOKUP($D73,Curves!$A$2:$H$1700,7)*$B73</f>
        <v>#N/A</v>
      </c>
      <c r="H73" s="172" t="e">
        <f ca="1">VLOOKUP($D73,Curves!$A$2:$H$1700,5)*$B73</f>
        <v>#N/A</v>
      </c>
      <c r="I73" s="172" t="e">
        <f ca="1">VLOOKUP($D73,Curves!$A$2:$H$1700,4)*$B73</f>
        <v>#N/A</v>
      </c>
      <c r="J73" s="174" t="e">
        <f ca="1">VLOOKUP($D73,Curves!$A$2:$H$1700,8)*$B73</f>
        <v>#N/A</v>
      </c>
      <c r="K73" s="172" t="e">
        <f t="shared" ca="1" si="138"/>
        <v>#N/A</v>
      </c>
      <c r="L73" s="140" t="e">
        <f ca="1">VLOOKUP($D73,Curves!$N$2:$T$2600,2)*$B73</f>
        <v>#N/A</v>
      </c>
      <c r="M73" s="141" t="e">
        <f ca="1">VLOOKUP($D73,Curves!$N$2:$T$2600,3)*$B73</f>
        <v>#N/A</v>
      </c>
      <c r="N73" s="181" t="e">
        <f t="shared" ca="1" si="139"/>
        <v>#N/A</v>
      </c>
      <c r="O73" s="182" t="e">
        <f t="shared" ca="1" si="140"/>
        <v>#N/A</v>
      </c>
      <c r="P73" s="173" t="e">
        <f t="shared" ca="1" si="135"/>
        <v>#N/A</v>
      </c>
      <c r="Q73" s="140" t="e">
        <f ca="1">VLOOKUP($D73,Curves!$N$2:$T$2600,4)*$B73</f>
        <v>#N/A</v>
      </c>
      <c r="R73" s="141" t="e">
        <f ca="1">VLOOKUP($D73,Curves!$N$2:$T$2600,5)*$B73</f>
        <v>#N/A</v>
      </c>
      <c r="S73" s="181" t="e">
        <f t="shared" ca="1" si="141"/>
        <v>#N/A</v>
      </c>
      <c r="T73" s="182" t="e">
        <f t="shared" ca="1" si="142"/>
        <v>#N/A</v>
      </c>
      <c r="U73" s="151" t="e">
        <f t="shared" ca="1" si="143"/>
        <v>#N/A</v>
      </c>
      <c r="V73" s="151" t="e">
        <f t="shared" ca="1" si="144"/>
        <v>#N/A</v>
      </c>
      <c r="W73" s="151" t="e">
        <f t="shared" ca="1" si="145"/>
        <v>#N/A</v>
      </c>
      <c r="X73" s="343" t="e">
        <f ca="1">VLOOKUP($D73,[2]CurveFetch!$D$8:$S$13000,16,0)*$B73</f>
        <v>#N/A</v>
      </c>
      <c r="Y73" s="141" t="e">
        <f ca="1">VLOOKUP($D73,Curves!$N$2:$T$2600,7)*$B73</f>
        <v>#N/A</v>
      </c>
      <c r="Z73" s="200" t="e">
        <f t="shared" ca="1" si="146"/>
        <v>#N/A</v>
      </c>
      <c r="AA73" s="181" t="e">
        <f t="shared" ca="1" si="147"/>
        <v>#N/A</v>
      </c>
      <c r="AB73" s="181" t="e">
        <f t="shared" ca="1" si="148"/>
        <v>#N/A</v>
      </c>
      <c r="AC73" s="181" t="e">
        <f t="shared" ca="1" si="148"/>
        <v>#N/A</v>
      </c>
      <c r="AD73" s="181" t="e">
        <f t="shared" ca="1" si="149"/>
        <v>#N/A</v>
      </c>
      <c r="AE73" s="182" t="e">
        <f t="shared" ca="1" si="150"/>
        <v>#N/A</v>
      </c>
      <c r="AF73" s="23" t="e">
        <f t="shared" ca="1" si="41"/>
        <v>#N/A</v>
      </c>
      <c r="AG73" s="23" t="e">
        <f t="shared" ca="1" si="42"/>
        <v>#N/A</v>
      </c>
      <c r="AH73" s="23" t="e">
        <f t="shared" ca="1" si="63"/>
        <v>#N/A</v>
      </c>
      <c r="AI73" s="23" t="e">
        <f t="shared" ca="1" si="64"/>
        <v>#N/A</v>
      </c>
      <c r="AJ73" s="23" t="e">
        <f t="shared" ca="1" si="79"/>
        <v>#N/A</v>
      </c>
      <c r="AK73" s="23" t="e">
        <f t="shared" ca="1" si="80"/>
        <v>#N/A</v>
      </c>
      <c r="AL73" s="23" t="e">
        <f t="shared" ca="1" si="89"/>
        <v>#N/A</v>
      </c>
      <c r="AM73" s="23" t="e">
        <f t="shared" ca="1" si="90"/>
        <v>#N/A</v>
      </c>
      <c r="AN73" s="23" t="e">
        <f t="shared" ca="1" si="99"/>
        <v>#N/A</v>
      </c>
      <c r="AO73" s="23" t="e">
        <f t="shared" ca="1" si="100"/>
        <v>#N/A</v>
      </c>
      <c r="AP73" s="23" t="e">
        <f t="shared" ca="1" si="91"/>
        <v>#N/A</v>
      </c>
      <c r="AQ73" s="23" t="e">
        <f t="shared" ca="1" si="92"/>
        <v>#N/A</v>
      </c>
      <c r="AR73" s="23" t="e">
        <f t="shared" ca="1" si="103"/>
        <v>#N/A</v>
      </c>
      <c r="AS73" s="23" t="e">
        <f t="shared" ca="1" si="104"/>
        <v>#N/A</v>
      </c>
      <c r="AT73" s="23" t="e">
        <f t="shared" ca="1" si="123"/>
        <v>#N/A</v>
      </c>
      <c r="AU73" s="23" t="e">
        <f t="shared" ca="1" si="124"/>
        <v>#N/A</v>
      </c>
      <c r="AV73" s="228" t="e">
        <f t="shared" ca="1" si="19"/>
        <v>#N/A</v>
      </c>
      <c r="AW73" s="26" t="e">
        <f t="shared" ca="1" si="20"/>
        <v>#N/A</v>
      </c>
      <c r="AX73" s="228" t="e">
        <f t="shared" ca="1" si="21"/>
        <v>#N/A</v>
      </c>
      <c r="AY73" s="23" t="e">
        <f t="shared" ca="1" si="35"/>
        <v>#N/A</v>
      </c>
      <c r="AZ73" s="23" t="e">
        <f t="shared" ca="1" si="36"/>
        <v>#N/A</v>
      </c>
      <c r="BA73" s="23" t="e">
        <f t="shared" ca="1" si="43"/>
        <v>#N/A</v>
      </c>
      <c r="BB73" s="23" t="e">
        <f t="shared" ca="1" si="44"/>
        <v>#N/A</v>
      </c>
      <c r="BC73" s="23" t="e">
        <f t="shared" ca="1" si="37"/>
        <v>#N/A</v>
      </c>
      <c r="BD73" s="23" t="e">
        <f t="shared" ca="1" si="38"/>
        <v>#N/A</v>
      </c>
      <c r="BE73" s="23" t="e">
        <f t="shared" ca="1" si="47"/>
        <v>#N/A</v>
      </c>
      <c r="BF73" s="23" t="e">
        <f t="shared" ca="1" si="48"/>
        <v>#N/A</v>
      </c>
      <c r="BG73" s="23" t="e">
        <f t="shared" ca="1" si="53"/>
        <v>#N/A</v>
      </c>
      <c r="BH73" s="23" t="e">
        <f t="shared" ca="1" si="54"/>
        <v>#N/A</v>
      </c>
      <c r="BI73" s="23" t="e">
        <f t="shared" ca="1" si="75"/>
        <v>#N/A</v>
      </c>
      <c r="BJ73" s="23" t="e">
        <f t="shared" ca="1" si="76"/>
        <v>#N/A</v>
      </c>
      <c r="BK73" s="23" t="e">
        <f t="shared" ca="1" si="77"/>
        <v>#N/A</v>
      </c>
      <c r="BL73" s="23" t="e">
        <f t="shared" ca="1" si="78"/>
        <v>#N/A</v>
      </c>
      <c r="BM73" s="23" t="e">
        <f t="shared" ca="1" si="81"/>
        <v>#N/A</v>
      </c>
      <c r="BN73" s="23" t="e">
        <f t="shared" ca="1" si="82"/>
        <v>#N/A</v>
      </c>
      <c r="BO73" s="23" t="e">
        <f t="shared" ca="1" si="101"/>
        <v>#N/A</v>
      </c>
      <c r="BP73" s="23" t="e">
        <f t="shared" ca="1" si="102"/>
        <v>#N/A</v>
      </c>
      <c r="BQ73" s="23" t="e">
        <f t="shared" ca="1" si="111"/>
        <v>#N/A</v>
      </c>
      <c r="BR73" s="23" t="e">
        <f t="shared" ca="1" si="112"/>
        <v>#N/A</v>
      </c>
      <c r="BS73" s="23" t="e">
        <f t="shared" ca="1" si="127"/>
        <v>#N/A</v>
      </c>
      <c r="BT73" s="23" t="e">
        <f t="shared" ca="1" si="128"/>
        <v>#N/A</v>
      </c>
      <c r="BU73" s="23" t="e">
        <f t="shared" ca="1" si="129"/>
        <v>#N/A</v>
      </c>
      <c r="BV73" s="23" t="e">
        <f t="shared" ca="1" si="130"/>
        <v>#N/A</v>
      </c>
      <c r="BW73" s="389" t="e">
        <f t="shared" ca="1" si="22"/>
        <v>#N/A</v>
      </c>
      <c r="BX73" s="224" t="e">
        <f t="shared" ca="1" si="23"/>
        <v>#N/A</v>
      </c>
      <c r="BY73" s="93" t="e">
        <f t="shared" ca="1" si="24"/>
        <v>#N/A</v>
      </c>
      <c r="BZ73" s="23" t="e">
        <f t="shared" ca="1" si="51"/>
        <v>#N/A</v>
      </c>
      <c r="CA73" s="23" t="e">
        <f t="shared" ca="1" si="52"/>
        <v>#N/A</v>
      </c>
      <c r="CB73" s="23" t="e">
        <f t="shared" ca="1" si="83"/>
        <v>#N/A</v>
      </c>
      <c r="CC73" s="23" t="e">
        <f t="shared" ca="1" si="84"/>
        <v>#N/A</v>
      </c>
      <c r="CD73" s="23" t="e">
        <f t="shared" ca="1" si="115"/>
        <v>#N/A</v>
      </c>
      <c r="CE73" s="23" t="e">
        <f t="shared" ca="1" si="116"/>
        <v>#N/A</v>
      </c>
      <c r="CF73" s="228" t="e">
        <f t="shared" ca="1" si="25"/>
        <v>#N/A</v>
      </c>
      <c r="CG73" s="224" t="e">
        <f t="shared" ca="1" si="26"/>
        <v>#N/A</v>
      </c>
      <c r="CH73" s="228" t="e">
        <f t="shared" ca="1" si="27"/>
        <v>#N/A</v>
      </c>
      <c r="CI73" s="23" t="e">
        <f t="shared" ca="1" si="28"/>
        <v>#N/A</v>
      </c>
      <c r="CJ73" s="23" t="e">
        <f t="shared" ca="1" si="29"/>
        <v>#N/A</v>
      </c>
      <c r="CK73" s="23" t="e">
        <f t="shared" ca="1" si="33"/>
        <v>#N/A</v>
      </c>
      <c r="CL73" s="23" t="e">
        <f t="shared" ca="1" si="34"/>
        <v>#N/A</v>
      </c>
      <c r="CM73" s="23" t="e">
        <f t="shared" ca="1" si="39"/>
        <v>#N/A</v>
      </c>
      <c r="CN73" s="23" t="e">
        <f t="shared" ca="1" si="40"/>
        <v>#N/A</v>
      </c>
      <c r="CO73" s="23" t="e">
        <f t="shared" ca="1" si="49"/>
        <v>#N/A</v>
      </c>
      <c r="CP73" s="23" t="e">
        <f t="shared" ca="1" si="50"/>
        <v>#N/A</v>
      </c>
      <c r="CQ73" s="23" t="e">
        <f t="shared" ca="1" si="55"/>
        <v>#N/A</v>
      </c>
      <c r="CR73" s="23" t="e">
        <f t="shared" ca="1" si="56"/>
        <v>#N/A</v>
      </c>
      <c r="CS73" s="23" t="e">
        <f t="shared" ca="1" si="57"/>
        <v>#N/A</v>
      </c>
      <c r="CT73" s="23" t="e">
        <f t="shared" ca="1" si="58"/>
        <v>#N/A</v>
      </c>
      <c r="CU73" s="23" t="e">
        <f t="shared" ca="1" si="65"/>
        <v>#N/A</v>
      </c>
      <c r="CV73" s="23" t="e">
        <f t="shared" ca="1" si="66"/>
        <v>#N/A</v>
      </c>
      <c r="CW73" s="23" t="e">
        <f t="shared" ca="1" si="109"/>
        <v>#N/A</v>
      </c>
      <c r="CX73" s="23" t="e">
        <f t="shared" ca="1" si="110"/>
        <v>#N/A</v>
      </c>
      <c r="CY73" s="23" t="e">
        <f t="shared" ca="1" si="67"/>
        <v>#N/A</v>
      </c>
      <c r="CZ73" s="23" t="e">
        <f t="shared" ca="1" si="68"/>
        <v>#N/A</v>
      </c>
      <c r="DA73" s="23" t="e">
        <f t="shared" ca="1" si="85"/>
        <v>#N/A</v>
      </c>
      <c r="DB73" s="23" t="e">
        <f t="shared" ca="1" si="86"/>
        <v>#N/A</v>
      </c>
      <c r="DC73" s="23"/>
      <c r="DD73" s="23"/>
      <c r="DE73" s="23" t="e">
        <f t="shared" ca="1" si="87"/>
        <v>#N/A</v>
      </c>
      <c r="DF73" s="23" t="e">
        <f t="shared" ca="1" si="88"/>
        <v>#N/A</v>
      </c>
      <c r="DG73" s="23" t="e">
        <f t="shared" ca="1" si="93"/>
        <v>#N/A</v>
      </c>
      <c r="DH73" s="23" t="e">
        <f t="shared" ca="1" si="94"/>
        <v>#N/A</v>
      </c>
      <c r="DI73" s="23" t="e">
        <f t="shared" ca="1" si="105"/>
        <v>#N/A</v>
      </c>
      <c r="DJ73" s="23" t="e">
        <f t="shared" ca="1" si="106"/>
        <v>#N/A</v>
      </c>
      <c r="DK73" s="23" t="e">
        <f t="shared" ca="1" si="113"/>
        <v>#N/A</v>
      </c>
      <c r="DL73" s="23" t="e">
        <f t="shared" ca="1" si="114"/>
        <v>#N/A</v>
      </c>
      <c r="DM73" s="23" t="e">
        <f t="shared" ca="1" si="117"/>
        <v>#N/A</v>
      </c>
      <c r="DN73" s="23" t="e">
        <f t="shared" ca="1" si="118"/>
        <v>#N/A</v>
      </c>
      <c r="DO73" s="23" t="e">
        <f t="shared" ca="1" si="119"/>
        <v>#N/A</v>
      </c>
      <c r="DP73" s="23" t="e">
        <f t="shared" ca="1" si="120"/>
        <v>#N/A</v>
      </c>
      <c r="DQ73" s="23" t="e">
        <f t="shared" ca="1" si="133"/>
        <v>#N/A</v>
      </c>
      <c r="DR73" s="23" t="e">
        <f t="shared" ca="1" si="134"/>
        <v>#N/A</v>
      </c>
      <c r="DS73" s="228" t="e">
        <f t="shared" ca="1" si="30"/>
        <v>#N/A</v>
      </c>
      <c r="DT73" s="93" t="e">
        <f t="shared" ca="1" si="31"/>
        <v>#N/A</v>
      </c>
      <c r="DU73" s="228" t="e">
        <f t="shared" ca="1" si="32"/>
        <v>#N/A</v>
      </c>
      <c r="DZ73" s="23" t="e">
        <f t="shared" ca="1" si="61"/>
        <v>#N/A</v>
      </c>
      <c r="EA73" s="23" t="e">
        <f t="shared" ca="1" si="62"/>
        <v>#N/A</v>
      </c>
      <c r="EB73" s="23" t="e">
        <f t="shared" ca="1" si="71"/>
        <v>#N/A</v>
      </c>
      <c r="EC73" s="23" t="e">
        <f t="shared" ca="1" si="72"/>
        <v>#N/A</v>
      </c>
      <c r="ED73" s="23" t="e">
        <f t="shared" ca="1" si="97"/>
        <v>#N/A</v>
      </c>
      <c r="EE73" s="23" t="e">
        <f t="shared" ca="1" si="98"/>
        <v>#N/A</v>
      </c>
      <c r="EF73" s="23" t="e">
        <f t="shared" ca="1" si="125"/>
        <v>#N/A</v>
      </c>
      <c r="EG73" s="23" t="e">
        <f t="shared" ca="1" si="126"/>
        <v>#N/A</v>
      </c>
      <c r="EH73" s="23" t="e">
        <f t="shared" ca="1" si="107"/>
        <v>#N/A</v>
      </c>
      <c r="EI73" s="23" t="e">
        <f t="shared" ca="1" si="108"/>
        <v>#N/A</v>
      </c>
      <c r="EJ73" s="23" t="e">
        <f t="shared" ca="1" si="121"/>
        <v>#N/A</v>
      </c>
      <c r="EK73" s="23" t="e">
        <f t="shared" ca="1" si="122"/>
        <v>#N/A</v>
      </c>
      <c r="EL73" s="23" t="e">
        <f t="shared" ca="1" si="131"/>
        <v>#N/A</v>
      </c>
      <c r="EM73" s="23" t="e">
        <f t="shared" ca="1" si="132"/>
        <v>#N/A</v>
      </c>
      <c r="EN73" s="228" t="e">
        <f t="shared" ref="EN73:EN136" ca="1" si="151">SUM(EB73:EC73)</f>
        <v>#N/A</v>
      </c>
      <c r="EO73" s="93" t="e">
        <f t="shared" ref="EO73:EO136" ca="1" si="152">SUM(EB73:EE73,EJ73:EM73)</f>
        <v>#N/A</v>
      </c>
      <c r="EP73" s="93" t="e">
        <f t="shared" ref="EP73:EP136" ca="1" si="153">SUM(DZ73:EM73)</f>
        <v>#N/A</v>
      </c>
    </row>
    <row r="74" spans="1:146" x14ac:dyDescent="0.2">
      <c r="A74" s="172" t="e">
        <f ca="1">VLOOKUP($D74,Curves!$A$2:$I$1700,9)</f>
        <v>#N/A</v>
      </c>
      <c r="B74" s="86" t="e">
        <f t="shared" ca="1" si="136"/>
        <v>#N/A</v>
      </c>
      <c r="C74" s="86">
        <f t="shared" si="137"/>
        <v>31</v>
      </c>
      <c r="D74" s="139">
        <v>38899</v>
      </c>
      <c r="E74" s="173" t="e">
        <f ca="1">VLOOKUP($D74,Curves!$A$2:$H$1700,2)*$B74</f>
        <v>#N/A</v>
      </c>
      <c r="F74" s="172" t="e">
        <f ca="1">VLOOKUP($D74,Curves!$A$2:$H$1700,3)*$B74</f>
        <v>#N/A</v>
      </c>
      <c r="G74" s="172" t="e">
        <f ca="1">VLOOKUP($D74,Curves!$A$2:$H$1700,7)*$B74</f>
        <v>#N/A</v>
      </c>
      <c r="H74" s="172" t="e">
        <f ca="1">VLOOKUP($D74,Curves!$A$2:$H$1700,5)*$B74</f>
        <v>#N/A</v>
      </c>
      <c r="I74" s="172" t="e">
        <f ca="1">VLOOKUP($D74,Curves!$A$2:$H$1700,4)*$B74</f>
        <v>#N/A</v>
      </c>
      <c r="J74" s="174" t="e">
        <f ca="1">VLOOKUP($D74,Curves!$A$2:$H$1700,8)*$B74</f>
        <v>#N/A</v>
      </c>
      <c r="K74" s="172" t="e">
        <f t="shared" ca="1" si="138"/>
        <v>#N/A</v>
      </c>
      <c r="L74" s="140" t="e">
        <f ca="1">VLOOKUP($D74,Curves!$N$2:$T$2600,2)*$B74</f>
        <v>#N/A</v>
      </c>
      <c r="M74" s="141" t="e">
        <f ca="1">VLOOKUP($D74,Curves!$N$2:$T$2600,3)*$B74</f>
        <v>#N/A</v>
      </c>
      <c r="N74" s="181" t="e">
        <f t="shared" ca="1" si="139"/>
        <v>#N/A</v>
      </c>
      <c r="O74" s="182" t="e">
        <f t="shared" ca="1" si="140"/>
        <v>#N/A</v>
      </c>
      <c r="P74" s="173" t="e">
        <f t="shared" ca="1" si="135"/>
        <v>#N/A</v>
      </c>
      <c r="Q74" s="140" t="e">
        <f ca="1">VLOOKUP($D74,Curves!$N$2:$T$2600,4)*$B74</f>
        <v>#N/A</v>
      </c>
      <c r="R74" s="141" t="e">
        <f ca="1">VLOOKUP($D74,Curves!$N$2:$T$2600,5)*$B74</f>
        <v>#N/A</v>
      </c>
      <c r="S74" s="181" t="e">
        <f t="shared" ca="1" si="141"/>
        <v>#N/A</v>
      </c>
      <c r="T74" s="182" t="e">
        <f t="shared" ca="1" si="142"/>
        <v>#N/A</v>
      </c>
      <c r="U74" s="151" t="e">
        <f t="shared" ca="1" si="143"/>
        <v>#N/A</v>
      </c>
      <c r="V74" s="151" t="e">
        <f t="shared" ca="1" si="144"/>
        <v>#N/A</v>
      </c>
      <c r="W74" s="151" t="e">
        <f t="shared" ca="1" si="145"/>
        <v>#N/A</v>
      </c>
      <c r="X74" s="343" t="e">
        <f ca="1">VLOOKUP($D74,[2]CurveFetch!$D$8:$S$13000,16,0)*$B74</f>
        <v>#N/A</v>
      </c>
      <c r="Y74" s="141" t="e">
        <f ca="1">VLOOKUP($D74,Curves!$N$2:$T$2600,7)*$B74</f>
        <v>#N/A</v>
      </c>
      <c r="Z74" s="200" t="e">
        <f t="shared" ca="1" si="146"/>
        <v>#N/A</v>
      </c>
      <c r="AA74" s="181" t="e">
        <f t="shared" ca="1" si="147"/>
        <v>#N/A</v>
      </c>
      <c r="AB74" s="181" t="e">
        <f t="shared" ca="1" si="148"/>
        <v>#N/A</v>
      </c>
      <c r="AC74" s="181" t="e">
        <f t="shared" ca="1" si="148"/>
        <v>#N/A</v>
      </c>
      <c r="AD74" s="181" t="e">
        <f t="shared" ca="1" si="149"/>
        <v>#N/A</v>
      </c>
      <c r="AE74" s="182" t="e">
        <f t="shared" ca="1" si="150"/>
        <v>#N/A</v>
      </c>
      <c r="AF74" s="23" t="e">
        <f t="shared" ca="1" si="41"/>
        <v>#N/A</v>
      </c>
      <c r="AG74" s="23" t="e">
        <f t="shared" ca="1" si="42"/>
        <v>#N/A</v>
      </c>
      <c r="AH74" s="23" t="e">
        <f t="shared" ca="1" si="63"/>
        <v>#N/A</v>
      </c>
      <c r="AI74" s="23" t="e">
        <f t="shared" ca="1" si="64"/>
        <v>#N/A</v>
      </c>
      <c r="AJ74" s="23" t="e">
        <f t="shared" ca="1" si="79"/>
        <v>#N/A</v>
      </c>
      <c r="AK74" s="23" t="e">
        <f t="shared" ca="1" si="80"/>
        <v>#N/A</v>
      </c>
      <c r="AL74" s="23" t="e">
        <f t="shared" ca="1" si="89"/>
        <v>#N/A</v>
      </c>
      <c r="AM74" s="23" t="e">
        <f t="shared" ca="1" si="90"/>
        <v>#N/A</v>
      </c>
      <c r="AN74" s="23" t="e">
        <f t="shared" ca="1" si="99"/>
        <v>#N/A</v>
      </c>
      <c r="AO74" s="23" t="e">
        <f t="shared" ca="1" si="100"/>
        <v>#N/A</v>
      </c>
      <c r="AP74" s="23" t="e">
        <f t="shared" ca="1" si="91"/>
        <v>#N/A</v>
      </c>
      <c r="AQ74" s="23" t="e">
        <f t="shared" ca="1" si="92"/>
        <v>#N/A</v>
      </c>
      <c r="AR74" s="23" t="e">
        <f t="shared" ca="1" si="103"/>
        <v>#N/A</v>
      </c>
      <c r="AS74" s="23" t="e">
        <f t="shared" ca="1" si="104"/>
        <v>#N/A</v>
      </c>
      <c r="AT74" s="23" t="e">
        <f t="shared" ca="1" si="123"/>
        <v>#N/A</v>
      </c>
      <c r="AU74" s="23" t="e">
        <f t="shared" ca="1" si="124"/>
        <v>#N/A</v>
      </c>
      <c r="AV74" s="228" t="e">
        <f t="shared" ref="AV74:AV137" ca="1" si="154">SUM(AF74:AG74,AL74:AM74,AP74:AQ74)</f>
        <v>#N/A</v>
      </c>
      <c r="AW74" s="26" t="e">
        <f t="shared" ref="AW74:AW137" ca="1" si="155">SUM(AF74:AM74,AP74:AU74)</f>
        <v>#N/A</v>
      </c>
      <c r="AX74" s="228" t="e">
        <f t="shared" ref="AX74:AX137" ca="1" si="156">SUM(AF74:AU74)</f>
        <v>#N/A</v>
      </c>
      <c r="AY74" s="23" t="e">
        <f t="shared" ca="1" si="35"/>
        <v>#N/A</v>
      </c>
      <c r="AZ74" s="23" t="e">
        <f t="shared" ca="1" si="36"/>
        <v>#N/A</v>
      </c>
      <c r="BA74" s="23" t="e">
        <f t="shared" ca="1" si="43"/>
        <v>#N/A</v>
      </c>
      <c r="BB74" s="23" t="e">
        <f t="shared" ca="1" si="44"/>
        <v>#N/A</v>
      </c>
      <c r="BC74" s="23" t="e">
        <f t="shared" ca="1" si="37"/>
        <v>#N/A</v>
      </c>
      <c r="BD74" s="23" t="e">
        <f t="shared" ca="1" si="38"/>
        <v>#N/A</v>
      </c>
      <c r="BE74" s="23" t="e">
        <f t="shared" ca="1" si="47"/>
        <v>#N/A</v>
      </c>
      <c r="BF74" s="23" t="e">
        <f t="shared" ca="1" si="48"/>
        <v>#N/A</v>
      </c>
      <c r="BG74" s="23" t="e">
        <f t="shared" ca="1" si="53"/>
        <v>#N/A</v>
      </c>
      <c r="BH74" s="23" t="e">
        <f t="shared" ca="1" si="54"/>
        <v>#N/A</v>
      </c>
      <c r="BI74" s="23" t="e">
        <f t="shared" ca="1" si="75"/>
        <v>#N/A</v>
      </c>
      <c r="BJ74" s="23" t="e">
        <f t="shared" ca="1" si="76"/>
        <v>#N/A</v>
      </c>
      <c r="BK74" s="23" t="e">
        <f t="shared" ca="1" si="77"/>
        <v>#N/A</v>
      </c>
      <c r="BL74" s="23" t="e">
        <f t="shared" ca="1" si="78"/>
        <v>#N/A</v>
      </c>
      <c r="BM74" s="23" t="e">
        <f t="shared" ca="1" si="81"/>
        <v>#N/A</v>
      </c>
      <c r="BN74" s="23" t="e">
        <f t="shared" ca="1" si="82"/>
        <v>#N/A</v>
      </c>
      <c r="BO74" s="23" t="e">
        <f t="shared" ca="1" si="101"/>
        <v>#N/A</v>
      </c>
      <c r="BP74" s="23" t="e">
        <f t="shared" ca="1" si="102"/>
        <v>#N/A</v>
      </c>
      <c r="BQ74" s="23" t="e">
        <f t="shared" ca="1" si="111"/>
        <v>#N/A</v>
      </c>
      <c r="BR74" s="23" t="e">
        <f t="shared" ca="1" si="112"/>
        <v>#N/A</v>
      </c>
      <c r="BS74" s="23" t="e">
        <f t="shared" ca="1" si="127"/>
        <v>#N/A</v>
      </c>
      <c r="BT74" s="23" t="e">
        <f t="shared" ca="1" si="128"/>
        <v>#N/A</v>
      </c>
      <c r="BU74" s="23" t="e">
        <f t="shared" ca="1" si="129"/>
        <v>#N/A</v>
      </c>
      <c r="BV74" s="23" t="e">
        <f t="shared" ca="1" si="130"/>
        <v>#N/A</v>
      </c>
      <c r="BW74" s="389" t="e">
        <f t="shared" ref="BW74:BW137" ca="1" si="157">SUM(AY74:BF74,BI74:BL74)</f>
        <v>#N/A</v>
      </c>
      <c r="BX74" s="224" t="e">
        <f t="shared" ref="BX74:BX137" ca="1" si="158">SUM(AY74:BF74,BI74:BL74,BS74:BV74)</f>
        <v>#N/A</v>
      </c>
      <c r="BY74" s="93" t="e">
        <f t="shared" ref="BY74:BY137" ca="1" si="159">SUM(AY74:BV74)</f>
        <v>#N/A</v>
      </c>
      <c r="BZ74" s="23" t="e">
        <f t="shared" ca="1" si="51"/>
        <v>#N/A</v>
      </c>
      <c r="CA74" s="23" t="e">
        <f t="shared" ca="1" si="52"/>
        <v>#N/A</v>
      </c>
      <c r="CB74" s="23" t="e">
        <f t="shared" ca="1" si="83"/>
        <v>#N/A</v>
      </c>
      <c r="CC74" s="23" t="e">
        <f t="shared" ca="1" si="84"/>
        <v>#N/A</v>
      </c>
      <c r="CD74" s="23" t="e">
        <f t="shared" ca="1" si="115"/>
        <v>#N/A</v>
      </c>
      <c r="CE74" s="23" t="e">
        <f t="shared" ca="1" si="116"/>
        <v>#N/A</v>
      </c>
      <c r="CF74" s="228" t="e">
        <f t="shared" ref="CF74:CF137" ca="1" si="160">SUM(BZ74:CA74)</f>
        <v>#N/A</v>
      </c>
      <c r="CG74" s="224" t="e">
        <f t="shared" ref="CG74:CG137" ca="1" si="161">SUM(BZ74:CC74)</f>
        <v>#N/A</v>
      </c>
      <c r="CH74" s="228" t="e">
        <f t="shared" ref="CH74:CH137" ca="1" si="162">SUM(BZ74:CE74)</f>
        <v>#N/A</v>
      </c>
      <c r="CI74" s="23" t="e">
        <f t="shared" ref="CI74:CI137" ca="1" si="163">$CI$7*$J$2*$J$5*$AB74</f>
        <v>#N/A</v>
      </c>
      <c r="CJ74" s="23" t="e">
        <f t="shared" ref="CJ74:CJ137" ca="1" si="164">$CI$7*$J$3*$J$5*$AC74</f>
        <v>#N/A</v>
      </c>
      <c r="CK74" s="23" t="e">
        <f t="shared" ca="1" si="33"/>
        <v>#N/A</v>
      </c>
      <c r="CL74" s="23" t="e">
        <f t="shared" ca="1" si="34"/>
        <v>#N/A</v>
      </c>
      <c r="CM74" s="23" t="e">
        <f t="shared" ca="1" si="39"/>
        <v>#N/A</v>
      </c>
      <c r="CN74" s="23" t="e">
        <f t="shared" ca="1" si="40"/>
        <v>#N/A</v>
      </c>
      <c r="CO74" s="23" t="e">
        <f t="shared" ca="1" si="49"/>
        <v>#N/A</v>
      </c>
      <c r="CP74" s="23" t="e">
        <f t="shared" ca="1" si="50"/>
        <v>#N/A</v>
      </c>
      <c r="CQ74" s="23" t="e">
        <f t="shared" ca="1" si="55"/>
        <v>#N/A</v>
      </c>
      <c r="CR74" s="23" t="e">
        <f t="shared" ca="1" si="56"/>
        <v>#N/A</v>
      </c>
      <c r="CS74" s="23" t="e">
        <f t="shared" ca="1" si="57"/>
        <v>#N/A</v>
      </c>
      <c r="CT74" s="23" t="e">
        <f t="shared" ca="1" si="58"/>
        <v>#N/A</v>
      </c>
      <c r="CU74" s="23" t="e">
        <f t="shared" ca="1" si="65"/>
        <v>#N/A</v>
      </c>
      <c r="CV74" s="23" t="e">
        <f t="shared" ca="1" si="66"/>
        <v>#N/A</v>
      </c>
      <c r="CW74" s="23" t="e">
        <f t="shared" ca="1" si="109"/>
        <v>#N/A</v>
      </c>
      <c r="CX74" s="23" t="e">
        <f t="shared" ca="1" si="110"/>
        <v>#N/A</v>
      </c>
      <c r="CY74" s="23" t="e">
        <f t="shared" ca="1" si="67"/>
        <v>#N/A</v>
      </c>
      <c r="CZ74" s="23" t="e">
        <f t="shared" ca="1" si="68"/>
        <v>#N/A</v>
      </c>
      <c r="DA74" s="23" t="e">
        <f t="shared" ca="1" si="85"/>
        <v>#N/A</v>
      </c>
      <c r="DB74" s="23" t="e">
        <f t="shared" ca="1" si="86"/>
        <v>#N/A</v>
      </c>
      <c r="DC74" s="23"/>
      <c r="DD74" s="23"/>
      <c r="DE74" s="23" t="e">
        <f t="shared" ca="1" si="87"/>
        <v>#N/A</v>
      </c>
      <c r="DF74" s="23" t="e">
        <f t="shared" ca="1" si="88"/>
        <v>#N/A</v>
      </c>
      <c r="DG74" s="23" t="e">
        <f t="shared" ca="1" si="93"/>
        <v>#N/A</v>
      </c>
      <c r="DH74" s="23" t="e">
        <f t="shared" ca="1" si="94"/>
        <v>#N/A</v>
      </c>
      <c r="DI74" s="23" t="e">
        <f t="shared" ca="1" si="105"/>
        <v>#N/A</v>
      </c>
      <c r="DJ74" s="23" t="e">
        <f t="shared" ca="1" si="106"/>
        <v>#N/A</v>
      </c>
      <c r="DK74" s="23" t="e">
        <f t="shared" ca="1" si="113"/>
        <v>#N/A</v>
      </c>
      <c r="DL74" s="23" t="e">
        <f t="shared" ca="1" si="114"/>
        <v>#N/A</v>
      </c>
      <c r="DM74" s="23" t="e">
        <f t="shared" ca="1" si="117"/>
        <v>#N/A</v>
      </c>
      <c r="DN74" s="23" t="e">
        <f t="shared" ca="1" si="118"/>
        <v>#N/A</v>
      </c>
      <c r="DO74" s="23" t="e">
        <f t="shared" ca="1" si="119"/>
        <v>#N/A</v>
      </c>
      <c r="DP74" s="23" t="e">
        <f t="shared" ca="1" si="120"/>
        <v>#N/A</v>
      </c>
      <c r="DQ74" s="23" t="e">
        <f t="shared" ca="1" si="133"/>
        <v>#N/A</v>
      </c>
      <c r="DR74" s="23" t="e">
        <f t="shared" ca="1" si="134"/>
        <v>#N/A</v>
      </c>
      <c r="DS74" s="228" t="e">
        <f t="shared" ref="DS74:DS137" ca="1" si="165">SUM(CI74:CR74,CW74:CX74,DG74:DH74)</f>
        <v>#N/A</v>
      </c>
      <c r="DT74" s="93" t="e">
        <f t="shared" ref="DT74:DT137" ca="1" si="166">SUM(CI74:CZ74,DC74:DL74)</f>
        <v>#N/A</v>
      </c>
      <c r="DU74" s="228" t="e">
        <f t="shared" ref="DU74:DU137" ca="1" si="167">SUM(CI74:DR74)</f>
        <v>#N/A</v>
      </c>
      <c r="DZ74" s="23" t="e">
        <f t="shared" ca="1" si="61"/>
        <v>#N/A</v>
      </c>
      <c r="EA74" s="23" t="e">
        <f t="shared" ca="1" si="62"/>
        <v>#N/A</v>
      </c>
      <c r="EB74" s="23" t="e">
        <f t="shared" ca="1" si="71"/>
        <v>#N/A</v>
      </c>
      <c r="EC74" s="23" t="e">
        <f t="shared" ca="1" si="72"/>
        <v>#N/A</v>
      </c>
      <c r="ED74" s="23" t="e">
        <f t="shared" ca="1" si="97"/>
        <v>#N/A</v>
      </c>
      <c r="EE74" s="23" t="e">
        <f t="shared" ca="1" si="98"/>
        <v>#N/A</v>
      </c>
      <c r="EF74" s="23" t="e">
        <f t="shared" ca="1" si="125"/>
        <v>#N/A</v>
      </c>
      <c r="EG74" s="23" t="e">
        <f t="shared" ca="1" si="126"/>
        <v>#N/A</v>
      </c>
      <c r="EH74" s="23" t="e">
        <f t="shared" ca="1" si="107"/>
        <v>#N/A</v>
      </c>
      <c r="EI74" s="23" t="e">
        <f t="shared" ca="1" si="108"/>
        <v>#N/A</v>
      </c>
      <c r="EJ74" s="23" t="e">
        <f t="shared" ca="1" si="121"/>
        <v>#N/A</v>
      </c>
      <c r="EK74" s="23" t="e">
        <f t="shared" ca="1" si="122"/>
        <v>#N/A</v>
      </c>
      <c r="EL74" s="23" t="e">
        <f t="shared" ca="1" si="131"/>
        <v>#N/A</v>
      </c>
      <c r="EM74" s="23" t="e">
        <f t="shared" ca="1" si="132"/>
        <v>#N/A</v>
      </c>
      <c r="EN74" s="228" t="e">
        <f t="shared" ca="1" si="151"/>
        <v>#N/A</v>
      </c>
      <c r="EO74" s="93" t="e">
        <f t="shared" ca="1" si="152"/>
        <v>#N/A</v>
      </c>
      <c r="EP74" s="93" t="e">
        <f t="shared" ca="1" si="153"/>
        <v>#N/A</v>
      </c>
    </row>
    <row r="75" spans="1:146" x14ac:dyDescent="0.2">
      <c r="A75" s="172" t="e">
        <f ca="1">VLOOKUP($D75,Curves!$A$2:$I$1700,9)</f>
        <v>#N/A</v>
      </c>
      <c r="B75" s="86" t="e">
        <f t="shared" ca="1" si="136"/>
        <v>#N/A</v>
      </c>
      <c r="C75" s="86">
        <f t="shared" si="137"/>
        <v>31</v>
      </c>
      <c r="D75" s="139">
        <v>38930</v>
      </c>
      <c r="E75" s="173" t="e">
        <f ca="1">VLOOKUP($D75,Curves!$A$2:$H$1700,2)*$B75</f>
        <v>#N/A</v>
      </c>
      <c r="F75" s="172" t="e">
        <f ca="1">VLOOKUP($D75,Curves!$A$2:$H$1700,3)*$B75</f>
        <v>#N/A</v>
      </c>
      <c r="G75" s="172" t="e">
        <f ca="1">VLOOKUP($D75,Curves!$A$2:$H$1700,7)*$B75</f>
        <v>#N/A</v>
      </c>
      <c r="H75" s="172" t="e">
        <f ca="1">VLOOKUP($D75,Curves!$A$2:$H$1700,5)*$B75</f>
        <v>#N/A</v>
      </c>
      <c r="I75" s="172" t="e">
        <f ca="1">VLOOKUP($D75,Curves!$A$2:$H$1700,4)*$B75</f>
        <v>#N/A</v>
      </c>
      <c r="J75" s="174" t="e">
        <f ca="1">VLOOKUP($D75,Curves!$A$2:$H$1700,8)*$B75</f>
        <v>#N/A</v>
      </c>
      <c r="K75" s="172" t="e">
        <f t="shared" ca="1" si="138"/>
        <v>#N/A</v>
      </c>
      <c r="L75" s="140" t="e">
        <f ca="1">VLOOKUP($D75,Curves!$N$2:$T$2600,2)*$B75</f>
        <v>#N/A</v>
      </c>
      <c r="M75" s="141" t="e">
        <f ca="1">VLOOKUP($D75,Curves!$N$2:$T$2600,3)*$B75</f>
        <v>#N/A</v>
      </c>
      <c r="N75" s="181" t="e">
        <f t="shared" ca="1" si="139"/>
        <v>#N/A</v>
      </c>
      <c r="O75" s="182" t="e">
        <f t="shared" ca="1" si="140"/>
        <v>#N/A</v>
      </c>
      <c r="P75" s="173" t="e">
        <f t="shared" ca="1" si="135"/>
        <v>#N/A</v>
      </c>
      <c r="Q75" s="140" t="e">
        <f ca="1">VLOOKUP($D75,Curves!$N$2:$T$2600,4)*$B75</f>
        <v>#N/A</v>
      </c>
      <c r="R75" s="141" t="e">
        <f ca="1">VLOOKUP($D75,Curves!$N$2:$T$2600,5)*$B75</f>
        <v>#N/A</v>
      </c>
      <c r="S75" s="181" t="e">
        <f t="shared" ca="1" si="141"/>
        <v>#N/A</v>
      </c>
      <c r="T75" s="182" t="e">
        <f t="shared" ca="1" si="142"/>
        <v>#N/A</v>
      </c>
      <c r="U75" s="151" t="e">
        <f t="shared" ca="1" si="143"/>
        <v>#N/A</v>
      </c>
      <c r="V75" s="151" t="e">
        <f t="shared" ca="1" si="144"/>
        <v>#N/A</v>
      </c>
      <c r="W75" s="151" t="e">
        <f t="shared" ca="1" si="145"/>
        <v>#N/A</v>
      </c>
      <c r="X75" s="343" t="e">
        <f ca="1">VLOOKUP($D75,[2]CurveFetch!$D$8:$S$13000,16,0)*$B75</f>
        <v>#N/A</v>
      </c>
      <c r="Y75" s="141" t="e">
        <f ca="1">VLOOKUP($D75,Curves!$N$2:$T$2600,7)*$B75</f>
        <v>#N/A</v>
      </c>
      <c r="Z75" s="200" t="e">
        <f t="shared" ca="1" si="146"/>
        <v>#N/A</v>
      </c>
      <c r="AA75" s="181" t="e">
        <f t="shared" ca="1" si="147"/>
        <v>#N/A</v>
      </c>
      <c r="AB75" s="181" t="e">
        <f t="shared" ca="1" si="148"/>
        <v>#N/A</v>
      </c>
      <c r="AC75" s="181" t="e">
        <f t="shared" ca="1" si="148"/>
        <v>#N/A</v>
      </c>
      <c r="AD75" s="181" t="e">
        <f t="shared" ca="1" si="149"/>
        <v>#N/A</v>
      </c>
      <c r="AE75" s="182" t="e">
        <f t="shared" ca="1" si="150"/>
        <v>#N/A</v>
      </c>
      <c r="AF75" s="23" t="e">
        <f t="shared" ca="1" si="41"/>
        <v>#N/A</v>
      </c>
      <c r="AG75" s="23" t="e">
        <f t="shared" ca="1" si="42"/>
        <v>#N/A</v>
      </c>
      <c r="AH75" s="23" t="e">
        <f t="shared" ca="1" si="63"/>
        <v>#N/A</v>
      </c>
      <c r="AI75" s="23" t="e">
        <f t="shared" ca="1" si="64"/>
        <v>#N/A</v>
      </c>
      <c r="AJ75" s="23" t="e">
        <f t="shared" ca="1" si="79"/>
        <v>#N/A</v>
      </c>
      <c r="AK75" s="23" t="e">
        <f t="shared" ca="1" si="80"/>
        <v>#N/A</v>
      </c>
      <c r="AL75" s="23" t="e">
        <f t="shared" ca="1" si="89"/>
        <v>#N/A</v>
      </c>
      <c r="AM75" s="23" t="e">
        <f t="shared" ca="1" si="90"/>
        <v>#N/A</v>
      </c>
      <c r="AN75" s="23" t="e">
        <f t="shared" ca="1" si="99"/>
        <v>#N/A</v>
      </c>
      <c r="AO75" s="23" t="e">
        <f t="shared" ca="1" si="100"/>
        <v>#N/A</v>
      </c>
      <c r="AP75" s="23" t="e">
        <f t="shared" ca="1" si="91"/>
        <v>#N/A</v>
      </c>
      <c r="AQ75" s="23" t="e">
        <f t="shared" ca="1" si="92"/>
        <v>#N/A</v>
      </c>
      <c r="AR75" s="23" t="e">
        <f t="shared" ca="1" si="103"/>
        <v>#N/A</v>
      </c>
      <c r="AS75" s="23" t="e">
        <f t="shared" ca="1" si="104"/>
        <v>#N/A</v>
      </c>
      <c r="AT75" s="23" t="e">
        <f t="shared" ca="1" si="123"/>
        <v>#N/A</v>
      </c>
      <c r="AU75" s="23" t="e">
        <f t="shared" ca="1" si="124"/>
        <v>#N/A</v>
      </c>
      <c r="AV75" s="228" t="e">
        <f t="shared" ca="1" si="154"/>
        <v>#N/A</v>
      </c>
      <c r="AW75" s="26" t="e">
        <f t="shared" ca="1" si="155"/>
        <v>#N/A</v>
      </c>
      <c r="AX75" s="228" t="e">
        <f t="shared" ca="1" si="156"/>
        <v>#N/A</v>
      </c>
      <c r="AY75" s="23" t="e">
        <f t="shared" ca="1" si="35"/>
        <v>#N/A</v>
      </c>
      <c r="AZ75" s="23" t="e">
        <f t="shared" ca="1" si="36"/>
        <v>#N/A</v>
      </c>
      <c r="BA75" s="23" t="e">
        <f t="shared" ca="1" si="43"/>
        <v>#N/A</v>
      </c>
      <c r="BB75" s="23" t="e">
        <f t="shared" ca="1" si="44"/>
        <v>#N/A</v>
      </c>
      <c r="BC75" s="23" t="e">
        <f t="shared" ca="1" si="37"/>
        <v>#N/A</v>
      </c>
      <c r="BD75" s="23" t="e">
        <f t="shared" ca="1" si="38"/>
        <v>#N/A</v>
      </c>
      <c r="BE75" s="23" t="e">
        <f t="shared" ca="1" si="47"/>
        <v>#N/A</v>
      </c>
      <c r="BF75" s="23" t="e">
        <f t="shared" ca="1" si="48"/>
        <v>#N/A</v>
      </c>
      <c r="BG75" s="23" t="e">
        <f t="shared" ca="1" si="53"/>
        <v>#N/A</v>
      </c>
      <c r="BH75" s="23" t="e">
        <f t="shared" ca="1" si="54"/>
        <v>#N/A</v>
      </c>
      <c r="BI75" s="23" t="e">
        <f t="shared" ca="1" si="75"/>
        <v>#N/A</v>
      </c>
      <c r="BJ75" s="23" t="e">
        <f t="shared" ca="1" si="76"/>
        <v>#N/A</v>
      </c>
      <c r="BK75" s="23" t="e">
        <f t="shared" ca="1" si="77"/>
        <v>#N/A</v>
      </c>
      <c r="BL75" s="23" t="e">
        <f t="shared" ca="1" si="78"/>
        <v>#N/A</v>
      </c>
      <c r="BM75" s="23" t="e">
        <f t="shared" ca="1" si="81"/>
        <v>#N/A</v>
      </c>
      <c r="BN75" s="23" t="e">
        <f t="shared" ca="1" si="82"/>
        <v>#N/A</v>
      </c>
      <c r="BO75" s="23" t="e">
        <f t="shared" ca="1" si="101"/>
        <v>#N/A</v>
      </c>
      <c r="BP75" s="23" t="e">
        <f t="shared" ca="1" si="102"/>
        <v>#N/A</v>
      </c>
      <c r="BQ75" s="23" t="e">
        <f t="shared" ca="1" si="111"/>
        <v>#N/A</v>
      </c>
      <c r="BR75" s="23" t="e">
        <f t="shared" ca="1" si="112"/>
        <v>#N/A</v>
      </c>
      <c r="BS75" s="23" t="e">
        <f t="shared" ca="1" si="127"/>
        <v>#N/A</v>
      </c>
      <c r="BT75" s="23" t="e">
        <f t="shared" ca="1" si="128"/>
        <v>#N/A</v>
      </c>
      <c r="BU75" s="23" t="e">
        <f t="shared" ca="1" si="129"/>
        <v>#N/A</v>
      </c>
      <c r="BV75" s="23" t="e">
        <f t="shared" ca="1" si="130"/>
        <v>#N/A</v>
      </c>
      <c r="BW75" s="389" t="e">
        <f t="shared" ca="1" si="157"/>
        <v>#N/A</v>
      </c>
      <c r="BX75" s="224" t="e">
        <f t="shared" ca="1" si="158"/>
        <v>#N/A</v>
      </c>
      <c r="BY75" s="93" t="e">
        <f t="shared" ca="1" si="159"/>
        <v>#N/A</v>
      </c>
      <c r="BZ75" s="23" t="e">
        <f t="shared" ca="1" si="51"/>
        <v>#N/A</v>
      </c>
      <c r="CA75" s="23" t="e">
        <f t="shared" ca="1" si="52"/>
        <v>#N/A</v>
      </c>
      <c r="CB75" s="23" t="e">
        <f t="shared" ca="1" si="83"/>
        <v>#N/A</v>
      </c>
      <c r="CC75" s="23" t="e">
        <f t="shared" ca="1" si="84"/>
        <v>#N/A</v>
      </c>
      <c r="CD75" s="23" t="e">
        <f t="shared" ca="1" si="115"/>
        <v>#N/A</v>
      </c>
      <c r="CE75" s="23" t="e">
        <f t="shared" ca="1" si="116"/>
        <v>#N/A</v>
      </c>
      <c r="CF75" s="228" t="e">
        <f t="shared" ca="1" si="160"/>
        <v>#N/A</v>
      </c>
      <c r="CG75" s="224" t="e">
        <f t="shared" ca="1" si="161"/>
        <v>#N/A</v>
      </c>
      <c r="CH75" s="228" t="e">
        <f t="shared" ca="1" si="162"/>
        <v>#N/A</v>
      </c>
      <c r="CI75" s="23" t="e">
        <f t="shared" ca="1" si="163"/>
        <v>#N/A</v>
      </c>
      <c r="CJ75" s="23" t="e">
        <f t="shared" ca="1" si="164"/>
        <v>#N/A</v>
      </c>
      <c r="CK75" s="23" t="e">
        <f t="shared" ca="1" si="33"/>
        <v>#N/A</v>
      </c>
      <c r="CL75" s="23" t="e">
        <f t="shared" ca="1" si="34"/>
        <v>#N/A</v>
      </c>
      <c r="CM75" s="23" t="e">
        <f t="shared" ca="1" si="39"/>
        <v>#N/A</v>
      </c>
      <c r="CN75" s="23" t="e">
        <f t="shared" ca="1" si="40"/>
        <v>#N/A</v>
      </c>
      <c r="CO75" s="23" t="e">
        <f t="shared" ca="1" si="49"/>
        <v>#N/A</v>
      </c>
      <c r="CP75" s="23" t="e">
        <f t="shared" ca="1" si="50"/>
        <v>#N/A</v>
      </c>
      <c r="CQ75" s="23" t="e">
        <f t="shared" ca="1" si="55"/>
        <v>#N/A</v>
      </c>
      <c r="CR75" s="23" t="e">
        <f t="shared" ca="1" si="56"/>
        <v>#N/A</v>
      </c>
      <c r="CS75" s="23" t="e">
        <f t="shared" ca="1" si="57"/>
        <v>#N/A</v>
      </c>
      <c r="CT75" s="23" t="e">
        <f t="shared" ca="1" si="58"/>
        <v>#N/A</v>
      </c>
      <c r="CU75" s="23" t="e">
        <f t="shared" ca="1" si="65"/>
        <v>#N/A</v>
      </c>
      <c r="CV75" s="23" t="e">
        <f t="shared" ca="1" si="66"/>
        <v>#N/A</v>
      </c>
      <c r="CW75" s="23" t="e">
        <f t="shared" ca="1" si="109"/>
        <v>#N/A</v>
      </c>
      <c r="CX75" s="23" t="e">
        <f t="shared" ca="1" si="110"/>
        <v>#N/A</v>
      </c>
      <c r="CY75" s="23" t="e">
        <f t="shared" ca="1" si="67"/>
        <v>#N/A</v>
      </c>
      <c r="CZ75" s="23" t="e">
        <f t="shared" ca="1" si="68"/>
        <v>#N/A</v>
      </c>
      <c r="DA75" s="23" t="e">
        <f t="shared" ca="1" si="85"/>
        <v>#N/A</v>
      </c>
      <c r="DB75" s="23" t="e">
        <f t="shared" ca="1" si="86"/>
        <v>#N/A</v>
      </c>
      <c r="DC75" s="23"/>
      <c r="DD75" s="23"/>
      <c r="DE75" s="23" t="e">
        <f t="shared" ca="1" si="87"/>
        <v>#N/A</v>
      </c>
      <c r="DF75" s="23" t="e">
        <f t="shared" ca="1" si="88"/>
        <v>#N/A</v>
      </c>
      <c r="DG75" s="23" t="e">
        <f t="shared" ca="1" si="93"/>
        <v>#N/A</v>
      </c>
      <c r="DH75" s="23" t="e">
        <f t="shared" ca="1" si="94"/>
        <v>#N/A</v>
      </c>
      <c r="DI75" s="23" t="e">
        <f t="shared" ca="1" si="105"/>
        <v>#N/A</v>
      </c>
      <c r="DJ75" s="23" t="e">
        <f t="shared" ca="1" si="106"/>
        <v>#N/A</v>
      </c>
      <c r="DK75" s="23" t="e">
        <f t="shared" ca="1" si="113"/>
        <v>#N/A</v>
      </c>
      <c r="DL75" s="23" t="e">
        <f t="shared" ca="1" si="114"/>
        <v>#N/A</v>
      </c>
      <c r="DM75" s="23" t="e">
        <f t="shared" ca="1" si="117"/>
        <v>#N/A</v>
      </c>
      <c r="DN75" s="23" t="e">
        <f t="shared" ca="1" si="118"/>
        <v>#N/A</v>
      </c>
      <c r="DO75" s="23" t="e">
        <f t="shared" ca="1" si="119"/>
        <v>#N/A</v>
      </c>
      <c r="DP75" s="23" t="e">
        <f t="shared" ca="1" si="120"/>
        <v>#N/A</v>
      </c>
      <c r="DQ75" s="23" t="e">
        <f t="shared" ca="1" si="133"/>
        <v>#N/A</v>
      </c>
      <c r="DR75" s="23" t="e">
        <f t="shared" ca="1" si="134"/>
        <v>#N/A</v>
      </c>
      <c r="DS75" s="228" t="e">
        <f t="shared" ca="1" si="165"/>
        <v>#N/A</v>
      </c>
      <c r="DT75" s="93" t="e">
        <f t="shared" ca="1" si="166"/>
        <v>#N/A</v>
      </c>
      <c r="DU75" s="228" t="e">
        <f t="shared" ca="1" si="167"/>
        <v>#N/A</v>
      </c>
      <c r="DZ75" s="23" t="e">
        <f t="shared" ca="1" si="61"/>
        <v>#N/A</v>
      </c>
      <c r="EA75" s="23" t="e">
        <f t="shared" ca="1" si="62"/>
        <v>#N/A</v>
      </c>
      <c r="EB75" s="23" t="e">
        <f t="shared" ca="1" si="71"/>
        <v>#N/A</v>
      </c>
      <c r="EC75" s="23" t="e">
        <f t="shared" ca="1" si="72"/>
        <v>#N/A</v>
      </c>
      <c r="ED75" s="23" t="e">
        <f t="shared" ca="1" si="97"/>
        <v>#N/A</v>
      </c>
      <c r="EE75" s="23" t="e">
        <f t="shared" ca="1" si="98"/>
        <v>#N/A</v>
      </c>
      <c r="EF75" s="23" t="e">
        <f t="shared" ca="1" si="125"/>
        <v>#N/A</v>
      </c>
      <c r="EG75" s="23" t="e">
        <f t="shared" ca="1" si="126"/>
        <v>#N/A</v>
      </c>
      <c r="EH75" s="23" t="e">
        <f t="shared" ca="1" si="107"/>
        <v>#N/A</v>
      </c>
      <c r="EI75" s="23" t="e">
        <f t="shared" ca="1" si="108"/>
        <v>#N/A</v>
      </c>
      <c r="EJ75" s="23" t="e">
        <f t="shared" ca="1" si="121"/>
        <v>#N/A</v>
      </c>
      <c r="EK75" s="23" t="e">
        <f t="shared" ca="1" si="122"/>
        <v>#N/A</v>
      </c>
      <c r="EL75" s="23" t="e">
        <f t="shared" ca="1" si="131"/>
        <v>#N/A</v>
      </c>
      <c r="EM75" s="23" t="e">
        <f t="shared" ca="1" si="132"/>
        <v>#N/A</v>
      </c>
      <c r="EN75" s="228" t="e">
        <f t="shared" ca="1" si="151"/>
        <v>#N/A</v>
      </c>
      <c r="EO75" s="93" t="e">
        <f t="shared" ca="1" si="152"/>
        <v>#N/A</v>
      </c>
      <c r="EP75" s="93" t="e">
        <f t="shared" ca="1" si="153"/>
        <v>#N/A</v>
      </c>
    </row>
    <row r="76" spans="1:146" x14ac:dyDescent="0.2">
      <c r="A76" s="172" t="e">
        <f ca="1">VLOOKUP($D76,Curves!$A$2:$I$1700,9)</f>
        <v>#N/A</v>
      </c>
      <c r="B76" s="86" t="e">
        <f t="shared" ca="1" si="136"/>
        <v>#N/A</v>
      </c>
      <c r="C76" s="86">
        <f t="shared" si="137"/>
        <v>30</v>
      </c>
      <c r="D76" s="139">
        <v>38961</v>
      </c>
      <c r="E76" s="173" t="e">
        <f ca="1">VLOOKUP($D76,Curves!$A$2:$H$1700,2)*$B76</f>
        <v>#N/A</v>
      </c>
      <c r="F76" s="172" t="e">
        <f ca="1">VLOOKUP($D76,Curves!$A$2:$H$1700,3)*$B76</f>
        <v>#N/A</v>
      </c>
      <c r="G76" s="172" t="e">
        <f ca="1">VLOOKUP($D76,Curves!$A$2:$H$1700,7)*$B76</f>
        <v>#N/A</v>
      </c>
      <c r="H76" s="172" t="e">
        <f ca="1">VLOOKUP($D76,Curves!$A$2:$H$1700,5)*$B76</f>
        <v>#N/A</v>
      </c>
      <c r="I76" s="172" t="e">
        <f ca="1">VLOOKUP($D76,Curves!$A$2:$H$1700,4)*$B76</f>
        <v>#N/A</v>
      </c>
      <c r="J76" s="174" t="e">
        <f ca="1">VLOOKUP($D76,Curves!$A$2:$H$1700,8)*$B76</f>
        <v>#N/A</v>
      </c>
      <c r="K76" s="172" t="e">
        <f t="shared" ca="1" si="138"/>
        <v>#N/A</v>
      </c>
      <c r="L76" s="140" t="e">
        <f ca="1">VLOOKUP($D76,Curves!$N$2:$T$2600,2)*$B76</f>
        <v>#N/A</v>
      </c>
      <c r="M76" s="141" t="e">
        <f ca="1">VLOOKUP($D76,Curves!$N$2:$T$2600,3)*$B76</f>
        <v>#N/A</v>
      </c>
      <c r="N76" s="181" t="e">
        <f t="shared" ca="1" si="139"/>
        <v>#N/A</v>
      </c>
      <c r="O76" s="182" t="e">
        <f t="shared" ca="1" si="140"/>
        <v>#N/A</v>
      </c>
      <c r="P76" s="173" t="e">
        <f t="shared" ca="1" si="135"/>
        <v>#N/A</v>
      </c>
      <c r="Q76" s="140" t="e">
        <f ca="1">VLOOKUP($D76,Curves!$N$2:$T$2600,4)*$B76</f>
        <v>#N/A</v>
      </c>
      <c r="R76" s="141" t="e">
        <f ca="1">VLOOKUP($D76,Curves!$N$2:$T$2600,5)*$B76</f>
        <v>#N/A</v>
      </c>
      <c r="S76" s="181" t="e">
        <f t="shared" ca="1" si="141"/>
        <v>#N/A</v>
      </c>
      <c r="T76" s="182" t="e">
        <f t="shared" ca="1" si="142"/>
        <v>#N/A</v>
      </c>
      <c r="U76" s="151" t="e">
        <f t="shared" ca="1" si="143"/>
        <v>#N/A</v>
      </c>
      <c r="V76" s="151" t="e">
        <f t="shared" ca="1" si="144"/>
        <v>#N/A</v>
      </c>
      <c r="W76" s="151" t="e">
        <f t="shared" ca="1" si="145"/>
        <v>#N/A</v>
      </c>
      <c r="X76" s="343" t="e">
        <f ca="1">VLOOKUP($D76,[2]CurveFetch!$D$8:$S$13000,16,0)*$B76</f>
        <v>#N/A</v>
      </c>
      <c r="Y76" s="141" t="e">
        <f ca="1">VLOOKUP($D76,Curves!$N$2:$T$2600,7)*$B76</f>
        <v>#N/A</v>
      </c>
      <c r="Z76" s="200" t="e">
        <f t="shared" ca="1" si="146"/>
        <v>#N/A</v>
      </c>
      <c r="AA76" s="181" t="e">
        <f t="shared" ca="1" si="147"/>
        <v>#N/A</v>
      </c>
      <c r="AB76" s="181" t="e">
        <f t="shared" ca="1" si="148"/>
        <v>#N/A</v>
      </c>
      <c r="AC76" s="181" t="e">
        <f t="shared" ca="1" si="148"/>
        <v>#N/A</v>
      </c>
      <c r="AD76" s="181" t="e">
        <f t="shared" ca="1" si="149"/>
        <v>#N/A</v>
      </c>
      <c r="AE76" s="182" t="e">
        <f t="shared" ca="1" si="150"/>
        <v>#N/A</v>
      </c>
      <c r="AF76" s="23" t="e">
        <f t="shared" ca="1" si="41"/>
        <v>#N/A</v>
      </c>
      <c r="AG76" s="23" t="e">
        <f t="shared" ca="1" si="42"/>
        <v>#N/A</v>
      </c>
      <c r="AH76" s="23" t="e">
        <f t="shared" ca="1" si="63"/>
        <v>#N/A</v>
      </c>
      <c r="AI76" s="23" t="e">
        <f t="shared" ca="1" si="64"/>
        <v>#N/A</v>
      </c>
      <c r="AJ76" s="23" t="e">
        <f t="shared" ca="1" si="79"/>
        <v>#N/A</v>
      </c>
      <c r="AK76" s="23" t="e">
        <f t="shared" ca="1" si="80"/>
        <v>#N/A</v>
      </c>
      <c r="AL76" s="23" t="e">
        <f t="shared" ca="1" si="89"/>
        <v>#N/A</v>
      </c>
      <c r="AM76" s="23" t="e">
        <f t="shared" ca="1" si="90"/>
        <v>#N/A</v>
      </c>
      <c r="AN76" s="23" t="e">
        <f t="shared" ca="1" si="99"/>
        <v>#N/A</v>
      </c>
      <c r="AO76" s="23" t="e">
        <f t="shared" ca="1" si="100"/>
        <v>#N/A</v>
      </c>
      <c r="AP76" s="23" t="e">
        <f t="shared" ca="1" si="91"/>
        <v>#N/A</v>
      </c>
      <c r="AQ76" s="23" t="e">
        <f t="shared" ca="1" si="92"/>
        <v>#N/A</v>
      </c>
      <c r="AR76" s="23" t="e">
        <f t="shared" ca="1" si="103"/>
        <v>#N/A</v>
      </c>
      <c r="AS76" s="23" t="e">
        <f t="shared" ca="1" si="104"/>
        <v>#N/A</v>
      </c>
      <c r="AT76" s="23" t="e">
        <f t="shared" ca="1" si="123"/>
        <v>#N/A</v>
      </c>
      <c r="AU76" s="23" t="e">
        <f t="shared" ca="1" si="124"/>
        <v>#N/A</v>
      </c>
      <c r="AV76" s="228" t="e">
        <f t="shared" ca="1" si="154"/>
        <v>#N/A</v>
      </c>
      <c r="AW76" s="26" t="e">
        <f t="shared" ca="1" si="155"/>
        <v>#N/A</v>
      </c>
      <c r="AX76" s="228" t="e">
        <f t="shared" ca="1" si="156"/>
        <v>#N/A</v>
      </c>
      <c r="AY76" s="23" t="e">
        <f t="shared" ca="1" si="35"/>
        <v>#N/A</v>
      </c>
      <c r="AZ76" s="23" t="e">
        <f t="shared" ca="1" si="36"/>
        <v>#N/A</v>
      </c>
      <c r="BA76" s="23" t="e">
        <f t="shared" ca="1" si="43"/>
        <v>#N/A</v>
      </c>
      <c r="BB76" s="23" t="e">
        <f t="shared" ca="1" si="44"/>
        <v>#N/A</v>
      </c>
      <c r="BC76" s="23" t="e">
        <f t="shared" ca="1" si="37"/>
        <v>#N/A</v>
      </c>
      <c r="BD76" s="23" t="e">
        <f t="shared" ca="1" si="38"/>
        <v>#N/A</v>
      </c>
      <c r="BE76" s="23" t="e">
        <f t="shared" ca="1" si="47"/>
        <v>#N/A</v>
      </c>
      <c r="BF76" s="23" t="e">
        <f t="shared" ca="1" si="48"/>
        <v>#N/A</v>
      </c>
      <c r="BG76" s="23" t="e">
        <f t="shared" ca="1" si="53"/>
        <v>#N/A</v>
      </c>
      <c r="BH76" s="23" t="e">
        <f t="shared" ca="1" si="54"/>
        <v>#N/A</v>
      </c>
      <c r="BI76" s="23" t="e">
        <f t="shared" ca="1" si="75"/>
        <v>#N/A</v>
      </c>
      <c r="BJ76" s="23" t="e">
        <f t="shared" ca="1" si="76"/>
        <v>#N/A</v>
      </c>
      <c r="BK76" s="23" t="e">
        <f t="shared" ca="1" si="77"/>
        <v>#N/A</v>
      </c>
      <c r="BL76" s="23" t="e">
        <f t="shared" ca="1" si="78"/>
        <v>#N/A</v>
      </c>
      <c r="BM76" s="23" t="e">
        <f t="shared" ca="1" si="81"/>
        <v>#N/A</v>
      </c>
      <c r="BN76" s="23" t="e">
        <f t="shared" ca="1" si="82"/>
        <v>#N/A</v>
      </c>
      <c r="BO76" s="23" t="e">
        <f t="shared" ca="1" si="101"/>
        <v>#N/A</v>
      </c>
      <c r="BP76" s="23" t="e">
        <f t="shared" ca="1" si="102"/>
        <v>#N/A</v>
      </c>
      <c r="BQ76" s="23" t="e">
        <f t="shared" ca="1" si="111"/>
        <v>#N/A</v>
      </c>
      <c r="BR76" s="23" t="e">
        <f t="shared" ca="1" si="112"/>
        <v>#N/A</v>
      </c>
      <c r="BS76" s="23" t="e">
        <f t="shared" ca="1" si="127"/>
        <v>#N/A</v>
      </c>
      <c r="BT76" s="23" t="e">
        <f t="shared" ca="1" si="128"/>
        <v>#N/A</v>
      </c>
      <c r="BU76" s="23" t="e">
        <f t="shared" ca="1" si="129"/>
        <v>#N/A</v>
      </c>
      <c r="BV76" s="23" t="e">
        <f t="shared" ca="1" si="130"/>
        <v>#N/A</v>
      </c>
      <c r="BW76" s="389" t="e">
        <f t="shared" ca="1" si="157"/>
        <v>#N/A</v>
      </c>
      <c r="BX76" s="224" t="e">
        <f t="shared" ca="1" si="158"/>
        <v>#N/A</v>
      </c>
      <c r="BY76" s="93" t="e">
        <f t="shared" ca="1" si="159"/>
        <v>#N/A</v>
      </c>
      <c r="BZ76" s="23" t="e">
        <f t="shared" ca="1" si="51"/>
        <v>#N/A</v>
      </c>
      <c r="CA76" s="23" t="e">
        <f t="shared" ca="1" si="52"/>
        <v>#N/A</v>
      </c>
      <c r="CB76" s="23" t="e">
        <f t="shared" ca="1" si="83"/>
        <v>#N/A</v>
      </c>
      <c r="CC76" s="23" t="e">
        <f t="shared" ca="1" si="84"/>
        <v>#N/A</v>
      </c>
      <c r="CD76" s="23" t="e">
        <f t="shared" ca="1" si="115"/>
        <v>#N/A</v>
      </c>
      <c r="CE76" s="23" t="e">
        <f t="shared" ca="1" si="116"/>
        <v>#N/A</v>
      </c>
      <c r="CF76" s="228" t="e">
        <f t="shared" ca="1" si="160"/>
        <v>#N/A</v>
      </c>
      <c r="CG76" s="224" t="e">
        <f t="shared" ca="1" si="161"/>
        <v>#N/A</v>
      </c>
      <c r="CH76" s="228" t="e">
        <f t="shared" ca="1" si="162"/>
        <v>#N/A</v>
      </c>
      <c r="CI76" s="23" t="e">
        <f t="shared" ca="1" si="163"/>
        <v>#N/A</v>
      </c>
      <c r="CJ76" s="23" t="e">
        <f t="shared" ca="1" si="164"/>
        <v>#N/A</v>
      </c>
      <c r="CK76" s="23" t="e">
        <f t="shared" ref="CK76:CK139" ca="1" si="168">$CK$7*$J$2*$J$5*$AB76</f>
        <v>#N/A</v>
      </c>
      <c r="CL76" s="23" t="e">
        <f t="shared" ref="CL76:CL139" ca="1" si="169">$CK$7*$J$3*$J$5*$AC76</f>
        <v>#N/A</v>
      </c>
      <c r="CM76" s="23" t="e">
        <f t="shared" ca="1" si="39"/>
        <v>#N/A</v>
      </c>
      <c r="CN76" s="23" t="e">
        <f t="shared" ca="1" si="40"/>
        <v>#N/A</v>
      </c>
      <c r="CO76" s="23" t="e">
        <f t="shared" ca="1" si="49"/>
        <v>#N/A</v>
      </c>
      <c r="CP76" s="23" t="e">
        <f t="shared" ca="1" si="50"/>
        <v>#N/A</v>
      </c>
      <c r="CQ76" s="23" t="e">
        <f t="shared" ca="1" si="55"/>
        <v>#N/A</v>
      </c>
      <c r="CR76" s="23" t="e">
        <f t="shared" ca="1" si="56"/>
        <v>#N/A</v>
      </c>
      <c r="CS76" s="23" t="e">
        <f t="shared" ca="1" si="57"/>
        <v>#N/A</v>
      </c>
      <c r="CT76" s="23" t="e">
        <f t="shared" ca="1" si="58"/>
        <v>#N/A</v>
      </c>
      <c r="CU76" s="23" t="e">
        <f t="shared" ca="1" si="65"/>
        <v>#N/A</v>
      </c>
      <c r="CV76" s="23" t="e">
        <f t="shared" ca="1" si="66"/>
        <v>#N/A</v>
      </c>
      <c r="CW76" s="23" t="e">
        <f t="shared" ca="1" si="109"/>
        <v>#N/A</v>
      </c>
      <c r="CX76" s="23" t="e">
        <f t="shared" ca="1" si="110"/>
        <v>#N/A</v>
      </c>
      <c r="CY76" s="23" t="e">
        <f t="shared" ca="1" si="67"/>
        <v>#N/A</v>
      </c>
      <c r="CZ76" s="23" t="e">
        <f t="shared" ca="1" si="68"/>
        <v>#N/A</v>
      </c>
      <c r="DA76" s="23" t="e">
        <f t="shared" ca="1" si="85"/>
        <v>#N/A</v>
      </c>
      <c r="DB76" s="23" t="e">
        <f t="shared" ca="1" si="86"/>
        <v>#N/A</v>
      </c>
      <c r="DC76" s="23"/>
      <c r="DD76" s="23"/>
      <c r="DE76" s="23" t="e">
        <f t="shared" ca="1" si="87"/>
        <v>#N/A</v>
      </c>
      <c r="DF76" s="23" t="e">
        <f t="shared" ca="1" si="88"/>
        <v>#N/A</v>
      </c>
      <c r="DG76" s="23" t="e">
        <f t="shared" ca="1" si="93"/>
        <v>#N/A</v>
      </c>
      <c r="DH76" s="23" t="e">
        <f t="shared" ca="1" si="94"/>
        <v>#N/A</v>
      </c>
      <c r="DI76" s="23" t="e">
        <f t="shared" ca="1" si="105"/>
        <v>#N/A</v>
      </c>
      <c r="DJ76" s="23" t="e">
        <f t="shared" ca="1" si="106"/>
        <v>#N/A</v>
      </c>
      <c r="DK76" s="23" t="e">
        <f t="shared" ca="1" si="113"/>
        <v>#N/A</v>
      </c>
      <c r="DL76" s="23" t="e">
        <f t="shared" ca="1" si="114"/>
        <v>#N/A</v>
      </c>
      <c r="DM76" s="23" t="e">
        <f t="shared" ca="1" si="117"/>
        <v>#N/A</v>
      </c>
      <c r="DN76" s="23" t="e">
        <f t="shared" ca="1" si="118"/>
        <v>#N/A</v>
      </c>
      <c r="DO76" s="23" t="e">
        <f t="shared" ca="1" si="119"/>
        <v>#N/A</v>
      </c>
      <c r="DP76" s="23" t="e">
        <f t="shared" ca="1" si="120"/>
        <v>#N/A</v>
      </c>
      <c r="DQ76" s="23" t="e">
        <f t="shared" ca="1" si="133"/>
        <v>#N/A</v>
      </c>
      <c r="DR76" s="23" t="e">
        <f t="shared" ca="1" si="134"/>
        <v>#N/A</v>
      </c>
      <c r="DS76" s="228" t="e">
        <f t="shared" ca="1" si="165"/>
        <v>#N/A</v>
      </c>
      <c r="DT76" s="93" t="e">
        <f t="shared" ca="1" si="166"/>
        <v>#N/A</v>
      </c>
      <c r="DU76" s="228" t="e">
        <f t="shared" ca="1" si="167"/>
        <v>#N/A</v>
      </c>
      <c r="DZ76" s="23" t="e">
        <f t="shared" ca="1" si="61"/>
        <v>#N/A</v>
      </c>
      <c r="EA76" s="23" t="e">
        <f t="shared" ca="1" si="62"/>
        <v>#N/A</v>
      </c>
      <c r="EB76" s="23" t="e">
        <f t="shared" ca="1" si="71"/>
        <v>#N/A</v>
      </c>
      <c r="EC76" s="23" t="e">
        <f t="shared" ca="1" si="72"/>
        <v>#N/A</v>
      </c>
      <c r="ED76" s="23" t="e">
        <f t="shared" ca="1" si="97"/>
        <v>#N/A</v>
      </c>
      <c r="EE76" s="23" t="e">
        <f t="shared" ca="1" si="98"/>
        <v>#N/A</v>
      </c>
      <c r="EF76" s="23" t="e">
        <f t="shared" ca="1" si="125"/>
        <v>#N/A</v>
      </c>
      <c r="EG76" s="23" t="e">
        <f t="shared" ca="1" si="126"/>
        <v>#N/A</v>
      </c>
      <c r="EH76" s="23" t="e">
        <f t="shared" ca="1" si="107"/>
        <v>#N/A</v>
      </c>
      <c r="EI76" s="23" t="e">
        <f t="shared" ca="1" si="108"/>
        <v>#N/A</v>
      </c>
      <c r="EJ76" s="23" t="e">
        <f t="shared" ca="1" si="121"/>
        <v>#N/A</v>
      </c>
      <c r="EK76" s="23" t="e">
        <f t="shared" ca="1" si="122"/>
        <v>#N/A</v>
      </c>
      <c r="EL76" s="23" t="e">
        <f t="shared" ca="1" si="131"/>
        <v>#N/A</v>
      </c>
      <c r="EM76" s="23" t="e">
        <f t="shared" ca="1" si="132"/>
        <v>#N/A</v>
      </c>
      <c r="EN76" s="228" t="e">
        <f t="shared" ca="1" si="151"/>
        <v>#N/A</v>
      </c>
      <c r="EO76" s="93" t="e">
        <f t="shared" ca="1" si="152"/>
        <v>#N/A</v>
      </c>
      <c r="EP76" s="93" t="e">
        <f t="shared" ca="1" si="153"/>
        <v>#N/A</v>
      </c>
    </row>
    <row r="77" spans="1:146" x14ac:dyDescent="0.2">
      <c r="A77" s="172" t="e">
        <f ca="1">VLOOKUP($D77,Curves!$A$2:$I$1700,9)</f>
        <v>#N/A</v>
      </c>
      <c r="B77" s="86" t="e">
        <f t="shared" ca="1" si="136"/>
        <v>#N/A</v>
      </c>
      <c r="C77" s="86">
        <f t="shared" si="137"/>
        <v>31</v>
      </c>
      <c r="D77" s="139">
        <v>38991</v>
      </c>
      <c r="E77" s="173" t="e">
        <f ca="1">VLOOKUP($D77,Curves!$A$2:$H$1700,2)*$B77</f>
        <v>#N/A</v>
      </c>
      <c r="F77" s="172" t="e">
        <f ca="1">VLOOKUP($D77,Curves!$A$2:$H$1700,3)*$B77</f>
        <v>#N/A</v>
      </c>
      <c r="G77" s="172" t="e">
        <f ca="1">VLOOKUP($D77,Curves!$A$2:$H$1700,7)*$B77</f>
        <v>#N/A</v>
      </c>
      <c r="H77" s="172" t="e">
        <f ca="1">VLOOKUP($D77,Curves!$A$2:$H$1700,5)*$B77</f>
        <v>#N/A</v>
      </c>
      <c r="I77" s="172" t="e">
        <f ca="1">VLOOKUP($D77,Curves!$A$2:$H$1700,4)*$B77</f>
        <v>#N/A</v>
      </c>
      <c r="J77" s="174" t="e">
        <f ca="1">VLOOKUP($D77,Curves!$A$2:$H$1700,8)*$B77</f>
        <v>#N/A</v>
      </c>
      <c r="K77" s="172" t="e">
        <f t="shared" ca="1" si="138"/>
        <v>#N/A</v>
      </c>
      <c r="L77" s="140" t="e">
        <f ca="1">VLOOKUP($D77,Curves!$N$2:$T$2600,2)*$B77</f>
        <v>#N/A</v>
      </c>
      <c r="M77" s="141" t="e">
        <f ca="1">VLOOKUP($D77,Curves!$N$2:$T$2600,3)*$B77</f>
        <v>#N/A</v>
      </c>
      <c r="N77" s="181" t="e">
        <f t="shared" ca="1" si="139"/>
        <v>#N/A</v>
      </c>
      <c r="O77" s="182" t="e">
        <f t="shared" ca="1" si="140"/>
        <v>#N/A</v>
      </c>
      <c r="P77" s="173" t="e">
        <f t="shared" ca="1" si="135"/>
        <v>#N/A</v>
      </c>
      <c r="Q77" s="140" t="e">
        <f ca="1">VLOOKUP($D77,Curves!$N$2:$T$2600,4)*$B77</f>
        <v>#N/A</v>
      </c>
      <c r="R77" s="141" t="e">
        <f ca="1">VLOOKUP($D77,Curves!$N$2:$T$2600,5)*$B77</f>
        <v>#N/A</v>
      </c>
      <c r="S77" s="181" t="e">
        <f t="shared" ca="1" si="141"/>
        <v>#N/A</v>
      </c>
      <c r="T77" s="182" t="e">
        <f t="shared" ca="1" si="142"/>
        <v>#N/A</v>
      </c>
      <c r="U77" s="151" t="e">
        <f t="shared" ca="1" si="143"/>
        <v>#N/A</v>
      </c>
      <c r="V77" s="151" t="e">
        <f t="shared" ca="1" si="144"/>
        <v>#N/A</v>
      </c>
      <c r="W77" s="151" t="e">
        <f t="shared" ca="1" si="145"/>
        <v>#N/A</v>
      </c>
      <c r="X77" s="343" t="e">
        <f ca="1">VLOOKUP($D77,[2]CurveFetch!$D$8:$S$13000,16,0)*$B77</f>
        <v>#N/A</v>
      </c>
      <c r="Y77" s="141" t="e">
        <f ca="1">VLOOKUP($D77,Curves!$N$2:$T$2600,7)*$B77</f>
        <v>#N/A</v>
      </c>
      <c r="Z77" s="200" t="e">
        <f t="shared" ca="1" si="146"/>
        <v>#N/A</v>
      </c>
      <c r="AA77" s="181" t="e">
        <f t="shared" ca="1" si="147"/>
        <v>#N/A</v>
      </c>
      <c r="AB77" s="181" t="e">
        <f t="shared" ca="1" si="148"/>
        <v>#N/A</v>
      </c>
      <c r="AC77" s="181" t="e">
        <f t="shared" ca="1" si="148"/>
        <v>#N/A</v>
      </c>
      <c r="AD77" s="181" t="e">
        <f t="shared" ca="1" si="149"/>
        <v>#N/A</v>
      </c>
      <c r="AE77" s="182" t="e">
        <f t="shared" ca="1" si="150"/>
        <v>#N/A</v>
      </c>
      <c r="AF77" s="23" t="e">
        <f t="shared" ca="1" si="41"/>
        <v>#N/A</v>
      </c>
      <c r="AG77" s="23" t="e">
        <f t="shared" ca="1" si="42"/>
        <v>#N/A</v>
      </c>
      <c r="AH77" s="23" t="e">
        <f t="shared" ca="1" si="63"/>
        <v>#N/A</v>
      </c>
      <c r="AI77" s="23" t="e">
        <f t="shared" ca="1" si="64"/>
        <v>#N/A</v>
      </c>
      <c r="AJ77" s="23" t="e">
        <f t="shared" ca="1" si="79"/>
        <v>#N/A</v>
      </c>
      <c r="AK77" s="23" t="e">
        <f t="shared" ca="1" si="80"/>
        <v>#N/A</v>
      </c>
      <c r="AL77" s="23" t="e">
        <f t="shared" ca="1" si="89"/>
        <v>#N/A</v>
      </c>
      <c r="AM77" s="23" t="e">
        <f t="shared" ca="1" si="90"/>
        <v>#N/A</v>
      </c>
      <c r="AN77" s="23" t="e">
        <f t="shared" ca="1" si="99"/>
        <v>#N/A</v>
      </c>
      <c r="AO77" s="23" t="e">
        <f t="shared" ca="1" si="100"/>
        <v>#N/A</v>
      </c>
      <c r="AP77" s="23" t="e">
        <f t="shared" ca="1" si="91"/>
        <v>#N/A</v>
      </c>
      <c r="AQ77" s="23" t="e">
        <f t="shared" ca="1" si="92"/>
        <v>#N/A</v>
      </c>
      <c r="AR77" s="23" t="e">
        <f t="shared" ca="1" si="103"/>
        <v>#N/A</v>
      </c>
      <c r="AS77" s="23" t="e">
        <f t="shared" ca="1" si="104"/>
        <v>#N/A</v>
      </c>
      <c r="AT77" s="23" t="e">
        <f t="shared" ca="1" si="123"/>
        <v>#N/A</v>
      </c>
      <c r="AU77" s="23" t="e">
        <f t="shared" ca="1" si="124"/>
        <v>#N/A</v>
      </c>
      <c r="AV77" s="228" t="e">
        <f t="shared" ca="1" si="154"/>
        <v>#N/A</v>
      </c>
      <c r="AW77" s="26" t="e">
        <f t="shared" ca="1" si="155"/>
        <v>#N/A</v>
      </c>
      <c r="AX77" s="228" t="e">
        <f t="shared" ca="1" si="156"/>
        <v>#N/A</v>
      </c>
      <c r="AY77" s="23" t="e">
        <f t="shared" ref="AY77:AY140" ca="1" si="170">$AY$7*$J$2*$J$5*$S77</f>
        <v>#N/A</v>
      </c>
      <c r="AZ77" s="23" t="e">
        <f t="shared" ref="AZ77:AZ140" ca="1" si="171">$AY$7*$J$3*$J$5*$T77</f>
        <v>#N/A</v>
      </c>
      <c r="BA77" s="23" t="e">
        <f t="shared" ca="1" si="43"/>
        <v>#N/A</v>
      </c>
      <c r="BB77" s="23" t="e">
        <f t="shared" ca="1" si="44"/>
        <v>#N/A</v>
      </c>
      <c r="BC77" s="23" t="e">
        <f t="shared" ref="BC77:BC140" ca="1" si="172">$BC$7*$J$2*$J$5*$S77</f>
        <v>#N/A</v>
      </c>
      <c r="BD77" s="23" t="e">
        <f t="shared" ref="BD77:BD140" ca="1" si="173">$BC$7*$J$3*$J$5*$T77</f>
        <v>#N/A</v>
      </c>
      <c r="BE77" s="23" t="e">
        <f t="shared" ca="1" si="47"/>
        <v>#N/A</v>
      </c>
      <c r="BF77" s="23" t="e">
        <f t="shared" ca="1" si="48"/>
        <v>#N/A</v>
      </c>
      <c r="BG77" s="23" t="e">
        <f t="shared" ca="1" si="53"/>
        <v>#N/A</v>
      </c>
      <c r="BH77" s="23" t="e">
        <f t="shared" ca="1" si="54"/>
        <v>#N/A</v>
      </c>
      <c r="BI77" s="23" t="e">
        <f t="shared" ca="1" si="75"/>
        <v>#N/A</v>
      </c>
      <c r="BJ77" s="23" t="e">
        <f t="shared" ca="1" si="76"/>
        <v>#N/A</v>
      </c>
      <c r="BK77" s="23" t="e">
        <f t="shared" ca="1" si="77"/>
        <v>#N/A</v>
      </c>
      <c r="BL77" s="23" t="e">
        <f t="shared" ca="1" si="78"/>
        <v>#N/A</v>
      </c>
      <c r="BM77" s="23" t="e">
        <f t="shared" ca="1" si="81"/>
        <v>#N/A</v>
      </c>
      <c r="BN77" s="23" t="e">
        <f t="shared" ca="1" si="82"/>
        <v>#N/A</v>
      </c>
      <c r="BO77" s="23" t="e">
        <f t="shared" ca="1" si="101"/>
        <v>#N/A</v>
      </c>
      <c r="BP77" s="23" t="e">
        <f t="shared" ca="1" si="102"/>
        <v>#N/A</v>
      </c>
      <c r="BQ77" s="23" t="e">
        <f t="shared" ca="1" si="111"/>
        <v>#N/A</v>
      </c>
      <c r="BR77" s="23" t="e">
        <f t="shared" ca="1" si="112"/>
        <v>#N/A</v>
      </c>
      <c r="BS77" s="23" t="e">
        <f t="shared" ca="1" si="127"/>
        <v>#N/A</v>
      </c>
      <c r="BT77" s="23" t="e">
        <f t="shared" ca="1" si="128"/>
        <v>#N/A</v>
      </c>
      <c r="BU77" s="23" t="e">
        <f t="shared" ca="1" si="129"/>
        <v>#N/A</v>
      </c>
      <c r="BV77" s="23" t="e">
        <f t="shared" ca="1" si="130"/>
        <v>#N/A</v>
      </c>
      <c r="BW77" s="389" t="e">
        <f t="shared" ca="1" si="157"/>
        <v>#N/A</v>
      </c>
      <c r="BX77" s="224" t="e">
        <f t="shared" ca="1" si="158"/>
        <v>#N/A</v>
      </c>
      <c r="BY77" s="93" t="e">
        <f t="shared" ca="1" si="159"/>
        <v>#N/A</v>
      </c>
      <c r="BZ77" s="23" t="e">
        <f t="shared" ca="1" si="51"/>
        <v>#N/A</v>
      </c>
      <c r="CA77" s="23" t="e">
        <f t="shared" ca="1" si="52"/>
        <v>#N/A</v>
      </c>
      <c r="CB77" s="23" t="e">
        <f t="shared" ca="1" si="83"/>
        <v>#N/A</v>
      </c>
      <c r="CC77" s="23" t="e">
        <f t="shared" ca="1" si="84"/>
        <v>#N/A</v>
      </c>
      <c r="CD77" s="23" t="e">
        <f t="shared" ca="1" si="115"/>
        <v>#N/A</v>
      </c>
      <c r="CE77" s="23" t="e">
        <f t="shared" ca="1" si="116"/>
        <v>#N/A</v>
      </c>
      <c r="CF77" s="228" t="e">
        <f t="shared" ca="1" si="160"/>
        <v>#N/A</v>
      </c>
      <c r="CG77" s="224" t="e">
        <f t="shared" ca="1" si="161"/>
        <v>#N/A</v>
      </c>
      <c r="CH77" s="228" t="e">
        <f t="shared" ca="1" si="162"/>
        <v>#N/A</v>
      </c>
      <c r="CI77" s="23" t="e">
        <f t="shared" ca="1" si="163"/>
        <v>#N/A</v>
      </c>
      <c r="CJ77" s="23" t="e">
        <f t="shared" ca="1" si="164"/>
        <v>#N/A</v>
      </c>
      <c r="CK77" s="23" t="e">
        <f t="shared" ca="1" si="168"/>
        <v>#N/A</v>
      </c>
      <c r="CL77" s="23" t="e">
        <f t="shared" ca="1" si="169"/>
        <v>#N/A</v>
      </c>
      <c r="CM77" s="23" t="e">
        <f t="shared" ref="CM77:CM140" ca="1" si="174">$CM$7*$J$2*$J$5*$AB77</f>
        <v>#N/A</v>
      </c>
      <c r="CN77" s="23" t="e">
        <f t="shared" ref="CN77:CN140" ca="1" si="175">$CM$7*$J$3*$J$5*$AC77</f>
        <v>#N/A</v>
      </c>
      <c r="CO77" s="23" t="e">
        <f t="shared" ca="1" si="49"/>
        <v>#N/A</v>
      </c>
      <c r="CP77" s="23" t="e">
        <f t="shared" ca="1" si="50"/>
        <v>#N/A</v>
      </c>
      <c r="CQ77" s="23" t="e">
        <f t="shared" ca="1" si="55"/>
        <v>#N/A</v>
      </c>
      <c r="CR77" s="23" t="e">
        <f t="shared" ca="1" si="56"/>
        <v>#N/A</v>
      </c>
      <c r="CS77" s="23" t="e">
        <f t="shared" ca="1" si="57"/>
        <v>#N/A</v>
      </c>
      <c r="CT77" s="23" t="e">
        <f t="shared" ca="1" si="58"/>
        <v>#N/A</v>
      </c>
      <c r="CU77" s="23" t="e">
        <f t="shared" ca="1" si="65"/>
        <v>#N/A</v>
      </c>
      <c r="CV77" s="23" t="e">
        <f t="shared" ca="1" si="66"/>
        <v>#N/A</v>
      </c>
      <c r="CW77" s="23" t="e">
        <f t="shared" ca="1" si="109"/>
        <v>#N/A</v>
      </c>
      <c r="CX77" s="23" t="e">
        <f t="shared" ca="1" si="110"/>
        <v>#N/A</v>
      </c>
      <c r="CY77" s="23" t="e">
        <f t="shared" ca="1" si="67"/>
        <v>#N/A</v>
      </c>
      <c r="CZ77" s="23" t="e">
        <f t="shared" ca="1" si="68"/>
        <v>#N/A</v>
      </c>
      <c r="DA77" s="23" t="e">
        <f t="shared" ca="1" si="85"/>
        <v>#N/A</v>
      </c>
      <c r="DB77" s="23" t="e">
        <f t="shared" ca="1" si="86"/>
        <v>#N/A</v>
      </c>
      <c r="DC77" s="23"/>
      <c r="DD77" s="23"/>
      <c r="DE77" s="23" t="e">
        <f t="shared" ca="1" si="87"/>
        <v>#N/A</v>
      </c>
      <c r="DF77" s="23" t="e">
        <f t="shared" ca="1" si="88"/>
        <v>#N/A</v>
      </c>
      <c r="DG77" s="23" t="e">
        <f t="shared" ca="1" si="93"/>
        <v>#N/A</v>
      </c>
      <c r="DH77" s="23" t="e">
        <f t="shared" ca="1" si="94"/>
        <v>#N/A</v>
      </c>
      <c r="DI77" s="23" t="e">
        <f t="shared" ca="1" si="105"/>
        <v>#N/A</v>
      </c>
      <c r="DJ77" s="23" t="e">
        <f t="shared" ca="1" si="106"/>
        <v>#N/A</v>
      </c>
      <c r="DK77" s="23" t="e">
        <f t="shared" ca="1" si="113"/>
        <v>#N/A</v>
      </c>
      <c r="DL77" s="23" t="e">
        <f t="shared" ca="1" si="114"/>
        <v>#N/A</v>
      </c>
      <c r="DM77" s="23" t="e">
        <f t="shared" ca="1" si="117"/>
        <v>#N/A</v>
      </c>
      <c r="DN77" s="23" t="e">
        <f t="shared" ca="1" si="118"/>
        <v>#N/A</v>
      </c>
      <c r="DO77" s="23" t="e">
        <f t="shared" ca="1" si="119"/>
        <v>#N/A</v>
      </c>
      <c r="DP77" s="23" t="e">
        <f t="shared" ca="1" si="120"/>
        <v>#N/A</v>
      </c>
      <c r="DQ77" s="23" t="e">
        <f t="shared" ca="1" si="133"/>
        <v>#N/A</v>
      </c>
      <c r="DR77" s="23" t="e">
        <f t="shared" ca="1" si="134"/>
        <v>#N/A</v>
      </c>
      <c r="DS77" s="228" t="e">
        <f t="shared" ca="1" si="165"/>
        <v>#N/A</v>
      </c>
      <c r="DT77" s="93" t="e">
        <f t="shared" ca="1" si="166"/>
        <v>#N/A</v>
      </c>
      <c r="DU77" s="228" t="e">
        <f t="shared" ca="1" si="167"/>
        <v>#N/A</v>
      </c>
      <c r="DZ77" s="23" t="e">
        <f t="shared" ca="1" si="61"/>
        <v>#N/A</v>
      </c>
      <c r="EA77" s="23" t="e">
        <f t="shared" ca="1" si="62"/>
        <v>#N/A</v>
      </c>
      <c r="EB77" s="23" t="e">
        <f t="shared" ca="1" si="71"/>
        <v>#N/A</v>
      </c>
      <c r="EC77" s="23" t="e">
        <f t="shared" ca="1" si="72"/>
        <v>#N/A</v>
      </c>
      <c r="ED77" s="23" t="e">
        <f t="shared" ca="1" si="97"/>
        <v>#N/A</v>
      </c>
      <c r="EE77" s="23" t="e">
        <f t="shared" ca="1" si="98"/>
        <v>#N/A</v>
      </c>
      <c r="EF77" s="23" t="e">
        <f t="shared" ca="1" si="125"/>
        <v>#N/A</v>
      </c>
      <c r="EG77" s="23" t="e">
        <f t="shared" ca="1" si="126"/>
        <v>#N/A</v>
      </c>
      <c r="EH77" s="23" t="e">
        <f t="shared" ca="1" si="107"/>
        <v>#N/A</v>
      </c>
      <c r="EI77" s="23" t="e">
        <f t="shared" ca="1" si="108"/>
        <v>#N/A</v>
      </c>
      <c r="EJ77" s="23" t="e">
        <f t="shared" ca="1" si="121"/>
        <v>#N/A</v>
      </c>
      <c r="EK77" s="23" t="e">
        <f t="shared" ca="1" si="122"/>
        <v>#N/A</v>
      </c>
      <c r="EL77" s="23" t="e">
        <f t="shared" ca="1" si="131"/>
        <v>#N/A</v>
      </c>
      <c r="EM77" s="23" t="e">
        <f t="shared" ca="1" si="132"/>
        <v>#N/A</v>
      </c>
      <c r="EN77" s="228" t="e">
        <f t="shared" ca="1" si="151"/>
        <v>#N/A</v>
      </c>
      <c r="EO77" s="93" t="e">
        <f t="shared" ca="1" si="152"/>
        <v>#N/A</v>
      </c>
      <c r="EP77" s="93" t="e">
        <f t="shared" ca="1" si="153"/>
        <v>#N/A</v>
      </c>
    </row>
    <row r="78" spans="1:146" x14ac:dyDescent="0.2">
      <c r="A78" s="172" t="e">
        <f ca="1">VLOOKUP($D78,Curves!$A$2:$I$1700,9)</f>
        <v>#N/A</v>
      </c>
      <c r="B78" s="86" t="e">
        <f t="shared" ca="1" si="136"/>
        <v>#N/A</v>
      </c>
      <c r="C78" s="86">
        <f t="shared" si="137"/>
        <v>30</v>
      </c>
      <c r="D78" s="139">
        <v>39022</v>
      </c>
      <c r="E78" s="173" t="e">
        <f ca="1">VLOOKUP($D78,Curves!$A$2:$H$1700,2)*$B78</f>
        <v>#N/A</v>
      </c>
      <c r="F78" s="172" t="e">
        <f ca="1">VLOOKUP($D78,Curves!$A$2:$H$1700,3)*$B78</f>
        <v>#N/A</v>
      </c>
      <c r="G78" s="172" t="e">
        <f ca="1">VLOOKUP($D78,Curves!$A$2:$H$1700,7)*$B78</f>
        <v>#N/A</v>
      </c>
      <c r="H78" s="172" t="e">
        <f ca="1">VLOOKUP($D78,Curves!$A$2:$H$1700,5)*$B78</f>
        <v>#N/A</v>
      </c>
      <c r="I78" s="172" t="e">
        <f ca="1">VLOOKUP($D78,Curves!$A$2:$H$1700,4)*$B78</f>
        <v>#N/A</v>
      </c>
      <c r="J78" s="174" t="e">
        <f ca="1">VLOOKUP($D78,Curves!$A$2:$H$1700,8)*$B78</f>
        <v>#N/A</v>
      </c>
      <c r="K78" s="172" t="e">
        <f t="shared" ca="1" si="138"/>
        <v>#N/A</v>
      </c>
      <c r="L78" s="140" t="e">
        <f ca="1">VLOOKUP($D78,Curves!$N$2:$T$2600,2)*$B78</f>
        <v>#N/A</v>
      </c>
      <c r="M78" s="141" t="e">
        <f ca="1">VLOOKUP($D78,Curves!$N$2:$T$2600,3)*$B78</f>
        <v>#N/A</v>
      </c>
      <c r="N78" s="181" t="e">
        <f t="shared" ca="1" si="139"/>
        <v>#N/A</v>
      </c>
      <c r="O78" s="182" t="e">
        <f t="shared" ca="1" si="140"/>
        <v>#N/A</v>
      </c>
      <c r="P78" s="173" t="e">
        <f t="shared" ca="1" si="135"/>
        <v>#N/A</v>
      </c>
      <c r="Q78" s="140" t="e">
        <f ca="1">VLOOKUP($D78,Curves!$N$2:$T$2600,4)*$B78</f>
        <v>#N/A</v>
      </c>
      <c r="R78" s="141" t="e">
        <f ca="1">VLOOKUP($D78,Curves!$N$2:$T$2600,5)*$B78</f>
        <v>#N/A</v>
      </c>
      <c r="S78" s="181" t="e">
        <f t="shared" ca="1" si="141"/>
        <v>#N/A</v>
      </c>
      <c r="T78" s="182" t="e">
        <f t="shared" ca="1" si="142"/>
        <v>#N/A</v>
      </c>
      <c r="U78" s="151" t="e">
        <f t="shared" ca="1" si="143"/>
        <v>#N/A</v>
      </c>
      <c r="V78" s="151" t="e">
        <f t="shared" ca="1" si="144"/>
        <v>#N/A</v>
      </c>
      <c r="W78" s="151" t="e">
        <f t="shared" ca="1" si="145"/>
        <v>#N/A</v>
      </c>
      <c r="X78" s="343" t="e">
        <f ca="1">VLOOKUP($D78,[2]CurveFetch!$D$8:$S$13000,16,0)*$B78</f>
        <v>#N/A</v>
      </c>
      <c r="Y78" s="141" t="e">
        <f ca="1">VLOOKUP($D78,Curves!$N$2:$T$2600,7)*$B78</f>
        <v>#N/A</v>
      </c>
      <c r="Z78" s="200" t="e">
        <f t="shared" ca="1" si="146"/>
        <v>#N/A</v>
      </c>
      <c r="AA78" s="181" t="e">
        <f t="shared" ca="1" si="147"/>
        <v>#N/A</v>
      </c>
      <c r="AB78" s="181" t="e">
        <f t="shared" ca="1" si="148"/>
        <v>#N/A</v>
      </c>
      <c r="AC78" s="181" t="e">
        <f t="shared" ca="1" si="148"/>
        <v>#N/A</v>
      </c>
      <c r="AD78" s="181" t="e">
        <f t="shared" ca="1" si="149"/>
        <v>#N/A</v>
      </c>
      <c r="AE78" s="182" t="e">
        <f t="shared" ca="1" si="150"/>
        <v>#N/A</v>
      </c>
      <c r="AF78" s="23" t="e">
        <f t="shared" ref="AF78:AF141" ca="1" si="176">$AF$7*$J$2*$J$5*$N78</f>
        <v>#N/A</v>
      </c>
      <c r="AG78" s="23" t="e">
        <f t="shared" ref="AG78:AG141" ca="1" si="177">$AF$7*$J$2*$J$5*$O78</f>
        <v>#N/A</v>
      </c>
      <c r="AH78" s="23" t="e">
        <f t="shared" ca="1" si="63"/>
        <v>#N/A</v>
      </c>
      <c r="AI78" s="23" t="e">
        <f t="shared" ca="1" si="64"/>
        <v>#N/A</v>
      </c>
      <c r="AJ78" s="23" t="e">
        <f t="shared" ca="1" si="79"/>
        <v>#N/A</v>
      </c>
      <c r="AK78" s="23" t="e">
        <f t="shared" ca="1" si="80"/>
        <v>#N/A</v>
      </c>
      <c r="AL78" s="23" t="e">
        <f t="shared" ca="1" si="89"/>
        <v>#N/A</v>
      </c>
      <c r="AM78" s="23" t="e">
        <f t="shared" ca="1" si="90"/>
        <v>#N/A</v>
      </c>
      <c r="AN78" s="23" t="e">
        <f t="shared" ca="1" si="99"/>
        <v>#N/A</v>
      </c>
      <c r="AO78" s="23" t="e">
        <f t="shared" ca="1" si="100"/>
        <v>#N/A</v>
      </c>
      <c r="AP78" s="23" t="e">
        <f t="shared" ca="1" si="91"/>
        <v>#N/A</v>
      </c>
      <c r="AQ78" s="23" t="e">
        <f t="shared" ca="1" si="92"/>
        <v>#N/A</v>
      </c>
      <c r="AR78" s="23" t="e">
        <f t="shared" ca="1" si="103"/>
        <v>#N/A</v>
      </c>
      <c r="AS78" s="23" t="e">
        <f t="shared" ca="1" si="104"/>
        <v>#N/A</v>
      </c>
      <c r="AT78" s="23" t="e">
        <f t="shared" ca="1" si="123"/>
        <v>#N/A</v>
      </c>
      <c r="AU78" s="23" t="e">
        <f t="shared" ca="1" si="124"/>
        <v>#N/A</v>
      </c>
      <c r="AV78" s="228" t="e">
        <f t="shared" ca="1" si="154"/>
        <v>#N/A</v>
      </c>
      <c r="AW78" s="26" t="e">
        <f t="shared" ca="1" si="155"/>
        <v>#N/A</v>
      </c>
      <c r="AX78" s="228" t="e">
        <f t="shared" ca="1" si="156"/>
        <v>#N/A</v>
      </c>
      <c r="AY78" s="23" t="e">
        <f t="shared" ca="1" si="170"/>
        <v>#N/A</v>
      </c>
      <c r="AZ78" s="23" t="e">
        <f t="shared" ca="1" si="171"/>
        <v>#N/A</v>
      </c>
      <c r="BA78" s="23" t="e">
        <f t="shared" ref="BA78:BA141" ca="1" si="178">$BA$7*$J$2*$J$5*$S78</f>
        <v>#N/A</v>
      </c>
      <c r="BB78" s="23" t="e">
        <f t="shared" ref="BB78:BB141" ca="1" si="179">$BA$7*$J$3*$J$5*$T78</f>
        <v>#N/A</v>
      </c>
      <c r="BC78" s="23" t="e">
        <f t="shared" ca="1" si="172"/>
        <v>#N/A</v>
      </c>
      <c r="BD78" s="23" t="e">
        <f t="shared" ca="1" si="173"/>
        <v>#N/A</v>
      </c>
      <c r="BE78" s="23" t="e">
        <f t="shared" ca="1" si="47"/>
        <v>#N/A</v>
      </c>
      <c r="BF78" s="23" t="e">
        <f t="shared" ca="1" si="48"/>
        <v>#N/A</v>
      </c>
      <c r="BG78" s="23" t="e">
        <f t="shared" ca="1" si="53"/>
        <v>#N/A</v>
      </c>
      <c r="BH78" s="23" t="e">
        <f t="shared" ca="1" si="54"/>
        <v>#N/A</v>
      </c>
      <c r="BI78" s="23" t="e">
        <f t="shared" ca="1" si="75"/>
        <v>#N/A</v>
      </c>
      <c r="BJ78" s="23" t="e">
        <f t="shared" ca="1" si="76"/>
        <v>#N/A</v>
      </c>
      <c r="BK78" s="23" t="e">
        <f t="shared" ca="1" si="77"/>
        <v>#N/A</v>
      </c>
      <c r="BL78" s="23" t="e">
        <f t="shared" ca="1" si="78"/>
        <v>#N/A</v>
      </c>
      <c r="BM78" s="23" t="e">
        <f t="shared" ca="1" si="81"/>
        <v>#N/A</v>
      </c>
      <c r="BN78" s="23" t="e">
        <f t="shared" ca="1" si="82"/>
        <v>#N/A</v>
      </c>
      <c r="BO78" s="23" t="e">
        <f t="shared" ca="1" si="101"/>
        <v>#N/A</v>
      </c>
      <c r="BP78" s="23" t="e">
        <f t="shared" ca="1" si="102"/>
        <v>#N/A</v>
      </c>
      <c r="BQ78" s="23" t="e">
        <f t="shared" ca="1" si="111"/>
        <v>#N/A</v>
      </c>
      <c r="BR78" s="23" t="e">
        <f t="shared" ca="1" si="112"/>
        <v>#N/A</v>
      </c>
      <c r="BS78" s="23" t="e">
        <f t="shared" ca="1" si="127"/>
        <v>#N/A</v>
      </c>
      <c r="BT78" s="23" t="e">
        <f t="shared" ca="1" si="128"/>
        <v>#N/A</v>
      </c>
      <c r="BU78" s="23" t="e">
        <f t="shared" ca="1" si="129"/>
        <v>#N/A</v>
      </c>
      <c r="BV78" s="23" t="e">
        <f t="shared" ca="1" si="130"/>
        <v>#N/A</v>
      </c>
      <c r="BW78" s="389" t="e">
        <f t="shared" ca="1" si="157"/>
        <v>#N/A</v>
      </c>
      <c r="BX78" s="224" t="e">
        <f t="shared" ca="1" si="158"/>
        <v>#N/A</v>
      </c>
      <c r="BY78" s="93" t="e">
        <f t="shared" ca="1" si="159"/>
        <v>#N/A</v>
      </c>
      <c r="BZ78" s="23" t="e">
        <f t="shared" ca="1" si="51"/>
        <v>#N/A</v>
      </c>
      <c r="CA78" s="23" t="e">
        <f t="shared" ca="1" si="52"/>
        <v>#N/A</v>
      </c>
      <c r="CB78" s="23" t="e">
        <f t="shared" ca="1" si="83"/>
        <v>#N/A</v>
      </c>
      <c r="CC78" s="23" t="e">
        <f t="shared" ca="1" si="84"/>
        <v>#N/A</v>
      </c>
      <c r="CD78" s="23" t="e">
        <f t="shared" ca="1" si="115"/>
        <v>#N/A</v>
      </c>
      <c r="CE78" s="23" t="e">
        <f t="shared" ca="1" si="116"/>
        <v>#N/A</v>
      </c>
      <c r="CF78" s="228" t="e">
        <f t="shared" ca="1" si="160"/>
        <v>#N/A</v>
      </c>
      <c r="CG78" s="224" t="e">
        <f t="shared" ca="1" si="161"/>
        <v>#N/A</v>
      </c>
      <c r="CH78" s="228" t="e">
        <f t="shared" ca="1" si="162"/>
        <v>#N/A</v>
      </c>
      <c r="CI78" s="23" t="e">
        <f t="shared" ca="1" si="163"/>
        <v>#N/A</v>
      </c>
      <c r="CJ78" s="23" t="e">
        <f t="shared" ca="1" si="164"/>
        <v>#N/A</v>
      </c>
      <c r="CK78" s="23" t="e">
        <f t="shared" ca="1" si="168"/>
        <v>#N/A</v>
      </c>
      <c r="CL78" s="23" t="e">
        <f t="shared" ca="1" si="169"/>
        <v>#N/A</v>
      </c>
      <c r="CM78" s="23" t="e">
        <f t="shared" ca="1" si="174"/>
        <v>#N/A</v>
      </c>
      <c r="CN78" s="23" t="e">
        <f t="shared" ca="1" si="175"/>
        <v>#N/A</v>
      </c>
      <c r="CO78" s="23" t="e">
        <f t="shared" ca="1" si="49"/>
        <v>#N/A</v>
      </c>
      <c r="CP78" s="23" t="e">
        <f t="shared" ca="1" si="50"/>
        <v>#N/A</v>
      </c>
      <c r="CQ78" s="23" t="e">
        <f t="shared" ca="1" si="55"/>
        <v>#N/A</v>
      </c>
      <c r="CR78" s="23" t="e">
        <f t="shared" ca="1" si="56"/>
        <v>#N/A</v>
      </c>
      <c r="CS78" s="23" t="e">
        <f t="shared" ca="1" si="57"/>
        <v>#N/A</v>
      </c>
      <c r="CT78" s="23" t="e">
        <f t="shared" ca="1" si="58"/>
        <v>#N/A</v>
      </c>
      <c r="CU78" s="23" t="e">
        <f t="shared" ca="1" si="65"/>
        <v>#N/A</v>
      </c>
      <c r="CV78" s="23" t="e">
        <f t="shared" ca="1" si="66"/>
        <v>#N/A</v>
      </c>
      <c r="CW78" s="23" t="e">
        <f t="shared" ca="1" si="109"/>
        <v>#N/A</v>
      </c>
      <c r="CX78" s="23" t="e">
        <f t="shared" ca="1" si="110"/>
        <v>#N/A</v>
      </c>
      <c r="CY78" s="23" t="e">
        <f t="shared" ca="1" si="67"/>
        <v>#N/A</v>
      </c>
      <c r="CZ78" s="23" t="e">
        <f t="shared" ca="1" si="68"/>
        <v>#N/A</v>
      </c>
      <c r="DA78" s="23" t="e">
        <f t="shared" ca="1" si="85"/>
        <v>#N/A</v>
      </c>
      <c r="DB78" s="23" t="e">
        <f t="shared" ca="1" si="86"/>
        <v>#N/A</v>
      </c>
      <c r="DC78" s="23"/>
      <c r="DD78" s="23"/>
      <c r="DE78" s="23" t="e">
        <f t="shared" ca="1" si="87"/>
        <v>#N/A</v>
      </c>
      <c r="DF78" s="23" t="e">
        <f t="shared" ca="1" si="88"/>
        <v>#N/A</v>
      </c>
      <c r="DG78" s="23" t="e">
        <f t="shared" ca="1" si="93"/>
        <v>#N/A</v>
      </c>
      <c r="DH78" s="23" t="e">
        <f t="shared" ca="1" si="94"/>
        <v>#N/A</v>
      </c>
      <c r="DI78" s="23" t="e">
        <f t="shared" ca="1" si="105"/>
        <v>#N/A</v>
      </c>
      <c r="DJ78" s="23" t="e">
        <f t="shared" ca="1" si="106"/>
        <v>#N/A</v>
      </c>
      <c r="DK78" s="23" t="e">
        <f t="shared" ca="1" si="113"/>
        <v>#N/A</v>
      </c>
      <c r="DL78" s="23" t="e">
        <f t="shared" ca="1" si="114"/>
        <v>#N/A</v>
      </c>
      <c r="DM78" s="23" t="e">
        <f t="shared" ca="1" si="117"/>
        <v>#N/A</v>
      </c>
      <c r="DN78" s="23" t="e">
        <f t="shared" ca="1" si="118"/>
        <v>#N/A</v>
      </c>
      <c r="DO78" s="23" t="e">
        <f t="shared" ca="1" si="119"/>
        <v>#N/A</v>
      </c>
      <c r="DP78" s="23" t="e">
        <f t="shared" ca="1" si="120"/>
        <v>#N/A</v>
      </c>
      <c r="DQ78" s="23" t="e">
        <f t="shared" ca="1" si="133"/>
        <v>#N/A</v>
      </c>
      <c r="DR78" s="23" t="e">
        <f t="shared" ca="1" si="134"/>
        <v>#N/A</v>
      </c>
      <c r="DS78" s="228" t="e">
        <f t="shared" ca="1" si="165"/>
        <v>#N/A</v>
      </c>
      <c r="DT78" s="93" t="e">
        <f t="shared" ca="1" si="166"/>
        <v>#N/A</v>
      </c>
      <c r="DU78" s="228" t="e">
        <f t="shared" ca="1" si="167"/>
        <v>#N/A</v>
      </c>
      <c r="DZ78" s="23" t="e">
        <f t="shared" ca="1" si="61"/>
        <v>#N/A</v>
      </c>
      <c r="EA78" s="23" t="e">
        <f t="shared" ca="1" si="62"/>
        <v>#N/A</v>
      </c>
      <c r="EB78" s="23" t="e">
        <f t="shared" ca="1" si="71"/>
        <v>#N/A</v>
      </c>
      <c r="EC78" s="23" t="e">
        <f t="shared" ca="1" si="72"/>
        <v>#N/A</v>
      </c>
      <c r="ED78" s="23" t="e">
        <f t="shared" ca="1" si="97"/>
        <v>#N/A</v>
      </c>
      <c r="EE78" s="23" t="e">
        <f t="shared" ca="1" si="98"/>
        <v>#N/A</v>
      </c>
      <c r="EF78" s="23" t="e">
        <f t="shared" ca="1" si="125"/>
        <v>#N/A</v>
      </c>
      <c r="EG78" s="23" t="e">
        <f t="shared" ca="1" si="126"/>
        <v>#N/A</v>
      </c>
      <c r="EH78" s="23" t="e">
        <f t="shared" ca="1" si="107"/>
        <v>#N/A</v>
      </c>
      <c r="EI78" s="23" t="e">
        <f t="shared" ca="1" si="108"/>
        <v>#N/A</v>
      </c>
      <c r="EJ78" s="23" t="e">
        <f t="shared" ca="1" si="121"/>
        <v>#N/A</v>
      </c>
      <c r="EK78" s="23" t="e">
        <f t="shared" ca="1" si="122"/>
        <v>#N/A</v>
      </c>
      <c r="EL78" s="23" t="e">
        <f t="shared" ca="1" si="131"/>
        <v>#N/A</v>
      </c>
      <c r="EM78" s="23" t="e">
        <f t="shared" ca="1" si="132"/>
        <v>#N/A</v>
      </c>
      <c r="EN78" s="228" t="e">
        <f t="shared" ca="1" si="151"/>
        <v>#N/A</v>
      </c>
      <c r="EO78" s="93" t="e">
        <f t="shared" ca="1" si="152"/>
        <v>#N/A</v>
      </c>
      <c r="EP78" s="93" t="e">
        <f t="shared" ca="1" si="153"/>
        <v>#N/A</v>
      </c>
    </row>
    <row r="79" spans="1:146" x14ac:dyDescent="0.2">
      <c r="A79" s="172" t="e">
        <f ca="1">VLOOKUP($D79,Curves!$A$2:$I$1700,9)</f>
        <v>#N/A</v>
      </c>
      <c r="B79" s="86" t="e">
        <f t="shared" ca="1" si="136"/>
        <v>#N/A</v>
      </c>
      <c r="C79" s="86">
        <f t="shared" si="137"/>
        <v>31</v>
      </c>
      <c r="D79" s="139">
        <v>39052</v>
      </c>
      <c r="E79" s="173" t="e">
        <f ca="1">VLOOKUP($D79,Curves!$A$2:$H$1700,2)*$B79</f>
        <v>#N/A</v>
      </c>
      <c r="F79" s="172" t="e">
        <f ca="1">VLOOKUP($D79,Curves!$A$2:$H$1700,3)*$B79</f>
        <v>#N/A</v>
      </c>
      <c r="G79" s="172" t="e">
        <f ca="1">VLOOKUP($D79,Curves!$A$2:$H$1700,7)*$B79</f>
        <v>#N/A</v>
      </c>
      <c r="H79" s="172" t="e">
        <f ca="1">VLOOKUP($D79,Curves!$A$2:$H$1700,5)*$B79</f>
        <v>#N/A</v>
      </c>
      <c r="I79" s="172" t="e">
        <f ca="1">VLOOKUP($D79,Curves!$A$2:$H$1700,4)*$B79</f>
        <v>#N/A</v>
      </c>
      <c r="J79" s="174" t="e">
        <f ca="1">VLOOKUP($D79,Curves!$A$2:$H$1700,8)*$B79</f>
        <v>#N/A</v>
      </c>
      <c r="K79" s="172" t="e">
        <f t="shared" ca="1" si="138"/>
        <v>#N/A</v>
      </c>
      <c r="L79" s="140" t="e">
        <f ca="1">VLOOKUP($D79,Curves!$N$2:$T$2600,2)*$B79</f>
        <v>#N/A</v>
      </c>
      <c r="M79" s="141" t="e">
        <f ca="1">VLOOKUP($D79,Curves!$N$2:$T$2600,3)*$B79</f>
        <v>#N/A</v>
      </c>
      <c r="N79" s="181" t="e">
        <f t="shared" ca="1" si="139"/>
        <v>#N/A</v>
      </c>
      <c r="O79" s="182" t="e">
        <f t="shared" ca="1" si="140"/>
        <v>#N/A</v>
      </c>
      <c r="P79" s="173" t="e">
        <f t="shared" ca="1" si="135"/>
        <v>#N/A</v>
      </c>
      <c r="Q79" s="140" t="e">
        <f ca="1">VLOOKUP($D79,Curves!$N$2:$T$2600,4)*$B79</f>
        <v>#N/A</v>
      </c>
      <c r="R79" s="141" t="e">
        <f ca="1">VLOOKUP($D79,Curves!$N$2:$T$2600,5)*$B79</f>
        <v>#N/A</v>
      </c>
      <c r="S79" s="181" t="e">
        <f t="shared" ca="1" si="141"/>
        <v>#N/A</v>
      </c>
      <c r="T79" s="182" t="e">
        <f t="shared" ca="1" si="142"/>
        <v>#N/A</v>
      </c>
      <c r="U79" s="151" t="e">
        <f t="shared" ca="1" si="143"/>
        <v>#N/A</v>
      </c>
      <c r="V79" s="151" t="e">
        <f t="shared" ca="1" si="144"/>
        <v>#N/A</v>
      </c>
      <c r="W79" s="151" t="e">
        <f t="shared" ca="1" si="145"/>
        <v>#N/A</v>
      </c>
      <c r="X79" s="343" t="e">
        <f ca="1">VLOOKUP($D79,[2]CurveFetch!$D$8:$S$13000,16,0)*$B79</f>
        <v>#N/A</v>
      </c>
      <c r="Y79" s="141" t="e">
        <f ca="1">VLOOKUP($D79,Curves!$N$2:$T$2600,7)*$B79</f>
        <v>#N/A</v>
      </c>
      <c r="Z79" s="200" t="e">
        <f t="shared" ca="1" si="146"/>
        <v>#N/A</v>
      </c>
      <c r="AA79" s="181" t="e">
        <f t="shared" ca="1" si="147"/>
        <v>#N/A</v>
      </c>
      <c r="AB79" s="181" t="e">
        <f t="shared" ca="1" si="148"/>
        <v>#N/A</v>
      </c>
      <c r="AC79" s="181" t="e">
        <f t="shared" ca="1" si="148"/>
        <v>#N/A</v>
      </c>
      <c r="AD79" s="181" t="e">
        <f t="shared" ca="1" si="149"/>
        <v>#N/A</v>
      </c>
      <c r="AE79" s="182" t="e">
        <f t="shared" ca="1" si="150"/>
        <v>#N/A</v>
      </c>
      <c r="AF79" s="23" t="e">
        <f t="shared" ca="1" si="176"/>
        <v>#N/A</v>
      </c>
      <c r="AG79" s="23" t="e">
        <f t="shared" ca="1" si="177"/>
        <v>#N/A</v>
      </c>
      <c r="AH79" s="23" t="e">
        <f t="shared" ca="1" si="63"/>
        <v>#N/A</v>
      </c>
      <c r="AI79" s="23" t="e">
        <f t="shared" ca="1" si="64"/>
        <v>#N/A</v>
      </c>
      <c r="AJ79" s="23" t="e">
        <f t="shared" ca="1" si="79"/>
        <v>#N/A</v>
      </c>
      <c r="AK79" s="23" t="e">
        <f t="shared" ca="1" si="80"/>
        <v>#N/A</v>
      </c>
      <c r="AL79" s="23" t="e">
        <f t="shared" ca="1" si="89"/>
        <v>#N/A</v>
      </c>
      <c r="AM79" s="23" t="e">
        <f t="shared" ca="1" si="90"/>
        <v>#N/A</v>
      </c>
      <c r="AN79" s="23" t="e">
        <f t="shared" ca="1" si="99"/>
        <v>#N/A</v>
      </c>
      <c r="AO79" s="23" t="e">
        <f t="shared" ca="1" si="100"/>
        <v>#N/A</v>
      </c>
      <c r="AP79" s="23" t="e">
        <f t="shared" ca="1" si="91"/>
        <v>#N/A</v>
      </c>
      <c r="AQ79" s="23" t="e">
        <f t="shared" ca="1" si="92"/>
        <v>#N/A</v>
      </c>
      <c r="AR79" s="23" t="e">
        <f t="shared" ca="1" si="103"/>
        <v>#N/A</v>
      </c>
      <c r="AS79" s="23" t="e">
        <f t="shared" ca="1" si="104"/>
        <v>#N/A</v>
      </c>
      <c r="AT79" s="23" t="e">
        <f t="shared" ca="1" si="123"/>
        <v>#N/A</v>
      </c>
      <c r="AU79" s="23" t="e">
        <f t="shared" ca="1" si="124"/>
        <v>#N/A</v>
      </c>
      <c r="AV79" s="228" t="e">
        <f t="shared" ca="1" si="154"/>
        <v>#N/A</v>
      </c>
      <c r="AW79" s="26" t="e">
        <f t="shared" ca="1" si="155"/>
        <v>#N/A</v>
      </c>
      <c r="AX79" s="228" t="e">
        <f t="shared" ca="1" si="156"/>
        <v>#N/A</v>
      </c>
      <c r="AY79" s="23" t="e">
        <f t="shared" ca="1" si="170"/>
        <v>#N/A</v>
      </c>
      <c r="AZ79" s="23" t="e">
        <f t="shared" ca="1" si="171"/>
        <v>#N/A</v>
      </c>
      <c r="BA79" s="23" t="e">
        <f t="shared" ca="1" si="178"/>
        <v>#N/A</v>
      </c>
      <c r="BB79" s="23" t="e">
        <f t="shared" ca="1" si="179"/>
        <v>#N/A</v>
      </c>
      <c r="BC79" s="23" t="e">
        <f t="shared" ca="1" si="172"/>
        <v>#N/A</v>
      </c>
      <c r="BD79" s="23" t="e">
        <f t="shared" ca="1" si="173"/>
        <v>#N/A</v>
      </c>
      <c r="BE79" s="23" t="e">
        <f t="shared" ref="BE79:BE142" ca="1" si="180">$BE$7*$J$2*$J$5*$S79</f>
        <v>#N/A</v>
      </c>
      <c r="BF79" s="23" t="e">
        <f t="shared" ref="BF79:BF142" ca="1" si="181">$BE$7*$J$3*$J$5*$T79</f>
        <v>#N/A</v>
      </c>
      <c r="BG79" s="23" t="e">
        <f t="shared" ca="1" si="53"/>
        <v>#N/A</v>
      </c>
      <c r="BH79" s="23" t="e">
        <f t="shared" ca="1" si="54"/>
        <v>#N/A</v>
      </c>
      <c r="BI79" s="23" t="e">
        <f t="shared" ca="1" si="75"/>
        <v>#N/A</v>
      </c>
      <c r="BJ79" s="23" t="e">
        <f t="shared" ca="1" si="76"/>
        <v>#N/A</v>
      </c>
      <c r="BK79" s="23" t="e">
        <f t="shared" ca="1" si="77"/>
        <v>#N/A</v>
      </c>
      <c r="BL79" s="23" t="e">
        <f t="shared" ca="1" si="78"/>
        <v>#N/A</v>
      </c>
      <c r="BM79" s="23" t="e">
        <f t="shared" ca="1" si="81"/>
        <v>#N/A</v>
      </c>
      <c r="BN79" s="23" t="e">
        <f t="shared" ca="1" si="82"/>
        <v>#N/A</v>
      </c>
      <c r="BO79" s="23" t="e">
        <f t="shared" ca="1" si="101"/>
        <v>#N/A</v>
      </c>
      <c r="BP79" s="23" t="e">
        <f t="shared" ca="1" si="102"/>
        <v>#N/A</v>
      </c>
      <c r="BQ79" s="23" t="e">
        <f t="shared" ca="1" si="111"/>
        <v>#N/A</v>
      </c>
      <c r="BR79" s="23" t="e">
        <f t="shared" ca="1" si="112"/>
        <v>#N/A</v>
      </c>
      <c r="BS79" s="23" t="e">
        <f t="shared" ca="1" si="127"/>
        <v>#N/A</v>
      </c>
      <c r="BT79" s="23" t="e">
        <f t="shared" ca="1" si="128"/>
        <v>#N/A</v>
      </c>
      <c r="BU79" s="23" t="e">
        <f t="shared" ca="1" si="129"/>
        <v>#N/A</v>
      </c>
      <c r="BV79" s="23" t="e">
        <f t="shared" ca="1" si="130"/>
        <v>#N/A</v>
      </c>
      <c r="BW79" s="389" t="e">
        <f t="shared" ca="1" si="157"/>
        <v>#N/A</v>
      </c>
      <c r="BX79" s="224" t="e">
        <f t="shared" ca="1" si="158"/>
        <v>#N/A</v>
      </c>
      <c r="BY79" s="93" t="e">
        <f t="shared" ca="1" si="159"/>
        <v>#N/A</v>
      </c>
      <c r="BZ79" s="23" t="e">
        <f t="shared" ca="1" si="51"/>
        <v>#N/A</v>
      </c>
      <c r="CA79" s="23" t="e">
        <f t="shared" ca="1" si="52"/>
        <v>#N/A</v>
      </c>
      <c r="CB79" s="23" t="e">
        <f t="shared" ca="1" si="83"/>
        <v>#N/A</v>
      </c>
      <c r="CC79" s="23" t="e">
        <f t="shared" ca="1" si="84"/>
        <v>#N/A</v>
      </c>
      <c r="CD79" s="23" t="e">
        <f t="shared" ca="1" si="115"/>
        <v>#N/A</v>
      </c>
      <c r="CE79" s="23" t="e">
        <f t="shared" ca="1" si="116"/>
        <v>#N/A</v>
      </c>
      <c r="CF79" s="228" t="e">
        <f t="shared" ca="1" si="160"/>
        <v>#N/A</v>
      </c>
      <c r="CG79" s="224" t="e">
        <f t="shared" ca="1" si="161"/>
        <v>#N/A</v>
      </c>
      <c r="CH79" s="228" t="e">
        <f t="shared" ca="1" si="162"/>
        <v>#N/A</v>
      </c>
      <c r="CI79" s="23" t="e">
        <f t="shared" ca="1" si="163"/>
        <v>#N/A</v>
      </c>
      <c r="CJ79" s="23" t="e">
        <f t="shared" ca="1" si="164"/>
        <v>#N/A</v>
      </c>
      <c r="CK79" s="23" t="e">
        <f t="shared" ca="1" si="168"/>
        <v>#N/A</v>
      </c>
      <c r="CL79" s="23" t="e">
        <f t="shared" ca="1" si="169"/>
        <v>#N/A</v>
      </c>
      <c r="CM79" s="23" t="e">
        <f t="shared" ca="1" si="174"/>
        <v>#N/A</v>
      </c>
      <c r="CN79" s="23" t="e">
        <f t="shared" ca="1" si="175"/>
        <v>#N/A</v>
      </c>
      <c r="CO79" s="23" t="e">
        <f t="shared" ref="CO79:CO142" ca="1" si="182">$CO$7*$J$2*$J$5*$AB79</f>
        <v>#N/A</v>
      </c>
      <c r="CP79" s="23" t="e">
        <f t="shared" ref="CP79:CP142" ca="1" si="183">$CO$7*$J$3*$J$5*$AC79</f>
        <v>#N/A</v>
      </c>
      <c r="CQ79" s="23" t="e">
        <f t="shared" ca="1" si="55"/>
        <v>#N/A</v>
      </c>
      <c r="CR79" s="23" t="e">
        <f t="shared" ca="1" si="56"/>
        <v>#N/A</v>
      </c>
      <c r="CS79" s="23" t="e">
        <f t="shared" ca="1" si="57"/>
        <v>#N/A</v>
      </c>
      <c r="CT79" s="23" t="e">
        <f t="shared" ca="1" si="58"/>
        <v>#N/A</v>
      </c>
      <c r="CU79" s="23" t="e">
        <f t="shared" ca="1" si="65"/>
        <v>#N/A</v>
      </c>
      <c r="CV79" s="23" t="e">
        <f t="shared" ca="1" si="66"/>
        <v>#N/A</v>
      </c>
      <c r="CW79" s="23" t="e">
        <f t="shared" ca="1" si="109"/>
        <v>#N/A</v>
      </c>
      <c r="CX79" s="23" t="e">
        <f t="shared" ca="1" si="110"/>
        <v>#N/A</v>
      </c>
      <c r="CY79" s="23" t="e">
        <f t="shared" ca="1" si="67"/>
        <v>#N/A</v>
      </c>
      <c r="CZ79" s="23" t="e">
        <f t="shared" ca="1" si="68"/>
        <v>#N/A</v>
      </c>
      <c r="DA79" s="23" t="e">
        <f t="shared" ca="1" si="85"/>
        <v>#N/A</v>
      </c>
      <c r="DB79" s="23" t="e">
        <f t="shared" ca="1" si="86"/>
        <v>#N/A</v>
      </c>
      <c r="DC79" s="23"/>
      <c r="DD79" s="23"/>
      <c r="DE79" s="23" t="e">
        <f t="shared" ca="1" si="87"/>
        <v>#N/A</v>
      </c>
      <c r="DF79" s="23" t="e">
        <f t="shared" ca="1" si="88"/>
        <v>#N/A</v>
      </c>
      <c r="DG79" s="23" t="e">
        <f t="shared" ca="1" si="93"/>
        <v>#N/A</v>
      </c>
      <c r="DH79" s="23" t="e">
        <f t="shared" ca="1" si="94"/>
        <v>#N/A</v>
      </c>
      <c r="DI79" s="23" t="e">
        <f t="shared" ca="1" si="105"/>
        <v>#N/A</v>
      </c>
      <c r="DJ79" s="23" t="e">
        <f t="shared" ca="1" si="106"/>
        <v>#N/A</v>
      </c>
      <c r="DK79" s="23" t="e">
        <f t="shared" ca="1" si="113"/>
        <v>#N/A</v>
      </c>
      <c r="DL79" s="23" t="e">
        <f t="shared" ca="1" si="114"/>
        <v>#N/A</v>
      </c>
      <c r="DM79" s="23" t="e">
        <f t="shared" ca="1" si="117"/>
        <v>#N/A</v>
      </c>
      <c r="DN79" s="23" t="e">
        <f t="shared" ca="1" si="118"/>
        <v>#N/A</v>
      </c>
      <c r="DO79" s="23" t="e">
        <f t="shared" ca="1" si="119"/>
        <v>#N/A</v>
      </c>
      <c r="DP79" s="23" t="e">
        <f t="shared" ca="1" si="120"/>
        <v>#N/A</v>
      </c>
      <c r="DQ79" s="23" t="e">
        <f t="shared" ca="1" si="133"/>
        <v>#N/A</v>
      </c>
      <c r="DR79" s="23" t="e">
        <f t="shared" ca="1" si="134"/>
        <v>#N/A</v>
      </c>
      <c r="DS79" s="228" t="e">
        <f t="shared" ca="1" si="165"/>
        <v>#N/A</v>
      </c>
      <c r="DT79" s="93" t="e">
        <f t="shared" ca="1" si="166"/>
        <v>#N/A</v>
      </c>
      <c r="DU79" s="228" t="e">
        <f t="shared" ca="1" si="167"/>
        <v>#N/A</v>
      </c>
      <c r="DZ79" s="23" t="e">
        <f t="shared" ca="1" si="61"/>
        <v>#N/A</v>
      </c>
      <c r="EA79" s="23" t="e">
        <f t="shared" ca="1" si="62"/>
        <v>#N/A</v>
      </c>
      <c r="EB79" s="23" t="e">
        <f t="shared" ca="1" si="71"/>
        <v>#N/A</v>
      </c>
      <c r="EC79" s="23" t="e">
        <f t="shared" ca="1" si="72"/>
        <v>#N/A</v>
      </c>
      <c r="ED79" s="23" t="e">
        <f t="shared" ca="1" si="97"/>
        <v>#N/A</v>
      </c>
      <c r="EE79" s="23" t="e">
        <f t="shared" ca="1" si="98"/>
        <v>#N/A</v>
      </c>
      <c r="EF79" s="23" t="e">
        <f t="shared" ca="1" si="125"/>
        <v>#N/A</v>
      </c>
      <c r="EG79" s="23" t="e">
        <f t="shared" ca="1" si="126"/>
        <v>#N/A</v>
      </c>
      <c r="EH79" s="23" t="e">
        <f t="shared" ca="1" si="107"/>
        <v>#N/A</v>
      </c>
      <c r="EI79" s="23" t="e">
        <f t="shared" ca="1" si="108"/>
        <v>#N/A</v>
      </c>
      <c r="EJ79" s="23" t="e">
        <f t="shared" ca="1" si="121"/>
        <v>#N/A</v>
      </c>
      <c r="EK79" s="23" t="e">
        <f t="shared" ca="1" si="122"/>
        <v>#N/A</v>
      </c>
      <c r="EL79" s="23" t="e">
        <f t="shared" ca="1" si="131"/>
        <v>#N/A</v>
      </c>
      <c r="EM79" s="23" t="e">
        <f t="shared" ca="1" si="132"/>
        <v>#N/A</v>
      </c>
      <c r="EN79" s="228" t="e">
        <f t="shared" ca="1" si="151"/>
        <v>#N/A</v>
      </c>
      <c r="EO79" s="93" t="e">
        <f t="shared" ca="1" si="152"/>
        <v>#N/A</v>
      </c>
      <c r="EP79" s="93" t="e">
        <f t="shared" ca="1" si="153"/>
        <v>#N/A</v>
      </c>
    </row>
    <row r="80" spans="1:146" x14ac:dyDescent="0.2">
      <c r="A80" s="172" t="e">
        <f ca="1">VLOOKUP($D80,Curves!$A$2:$I$1700,9)</f>
        <v>#N/A</v>
      </c>
      <c r="B80" s="86" t="e">
        <f t="shared" ca="1" si="136"/>
        <v>#N/A</v>
      </c>
      <c r="C80" s="86">
        <f t="shared" si="137"/>
        <v>31</v>
      </c>
      <c r="D80" s="139">
        <v>39083</v>
      </c>
      <c r="E80" s="173" t="e">
        <f ca="1">VLOOKUP($D80,Curves!$A$2:$H$1700,2)*$B80</f>
        <v>#N/A</v>
      </c>
      <c r="F80" s="172" t="e">
        <f ca="1">VLOOKUP($D80,Curves!$A$2:$H$1700,3)*$B80</f>
        <v>#N/A</v>
      </c>
      <c r="G80" s="172" t="e">
        <f ca="1">VLOOKUP($D80,Curves!$A$2:$H$1700,7)*$B80</f>
        <v>#N/A</v>
      </c>
      <c r="H80" s="172" t="e">
        <f ca="1">VLOOKUP($D80,Curves!$A$2:$H$1700,5)*$B80</f>
        <v>#N/A</v>
      </c>
      <c r="I80" s="172" t="e">
        <f ca="1">VLOOKUP($D80,Curves!$A$2:$H$1700,4)*$B80</f>
        <v>#N/A</v>
      </c>
      <c r="J80" s="174" t="e">
        <f ca="1">VLOOKUP($D80,Curves!$A$2:$H$1700,8)*$B80</f>
        <v>#N/A</v>
      </c>
      <c r="K80" s="172" t="e">
        <f t="shared" ca="1" si="138"/>
        <v>#N/A</v>
      </c>
      <c r="L80" s="140" t="e">
        <f ca="1">VLOOKUP($D80,Curves!$N$2:$T$2600,2)*$B80</f>
        <v>#N/A</v>
      </c>
      <c r="M80" s="141" t="e">
        <f ca="1">VLOOKUP($D80,Curves!$N$2:$T$2600,3)*$B80</f>
        <v>#N/A</v>
      </c>
      <c r="N80" s="181" t="e">
        <f t="shared" ca="1" si="139"/>
        <v>#N/A</v>
      </c>
      <c r="O80" s="182" t="e">
        <f t="shared" ca="1" si="140"/>
        <v>#N/A</v>
      </c>
      <c r="P80" s="173" t="e">
        <f t="shared" ca="1" si="135"/>
        <v>#N/A</v>
      </c>
      <c r="Q80" s="140" t="e">
        <f ca="1">VLOOKUP($D80,Curves!$N$2:$T$2600,4)*$B80</f>
        <v>#N/A</v>
      </c>
      <c r="R80" s="141" t="e">
        <f ca="1">VLOOKUP($D80,Curves!$N$2:$T$2600,5)*$B80</f>
        <v>#N/A</v>
      </c>
      <c r="S80" s="181" t="e">
        <f t="shared" ca="1" si="141"/>
        <v>#N/A</v>
      </c>
      <c r="T80" s="182" t="e">
        <f t="shared" ca="1" si="142"/>
        <v>#N/A</v>
      </c>
      <c r="U80" s="151" t="e">
        <f t="shared" ca="1" si="143"/>
        <v>#N/A</v>
      </c>
      <c r="V80" s="151" t="e">
        <f t="shared" ca="1" si="144"/>
        <v>#N/A</v>
      </c>
      <c r="W80" s="151" t="e">
        <f t="shared" ca="1" si="145"/>
        <v>#N/A</v>
      </c>
      <c r="X80" s="343" t="e">
        <f ca="1">VLOOKUP($D80,[2]CurveFetch!$D$8:$S$13000,16,0)*$B80</f>
        <v>#N/A</v>
      </c>
      <c r="Y80" s="141" t="e">
        <f ca="1">VLOOKUP($D80,Curves!$N$2:$T$2600,7)*$B80</f>
        <v>#N/A</v>
      </c>
      <c r="Z80" s="200" t="e">
        <f t="shared" ca="1" si="146"/>
        <v>#N/A</v>
      </c>
      <c r="AA80" s="181" t="e">
        <f t="shared" ca="1" si="147"/>
        <v>#N/A</v>
      </c>
      <c r="AB80" s="181" t="e">
        <f t="shared" ca="1" si="148"/>
        <v>#N/A</v>
      </c>
      <c r="AC80" s="181" t="e">
        <f t="shared" ca="1" si="148"/>
        <v>#N/A</v>
      </c>
      <c r="AD80" s="181" t="e">
        <f t="shared" ca="1" si="149"/>
        <v>#N/A</v>
      </c>
      <c r="AE80" s="182" t="e">
        <f t="shared" ca="1" si="150"/>
        <v>#N/A</v>
      </c>
      <c r="AF80" s="23" t="e">
        <f t="shared" ca="1" si="176"/>
        <v>#N/A</v>
      </c>
      <c r="AG80" s="23" t="e">
        <f t="shared" ca="1" si="177"/>
        <v>#N/A</v>
      </c>
      <c r="AH80" s="23" t="e">
        <f t="shared" ca="1" si="63"/>
        <v>#N/A</v>
      </c>
      <c r="AI80" s="23" t="e">
        <f t="shared" ca="1" si="64"/>
        <v>#N/A</v>
      </c>
      <c r="AJ80" s="23" t="e">
        <f t="shared" ca="1" si="79"/>
        <v>#N/A</v>
      </c>
      <c r="AK80" s="23" t="e">
        <f t="shared" ca="1" si="80"/>
        <v>#N/A</v>
      </c>
      <c r="AL80" s="23" t="e">
        <f t="shared" ca="1" si="89"/>
        <v>#N/A</v>
      </c>
      <c r="AM80" s="23" t="e">
        <f t="shared" ca="1" si="90"/>
        <v>#N/A</v>
      </c>
      <c r="AN80" s="23" t="e">
        <f t="shared" ca="1" si="99"/>
        <v>#N/A</v>
      </c>
      <c r="AO80" s="23" t="e">
        <f t="shared" ca="1" si="100"/>
        <v>#N/A</v>
      </c>
      <c r="AP80" s="23" t="e">
        <f t="shared" ca="1" si="91"/>
        <v>#N/A</v>
      </c>
      <c r="AQ80" s="23" t="e">
        <f t="shared" ca="1" si="92"/>
        <v>#N/A</v>
      </c>
      <c r="AR80" s="23" t="e">
        <f t="shared" ca="1" si="103"/>
        <v>#N/A</v>
      </c>
      <c r="AS80" s="23" t="e">
        <f t="shared" ca="1" si="104"/>
        <v>#N/A</v>
      </c>
      <c r="AT80" s="23" t="e">
        <f t="shared" ca="1" si="123"/>
        <v>#N/A</v>
      </c>
      <c r="AU80" s="23" t="e">
        <f t="shared" ca="1" si="124"/>
        <v>#N/A</v>
      </c>
      <c r="AV80" s="228" t="e">
        <f t="shared" ca="1" si="154"/>
        <v>#N/A</v>
      </c>
      <c r="AW80" s="26" t="e">
        <f t="shared" ca="1" si="155"/>
        <v>#N/A</v>
      </c>
      <c r="AX80" s="228" t="e">
        <f t="shared" ca="1" si="156"/>
        <v>#N/A</v>
      </c>
      <c r="AY80" s="23" t="e">
        <f t="shared" ca="1" si="170"/>
        <v>#N/A</v>
      </c>
      <c r="AZ80" s="23" t="e">
        <f t="shared" ca="1" si="171"/>
        <v>#N/A</v>
      </c>
      <c r="BA80" s="23" t="e">
        <f t="shared" ca="1" si="178"/>
        <v>#N/A</v>
      </c>
      <c r="BB80" s="23" t="e">
        <f t="shared" ca="1" si="179"/>
        <v>#N/A</v>
      </c>
      <c r="BC80" s="23" t="e">
        <f t="shared" ca="1" si="172"/>
        <v>#N/A</v>
      </c>
      <c r="BD80" s="23" t="e">
        <f t="shared" ca="1" si="173"/>
        <v>#N/A</v>
      </c>
      <c r="BE80" s="23" t="e">
        <f t="shared" ca="1" si="180"/>
        <v>#N/A</v>
      </c>
      <c r="BF80" s="23" t="e">
        <f t="shared" ca="1" si="181"/>
        <v>#N/A</v>
      </c>
      <c r="BG80" s="23" t="e">
        <f t="shared" ca="1" si="53"/>
        <v>#N/A</v>
      </c>
      <c r="BH80" s="23" t="e">
        <f t="shared" ca="1" si="54"/>
        <v>#N/A</v>
      </c>
      <c r="BI80" s="23" t="e">
        <f t="shared" ca="1" si="75"/>
        <v>#N/A</v>
      </c>
      <c r="BJ80" s="23" t="e">
        <f t="shared" ca="1" si="76"/>
        <v>#N/A</v>
      </c>
      <c r="BK80" s="23" t="e">
        <f t="shared" ca="1" si="77"/>
        <v>#N/A</v>
      </c>
      <c r="BL80" s="23" t="e">
        <f t="shared" ca="1" si="78"/>
        <v>#N/A</v>
      </c>
      <c r="BM80" s="23" t="e">
        <f t="shared" ca="1" si="81"/>
        <v>#N/A</v>
      </c>
      <c r="BN80" s="23" t="e">
        <f t="shared" ca="1" si="82"/>
        <v>#N/A</v>
      </c>
      <c r="BO80" s="23" t="e">
        <f t="shared" ca="1" si="101"/>
        <v>#N/A</v>
      </c>
      <c r="BP80" s="23" t="e">
        <f t="shared" ca="1" si="102"/>
        <v>#N/A</v>
      </c>
      <c r="BQ80" s="23" t="e">
        <f t="shared" ca="1" si="111"/>
        <v>#N/A</v>
      </c>
      <c r="BR80" s="23" t="e">
        <f t="shared" ca="1" si="112"/>
        <v>#N/A</v>
      </c>
      <c r="BS80" s="23" t="e">
        <f t="shared" ca="1" si="127"/>
        <v>#N/A</v>
      </c>
      <c r="BT80" s="23" t="e">
        <f t="shared" ca="1" si="128"/>
        <v>#N/A</v>
      </c>
      <c r="BU80" s="23" t="e">
        <f t="shared" ca="1" si="129"/>
        <v>#N/A</v>
      </c>
      <c r="BV80" s="23" t="e">
        <f t="shared" ca="1" si="130"/>
        <v>#N/A</v>
      </c>
      <c r="BW80" s="389" t="e">
        <f t="shared" ca="1" si="157"/>
        <v>#N/A</v>
      </c>
      <c r="BX80" s="224" t="e">
        <f t="shared" ca="1" si="158"/>
        <v>#N/A</v>
      </c>
      <c r="BY80" s="93" t="e">
        <f t="shared" ca="1" si="159"/>
        <v>#N/A</v>
      </c>
      <c r="BZ80" s="23" t="e">
        <f t="shared" ref="BZ80:BZ143" ca="1" si="184">$BZ$7*$J$2*$J$5*$N80</f>
        <v>#N/A</v>
      </c>
      <c r="CA80" s="23" t="e">
        <f t="shared" ref="CA80:CA143" ca="1" si="185">$BZ$7*$J$3*$J$5*$O80</f>
        <v>#N/A</v>
      </c>
      <c r="CB80" s="23" t="e">
        <f t="shared" ca="1" si="83"/>
        <v>#N/A</v>
      </c>
      <c r="CC80" s="23" t="e">
        <f t="shared" ca="1" si="84"/>
        <v>#N/A</v>
      </c>
      <c r="CD80" s="23" t="e">
        <f t="shared" ca="1" si="115"/>
        <v>#N/A</v>
      </c>
      <c r="CE80" s="23" t="e">
        <f t="shared" ca="1" si="116"/>
        <v>#N/A</v>
      </c>
      <c r="CF80" s="228" t="e">
        <f t="shared" ca="1" si="160"/>
        <v>#N/A</v>
      </c>
      <c r="CG80" s="224" t="e">
        <f t="shared" ca="1" si="161"/>
        <v>#N/A</v>
      </c>
      <c r="CH80" s="228" t="e">
        <f t="shared" ca="1" si="162"/>
        <v>#N/A</v>
      </c>
      <c r="CI80" s="23" t="e">
        <f t="shared" ca="1" si="163"/>
        <v>#N/A</v>
      </c>
      <c r="CJ80" s="23" t="e">
        <f t="shared" ca="1" si="164"/>
        <v>#N/A</v>
      </c>
      <c r="CK80" s="23" t="e">
        <f t="shared" ca="1" si="168"/>
        <v>#N/A</v>
      </c>
      <c r="CL80" s="23" t="e">
        <f t="shared" ca="1" si="169"/>
        <v>#N/A</v>
      </c>
      <c r="CM80" s="23" t="e">
        <f t="shared" ca="1" si="174"/>
        <v>#N/A</v>
      </c>
      <c r="CN80" s="23" t="e">
        <f t="shared" ca="1" si="175"/>
        <v>#N/A</v>
      </c>
      <c r="CO80" s="23" t="e">
        <f t="shared" ca="1" si="182"/>
        <v>#N/A</v>
      </c>
      <c r="CP80" s="23" t="e">
        <f t="shared" ca="1" si="183"/>
        <v>#N/A</v>
      </c>
      <c r="CQ80" s="23" t="e">
        <f t="shared" ca="1" si="55"/>
        <v>#N/A</v>
      </c>
      <c r="CR80" s="23" t="e">
        <f t="shared" ca="1" si="56"/>
        <v>#N/A</v>
      </c>
      <c r="CS80" s="23" t="e">
        <f t="shared" ca="1" si="57"/>
        <v>#N/A</v>
      </c>
      <c r="CT80" s="23" t="e">
        <f t="shared" ca="1" si="58"/>
        <v>#N/A</v>
      </c>
      <c r="CU80" s="23" t="e">
        <f t="shared" ca="1" si="65"/>
        <v>#N/A</v>
      </c>
      <c r="CV80" s="23" t="e">
        <f t="shared" ca="1" si="66"/>
        <v>#N/A</v>
      </c>
      <c r="CW80" s="23" t="e">
        <f t="shared" ca="1" si="109"/>
        <v>#N/A</v>
      </c>
      <c r="CX80" s="23" t="e">
        <f t="shared" ca="1" si="110"/>
        <v>#N/A</v>
      </c>
      <c r="CY80" s="23" t="e">
        <f t="shared" ca="1" si="67"/>
        <v>#N/A</v>
      </c>
      <c r="CZ80" s="23" t="e">
        <f t="shared" ca="1" si="68"/>
        <v>#N/A</v>
      </c>
      <c r="DA80" s="23" t="e">
        <f t="shared" ca="1" si="85"/>
        <v>#N/A</v>
      </c>
      <c r="DB80" s="23" t="e">
        <f t="shared" ca="1" si="86"/>
        <v>#N/A</v>
      </c>
      <c r="DC80" s="23"/>
      <c r="DD80" s="23"/>
      <c r="DE80" s="23" t="e">
        <f t="shared" ca="1" si="87"/>
        <v>#N/A</v>
      </c>
      <c r="DF80" s="23" t="e">
        <f t="shared" ca="1" si="88"/>
        <v>#N/A</v>
      </c>
      <c r="DG80" s="23" t="e">
        <f t="shared" ca="1" si="93"/>
        <v>#N/A</v>
      </c>
      <c r="DH80" s="23" t="e">
        <f t="shared" ca="1" si="94"/>
        <v>#N/A</v>
      </c>
      <c r="DI80" s="23" t="e">
        <f t="shared" ca="1" si="105"/>
        <v>#N/A</v>
      </c>
      <c r="DJ80" s="23" t="e">
        <f t="shared" ca="1" si="106"/>
        <v>#N/A</v>
      </c>
      <c r="DK80" s="23" t="e">
        <f t="shared" ca="1" si="113"/>
        <v>#N/A</v>
      </c>
      <c r="DL80" s="23" t="e">
        <f t="shared" ca="1" si="114"/>
        <v>#N/A</v>
      </c>
      <c r="DM80" s="23" t="e">
        <f t="shared" ca="1" si="117"/>
        <v>#N/A</v>
      </c>
      <c r="DN80" s="23" t="e">
        <f t="shared" ca="1" si="118"/>
        <v>#N/A</v>
      </c>
      <c r="DO80" s="23" t="e">
        <f t="shared" ca="1" si="119"/>
        <v>#N/A</v>
      </c>
      <c r="DP80" s="23" t="e">
        <f t="shared" ca="1" si="120"/>
        <v>#N/A</v>
      </c>
      <c r="DQ80" s="23" t="e">
        <f t="shared" ca="1" si="133"/>
        <v>#N/A</v>
      </c>
      <c r="DR80" s="23" t="e">
        <f t="shared" ca="1" si="134"/>
        <v>#N/A</v>
      </c>
      <c r="DS80" s="228" t="e">
        <f t="shared" ca="1" si="165"/>
        <v>#N/A</v>
      </c>
      <c r="DT80" s="93" t="e">
        <f t="shared" ca="1" si="166"/>
        <v>#N/A</v>
      </c>
      <c r="DU80" s="228" t="e">
        <f t="shared" ca="1" si="167"/>
        <v>#N/A</v>
      </c>
      <c r="DZ80" s="23" t="e">
        <f t="shared" ca="1" si="61"/>
        <v>#N/A</v>
      </c>
      <c r="EA80" s="23" t="e">
        <f t="shared" ca="1" si="62"/>
        <v>#N/A</v>
      </c>
      <c r="EB80" s="23" t="e">
        <f t="shared" ca="1" si="71"/>
        <v>#N/A</v>
      </c>
      <c r="EC80" s="23" t="e">
        <f t="shared" ca="1" si="72"/>
        <v>#N/A</v>
      </c>
      <c r="ED80" s="23" t="e">
        <f t="shared" ca="1" si="97"/>
        <v>#N/A</v>
      </c>
      <c r="EE80" s="23" t="e">
        <f t="shared" ca="1" si="98"/>
        <v>#N/A</v>
      </c>
      <c r="EF80" s="23" t="e">
        <f t="shared" ca="1" si="125"/>
        <v>#N/A</v>
      </c>
      <c r="EG80" s="23" t="e">
        <f t="shared" ca="1" si="126"/>
        <v>#N/A</v>
      </c>
      <c r="EH80" s="23" t="e">
        <f t="shared" ca="1" si="107"/>
        <v>#N/A</v>
      </c>
      <c r="EI80" s="23" t="e">
        <f t="shared" ca="1" si="108"/>
        <v>#N/A</v>
      </c>
      <c r="EJ80" s="23" t="e">
        <f t="shared" ca="1" si="121"/>
        <v>#N/A</v>
      </c>
      <c r="EK80" s="23" t="e">
        <f t="shared" ca="1" si="122"/>
        <v>#N/A</v>
      </c>
      <c r="EL80" s="23" t="e">
        <f t="shared" ca="1" si="131"/>
        <v>#N/A</v>
      </c>
      <c r="EM80" s="23" t="e">
        <f t="shared" ca="1" si="132"/>
        <v>#N/A</v>
      </c>
      <c r="EN80" s="228" t="e">
        <f t="shared" ca="1" si="151"/>
        <v>#N/A</v>
      </c>
      <c r="EO80" s="93" t="e">
        <f t="shared" ca="1" si="152"/>
        <v>#N/A</v>
      </c>
      <c r="EP80" s="93" t="e">
        <f t="shared" ca="1" si="153"/>
        <v>#N/A</v>
      </c>
    </row>
    <row r="81" spans="1:146" x14ac:dyDescent="0.2">
      <c r="A81" s="172" t="e">
        <f ca="1">VLOOKUP($D81,Curves!$A$2:$I$1700,9)</f>
        <v>#N/A</v>
      </c>
      <c r="B81" s="86" t="e">
        <f t="shared" ca="1" si="136"/>
        <v>#N/A</v>
      </c>
      <c r="C81" s="86">
        <f t="shared" si="137"/>
        <v>28</v>
      </c>
      <c r="D81" s="139">
        <v>39114</v>
      </c>
      <c r="E81" s="173" t="e">
        <f ca="1">VLOOKUP($D81,Curves!$A$2:$H$1700,2)*$B81</f>
        <v>#N/A</v>
      </c>
      <c r="F81" s="172" t="e">
        <f ca="1">VLOOKUP($D81,Curves!$A$2:$H$1700,3)*$B81</f>
        <v>#N/A</v>
      </c>
      <c r="G81" s="172" t="e">
        <f ca="1">VLOOKUP($D81,Curves!$A$2:$H$1700,7)*$B81</f>
        <v>#N/A</v>
      </c>
      <c r="H81" s="172" t="e">
        <f ca="1">VLOOKUP($D81,Curves!$A$2:$H$1700,5)*$B81</f>
        <v>#N/A</v>
      </c>
      <c r="I81" s="172" t="e">
        <f ca="1">VLOOKUP($D81,Curves!$A$2:$H$1700,4)*$B81</f>
        <v>#N/A</v>
      </c>
      <c r="J81" s="174" t="e">
        <f ca="1">VLOOKUP($D81,Curves!$A$2:$H$1700,8)*$B81</f>
        <v>#N/A</v>
      </c>
      <c r="K81" s="172" t="e">
        <f t="shared" ca="1" si="138"/>
        <v>#N/A</v>
      </c>
      <c r="L81" s="140" t="e">
        <f ca="1">VLOOKUP($D81,Curves!$N$2:$T$2600,2)*$B81</f>
        <v>#N/A</v>
      </c>
      <c r="M81" s="141" t="e">
        <f ca="1">VLOOKUP($D81,Curves!$N$2:$T$2600,3)*$B81</f>
        <v>#N/A</v>
      </c>
      <c r="N81" s="181" t="e">
        <f t="shared" ca="1" si="139"/>
        <v>#N/A</v>
      </c>
      <c r="O81" s="182" t="e">
        <f t="shared" ca="1" si="140"/>
        <v>#N/A</v>
      </c>
      <c r="P81" s="173" t="e">
        <f t="shared" ca="1" si="135"/>
        <v>#N/A</v>
      </c>
      <c r="Q81" s="140" t="e">
        <f ca="1">VLOOKUP($D81,Curves!$N$2:$T$2600,4)*$B81</f>
        <v>#N/A</v>
      </c>
      <c r="R81" s="141" t="e">
        <f ca="1">VLOOKUP($D81,Curves!$N$2:$T$2600,5)*$B81</f>
        <v>#N/A</v>
      </c>
      <c r="S81" s="181" t="e">
        <f t="shared" ca="1" si="141"/>
        <v>#N/A</v>
      </c>
      <c r="T81" s="182" t="e">
        <f t="shared" ca="1" si="142"/>
        <v>#N/A</v>
      </c>
      <c r="U81" s="151" t="e">
        <f t="shared" ca="1" si="143"/>
        <v>#N/A</v>
      </c>
      <c r="V81" s="151" t="e">
        <f t="shared" ca="1" si="144"/>
        <v>#N/A</v>
      </c>
      <c r="W81" s="151" t="e">
        <f t="shared" ca="1" si="145"/>
        <v>#N/A</v>
      </c>
      <c r="X81" s="343" t="e">
        <f ca="1">VLOOKUP($D81,[2]CurveFetch!$D$8:$S$13000,16,0)*$B81</f>
        <v>#N/A</v>
      </c>
      <c r="Y81" s="141" t="e">
        <f ca="1">VLOOKUP($D81,Curves!$N$2:$T$2600,7)*$B81</f>
        <v>#N/A</v>
      </c>
      <c r="Z81" s="200" t="e">
        <f t="shared" ca="1" si="146"/>
        <v>#N/A</v>
      </c>
      <c r="AA81" s="181" t="e">
        <f t="shared" ca="1" si="147"/>
        <v>#N/A</v>
      </c>
      <c r="AB81" s="181" t="e">
        <f t="shared" ca="1" si="148"/>
        <v>#N/A</v>
      </c>
      <c r="AC81" s="181" t="e">
        <f t="shared" ca="1" si="148"/>
        <v>#N/A</v>
      </c>
      <c r="AD81" s="181" t="e">
        <f t="shared" ca="1" si="149"/>
        <v>#N/A</v>
      </c>
      <c r="AE81" s="182" t="e">
        <f t="shared" ca="1" si="150"/>
        <v>#N/A</v>
      </c>
      <c r="AF81" s="23" t="e">
        <f t="shared" ca="1" si="176"/>
        <v>#N/A</v>
      </c>
      <c r="AG81" s="23" t="e">
        <f t="shared" ca="1" si="177"/>
        <v>#N/A</v>
      </c>
      <c r="AH81" s="23" t="e">
        <f t="shared" ca="1" si="63"/>
        <v>#N/A</v>
      </c>
      <c r="AI81" s="23" t="e">
        <f t="shared" ca="1" si="64"/>
        <v>#N/A</v>
      </c>
      <c r="AJ81" s="23" t="e">
        <f t="shared" ca="1" si="79"/>
        <v>#N/A</v>
      </c>
      <c r="AK81" s="23" t="e">
        <f t="shared" ca="1" si="80"/>
        <v>#N/A</v>
      </c>
      <c r="AL81" s="23" t="e">
        <f t="shared" ca="1" si="89"/>
        <v>#N/A</v>
      </c>
      <c r="AM81" s="23" t="e">
        <f t="shared" ca="1" si="90"/>
        <v>#N/A</v>
      </c>
      <c r="AN81" s="23" t="e">
        <f t="shared" ca="1" si="99"/>
        <v>#N/A</v>
      </c>
      <c r="AO81" s="23" t="e">
        <f t="shared" ca="1" si="100"/>
        <v>#N/A</v>
      </c>
      <c r="AP81" s="23" t="e">
        <f t="shared" ca="1" si="91"/>
        <v>#N/A</v>
      </c>
      <c r="AQ81" s="23" t="e">
        <f t="shared" ca="1" si="92"/>
        <v>#N/A</v>
      </c>
      <c r="AR81" s="23" t="e">
        <f t="shared" ca="1" si="103"/>
        <v>#N/A</v>
      </c>
      <c r="AS81" s="23" t="e">
        <f t="shared" ca="1" si="104"/>
        <v>#N/A</v>
      </c>
      <c r="AT81" s="23" t="e">
        <f t="shared" ca="1" si="123"/>
        <v>#N/A</v>
      </c>
      <c r="AU81" s="23" t="e">
        <f t="shared" ca="1" si="124"/>
        <v>#N/A</v>
      </c>
      <c r="AV81" s="228" t="e">
        <f t="shared" ca="1" si="154"/>
        <v>#N/A</v>
      </c>
      <c r="AW81" s="26" t="e">
        <f t="shared" ca="1" si="155"/>
        <v>#N/A</v>
      </c>
      <c r="AX81" s="228" t="e">
        <f t="shared" ca="1" si="156"/>
        <v>#N/A</v>
      </c>
      <c r="AY81" s="23" t="e">
        <f t="shared" ca="1" si="170"/>
        <v>#N/A</v>
      </c>
      <c r="AZ81" s="23" t="e">
        <f t="shared" ca="1" si="171"/>
        <v>#N/A</v>
      </c>
      <c r="BA81" s="23" t="e">
        <f t="shared" ca="1" si="178"/>
        <v>#N/A</v>
      </c>
      <c r="BB81" s="23" t="e">
        <f t="shared" ca="1" si="179"/>
        <v>#N/A</v>
      </c>
      <c r="BC81" s="23" t="e">
        <f t="shared" ca="1" si="172"/>
        <v>#N/A</v>
      </c>
      <c r="BD81" s="23" t="e">
        <f t="shared" ca="1" si="173"/>
        <v>#N/A</v>
      </c>
      <c r="BE81" s="23" t="e">
        <f t="shared" ca="1" si="180"/>
        <v>#N/A</v>
      </c>
      <c r="BF81" s="23" t="e">
        <f t="shared" ca="1" si="181"/>
        <v>#N/A</v>
      </c>
      <c r="BG81" s="23" t="e">
        <f t="shared" ca="1" si="53"/>
        <v>#N/A</v>
      </c>
      <c r="BH81" s="23" t="e">
        <f t="shared" ca="1" si="54"/>
        <v>#N/A</v>
      </c>
      <c r="BI81" s="23" t="e">
        <f t="shared" ca="1" si="75"/>
        <v>#N/A</v>
      </c>
      <c r="BJ81" s="23" t="e">
        <f t="shared" ca="1" si="76"/>
        <v>#N/A</v>
      </c>
      <c r="BK81" s="23" t="e">
        <f t="shared" ca="1" si="77"/>
        <v>#N/A</v>
      </c>
      <c r="BL81" s="23" t="e">
        <f t="shared" ca="1" si="78"/>
        <v>#N/A</v>
      </c>
      <c r="BM81" s="23" t="e">
        <f t="shared" ca="1" si="81"/>
        <v>#N/A</v>
      </c>
      <c r="BN81" s="23" t="e">
        <f t="shared" ca="1" si="82"/>
        <v>#N/A</v>
      </c>
      <c r="BO81" s="23" t="e">
        <f t="shared" ca="1" si="101"/>
        <v>#N/A</v>
      </c>
      <c r="BP81" s="23" t="e">
        <f t="shared" ca="1" si="102"/>
        <v>#N/A</v>
      </c>
      <c r="BQ81" s="23" t="e">
        <f t="shared" ca="1" si="111"/>
        <v>#N/A</v>
      </c>
      <c r="BR81" s="23" t="e">
        <f t="shared" ca="1" si="112"/>
        <v>#N/A</v>
      </c>
      <c r="BS81" s="23" t="e">
        <f t="shared" ca="1" si="127"/>
        <v>#N/A</v>
      </c>
      <c r="BT81" s="23" t="e">
        <f t="shared" ca="1" si="128"/>
        <v>#N/A</v>
      </c>
      <c r="BU81" s="23" t="e">
        <f t="shared" ca="1" si="129"/>
        <v>#N/A</v>
      </c>
      <c r="BV81" s="23" t="e">
        <f t="shared" ca="1" si="130"/>
        <v>#N/A</v>
      </c>
      <c r="BW81" s="389" t="e">
        <f t="shared" ca="1" si="157"/>
        <v>#N/A</v>
      </c>
      <c r="BX81" s="224" t="e">
        <f t="shared" ca="1" si="158"/>
        <v>#N/A</v>
      </c>
      <c r="BY81" s="93" t="e">
        <f t="shared" ca="1" si="159"/>
        <v>#N/A</v>
      </c>
      <c r="BZ81" s="23" t="e">
        <f t="shared" ca="1" si="184"/>
        <v>#N/A</v>
      </c>
      <c r="CA81" s="23" t="e">
        <f t="shared" ca="1" si="185"/>
        <v>#N/A</v>
      </c>
      <c r="CB81" s="23" t="e">
        <f t="shared" ca="1" si="83"/>
        <v>#N/A</v>
      </c>
      <c r="CC81" s="23" t="e">
        <f t="shared" ca="1" si="84"/>
        <v>#N/A</v>
      </c>
      <c r="CD81" s="23" t="e">
        <f t="shared" ca="1" si="115"/>
        <v>#N/A</v>
      </c>
      <c r="CE81" s="23" t="e">
        <f t="shared" ca="1" si="116"/>
        <v>#N/A</v>
      </c>
      <c r="CF81" s="228" t="e">
        <f t="shared" ca="1" si="160"/>
        <v>#N/A</v>
      </c>
      <c r="CG81" s="224" t="e">
        <f t="shared" ca="1" si="161"/>
        <v>#N/A</v>
      </c>
      <c r="CH81" s="228" t="e">
        <f t="shared" ca="1" si="162"/>
        <v>#N/A</v>
      </c>
      <c r="CI81" s="23" t="e">
        <f t="shared" ca="1" si="163"/>
        <v>#N/A</v>
      </c>
      <c r="CJ81" s="23" t="e">
        <f t="shared" ca="1" si="164"/>
        <v>#N/A</v>
      </c>
      <c r="CK81" s="23" t="e">
        <f t="shared" ca="1" si="168"/>
        <v>#N/A</v>
      </c>
      <c r="CL81" s="23" t="e">
        <f t="shared" ca="1" si="169"/>
        <v>#N/A</v>
      </c>
      <c r="CM81" s="23" t="e">
        <f t="shared" ca="1" si="174"/>
        <v>#N/A</v>
      </c>
      <c r="CN81" s="23" t="e">
        <f t="shared" ca="1" si="175"/>
        <v>#N/A</v>
      </c>
      <c r="CO81" s="23" t="e">
        <f t="shared" ca="1" si="182"/>
        <v>#N/A</v>
      </c>
      <c r="CP81" s="23" t="e">
        <f t="shared" ca="1" si="183"/>
        <v>#N/A</v>
      </c>
      <c r="CQ81" s="23" t="e">
        <f t="shared" ca="1" si="55"/>
        <v>#N/A</v>
      </c>
      <c r="CR81" s="23" t="e">
        <f t="shared" ca="1" si="56"/>
        <v>#N/A</v>
      </c>
      <c r="CS81" s="23" t="e">
        <f t="shared" ca="1" si="57"/>
        <v>#N/A</v>
      </c>
      <c r="CT81" s="23" t="e">
        <f t="shared" ca="1" si="58"/>
        <v>#N/A</v>
      </c>
      <c r="CU81" s="23" t="e">
        <f t="shared" ca="1" si="65"/>
        <v>#N/A</v>
      </c>
      <c r="CV81" s="23" t="e">
        <f t="shared" ca="1" si="66"/>
        <v>#N/A</v>
      </c>
      <c r="CW81" s="23" t="e">
        <f t="shared" ca="1" si="109"/>
        <v>#N/A</v>
      </c>
      <c r="CX81" s="23" t="e">
        <f t="shared" ca="1" si="110"/>
        <v>#N/A</v>
      </c>
      <c r="CY81" s="23" t="e">
        <f t="shared" ca="1" si="67"/>
        <v>#N/A</v>
      </c>
      <c r="CZ81" s="23" t="e">
        <f t="shared" ca="1" si="68"/>
        <v>#N/A</v>
      </c>
      <c r="DA81" s="23" t="e">
        <f t="shared" ca="1" si="85"/>
        <v>#N/A</v>
      </c>
      <c r="DB81" s="23" t="e">
        <f t="shared" ca="1" si="86"/>
        <v>#N/A</v>
      </c>
      <c r="DC81" s="23"/>
      <c r="DD81" s="23"/>
      <c r="DE81" s="23" t="e">
        <f t="shared" ca="1" si="87"/>
        <v>#N/A</v>
      </c>
      <c r="DF81" s="23" t="e">
        <f t="shared" ca="1" si="88"/>
        <v>#N/A</v>
      </c>
      <c r="DG81" s="23" t="e">
        <f t="shared" ca="1" si="93"/>
        <v>#N/A</v>
      </c>
      <c r="DH81" s="23" t="e">
        <f t="shared" ca="1" si="94"/>
        <v>#N/A</v>
      </c>
      <c r="DI81" s="23" t="e">
        <f t="shared" ca="1" si="105"/>
        <v>#N/A</v>
      </c>
      <c r="DJ81" s="23" t="e">
        <f t="shared" ca="1" si="106"/>
        <v>#N/A</v>
      </c>
      <c r="DK81" s="23" t="e">
        <f t="shared" ca="1" si="113"/>
        <v>#N/A</v>
      </c>
      <c r="DL81" s="23" t="e">
        <f t="shared" ca="1" si="114"/>
        <v>#N/A</v>
      </c>
      <c r="DM81" s="23" t="e">
        <f t="shared" ca="1" si="117"/>
        <v>#N/A</v>
      </c>
      <c r="DN81" s="23" t="e">
        <f t="shared" ca="1" si="118"/>
        <v>#N/A</v>
      </c>
      <c r="DO81" s="23" t="e">
        <f t="shared" ca="1" si="119"/>
        <v>#N/A</v>
      </c>
      <c r="DP81" s="23" t="e">
        <f t="shared" ca="1" si="120"/>
        <v>#N/A</v>
      </c>
      <c r="DQ81" s="23" t="e">
        <f t="shared" ca="1" si="133"/>
        <v>#N/A</v>
      </c>
      <c r="DR81" s="23" t="e">
        <f t="shared" ca="1" si="134"/>
        <v>#N/A</v>
      </c>
      <c r="DS81" s="228" t="e">
        <f t="shared" ca="1" si="165"/>
        <v>#N/A</v>
      </c>
      <c r="DT81" s="93" t="e">
        <f t="shared" ca="1" si="166"/>
        <v>#N/A</v>
      </c>
      <c r="DU81" s="228" t="e">
        <f t="shared" ca="1" si="167"/>
        <v>#N/A</v>
      </c>
      <c r="DZ81" s="23" t="e">
        <f t="shared" ca="1" si="61"/>
        <v>#N/A</v>
      </c>
      <c r="EA81" s="23" t="e">
        <f t="shared" ca="1" si="62"/>
        <v>#N/A</v>
      </c>
      <c r="EB81" s="23" t="e">
        <f t="shared" ca="1" si="71"/>
        <v>#N/A</v>
      </c>
      <c r="EC81" s="23" t="e">
        <f t="shared" ca="1" si="72"/>
        <v>#N/A</v>
      </c>
      <c r="ED81" s="23" t="e">
        <f t="shared" ca="1" si="97"/>
        <v>#N/A</v>
      </c>
      <c r="EE81" s="23" t="e">
        <f t="shared" ca="1" si="98"/>
        <v>#N/A</v>
      </c>
      <c r="EF81" s="23" t="e">
        <f t="shared" ca="1" si="125"/>
        <v>#N/A</v>
      </c>
      <c r="EG81" s="23" t="e">
        <f t="shared" ca="1" si="126"/>
        <v>#N/A</v>
      </c>
      <c r="EH81" s="23" t="e">
        <f t="shared" ca="1" si="107"/>
        <v>#N/A</v>
      </c>
      <c r="EI81" s="23" t="e">
        <f t="shared" ca="1" si="108"/>
        <v>#N/A</v>
      </c>
      <c r="EJ81" s="23" t="e">
        <f t="shared" ca="1" si="121"/>
        <v>#N/A</v>
      </c>
      <c r="EK81" s="23" t="e">
        <f t="shared" ca="1" si="122"/>
        <v>#N/A</v>
      </c>
      <c r="EL81" s="23" t="e">
        <f t="shared" ca="1" si="131"/>
        <v>#N/A</v>
      </c>
      <c r="EM81" s="23" t="e">
        <f t="shared" ca="1" si="132"/>
        <v>#N/A</v>
      </c>
      <c r="EN81" s="228" t="e">
        <f t="shared" ca="1" si="151"/>
        <v>#N/A</v>
      </c>
      <c r="EO81" s="93" t="e">
        <f t="shared" ca="1" si="152"/>
        <v>#N/A</v>
      </c>
      <c r="EP81" s="93" t="e">
        <f t="shared" ca="1" si="153"/>
        <v>#N/A</v>
      </c>
    </row>
    <row r="82" spans="1:146" x14ac:dyDescent="0.2">
      <c r="A82" s="172" t="e">
        <f ca="1">VLOOKUP($D82,Curves!$A$2:$I$1700,9)</f>
        <v>#N/A</v>
      </c>
      <c r="B82" s="86" t="e">
        <f t="shared" ca="1" si="136"/>
        <v>#N/A</v>
      </c>
      <c r="C82" s="86">
        <f t="shared" si="137"/>
        <v>31</v>
      </c>
      <c r="D82" s="139">
        <v>39142</v>
      </c>
      <c r="E82" s="173" t="e">
        <f ca="1">VLOOKUP($D82,Curves!$A$2:$H$1700,2)*$B82</f>
        <v>#N/A</v>
      </c>
      <c r="F82" s="172" t="e">
        <f ca="1">VLOOKUP($D82,Curves!$A$2:$H$1700,3)*$B82</f>
        <v>#N/A</v>
      </c>
      <c r="G82" s="172" t="e">
        <f ca="1">VLOOKUP($D82,Curves!$A$2:$H$1700,7)*$B82</f>
        <v>#N/A</v>
      </c>
      <c r="H82" s="172" t="e">
        <f ca="1">VLOOKUP($D82,Curves!$A$2:$H$1700,5)*$B82</f>
        <v>#N/A</v>
      </c>
      <c r="I82" s="172" t="e">
        <f ca="1">VLOOKUP($D82,Curves!$A$2:$H$1700,4)*$B82</f>
        <v>#N/A</v>
      </c>
      <c r="J82" s="174" t="e">
        <f ca="1">VLOOKUP($D82,Curves!$A$2:$H$1700,8)*$B82</f>
        <v>#N/A</v>
      </c>
      <c r="K82" s="172" t="e">
        <f t="shared" ca="1" si="138"/>
        <v>#N/A</v>
      </c>
      <c r="L82" s="140" t="e">
        <f ca="1">VLOOKUP($D82,Curves!$N$2:$T$2600,2)*$B82</f>
        <v>#N/A</v>
      </c>
      <c r="M82" s="141" t="e">
        <f ca="1">VLOOKUP($D82,Curves!$N$2:$T$2600,3)*$B82</f>
        <v>#N/A</v>
      </c>
      <c r="N82" s="181" t="e">
        <f t="shared" ca="1" si="139"/>
        <v>#N/A</v>
      </c>
      <c r="O82" s="182" t="e">
        <f t="shared" ca="1" si="140"/>
        <v>#N/A</v>
      </c>
      <c r="P82" s="173" t="e">
        <f t="shared" ca="1" si="135"/>
        <v>#N/A</v>
      </c>
      <c r="Q82" s="140" t="e">
        <f ca="1">VLOOKUP($D82,Curves!$N$2:$T$2600,4)*$B82</f>
        <v>#N/A</v>
      </c>
      <c r="R82" s="141" t="e">
        <f ca="1">VLOOKUP($D82,Curves!$N$2:$T$2600,5)*$B82</f>
        <v>#N/A</v>
      </c>
      <c r="S82" s="181" t="e">
        <f t="shared" ca="1" si="141"/>
        <v>#N/A</v>
      </c>
      <c r="T82" s="182" t="e">
        <f t="shared" ca="1" si="142"/>
        <v>#N/A</v>
      </c>
      <c r="U82" s="151" t="e">
        <f t="shared" ca="1" si="143"/>
        <v>#N/A</v>
      </c>
      <c r="V82" s="151" t="e">
        <f t="shared" ca="1" si="144"/>
        <v>#N/A</v>
      </c>
      <c r="W82" s="151" t="e">
        <f t="shared" ca="1" si="145"/>
        <v>#N/A</v>
      </c>
      <c r="X82" s="343" t="e">
        <f ca="1">VLOOKUP($D82,[2]CurveFetch!$D$8:$S$13000,16,0)*$B82</f>
        <v>#N/A</v>
      </c>
      <c r="Y82" s="141" t="e">
        <f ca="1">VLOOKUP($D82,Curves!$N$2:$T$2600,7)*$B82</f>
        <v>#N/A</v>
      </c>
      <c r="Z82" s="200" t="e">
        <f t="shared" ca="1" si="146"/>
        <v>#N/A</v>
      </c>
      <c r="AA82" s="181" t="e">
        <f t="shared" ca="1" si="147"/>
        <v>#N/A</v>
      </c>
      <c r="AB82" s="181" t="e">
        <f t="shared" ca="1" si="148"/>
        <v>#N/A</v>
      </c>
      <c r="AC82" s="181" t="e">
        <f t="shared" ca="1" si="148"/>
        <v>#N/A</v>
      </c>
      <c r="AD82" s="181" t="e">
        <f t="shared" ca="1" si="149"/>
        <v>#N/A</v>
      </c>
      <c r="AE82" s="182" t="e">
        <f t="shared" ca="1" si="150"/>
        <v>#N/A</v>
      </c>
      <c r="AF82" s="23" t="e">
        <f t="shared" ca="1" si="176"/>
        <v>#N/A</v>
      </c>
      <c r="AG82" s="23" t="e">
        <f t="shared" ca="1" si="177"/>
        <v>#N/A</v>
      </c>
      <c r="AH82" s="23" t="e">
        <f t="shared" ca="1" si="63"/>
        <v>#N/A</v>
      </c>
      <c r="AI82" s="23" t="e">
        <f t="shared" ca="1" si="64"/>
        <v>#N/A</v>
      </c>
      <c r="AJ82" s="23" t="e">
        <f t="shared" ca="1" si="79"/>
        <v>#N/A</v>
      </c>
      <c r="AK82" s="23" t="e">
        <f t="shared" ca="1" si="80"/>
        <v>#N/A</v>
      </c>
      <c r="AL82" s="23" t="e">
        <f t="shared" ca="1" si="89"/>
        <v>#N/A</v>
      </c>
      <c r="AM82" s="23" t="e">
        <f t="shared" ca="1" si="90"/>
        <v>#N/A</v>
      </c>
      <c r="AN82" s="23" t="e">
        <f t="shared" ca="1" si="99"/>
        <v>#N/A</v>
      </c>
      <c r="AO82" s="23" t="e">
        <f t="shared" ca="1" si="100"/>
        <v>#N/A</v>
      </c>
      <c r="AP82" s="23" t="e">
        <f t="shared" ca="1" si="91"/>
        <v>#N/A</v>
      </c>
      <c r="AQ82" s="23" t="e">
        <f t="shared" ca="1" si="92"/>
        <v>#N/A</v>
      </c>
      <c r="AR82" s="23" t="e">
        <f t="shared" ca="1" si="103"/>
        <v>#N/A</v>
      </c>
      <c r="AS82" s="23" t="e">
        <f t="shared" ca="1" si="104"/>
        <v>#N/A</v>
      </c>
      <c r="AT82" s="23" t="e">
        <f t="shared" ca="1" si="123"/>
        <v>#N/A</v>
      </c>
      <c r="AU82" s="23" t="e">
        <f t="shared" ca="1" si="124"/>
        <v>#N/A</v>
      </c>
      <c r="AV82" s="228" t="e">
        <f t="shared" ca="1" si="154"/>
        <v>#N/A</v>
      </c>
      <c r="AW82" s="26" t="e">
        <f t="shared" ca="1" si="155"/>
        <v>#N/A</v>
      </c>
      <c r="AX82" s="228" t="e">
        <f t="shared" ca="1" si="156"/>
        <v>#N/A</v>
      </c>
      <c r="AY82" s="23" t="e">
        <f t="shared" ca="1" si="170"/>
        <v>#N/A</v>
      </c>
      <c r="AZ82" s="23" t="e">
        <f t="shared" ca="1" si="171"/>
        <v>#N/A</v>
      </c>
      <c r="BA82" s="23" t="e">
        <f t="shared" ca="1" si="178"/>
        <v>#N/A</v>
      </c>
      <c r="BB82" s="23" t="e">
        <f t="shared" ca="1" si="179"/>
        <v>#N/A</v>
      </c>
      <c r="BC82" s="23" t="e">
        <f t="shared" ca="1" si="172"/>
        <v>#N/A</v>
      </c>
      <c r="BD82" s="23" t="e">
        <f t="shared" ca="1" si="173"/>
        <v>#N/A</v>
      </c>
      <c r="BE82" s="23" t="e">
        <f t="shared" ca="1" si="180"/>
        <v>#N/A</v>
      </c>
      <c r="BF82" s="23" t="e">
        <f t="shared" ca="1" si="181"/>
        <v>#N/A</v>
      </c>
      <c r="BG82" s="23" t="e">
        <f t="shared" ca="1" si="53"/>
        <v>#N/A</v>
      </c>
      <c r="BH82" s="23" t="e">
        <f t="shared" ca="1" si="54"/>
        <v>#N/A</v>
      </c>
      <c r="BI82" s="23" t="e">
        <f t="shared" ca="1" si="75"/>
        <v>#N/A</v>
      </c>
      <c r="BJ82" s="23" t="e">
        <f t="shared" ca="1" si="76"/>
        <v>#N/A</v>
      </c>
      <c r="BK82" s="23" t="e">
        <f t="shared" ca="1" si="77"/>
        <v>#N/A</v>
      </c>
      <c r="BL82" s="23" t="e">
        <f t="shared" ca="1" si="78"/>
        <v>#N/A</v>
      </c>
      <c r="BM82" s="23" t="e">
        <f t="shared" ca="1" si="81"/>
        <v>#N/A</v>
      </c>
      <c r="BN82" s="23" t="e">
        <f t="shared" ca="1" si="82"/>
        <v>#N/A</v>
      </c>
      <c r="BO82" s="23" t="e">
        <f t="shared" ca="1" si="101"/>
        <v>#N/A</v>
      </c>
      <c r="BP82" s="23" t="e">
        <f t="shared" ca="1" si="102"/>
        <v>#N/A</v>
      </c>
      <c r="BQ82" s="23" t="e">
        <f t="shared" ca="1" si="111"/>
        <v>#N/A</v>
      </c>
      <c r="BR82" s="23" t="e">
        <f t="shared" ca="1" si="112"/>
        <v>#N/A</v>
      </c>
      <c r="BS82" s="23" t="e">
        <f t="shared" ca="1" si="127"/>
        <v>#N/A</v>
      </c>
      <c r="BT82" s="23" t="e">
        <f t="shared" ca="1" si="128"/>
        <v>#N/A</v>
      </c>
      <c r="BU82" s="23" t="e">
        <f t="shared" ca="1" si="129"/>
        <v>#N/A</v>
      </c>
      <c r="BV82" s="23" t="e">
        <f t="shared" ca="1" si="130"/>
        <v>#N/A</v>
      </c>
      <c r="BW82" s="389" t="e">
        <f t="shared" ca="1" si="157"/>
        <v>#N/A</v>
      </c>
      <c r="BX82" s="224" t="e">
        <f t="shared" ca="1" si="158"/>
        <v>#N/A</v>
      </c>
      <c r="BY82" s="93" t="e">
        <f t="shared" ca="1" si="159"/>
        <v>#N/A</v>
      </c>
      <c r="BZ82" s="23" t="e">
        <f t="shared" ca="1" si="184"/>
        <v>#N/A</v>
      </c>
      <c r="CA82" s="23" t="e">
        <f t="shared" ca="1" si="185"/>
        <v>#N/A</v>
      </c>
      <c r="CB82" s="23" t="e">
        <f t="shared" ca="1" si="83"/>
        <v>#N/A</v>
      </c>
      <c r="CC82" s="23" t="e">
        <f t="shared" ca="1" si="84"/>
        <v>#N/A</v>
      </c>
      <c r="CD82" s="23" t="e">
        <f t="shared" ca="1" si="115"/>
        <v>#N/A</v>
      </c>
      <c r="CE82" s="23" t="e">
        <f t="shared" ca="1" si="116"/>
        <v>#N/A</v>
      </c>
      <c r="CF82" s="228" t="e">
        <f t="shared" ca="1" si="160"/>
        <v>#N/A</v>
      </c>
      <c r="CG82" s="224" t="e">
        <f t="shared" ca="1" si="161"/>
        <v>#N/A</v>
      </c>
      <c r="CH82" s="228" t="e">
        <f t="shared" ca="1" si="162"/>
        <v>#N/A</v>
      </c>
      <c r="CI82" s="23" t="e">
        <f t="shared" ca="1" si="163"/>
        <v>#N/A</v>
      </c>
      <c r="CJ82" s="23" t="e">
        <f t="shared" ca="1" si="164"/>
        <v>#N/A</v>
      </c>
      <c r="CK82" s="23" t="e">
        <f t="shared" ca="1" si="168"/>
        <v>#N/A</v>
      </c>
      <c r="CL82" s="23" t="e">
        <f t="shared" ca="1" si="169"/>
        <v>#N/A</v>
      </c>
      <c r="CM82" s="23" t="e">
        <f t="shared" ca="1" si="174"/>
        <v>#N/A</v>
      </c>
      <c r="CN82" s="23" t="e">
        <f t="shared" ca="1" si="175"/>
        <v>#N/A</v>
      </c>
      <c r="CO82" s="23" t="e">
        <f t="shared" ca="1" si="182"/>
        <v>#N/A</v>
      </c>
      <c r="CP82" s="23" t="e">
        <f t="shared" ca="1" si="183"/>
        <v>#N/A</v>
      </c>
      <c r="CQ82" s="23" t="e">
        <f t="shared" ca="1" si="55"/>
        <v>#N/A</v>
      </c>
      <c r="CR82" s="23" t="e">
        <f t="shared" ca="1" si="56"/>
        <v>#N/A</v>
      </c>
      <c r="CS82" s="23" t="e">
        <f t="shared" ca="1" si="57"/>
        <v>#N/A</v>
      </c>
      <c r="CT82" s="23" t="e">
        <f t="shared" ca="1" si="58"/>
        <v>#N/A</v>
      </c>
      <c r="CU82" s="23" t="e">
        <f t="shared" ca="1" si="65"/>
        <v>#N/A</v>
      </c>
      <c r="CV82" s="23" t="e">
        <f t="shared" ca="1" si="66"/>
        <v>#N/A</v>
      </c>
      <c r="CW82" s="23" t="e">
        <f t="shared" ca="1" si="109"/>
        <v>#N/A</v>
      </c>
      <c r="CX82" s="23" t="e">
        <f t="shared" ca="1" si="110"/>
        <v>#N/A</v>
      </c>
      <c r="CY82" s="23" t="e">
        <f t="shared" ca="1" si="67"/>
        <v>#N/A</v>
      </c>
      <c r="CZ82" s="23" t="e">
        <f t="shared" ca="1" si="68"/>
        <v>#N/A</v>
      </c>
      <c r="DA82" s="23" t="e">
        <f t="shared" ca="1" si="85"/>
        <v>#N/A</v>
      </c>
      <c r="DB82" s="23" t="e">
        <f t="shared" ca="1" si="86"/>
        <v>#N/A</v>
      </c>
      <c r="DC82" s="23"/>
      <c r="DD82" s="23"/>
      <c r="DE82" s="23" t="e">
        <f t="shared" ca="1" si="87"/>
        <v>#N/A</v>
      </c>
      <c r="DF82" s="23" t="e">
        <f t="shared" ca="1" si="88"/>
        <v>#N/A</v>
      </c>
      <c r="DG82" s="23" t="e">
        <f t="shared" ca="1" si="93"/>
        <v>#N/A</v>
      </c>
      <c r="DH82" s="23" t="e">
        <f t="shared" ca="1" si="94"/>
        <v>#N/A</v>
      </c>
      <c r="DI82" s="23" t="e">
        <f t="shared" ca="1" si="105"/>
        <v>#N/A</v>
      </c>
      <c r="DJ82" s="23" t="e">
        <f t="shared" ca="1" si="106"/>
        <v>#N/A</v>
      </c>
      <c r="DK82" s="23" t="e">
        <f t="shared" ca="1" si="113"/>
        <v>#N/A</v>
      </c>
      <c r="DL82" s="23" t="e">
        <f t="shared" ca="1" si="114"/>
        <v>#N/A</v>
      </c>
      <c r="DM82" s="23" t="e">
        <f t="shared" ca="1" si="117"/>
        <v>#N/A</v>
      </c>
      <c r="DN82" s="23" t="e">
        <f t="shared" ca="1" si="118"/>
        <v>#N/A</v>
      </c>
      <c r="DO82" s="23" t="e">
        <f t="shared" ca="1" si="119"/>
        <v>#N/A</v>
      </c>
      <c r="DP82" s="23" t="e">
        <f t="shared" ca="1" si="120"/>
        <v>#N/A</v>
      </c>
      <c r="DQ82" s="23" t="e">
        <f t="shared" ca="1" si="133"/>
        <v>#N/A</v>
      </c>
      <c r="DR82" s="23" t="e">
        <f t="shared" ca="1" si="134"/>
        <v>#N/A</v>
      </c>
      <c r="DS82" s="228" t="e">
        <f t="shared" ca="1" si="165"/>
        <v>#N/A</v>
      </c>
      <c r="DT82" s="93" t="e">
        <f t="shared" ca="1" si="166"/>
        <v>#N/A</v>
      </c>
      <c r="DU82" s="228" t="e">
        <f t="shared" ca="1" si="167"/>
        <v>#N/A</v>
      </c>
      <c r="DZ82" s="23" t="e">
        <f t="shared" ca="1" si="61"/>
        <v>#N/A</v>
      </c>
      <c r="EA82" s="23" t="e">
        <f t="shared" ca="1" si="62"/>
        <v>#N/A</v>
      </c>
      <c r="EB82" s="23" t="e">
        <f t="shared" ca="1" si="71"/>
        <v>#N/A</v>
      </c>
      <c r="EC82" s="23" t="e">
        <f t="shared" ca="1" si="72"/>
        <v>#N/A</v>
      </c>
      <c r="ED82" s="23" t="e">
        <f t="shared" ca="1" si="97"/>
        <v>#N/A</v>
      </c>
      <c r="EE82" s="23" t="e">
        <f t="shared" ca="1" si="98"/>
        <v>#N/A</v>
      </c>
      <c r="EF82" s="23" t="e">
        <f t="shared" ca="1" si="125"/>
        <v>#N/A</v>
      </c>
      <c r="EG82" s="23" t="e">
        <f t="shared" ca="1" si="126"/>
        <v>#N/A</v>
      </c>
      <c r="EH82" s="23" t="e">
        <f t="shared" ca="1" si="107"/>
        <v>#N/A</v>
      </c>
      <c r="EI82" s="23" t="e">
        <f t="shared" ca="1" si="108"/>
        <v>#N/A</v>
      </c>
      <c r="EJ82" s="23" t="e">
        <f t="shared" ca="1" si="121"/>
        <v>#N/A</v>
      </c>
      <c r="EK82" s="23" t="e">
        <f t="shared" ca="1" si="122"/>
        <v>#N/A</v>
      </c>
      <c r="EL82" s="23" t="e">
        <f t="shared" ca="1" si="131"/>
        <v>#N/A</v>
      </c>
      <c r="EM82" s="23" t="e">
        <f t="shared" ca="1" si="132"/>
        <v>#N/A</v>
      </c>
      <c r="EN82" s="228" t="e">
        <f t="shared" ca="1" si="151"/>
        <v>#N/A</v>
      </c>
      <c r="EO82" s="93" t="e">
        <f t="shared" ca="1" si="152"/>
        <v>#N/A</v>
      </c>
      <c r="EP82" s="93" t="e">
        <f t="shared" ca="1" si="153"/>
        <v>#N/A</v>
      </c>
    </row>
    <row r="83" spans="1:146" x14ac:dyDescent="0.2">
      <c r="A83" s="172" t="e">
        <f ca="1">VLOOKUP($D83,Curves!$A$2:$I$1700,9)</f>
        <v>#N/A</v>
      </c>
      <c r="B83" s="86" t="e">
        <f t="shared" ca="1" si="136"/>
        <v>#N/A</v>
      </c>
      <c r="C83" s="86">
        <f t="shared" si="137"/>
        <v>30</v>
      </c>
      <c r="D83" s="139">
        <v>39173</v>
      </c>
      <c r="E83" s="173" t="e">
        <f ca="1">VLOOKUP($D83,Curves!$A$2:$H$1700,2)*$B83</f>
        <v>#N/A</v>
      </c>
      <c r="F83" s="172" t="e">
        <f ca="1">VLOOKUP($D83,Curves!$A$2:$H$1700,3)*$B83</f>
        <v>#N/A</v>
      </c>
      <c r="G83" s="172" t="e">
        <f ca="1">VLOOKUP($D83,Curves!$A$2:$H$1700,7)*$B83</f>
        <v>#N/A</v>
      </c>
      <c r="H83" s="172" t="e">
        <f ca="1">VLOOKUP($D83,Curves!$A$2:$H$1700,5)*$B83</f>
        <v>#N/A</v>
      </c>
      <c r="I83" s="172" t="e">
        <f ca="1">VLOOKUP($D83,Curves!$A$2:$H$1700,4)*$B83</f>
        <v>#N/A</v>
      </c>
      <c r="J83" s="174" t="e">
        <f ca="1">VLOOKUP($D83,Curves!$A$2:$H$1700,8)*$B83</f>
        <v>#N/A</v>
      </c>
      <c r="K83" s="172" t="e">
        <f t="shared" ca="1" si="138"/>
        <v>#N/A</v>
      </c>
      <c r="L83" s="140" t="e">
        <f ca="1">VLOOKUP($D83,Curves!$N$2:$T$2600,2)*$B83</f>
        <v>#N/A</v>
      </c>
      <c r="M83" s="141" t="e">
        <f ca="1">VLOOKUP($D83,Curves!$N$2:$T$2600,3)*$B83</f>
        <v>#N/A</v>
      </c>
      <c r="N83" s="181" t="e">
        <f t="shared" ca="1" si="139"/>
        <v>#N/A</v>
      </c>
      <c r="O83" s="182" t="e">
        <f t="shared" ca="1" si="140"/>
        <v>#N/A</v>
      </c>
      <c r="P83" s="173" t="e">
        <f t="shared" ca="1" si="135"/>
        <v>#N/A</v>
      </c>
      <c r="Q83" s="140" t="e">
        <f ca="1">VLOOKUP($D83,Curves!$N$2:$T$2600,4)*$B83</f>
        <v>#N/A</v>
      </c>
      <c r="R83" s="141" t="e">
        <f ca="1">VLOOKUP($D83,Curves!$N$2:$T$2600,5)*$B83</f>
        <v>#N/A</v>
      </c>
      <c r="S83" s="181" t="e">
        <f t="shared" ca="1" si="141"/>
        <v>#N/A</v>
      </c>
      <c r="T83" s="182" t="e">
        <f t="shared" ca="1" si="142"/>
        <v>#N/A</v>
      </c>
      <c r="U83" s="151" t="e">
        <f t="shared" ca="1" si="143"/>
        <v>#N/A</v>
      </c>
      <c r="V83" s="151" t="e">
        <f t="shared" ca="1" si="144"/>
        <v>#N/A</v>
      </c>
      <c r="W83" s="151" t="e">
        <f t="shared" ca="1" si="145"/>
        <v>#N/A</v>
      </c>
      <c r="X83" s="343" t="e">
        <f ca="1">VLOOKUP($D83,[2]CurveFetch!$D$8:$S$13000,16,0)*$B83</f>
        <v>#N/A</v>
      </c>
      <c r="Y83" s="141" t="e">
        <f ca="1">VLOOKUP($D83,Curves!$N$2:$T$2600,7)*$B83</f>
        <v>#N/A</v>
      </c>
      <c r="Z83" s="200" t="e">
        <f t="shared" ca="1" si="146"/>
        <v>#N/A</v>
      </c>
      <c r="AA83" s="181" t="e">
        <f t="shared" ca="1" si="147"/>
        <v>#N/A</v>
      </c>
      <c r="AB83" s="181" t="e">
        <f t="shared" ca="1" si="148"/>
        <v>#N/A</v>
      </c>
      <c r="AC83" s="181" t="e">
        <f t="shared" ca="1" si="148"/>
        <v>#N/A</v>
      </c>
      <c r="AD83" s="181" t="e">
        <f t="shared" ca="1" si="149"/>
        <v>#N/A</v>
      </c>
      <c r="AE83" s="182" t="e">
        <f t="shared" ca="1" si="150"/>
        <v>#N/A</v>
      </c>
      <c r="AF83" s="23" t="e">
        <f t="shared" ca="1" si="176"/>
        <v>#N/A</v>
      </c>
      <c r="AG83" s="23" t="e">
        <f t="shared" ca="1" si="177"/>
        <v>#N/A</v>
      </c>
      <c r="AH83" s="23" t="e">
        <f t="shared" ca="1" si="63"/>
        <v>#N/A</v>
      </c>
      <c r="AI83" s="23" t="e">
        <f t="shared" ca="1" si="64"/>
        <v>#N/A</v>
      </c>
      <c r="AJ83" s="23" t="e">
        <f t="shared" ca="1" si="79"/>
        <v>#N/A</v>
      </c>
      <c r="AK83" s="23" t="e">
        <f t="shared" ca="1" si="80"/>
        <v>#N/A</v>
      </c>
      <c r="AL83" s="23" t="e">
        <f t="shared" ca="1" si="89"/>
        <v>#N/A</v>
      </c>
      <c r="AM83" s="23" t="e">
        <f t="shared" ca="1" si="90"/>
        <v>#N/A</v>
      </c>
      <c r="AN83" s="23" t="e">
        <f t="shared" ca="1" si="99"/>
        <v>#N/A</v>
      </c>
      <c r="AO83" s="23" t="e">
        <f t="shared" ca="1" si="100"/>
        <v>#N/A</v>
      </c>
      <c r="AP83" s="23" t="e">
        <f t="shared" ca="1" si="91"/>
        <v>#N/A</v>
      </c>
      <c r="AQ83" s="23" t="e">
        <f t="shared" ca="1" si="92"/>
        <v>#N/A</v>
      </c>
      <c r="AR83" s="23" t="e">
        <f t="shared" ca="1" si="103"/>
        <v>#N/A</v>
      </c>
      <c r="AS83" s="23" t="e">
        <f t="shared" ca="1" si="104"/>
        <v>#N/A</v>
      </c>
      <c r="AT83" s="23" t="e">
        <f t="shared" ca="1" si="123"/>
        <v>#N/A</v>
      </c>
      <c r="AU83" s="23" t="e">
        <f t="shared" ca="1" si="124"/>
        <v>#N/A</v>
      </c>
      <c r="AV83" s="228" t="e">
        <f t="shared" ca="1" si="154"/>
        <v>#N/A</v>
      </c>
      <c r="AW83" s="26" t="e">
        <f t="shared" ca="1" si="155"/>
        <v>#N/A</v>
      </c>
      <c r="AX83" s="228" t="e">
        <f t="shared" ca="1" si="156"/>
        <v>#N/A</v>
      </c>
      <c r="AY83" s="23" t="e">
        <f t="shared" ca="1" si="170"/>
        <v>#N/A</v>
      </c>
      <c r="AZ83" s="23" t="e">
        <f t="shared" ca="1" si="171"/>
        <v>#N/A</v>
      </c>
      <c r="BA83" s="23" t="e">
        <f t="shared" ca="1" si="178"/>
        <v>#N/A</v>
      </c>
      <c r="BB83" s="23" t="e">
        <f t="shared" ca="1" si="179"/>
        <v>#N/A</v>
      </c>
      <c r="BC83" s="23" t="e">
        <f t="shared" ca="1" si="172"/>
        <v>#N/A</v>
      </c>
      <c r="BD83" s="23" t="e">
        <f t="shared" ca="1" si="173"/>
        <v>#N/A</v>
      </c>
      <c r="BE83" s="23" t="e">
        <f t="shared" ca="1" si="180"/>
        <v>#N/A</v>
      </c>
      <c r="BF83" s="23" t="e">
        <f t="shared" ca="1" si="181"/>
        <v>#N/A</v>
      </c>
      <c r="BG83" s="23" t="e">
        <f t="shared" ref="BG83:BG146" ca="1" si="186">$BG$7*$J$2*$J$5*$S83</f>
        <v>#N/A</v>
      </c>
      <c r="BH83" s="23" t="e">
        <f t="shared" ref="BH83:BH146" ca="1" si="187">$BG$7*$J$3*$J$5*$T83</f>
        <v>#N/A</v>
      </c>
      <c r="BI83" s="23" t="e">
        <f t="shared" ca="1" si="75"/>
        <v>#N/A</v>
      </c>
      <c r="BJ83" s="23" t="e">
        <f t="shared" ca="1" si="76"/>
        <v>#N/A</v>
      </c>
      <c r="BK83" s="23" t="e">
        <f t="shared" ca="1" si="77"/>
        <v>#N/A</v>
      </c>
      <c r="BL83" s="23" t="e">
        <f t="shared" ca="1" si="78"/>
        <v>#N/A</v>
      </c>
      <c r="BM83" s="23" t="e">
        <f t="shared" ca="1" si="81"/>
        <v>#N/A</v>
      </c>
      <c r="BN83" s="23" t="e">
        <f t="shared" ca="1" si="82"/>
        <v>#N/A</v>
      </c>
      <c r="BO83" s="23" t="e">
        <f t="shared" ca="1" si="101"/>
        <v>#N/A</v>
      </c>
      <c r="BP83" s="23" t="e">
        <f t="shared" ca="1" si="102"/>
        <v>#N/A</v>
      </c>
      <c r="BQ83" s="23" t="e">
        <f t="shared" ca="1" si="111"/>
        <v>#N/A</v>
      </c>
      <c r="BR83" s="23" t="e">
        <f t="shared" ca="1" si="112"/>
        <v>#N/A</v>
      </c>
      <c r="BS83" s="23" t="e">
        <f t="shared" ca="1" si="127"/>
        <v>#N/A</v>
      </c>
      <c r="BT83" s="23" t="e">
        <f t="shared" ca="1" si="128"/>
        <v>#N/A</v>
      </c>
      <c r="BU83" s="23" t="e">
        <f t="shared" ca="1" si="129"/>
        <v>#N/A</v>
      </c>
      <c r="BV83" s="23" t="e">
        <f t="shared" ca="1" si="130"/>
        <v>#N/A</v>
      </c>
      <c r="BW83" s="389" t="e">
        <f t="shared" ca="1" si="157"/>
        <v>#N/A</v>
      </c>
      <c r="BX83" s="224" t="e">
        <f t="shared" ca="1" si="158"/>
        <v>#N/A</v>
      </c>
      <c r="BY83" s="93" t="e">
        <f t="shared" ca="1" si="159"/>
        <v>#N/A</v>
      </c>
      <c r="BZ83" s="23" t="e">
        <f t="shared" ca="1" si="184"/>
        <v>#N/A</v>
      </c>
      <c r="CA83" s="23" t="e">
        <f t="shared" ca="1" si="185"/>
        <v>#N/A</v>
      </c>
      <c r="CB83" s="23" t="e">
        <f t="shared" ca="1" si="83"/>
        <v>#N/A</v>
      </c>
      <c r="CC83" s="23" t="e">
        <f t="shared" ca="1" si="84"/>
        <v>#N/A</v>
      </c>
      <c r="CD83" s="23" t="e">
        <f t="shared" ca="1" si="115"/>
        <v>#N/A</v>
      </c>
      <c r="CE83" s="23" t="e">
        <f t="shared" ca="1" si="116"/>
        <v>#N/A</v>
      </c>
      <c r="CF83" s="228" t="e">
        <f t="shared" ca="1" si="160"/>
        <v>#N/A</v>
      </c>
      <c r="CG83" s="224" t="e">
        <f t="shared" ca="1" si="161"/>
        <v>#N/A</v>
      </c>
      <c r="CH83" s="228" t="e">
        <f t="shared" ca="1" si="162"/>
        <v>#N/A</v>
      </c>
      <c r="CI83" s="23" t="e">
        <f t="shared" ca="1" si="163"/>
        <v>#N/A</v>
      </c>
      <c r="CJ83" s="23" t="e">
        <f t="shared" ca="1" si="164"/>
        <v>#N/A</v>
      </c>
      <c r="CK83" s="23" t="e">
        <f t="shared" ca="1" si="168"/>
        <v>#N/A</v>
      </c>
      <c r="CL83" s="23" t="e">
        <f t="shared" ca="1" si="169"/>
        <v>#N/A</v>
      </c>
      <c r="CM83" s="23" t="e">
        <f t="shared" ca="1" si="174"/>
        <v>#N/A</v>
      </c>
      <c r="CN83" s="23" t="e">
        <f t="shared" ca="1" si="175"/>
        <v>#N/A</v>
      </c>
      <c r="CO83" s="23" t="e">
        <f t="shared" ca="1" si="182"/>
        <v>#N/A</v>
      </c>
      <c r="CP83" s="23" t="e">
        <f t="shared" ca="1" si="183"/>
        <v>#N/A</v>
      </c>
      <c r="CQ83" s="23" t="e">
        <f t="shared" ref="CQ83:CQ146" ca="1" si="188">$CQ$7*$J$2*$J$5*$AB83</f>
        <v>#N/A</v>
      </c>
      <c r="CR83" s="23" t="e">
        <f t="shared" ref="CR83:CR146" ca="1" si="189">$CQ$7*$J$3*$J$5*$AC83</f>
        <v>#N/A</v>
      </c>
      <c r="CS83" s="23" t="e">
        <f t="shared" ref="CS83:CS146" ca="1" si="190">$CS$7*$J$2*$J$5*$AB83</f>
        <v>#N/A</v>
      </c>
      <c r="CT83" s="23" t="e">
        <f t="shared" ref="CT83:CT146" ca="1" si="191">$CS$7*$J$3*$J$5*$AC83</f>
        <v>#N/A</v>
      </c>
      <c r="CU83" s="23" t="e">
        <f t="shared" ca="1" si="65"/>
        <v>#N/A</v>
      </c>
      <c r="CV83" s="23" t="e">
        <f t="shared" ca="1" si="66"/>
        <v>#N/A</v>
      </c>
      <c r="CW83" s="23" t="e">
        <f t="shared" ca="1" si="109"/>
        <v>#N/A</v>
      </c>
      <c r="CX83" s="23" t="e">
        <f t="shared" ca="1" si="110"/>
        <v>#N/A</v>
      </c>
      <c r="CY83" s="23" t="e">
        <f t="shared" ca="1" si="67"/>
        <v>#N/A</v>
      </c>
      <c r="CZ83" s="23" t="e">
        <f t="shared" ca="1" si="68"/>
        <v>#N/A</v>
      </c>
      <c r="DA83" s="23" t="e">
        <f t="shared" ca="1" si="85"/>
        <v>#N/A</v>
      </c>
      <c r="DB83" s="23" t="e">
        <f t="shared" ca="1" si="86"/>
        <v>#N/A</v>
      </c>
      <c r="DC83" s="23"/>
      <c r="DD83" s="23"/>
      <c r="DE83" s="23" t="e">
        <f t="shared" ca="1" si="87"/>
        <v>#N/A</v>
      </c>
      <c r="DF83" s="23" t="e">
        <f t="shared" ca="1" si="88"/>
        <v>#N/A</v>
      </c>
      <c r="DG83" s="23" t="e">
        <f t="shared" ca="1" si="93"/>
        <v>#N/A</v>
      </c>
      <c r="DH83" s="23" t="e">
        <f t="shared" ca="1" si="94"/>
        <v>#N/A</v>
      </c>
      <c r="DI83" s="23" t="e">
        <f t="shared" ca="1" si="105"/>
        <v>#N/A</v>
      </c>
      <c r="DJ83" s="23" t="e">
        <f t="shared" ca="1" si="106"/>
        <v>#N/A</v>
      </c>
      <c r="DK83" s="23" t="e">
        <f t="shared" ca="1" si="113"/>
        <v>#N/A</v>
      </c>
      <c r="DL83" s="23" t="e">
        <f t="shared" ca="1" si="114"/>
        <v>#N/A</v>
      </c>
      <c r="DM83" s="23" t="e">
        <f t="shared" ca="1" si="117"/>
        <v>#N/A</v>
      </c>
      <c r="DN83" s="23" t="e">
        <f t="shared" ca="1" si="118"/>
        <v>#N/A</v>
      </c>
      <c r="DO83" s="23" t="e">
        <f t="shared" ca="1" si="119"/>
        <v>#N/A</v>
      </c>
      <c r="DP83" s="23" t="e">
        <f t="shared" ca="1" si="120"/>
        <v>#N/A</v>
      </c>
      <c r="DQ83" s="23" t="e">
        <f t="shared" ca="1" si="133"/>
        <v>#N/A</v>
      </c>
      <c r="DR83" s="23" t="e">
        <f t="shared" ca="1" si="134"/>
        <v>#N/A</v>
      </c>
      <c r="DS83" s="228" t="e">
        <f t="shared" ca="1" si="165"/>
        <v>#N/A</v>
      </c>
      <c r="DT83" s="93" t="e">
        <f t="shared" ca="1" si="166"/>
        <v>#N/A</v>
      </c>
      <c r="DU83" s="228" t="e">
        <f t="shared" ca="1" si="167"/>
        <v>#N/A</v>
      </c>
      <c r="DZ83" s="23" t="e">
        <f t="shared" ref="DZ83:DZ146" ca="1" si="192">$DZ$7*$J$2*$J$5*$AB83</f>
        <v>#N/A</v>
      </c>
      <c r="EA83" s="23" t="e">
        <f t="shared" ref="EA83:EA146" ca="1" si="193">$DZ$7*$J$3*$J$5*$AC83</f>
        <v>#N/A</v>
      </c>
      <c r="EB83" s="23" t="e">
        <f t="shared" ca="1" si="71"/>
        <v>#N/A</v>
      </c>
      <c r="EC83" s="23" t="e">
        <f t="shared" ca="1" si="72"/>
        <v>#N/A</v>
      </c>
      <c r="ED83" s="23" t="e">
        <f t="shared" ca="1" si="97"/>
        <v>#N/A</v>
      </c>
      <c r="EE83" s="23" t="e">
        <f t="shared" ca="1" si="98"/>
        <v>#N/A</v>
      </c>
      <c r="EF83" s="23" t="e">
        <f t="shared" ca="1" si="125"/>
        <v>#N/A</v>
      </c>
      <c r="EG83" s="23" t="e">
        <f t="shared" ca="1" si="126"/>
        <v>#N/A</v>
      </c>
      <c r="EH83" s="23" t="e">
        <f t="shared" ca="1" si="107"/>
        <v>#N/A</v>
      </c>
      <c r="EI83" s="23" t="e">
        <f t="shared" ca="1" si="108"/>
        <v>#N/A</v>
      </c>
      <c r="EJ83" s="23" t="e">
        <f t="shared" ca="1" si="121"/>
        <v>#N/A</v>
      </c>
      <c r="EK83" s="23" t="e">
        <f t="shared" ca="1" si="122"/>
        <v>#N/A</v>
      </c>
      <c r="EL83" s="23" t="e">
        <f t="shared" ca="1" si="131"/>
        <v>#N/A</v>
      </c>
      <c r="EM83" s="23" t="e">
        <f t="shared" ca="1" si="132"/>
        <v>#N/A</v>
      </c>
      <c r="EN83" s="228" t="e">
        <f t="shared" ca="1" si="151"/>
        <v>#N/A</v>
      </c>
      <c r="EO83" s="93" t="e">
        <f t="shared" ca="1" si="152"/>
        <v>#N/A</v>
      </c>
      <c r="EP83" s="93" t="e">
        <f t="shared" ca="1" si="153"/>
        <v>#N/A</v>
      </c>
    </row>
    <row r="84" spans="1:146" x14ac:dyDescent="0.2">
      <c r="A84" s="172" t="e">
        <f ca="1">VLOOKUP($D84,Curves!$A$2:$I$1700,9)</f>
        <v>#N/A</v>
      </c>
      <c r="B84" s="86" t="e">
        <f t="shared" ca="1" si="136"/>
        <v>#N/A</v>
      </c>
      <c r="C84" s="86">
        <f t="shared" si="137"/>
        <v>31</v>
      </c>
      <c r="D84" s="139">
        <v>39203</v>
      </c>
      <c r="E84" s="173" t="e">
        <f ca="1">VLOOKUP($D84,Curves!$A$2:$H$1700,2)*$B84</f>
        <v>#N/A</v>
      </c>
      <c r="F84" s="172" t="e">
        <f ca="1">VLOOKUP($D84,Curves!$A$2:$H$1700,3)*$B84</f>
        <v>#N/A</v>
      </c>
      <c r="G84" s="172" t="e">
        <f ca="1">VLOOKUP($D84,Curves!$A$2:$H$1700,7)*$B84</f>
        <v>#N/A</v>
      </c>
      <c r="H84" s="172" t="e">
        <f ca="1">VLOOKUP($D84,Curves!$A$2:$H$1700,5)*$B84</f>
        <v>#N/A</v>
      </c>
      <c r="I84" s="172" t="e">
        <f ca="1">VLOOKUP($D84,Curves!$A$2:$H$1700,4)*$B84</f>
        <v>#N/A</v>
      </c>
      <c r="J84" s="174" t="e">
        <f ca="1">VLOOKUP($D84,Curves!$A$2:$H$1700,8)*$B84</f>
        <v>#N/A</v>
      </c>
      <c r="K84" s="172" t="e">
        <f t="shared" ca="1" si="138"/>
        <v>#N/A</v>
      </c>
      <c r="L84" s="140" t="e">
        <f ca="1">VLOOKUP($D84,Curves!$N$2:$T$2600,2)*$B84</f>
        <v>#N/A</v>
      </c>
      <c r="M84" s="141" t="e">
        <f ca="1">VLOOKUP($D84,Curves!$N$2:$T$2600,3)*$B84</f>
        <v>#N/A</v>
      </c>
      <c r="N84" s="181" t="e">
        <f t="shared" ca="1" si="139"/>
        <v>#N/A</v>
      </c>
      <c r="O84" s="182" t="e">
        <f t="shared" ca="1" si="140"/>
        <v>#N/A</v>
      </c>
      <c r="P84" s="173" t="e">
        <f t="shared" ca="1" si="135"/>
        <v>#N/A</v>
      </c>
      <c r="Q84" s="140" t="e">
        <f ca="1">VLOOKUP($D84,Curves!$N$2:$T$2600,4)*$B84</f>
        <v>#N/A</v>
      </c>
      <c r="R84" s="141" t="e">
        <f ca="1">VLOOKUP($D84,Curves!$N$2:$T$2600,5)*$B84</f>
        <v>#N/A</v>
      </c>
      <c r="S84" s="181" t="e">
        <f t="shared" ca="1" si="141"/>
        <v>#N/A</v>
      </c>
      <c r="T84" s="182" t="e">
        <f t="shared" ca="1" si="142"/>
        <v>#N/A</v>
      </c>
      <c r="U84" s="151" t="e">
        <f t="shared" ca="1" si="143"/>
        <v>#N/A</v>
      </c>
      <c r="V84" s="151" t="e">
        <f t="shared" ca="1" si="144"/>
        <v>#N/A</v>
      </c>
      <c r="W84" s="151" t="e">
        <f t="shared" ca="1" si="145"/>
        <v>#N/A</v>
      </c>
      <c r="X84" s="343" t="e">
        <f ca="1">VLOOKUP($D84,[2]CurveFetch!$D$8:$S$13000,16,0)*$B84</f>
        <v>#N/A</v>
      </c>
      <c r="Y84" s="141" t="e">
        <f ca="1">VLOOKUP($D84,Curves!$N$2:$T$2600,7)*$B84</f>
        <v>#N/A</v>
      </c>
      <c r="Z84" s="200" t="e">
        <f t="shared" ca="1" si="146"/>
        <v>#N/A</v>
      </c>
      <c r="AA84" s="181" t="e">
        <f t="shared" ca="1" si="147"/>
        <v>#N/A</v>
      </c>
      <c r="AB84" s="181" t="e">
        <f t="shared" ca="1" si="148"/>
        <v>#N/A</v>
      </c>
      <c r="AC84" s="181" t="e">
        <f t="shared" ca="1" si="148"/>
        <v>#N/A</v>
      </c>
      <c r="AD84" s="181" t="e">
        <f t="shared" ca="1" si="149"/>
        <v>#N/A</v>
      </c>
      <c r="AE84" s="182" t="e">
        <f t="shared" ca="1" si="150"/>
        <v>#N/A</v>
      </c>
      <c r="AF84" s="23" t="e">
        <f t="shared" ca="1" si="176"/>
        <v>#N/A</v>
      </c>
      <c r="AG84" s="23" t="e">
        <f t="shared" ca="1" si="177"/>
        <v>#N/A</v>
      </c>
      <c r="AH84" s="23" t="e">
        <f t="shared" ref="AH84:AH147" ca="1" si="194">$AH$7*$J$2*$J$5*$N84</f>
        <v>#N/A</v>
      </c>
      <c r="AI84" s="23" t="e">
        <f t="shared" ref="AI84:AI147" ca="1" si="195">$AH$7*$J$2*$J$5*$O84</f>
        <v>#N/A</v>
      </c>
      <c r="AJ84" s="23" t="e">
        <f t="shared" ca="1" si="79"/>
        <v>#N/A</v>
      </c>
      <c r="AK84" s="23" t="e">
        <f t="shared" ca="1" si="80"/>
        <v>#N/A</v>
      </c>
      <c r="AL84" s="23" t="e">
        <f t="shared" ca="1" si="89"/>
        <v>#N/A</v>
      </c>
      <c r="AM84" s="23" t="e">
        <f t="shared" ca="1" si="90"/>
        <v>#N/A</v>
      </c>
      <c r="AN84" s="23" t="e">
        <f t="shared" ca="1" si="99"/>
        <v>#N/A</v>
      </c>
      <c r="AO84" s="23" t="e">
        <f t="shared" ca="1" si="100"/>
        <v>#N/A</v>
      </c>
      <c r="AP84" s="23" t="e">
        <f t="shared" ca="1" si="91"/>
        <v>#N/A</v>
      </c>
      <c r="AQ84" s="23" t="e">
        <f t="shared" ca="1" si="92"/>
        <v>#N/A</v>
      </c>
      <c r="AR84" s="23" t="e">
        <f t="shared" ca="1" si="103"/>
        <v>#N/A</v>
      </c>
      <c r="AS84" s="23" t="e">
        <f t="shared" ca="1" si="104"/>
        <v>#N/A</v>
      </c>
      <c r="AT84" s="23" t="e">
        <f t="shared" ca="1" si="123"/>
        <v>#N/A</v>
      </c>
      <c r="AU84" s="23" t="e">
        <f t="shared" ca="1" si="124"/>
        <v>#N/A</v>
      </c>
      <c r="AV84" s="228" t="e">
        <f t="shared" ca="1" si="154"/>
        <v>#N/A</v>
      </c>
      <c r="AW84" s="26" t="e">
        <f t="shared" ca="1" si="155"/>
        <v>#N/A</v>
      </c>
      <c r="AX84" s="228" t="e">
        <f t="shared" ca="1" si="156"/>
        <v>#N/A</v>
      </c>
      <c r="AY84" s="23" t="e">
        <f t="shared" ca="1" si="170"/>
        <v>#N/A</v>
      </c>
      <c r="AZ84" s="23" t="e">
        <f t="shared" ca="1" si="171"/>
        <v>#N/A</v>
      </c>
      <c r="BA84" s="23" t="e">
        <f t="shared" ca="1" si="178"/>
        <v>#N/A</v>
      </c>
      <c r="BB84" s="23" t="e">
        <f t="shared" ca="1" si="179"/>
        <v>#N/A</v>
      </c>
      <c r="BC84" s="23" t="e">
        <f t="shared" ca="1" si="172"/>
        <v>#N/A</v>
      </c>
      <c r="BD84" s="23" t="e">
        <f t="shared" ca="1" si="173"/>
        <v>#N/A</v>
      </c>
      <c r="BE84" s="23" t="e">
        <f t="shared" ca="1" si="180"/>
        <v>#N/A</v>
      </c>
      <c r="BF84" s="23" t="e">
        <f t="shared" ca="1" si="181"/>
        <v>#N/A</v>
      </c>
      <c r="BG84" s="23" t="e">
        <f t="shared" ca="1" si="186"/>
        <v>#N/A</v>
      </c>
      <c r="BH84" s="23" t="e">
        <f t="shared" ca="1" si="187"/>
        <v>#N/A</v>
      </c>
      <c r="BI84" s="23" t="e">
        <f t="shared" ca="1" si="75"/>
        <v>#N/A</v>
      </c>
      <c r="BJ84" s="23" t="e">
        <f t="shared" ca="1" si="76"/>
        <v>#N/A</v>
      </c>
      <c r="BK84" s="23" t="e">
        <f t="shared" ca="1" si="77"/>
        <v>#N/A</v>
      </c>
      <c r="BL84" s="23" t="e">
        <f t="shared" ca="1" si="78"/>
        <v>#N/A</v>
      </c>
      <c r="BM84" s="23" t="e">
        <f t="shared" ca="1" si="81"/>
        <v>#N/A</v>
      </c>
      <c r="BN84" s="23" t="e">
        <f t="shared" ca="1" si="82"/>
        <v>#N/A</v>
      </c>
      <c r="BO84" s="23" t="e">
        <f t="shared" ca="1" si="101"/>
        <v>#N/A</v>
      </c>
      <c r="BP84" s="23" t="e">
        <f t="shared" ca="1" si="102"/>
        <v>#N/A</v>
      </c>
      <c r="BQ84" s="23" t="e">
        <f t="shared" ca="1" si="111"/>
        <v>#N/A</v>
      </c>
      <c r="BR84" s="23" t="e">
        <f t="shared" ca="1" si="112"/>
        <v>#N/A</v>
      </c>
      <c r="BS84" s="23" t="e">
        <f t="shared" ca="1" si="127"/>
        <v>#N/A</v>
      </c>
      <c r="BT84" s="23" t="e">
        <f t="shared" ca="1" si="128"/>
        <v>#N/A</v>
      </c>
      <c r="BU84" s="23" t="e">
        <f t="shared" ca="1" si="129"/>
        <v>#N/A</v>
      </c>
      <c r="BV84" s="23" t="e">
        <f t="shared" ca="1" si="130"/>
        <v>#N/A</v>
      </c>
      <c r="BW84" s="389" t="e">
        <f t="shared" ca="1" si="157"/>
        <v>#N/A</v>
      </c>
      <c r="BX84" s="224" t="e">
        <f t="shared" ca="1" si="158"/>
        <v>#N/A</v>
      </c>
      <c r="BY84" s="93" t="e">
        <f t="shared" ca="1" si="159"/>
        <v>#N/A</v>
      </c>
      <c r="BZ84" s="23" t="e">
        <f t="shared" ca="1" si="184"/>
        <v>#N/A</v>
      </c>
      <c r="CA84" s="23" t="e">
        <f t="shared" ca="1" si="185"/>
        <v>#N/A</v>
      </c>
      <c r="CB84" s="23" t="e">
        <f t="shared" ca="1" si="83"/>
        <v>#N/A</v>
      </c>
      <c r="CC84" s="23" t="e">
        <f t="shared" ca="1" si="84"/>
        <v>#N/A</v>
      </c>
      <c r="CD84" s="23" t="e">
        <f t="shared" ca="1" si="115"/>
        <v>#N/A</v>
      </c>
      <c r="CE84" s="23" t="e">
        <f t="shared" ca="1" si="116"/>
        <v>#N/A</v>
      </c>
      <c r="CF84" s="228" t="e">
        <f t="shared" ca="1" si="160"/>
        <v>#N/A</v>
      </c>
      <c r="CG84" s="224" t="e">
        <f t="shared" ca="1" si="161"/>
        <v>#N/A</v>
      </c>
      <c r="CH84" s="228" t="e">
        <f t="shared" ca="1" si="162"/>
        <v>#N/A</v>
      </c>
      <c r="CI84" s="23" t="e">
        <f t="shared" ca="1" si="163"/>
        <v>#N/A</v>
      </c>
      <c r="CJ84" s="23" t="e">
        <f t="shared" ca="1" si="164"/>
        <v>#N/A</v>
      </c>
      <c r="CK84" s="23" t="e">
        <f t="shared" ca="1" si="168"/>
        <v>#N/A</v>
      </c>
      <c r="CL84" s="23" t="e">
        <f t="shared" ca="1" si="169"/>
        <v>#N/A</v>
      </c>
      <c r="CM84" s="23" t="e">
        <f t="shared" ca="1" si="174"/>
        <v>#N/A</v>
      </c>
      <c r="CN84" s="23" t="e">
        <f t="shared" ca="1" si="175"/>
        <v>#N/A</v>
      </c>
      <c r="CO84" s="23" t="e">
        <f t="shared" ca="1" si="182"/>
        <v>#N/A</v>
      </c>
      <c r="CP84" s="23" t="e">
        <f t="shared" ca="1" si="183"/>
        <v>#N/A</v>
      </c>
      <c r="CQ84" s="23" t="e">
        <f t="shared" ca="1" si="188"/>
        <v>#N/A</v>
      </c>
      <c r="CR84" s="23" t="e">
        <f t="shared" ca="1" si="189"/>
        <v>#N/A</v>
      </c>
      <c r="CS84" s="23" t="e">
        <f t="shared" ca="1" si="190"/>
        <v>#N/A</v>
      </c>
      <c r="CT84" s="23" t="e">
        <f t="shared" ca="1" si="191"/>
        <v>#N/A</v>
      </c>
      <c r="CU84" s="23" t="e">
        <f t="shared" ca="1" si="65"/>
        <v>#N/A</v>
      </c>
      <c r="CV84" s="23" t="e">
        <f t="shared" ca="1" si="66"/>
        <v>#N/A</v>
      </c>
      <c r="CW84" s="23" t="e">
        <f t="shared" ca="1" si="109"/>
        <v>#N/A</v>
      </c>
      <c r="CX84" s="23" t="e">
        <f t="shared" ca="1" si="110"/>
        <v>#N/A</v>
      </c>
      <c r="CY84" s="23" t="e">
        <f t="shared" ca="1" si="67"/>
        <v>#N/A</v>
      </c>
      <c r="CZ84" s="23" t="e">
        <f t="shared" ca="1" si="68"/>
        <v>#N/A</v>
      </c>
      <c r="DA84" s="23" t="e">
        <f t="shared" ca="1" si="85"/>
        <v>#N/A</v>
      </c>
      <c r="DB84" s="23" t="e">
        <f t="shared" ca="1" si="86"/>
        <v>#N/A</v>
      </c>
      <c r="DC84" s="23"/>
      <c r="DD84" s="23"/>
      <c r="DE84" s="23" t="e">
        <f t="shared" ca="1" si="87"/>
        <v>#N/A</v>
      </c>
      <c r="DF84" s="23" t="e">
        <f t="shared" ca="1" si="88"/>
        <v>#N/A</v>
      </c>
      <c r="DG84" s="23" t="e">
        <f t="shared" ca="1" si="93"/>
        <v>#N/A</v>
      </c>
      <c r="DH84" s="23" t="e">
        <f t="shared" ca="1" si="94"/>
        <v>#N/A</v>
      </c>
      <c r="DI84" s="23" t="e">
        <f t="shared" ca="1" si="105"/>
        <v>#N/A</v>
      </c>
      <c r="DJ84" s="23" t="e">
        <f t="shared" ca="1" si="106"/>
        <v>#N/A</v>
      </c>
      <c r="DK84" s="23" t="e">
        <f t="shared" ca="1" si="113"/>
        <v>#N/A</v>
      </c>
      <c r="DL84" s="23" t="e">
        <f t="shared" ca="1" si="114"/>
        <v>#N/A</v>
      </c>
      <c r="DM84" s="23" t="e">
        <f t="shared" ca="1" si="117"/>
        <v>#N/A</v>
      </c>
      <c r="DN84" s="23" t="e">
        <f t="shared" ca="1" si="118"/>
        <v>#N/A</v>
      </c>
      <c r="DO84" s="23" t="e">
        <f t="shared" ca="1" si="119"/>
        <v>#N/A</v>
      </c>
      <c r="DP84" s="23" t="e">
        <f t="shared" ca="1" si="120"/>
        <v>#N/A</v>
      </c>
      <c r="DQ84" s="23" t="e">
        <f t="shared" ca="1" si="133"/>
        <v>#N/A</v>
      </c>
      <c r="DR84" s="23" t="e">
        <f t="shared" ca="1" si="134"/>
        <v>#N/A</v>
      </c>
      <c r="DS84" s="228" t="e">
        <f t="shared" ca="1" si="165"/>
        <v>#N/A</v>
      </c>
      <c r="DT84" s="93" t="e">
        <f t="shared" ca="1" si="166"/>
        <v>#N/A</v>
      </c>
      <c r="DU84" s="228" t="e">
        <f t="shared" ca="1" si="167"/>
        <v>#N/A</v>
      </c>
      <c r="DZ84" s="23" t="e">
        <f t="shared" ca="1" si="192"/>
        <v>#N/A</v>
      </c>
      <c r="EA84" s="23" t="e">
        <f t="shared" ca="1" si="193"/>
        <v>#N/A</v>
      </c>
      <c r="EB84" s="23" t="e">
        <f t="shared" ca="1" si="71"/>
        <v>#N/A</v>
      </c>
      <c r="EC84" s="23" t="e">
        <f t="shared" ca="1" si="72"/>
        <v>#N/A</v>
      </c>
      <c r="ED84" s="23" t="e">
        <f t="shared" ca="1" si="97"/>
        <v>#N/A</v>
      </c>
      <c r="EE84" s="23" t="e">
        <f t="shared" ca="1" si="98"/>
        <v>#N/A</v>
      </c>
      <c r="EF84" s="23" t="e">
        <f t="shared" ca="1" si="125"/>
        <v>#N/A</v>
      </c>
      <c r="EG84" s="23" t="e">
        <f t="shared" ca="1" si="126"/>
        <v>#N/A</v>
      </c>
      <c r="EH84" s="23" t="e">
        <f t="shared" ca="1" si="107"/>
        <v>#N/A</v>
      </c>
      <c r="EI84" s="23" t="e">
        <f t="shared" ca="1" si="108"/>
        <v>#N/A</v>
      </c>
      <c r="EJ84" s="23" t="e">
        <f t="shared" ca="1" si="121"/>
        <v>#N/A</v>
      </c>
      <c r="EK84" s="23" t="e">
        <f t="shared" ca="1" si="122"/>
        <v>#N/A</v>
      </c>
      <c r="EL84" s="23" t="e">
        <f t="shared" ca="1" si="131"/>
        <v>#N/A</v>
      </c>
      <c r="EM84" s="23" t="e">
        <f t="shared" ca="1" si="132"/>
        <v>#N/A</v>
      </c>
      <c r="EN84" s="228" t="e">
        <f t="shared" ca="1" si="151"/>
        <v>#N/A</v>
      </c>
      <c r="EO84" s="93" t="e">
        <f t="shared" ca="1" si="152"/>
        <v>#N/A</v>
      </c>
      <c r="EP84" s="93" t="e">
        <f t="shared" ca="1" si="153"/>
        <v>#N/A</v>
      </c>
    </row>
    <row r="85" spans="1:146" x14ac:dyDescent="0.2">
      <c r="A85" s="172" t="e">
        <f ca="1">VLOOKUP($D85,Curves!$A$2:$I$1700,9)</f>
        <v>#N/A</v>
      </c>
      <c r="B85" s="86" t="e">
        <f t="shared" ca="1" si="136"/>
        <v>#N/A</v>
      </c>
      <c r="C85" s="86">
        <f t="shared" si="137"/>
        <v>30</v>
      </c>
      <c r="D85" s="139">
        <v>39234</v>
      </c>
      <c r="E85" s="173" t="e">
        <f ca="1">VLOOKUP($D85,Curves!$A$2:$H$1700,2)*$B85</f>
        <v>#N/A</v>
      </c>
      <c r="F85" s="172" t="e">
        <f ca="1">VLOOKUP($D85,Curves!$A$2:$H$1700,3)*$B85</f>
        <v>#N/A</v>
      </c>
      <c r="G85" s="172" t="e">
        <f ca="1">VLOOKUP($D85,Curves!$A$2:$H$1700,7)*$B85</f>
        <v>#N/A</v>
      </c>
      <c r="H85" s="172" t="e">
        <f ca="1">VLOOKUP($D85,Curves!$A$2:$H$1700,5)*$B85</f>
        <v>#N/A</v>
      </c>
      <c r="I85" s="172" t="e">
        <f ca="1">VLOOKUP($D85,Curves!$A$2:$H$1700,4)*$B85</f>
        <v>#N/A</v>
      </c>
      <c r="J85" s="174" t="e">
        <f ca="1">VLOOKUP($D85,Curves!$A$2:$H$1700,8)*$B85</f>
        <v>#N/A</v>
      </c>
      <c r="K85" s="172" t="e">
        <f t="shared" ca="1" si="138"/>
        <v>#N/A</v>
      </c>
      <c r="L85" s="140" t="e">
        <f ca="1">VLOOKUP($D85,Curves!$N$2:$T$2600,2)*$B85</f>
        <v>#N/A</v>
      </c>
      <c r="M85" s="141" t="e">
        <f ca="1">VLOOKUP($D85,Curves!$N$2:$T$2600,3)*$B85</f>
        <v>#N/A</v>
      </c>
      <c r="N85" s="181" t="e">
        <f t="shared" ca="1" si="139"/>
        <v>#N/A</v>
      </c>
      <c r="O85" s="182" t="e">
        <f t="shared" ca="1" si="140"/>
        <v>#N/A</v>
      </c>
      <c r="P85" s="173" t="e">
        <f t="shared" ca="1" si="135"/>
        <v>#N/A</v>
      </c>
      <c r="Q85" s="140" t="e">
        <f ca="1">VLOOKUP($D85,Curves!$N$2:$T$2600,4)*$B85</f>
        <v>#N/A</v>
      </c>
      <c r="R85" s="141" t="e">
        <f ca="1">VLOOKUP($D85,Curves!$N$2:$T$2600,5)*$B85</f>
        <v>#N/A</v>
      </c>
      <c r="S85" s="181" t="e">
        <f t="shared" ca="1" si="141"/>
        <v>#N/A</v>
      </c>
      <c r="T85" s="182" t="e">
        <f t="shared" ca="1" si="142"/>
        <v>#N/A</v>
      </c>
      <c r="U85" s="151" t="e">
        <f t="shared" ca="1" si="143"/>
        <v>#N/A</v>
      </c>
      <c r="V85" s="151" t="e">
        <f t="shared" ca="1" si="144"/>
        <v>#N/A</v>
      </c>
      <c r="W85" s="151" t="e">
        <f t="shared" ca="1" si="145"/>
        <v>#N/A</v>
      </c>
      <c r="X85" s="343" t="e">
        <f ca="1">VLOOKUP($D85,[2]CurveFetch!$D$8:$S$13000,16,0)*$B85</f>
        <v>#N/A</v>
      </c>
      <c r="Y85" s="141" t="e">
        <f ca="1">VLOOKUP($D85,Curves!$N$2:$T$2600,7)*$B85</f>
        <v>#N/A</v>
      </c>
      <c r="Z85" s="200" t="e">
        <f t="shared" ca="1" si="146"/>
        <v>#N/A</v>
      </c>
      <c r="AA85" s="181" t="e">
        <f t="shared" ca="1" si="147"/>
        <v>#N/A</v>
      </c>
      <c r="AB85" s="181" t="e">
        <f t="shared" ca="1" si="148"/>
        <v>#N/A</v>
      </c>
      <c r="AC85" s="181" t="e">
        <f t="shared" ca="1" si="148"/>
        <v>#N/A</v>
      </c>
      <c r="AD85" s="181" t="e">
        <f t="shared" ca="1" si="149"/>
        <v>#N/A</v>
      </c>
      <c r="AE85" s="182" t="e">
        <f t="shared" ca="1" si="150"/>
        <v>#N/A</v>
      </c>
      <c r="AF85" s="23" t="e">
        <f t="shared" ca="1" si="176"/>
        <v>#N/A</v>
      </c>
      <c r="AG85" s="23" t="e">
        <f t="shared" ca="1" si="177"/>
        <v>#N/A</v>
      </c>
      <c r="AH85" s="23" t="e">
        <f t="shared" ca="1" si="194"/>
        <v>#N/A</v>
      </c>
      <c r="AI85" s="23" t="e">
        <f t="shared" ca="1" si="195"/>
        <v>#N/A</v>
      </c>
      <c r="AJ85" s="23" t="e">
        <f t="shared" ca="1" si="79"/>
        <v>#N/A</v>
      </c>
      <c r="AK85" s="23" t="e">
        <f t="shared" ca="1" si="80"/>
        <v>#N/A</v>
      </c>
      <c r="AL85" s="23" t="e">
        <f t="shared" ca="1" si="89"/>
        <v>#N/A</v>
      </c>
      <c r="AM85" s="23" t="e">
        <f t="shared" ca="1" si="90"/>
        <v>#N/A</v>
      </c>
      <c r="AN85" s="23" t="e">
        <f t="shared" ca="1" si="99"/>
        <v>#N/A</v>
      </c>
      <c r="AO85" s="23" t="e">
        <f t="shared" ca="1" si="100"/>
        <v>#N/A</v>
      </c>
      <c r="AP85" s="23" t="e">
        <f t="shared" ca="1" si="91"/>
        <v>#N/A</v>
      </c>
      <c r="AQ85" s="23" t="e">
        <f t="shared" ca="1" si="92"/>
        <v>#N/A</v>
      </c>
      <c r="AR85" s="23" t="e">
        <f t="shared" ca="1" si="103"/>
        <v>#N/A</v>
      </c>
      <c r="AS85" s="23" t="e">
        <f t="shared" ca="1" si="104"/>
        <v>#N/A</v>
      </c>
      <c r="AT85" s="23" t="e">
        <f t="shared" ca="1" si="123"/>
        <v>#N/A</v>
      </c>
      <c r="AU85" s="23" t="e">
        <f t="shared" ca="1" si="124"/>
        <v>#N/A</v>
      </c>
      <c r="AV85" s="228" t="e">
        <f t="shared" ca="1" si="154"/>
        <v>#N/A</v>
      </c>
      <c r="AW85" s="26" t="e">
        <f t="shared" ca="1" si="155"/>
        <v>#N/A</v>
      </c>
      <c r="AX85" s="228" t="e">
        <f t="shared" ca="1" si="156"/>
        <v>#N/A</v>
      </c>
      <c r="AY85" s="23" t="e">
        <f t="shared" ca="1" si="170"/>
        <v>#N/A</v>
      </c>
      <c r="AZ85" s="23" t="e">
        <f t="shared" ca="1" si="171"/>
        <v>#N/A</v>
      </c>
      <c r="BA85" s="23" t="e">
        <f t="shared" ca="1" si="178"/>
        <v>#N/A</v>
      </c>
      <c r="BB85" s="23" t="e">
        <f t="shared" ca="1" si="179"/>
        <v>#N/A</v>
      </c>
      <c r="BC85" s="23" t="e">
        <f t="shared" ca="1" si="172"/>
        <v>#N/A</v>
      </c>
      <c r="BD85" s="23" t="e">
        <f t="shared" ca="1" si="173"/>
        <v>#N/A</v>
      </c>
      <c r="BE85" s="23" t="e">
        <f t="shared" ca="1" si="180"/>
        <v>#N/A</v>
      </c>
      <c r="BF85" s="23" t="e">
        <f t="shared" ca="1" si="181"/>
        <v>#N/A</v>
      </c>
      <c r="BG85" s="23" t="e">
        <f t="shared" ca="1" si="186"/>
        <v>#N/A</v>
      </c>
      <c r="BH85" s="23" t="e">
        <f t="shared" ca="1" si="187"/>
        <v>#N/A</v>
      </c>
      <c r="BI85" s="23" t="e">
        <f t="shared" ca="1" si="75"/>
        <v>#N/A</v>
      </c>
      <c r="BJ85" s="23" t="e">
        <f t="shared" ca="1" si="76"/>
        <v>#N/A</v>
      </c>
      <c r="BK85" s="23" t="e">
        <f t="shared" ca="1" si="77"/>
        <v>#N/A</v>
      </c>
      <c r="BL85" s="23" t="e">
        <f t="shared" ca="1" si="78"/>
        <v>#N/A</v>
      </c>
      <c r="BM85" s="23" t="e">
        <f t="shared" ca="1" si="81"/>
        <v>#N/A</v>
      </c>
      <c r="BN85" s="23" t="e">
        <f t="shared" ca="1" si="82"/>
        <v>#N/A</v>
      </c>
      <c r="BO85" s="23" t="e">
        <f t="shared" ca="1" si="101"/>
        <v>#N/A</v>
      </c>
      <c r="BP85" s="23" t="e">
        <f t="shared" ca="1" si="102"/>
        <v>#N/A</v>
      </c>
      <c r="BQ85" s="23" t="e">
        <f t="shared" ca="1" si="111"/>
        <v>#N/A</v>
      </c>
      <c r="BR85" s="23" t="e">
        <f t="shared" ca="1" si="112"/>
        <v>#N/A</v>
      </c>
      <c r="BS85" s="23" t="e">
        <f t="shared" ca="1" si="127"/>
        <v>#N/A</v>
      </c>
      <c r="BT85" s="23" t="e">
        <f t="shared" ca="1" si="128"/>
        <v>#N/A</v>
      </c>
      <c r="BU85" s="23" t="e">
        <f t="shared" ca="1" si="129"/>
        <v>#N/A</v>
      </c>
      <c r="BV85" s="23" t="e">
        <f t="shared" ca="1" si="130"/>
        <v>#N/A</v>
      </c>
      <c r="BW85" s="389" t="e">
        <f t="shared" ca="1" si="157"/>
        <v>#N/A</v>
      </c>
      <c r="BX85" s="224" t="e">
        <f t="shared" ca="1" si="158"/>
        <v>#N/A</v>
      </c>
      <c r="BY85" s="93" t="e">
        <f t="shared" ca="1" si="159"/>
        <v>#N/A</v>
      </c>
      <c r="BZ85" s="23" t="e">
        <f t="shared" ca="1" si="184"/>
        <v>#N/A</v>
      </c>
      <c r="CA85" s="23" t="e">
        <f t="shared" ca="1" si="185"/>
        <v>#N/A</v>
      </c>
      <c r="CB85" s="23" t="e">
        <f t="shared" ca="1" si="83"/>
        <v>#N/A</v>
      </c>
      <c r="CC85" s="23" t="e">
        <f t="shared" ca="1" si="84"/>
        <v>#N/A</v>
      </c>
      <c r="CD85" s="23" t="e">
        <f t="shared" ca="1" si="115"/>
        <v>#N/A</v>
      </c>
      <c r="CE85" s="23" t="e">
        <f t="shared" ca="1" si="116"/>
        <v>#N/A</v>
      </c>
      <c r="CF85" s="228" t="e">
        <f t="shared" ca="1" si="160"/>
        <v>#N/A</v>
      </c>
      <c r="CG85" s="224" t="e">
        <f t="shared" ca="1" si="161"/>
        <v>#N/A</v>
      </c>
      <c r="CH85" s="228" t="e">
        <f t="shared" ca="1" si="162"/>
        <v>#N/A</v>
      </c>
      <c r="CI85" s="23" t="e">
        <f t="shared" ca="1" si="163"/>
        <v>#N/A</v>
      </c>
      <c r="CJ85" s="23" t="e">
        <f t="shared" ca="1" si="164"/>
        <v>#N/A</v>
      </c>
      <c r="CK85" s="23" t="e">
        <f t="shared" ca="1" si="168"/>
        <v>#N/A</v>
      </c>
      <c r="CL85" s="23" t="e">
        <f t="shared" ca="1" si="169"/>
        <v>#N/A</v>
      </c>
      <c r="CM85" s="23" t="e">
        <f t="shared" ca="1" si="174"/>
        <v>#N/A</v>
      </c>
      <c r="CN85" s="23" t="e">
        <f t="shared" ca="1" si="175"/>
        <v>#N/A</v>
      </c>
      <c r="CO85" s="23" t="e">
        <f t="shared" ca="1" si="182"/>
        <v>#N/A</v>
      </c>
      <c r="CP85" s="23" t="e">
        <f t="shared" ca="1" si="183"/>
        <v>#N/A</v>
      </c>
      <c r="CQ85" s="23" t="e">
        <f t="shared" ca="1" si="188"/>
        <v>#N/A</v>
      </c>
      <c r="CR85" s="23" t="e">
        <f t="shared" ca="1" si="189"/>
        <v>#N/A</v>
      </c>
      <c r="CS85" s="23" t="e">
        <f t="shared" ca="1" si="190"/>
        <v>#N/A</v>
      </c>
      <c r="CT85" s="23" t="e">
        <f t="shared" ca="1" si="191"/>
        <v>#N/A</v>
      </c>
      <c r="CU85" s="23" t="e">
        <f t="shared" ca="1" si="65"/>
        <v>#N/A</v>
      </c>
      <c r="CV85" s="23" t="e">
        <f t="shared" ca="1" si="66"/>
        <v>#N/A</v>
      </c>
      <c r="CW85" s="23" t="e">
        <f t="shared" ca="1" si="109"/>
        <v>#N/A</v>
      </c>
      <c r="CX85" s="23" t="e">
        <f t="shared" ca="1" si="110"/>
        <v>#N/A</v>
      </c>
      <c r="CY85" s="23" t="e">
        <f t="shared" ca="1" si="67"/>
        <v>#N/A</v>
      </c>
      <c r="CZ85" s="23" t="e">
        <f t="shared" ca="1" si="68"/>
        <v>#N/A</v>
      </c>
      <c r="DA85" s="23" t="e">
        <f t="shared" ca="1" si="85"/>
        <v>#N/A</v>
      </c>
      <c r="DB85" s="23" t="e">
        <f t="shared" ca="1" si="86"/>
        <v>#N/A</v>
      </c>
      <c r="DC85" s="23"/>
      <c r="DD85" s="23"/>
      <c r="DE85" s="23" t="e">
        <f t="shared" ca="1" si="87"/>
        <v>#N/A</v>
      </c>
      <c r="DF85" s="23" t="e">
        <f t="shared" ca="1" si="88"/>
        <v>#N/A</v>
      </c>
      <c r="DG85" s="23" t="e">
        <f t="shared" ca="1" si="93"/>
        <v>#N/A</v>
      </c>
      <c r="DH85" s="23" t="e">
        <f t="shared" ca="1" si="94"/>
        <v>#N/A</v>
      </c>
      <c r="DI85" s="23" t="e">
        <f t="shared" ca="1" si="105"/>
        <v>#N/A</v>
      </c>
      <c r="DJ85" s="23" t="e">
        <f t="shared" ca="1" si="106"/>
        <v>#N/A</v>
      </c>
      <c r="DK85" s="23" t="e">
        <f t="shared" ca="1" si="113"/>
        <v>#N/A</v>
      </c>
      <c r="DL85" s="23" t="e">
        <f t="shared" ca="1" si="114"/>
        <v>#N/A</v>
      </c>
      <c r="DM85" s="23" t="e">
        <f t="shared" ca="1" si="117"/>
        <v>#N/A</v>
      </c>
      <c r="DN85" s="23" t="e">
        <f t="shared" ca="1" si="118"/>
        <v>#N/A</v>
      </c>
      <c r="DO85" s="23" t="e">
        <f t="shared" ca="1" si="119"/>
        <v>#N/A</v>
      </c>
      <c r="DP85" s="23" t="e">
        <f t="shared" ca="1" si="120"/>
        <v>#N/A</v>
      </c>
      <c r="DQ85" s="23" t="e">
        <f t="shared" ca="1" si="133"/>
        <v>#N/A</v>
      </c>
      <c r="DR85" s="23" t="e">
        <f t="shared" ca="1" si="134"/>
        <v>#N/A</v>
      </c>
      <c r="DS85" s="228" t="e">
        <f t="shared" ca="1" si="165"/>
        <v>#N/A</v>
      </c>
      <c r="DT85" s="93" t="e">
        <f t="shared" ca="1" si="166"/>
        <v>#N/A</v>
      </c>
      <c r="DU85" s="228" t="e">
        <f t="shared" ca="1" si="167"/>
        <v>#N/A</v>
      </c>
      <c r="DZ85" s="23" t="e">
        <f t="shared" ca="1" si="192"/>
        <v>#N/A</v>
      </c>
      <c r="EA85" s="23" t="e">
        <f t="shared" ca="1" si="193"/>
        <v>#N/A</v>
      </c>
      <c r="EB85" s="23" t="e">
        <f t="shared" ca="1" si="71"/>
        <v>#N/A</v>
      </c>
      <c r="EC85" s="23" t="e">
        <f t="shared" ca="1" si="72"/>
        <v>#N/A</v>
      </c>
      <c r="ED85" s="23" t="e">
        <f t="shared" ca="1" si="97"/>
        <v>#N/A</v>
      </c>
      <c r="EE85" s="23" t="e">
        <f t="shared" ca="1" si="98"/>
        <v>#N/A</v>
      </c>
      <c r="EF85" s="23" t="e">
        <f t="shared" ca="1" si="125"/>
        <v>#N/A</v>
      </c>
      <c r="EG85" s="23" t="e">
        <f t="shared" ca="1" si="126"/>
        <v>#N/A</v>
      </c>
      <c r="EH85" s="23" t="e">
        <f t="shared" ca="1" si="107"/>
        <v>#N/A</v>
      </c>
      <c r="EI85" s="23" t="e">
        <f t="shared" ca="1" si="108"/>
        <v>#N/A</v>
      </c>
      <c r="EJ85" s="23" t="e">
        <f t="shared" ca="1" si="121"/>
        <v>#N/A</v>
      </c>
      <c r="EK85" s="23" t="e">
        <f t="shared" ca="1" si="122"/>
        <v>#N/A</v>
      </c>
      <c r="EL85" s="23" t="e">
        <f t="shared" ca="1" si="131"/>
        <v>#N/A</v>
      </c>
      <c r="EM85" s="23" t="e">
        <f t="shared" ca="1" si="132"/>
        <v>#N/A</v>
      </c>
      <c r="EN85" s="228" t="e">
        <f t="shared" ca="1" si="151"/>
        <v>#N/A</v>
      </c>
      <c r="EO85" s="93" t="e">
        <f t="shared" ca="1" si="152"/>
        <v>#N/A</v>
      </c>
      <c r="EP85" s="93" t="e">
        <f t="shared" ca="1" si="153"/>
        <v>#N/A</v>
      </c>
    </row>
    <row r="86" spans="1:146" x14ac:dyDescent="0.2">
      <c r="A86" s="172" t="e">
        <f ca="1">VLOOKUP($D86,Curves!$A$2:$I$1700,9)</f>
        <v>#N/A</v>
      </c>
      <c r="B86" s="86" t="e">
        <f t="shared" ca="1" si="136"/>
        <v>#N/A</v>
      </c>
      <c r="C86" s="86">
        <f t="shared" si="137"/>
        <v>31</v>
      </c>
      <c r="D86" s="139">
        <v>39264</v>
      </c>
      <c r="E86" s="173" t="e">
        <f ca="1">VLOOKUP($D86,Curves!$A$2:$H$1700,2)*$B86</f>
        <v>#N/A</v>
      </c>
      <c r="F86" s="172" t="e">
        <f ca="1">VLOOKUP($D86,Curves!$A$2:$H$1700,3)*$B86</f>
        <v>#N/A</v>
      </c>
      <c r="G86" s="172" t="e">
        <f ca="1">VLOOKUP($D86,Curves!$A$2:$H$1700,7)*$B86</f>
        <v>#N/A</v>
      </c>
      <c r="H86" s="172" t="e">
        <f ca="1">VLOOKUP($D86,Curves!$A$2:$H$1700,5)*$B86</f>
        <v>#N/A</v>
      </c>
      <c r="I86" s="172" t="e">
        <f ca="1">VLOOKUP($D86,Curves!$A$2:$H$1700,4)*$B86</f>
        <v>#N/A</v>
      </c>
      <c r="J86" s="174" t="e">
        <f ca="1">VLOOKUP($D86,Curves!$A$2:$H$1700,8)*$B86</f>
        <v>#N/A</v>
      </c>
      <c r="K86" s="172" t="e">
        <f t="shared" ca="1" si="138"/>
        <v>#N/A</v>
      </c>
      <c r="L86" s="140" t="e">
        <f ca="1">VLOOKUP($D86,Curves!$N$2:$T$2600,2)*$B86</f>
        <v>#N/A</v>
      </c>
      <c r="M86" s="141" t="e">
        <f ca="1">VLOOKUP($D86,Curves!$N$2:$T$2600,3)*$B86</f>
        <v>#N/A</v>
      </c>
      <c r="N86" s="181" t="e">
        <f t="shared" ca="1" si="139"/>
        <v>#N/A</v>
      </c>
      <c r="O86" s="182" t="e">
        <f t="shared" ca="1" si="140"/>
        <v>#N/A</v>
      </c>
      <c r="P86" s="173" t="e">
        <f t="shared" ca="1" si="135"/>
        <v>#N/A</v>
      </c>
      <c r="Q86" s="140" t="e">
        <f ca="1">VLOOKUP($D86,Curves!$N$2:$T$2600,4)*$B86</f>
        <v>#N/A</v>
      </c>
      <c r="R86" s="141" t="e">
        <f ca="1">VLOOKUP($D86,Curves!$N$2:$T$2600,5)*$B86</f>
        <v>#N/A</v>
      </c>
      <c r="S86" s="181" t="e">
        <f t="shared" ca="1" si="141"/>
        <v>#N/A</v>
      </c>
      <c r="T86" s="182" t="e">
        <f t="shared" ca="1" si="142"/>
        <v>#N/A</v>
      </c>
      <c r="U86" s="151" t="e">
        <f t="shared" ca="1" si="143"/>
        <v>#N/A</v>
      </c>
      <c r="V86" s="151" t="e">
        <f t="shared" ca="1" si="144"/>
        <v>#N/A</v>
      </c>
      <c r="W86" s="151" t="e">
        <f t="shared" ca="1" si="145"/>
        <v>#N/A</v>
      </c>
      <c r="X86" s="343" t="e">
        <f ca="1">VLOOKUP($D86,[2]CurveFetch!$D$8:$S$13000,16,0)*$B86</f>
        <v>#N/A</v>
      </c>
      <c r="Y86" s="141" t="e">
        <f ca="1">VLOOKUP($D86,Curves!$N$2:$T$2600,7)*$B86</f>
        <v>#N/A</v>
      </c>
      <c r="Z86" s="200" t="e">
        <f t="shared" ca="1" si="146"/>
        <v>#N/A</v>
      </c>
      <c r="AA86" s="181" t="e">
        <f t="shared" ca="1" si="147"/>
        <v>#N/A</v>
      </c>
      <c r="AB86" s="181" t="e">
        <f t="shared" ca="1" si="148"/>
        <v>#N/A</v>
      </c>
      <c r="AC86" s="181" t="e">
        <f t="shared" ca="1" si="148"/>
        <v>#N/A</v>
      </c>
      <c r="AD86" s="181" t="e">
        <f t="shared" ca="1" si="149"/>
        <v>#N/A</v>
      </c>
      <c r="AE86" s="182" t="e">
        <f t="shared" ca="1" si="150"/>
        <v>#N/A</v>
      </c>
      <c r="AF86" s="23" t="e">
        <f t="shared" ca="1" si="176"/>
        <v>#N/A</v>
      </c>
      <c r="AG86" s="23" t="e">
        <f t="shared" ca="1" si="177"/>
        <v>#N/A</v>
      </c>
      <c r="AH86" s="23" t="e">
        <f t="shared" ca="1" si="194"/>
        <v>#N/A</v>
      </c>
      <c r="AI86" s="23" t="e">
        <f t="shared" ca="1" si="195"/>
        <v>#N/A</v>
      </c>
      <c r="AJ86" s="23" t="e">
        <f t="shared" ca="1" si="79"/>
        <v>#N/A</v>
      </c>
      <c r="AK86" s="23" t="e">
        <f t="shared" ca="1" si="80"/>
        <v>#N/A</v>
      </c>
      <c r="AL86" s="23" t="e">
        <f t="shared" ca="1" si="89"/>
        <v>#N/A</v>
      </c>
      <c r="AM86" s="23" t="e">
        <f t="shared" ca="1" si="90"/>
        <v>#N/A</v>
      </c>
      <c r="AN86" s="23" t="e">
        <f t="shared" ca="1" si="99"/>
        <v>#N/A</v>
      </c>
      <c r="AO86" s="23" t="e">
        <f t="shared" ca="1" si="100"/>
        <v>#N/A</v>
      </c>
      <c r="AP86" s="23" t="e">
        <f t="shared" ca="1" si="91"/>
        <v>#N/A</v>
      </c>
      <c r="AQ86" s="23" t="e">
        <f t="shared" ca="1" si="92"/>
        <v>#N/A</v>
      </c>
      <c r="AR86" s="23" t="e">
        <f t="shared" ca="1" si="103"/>
        <v>#N/A</v>
      </c>
      <c r="AS86" s="23" t="e">
        <f t="shared" ca="1" si="104"/>
        <v>#N/A</v>
      </c>
      <c r="AT86" s="23" t="e">
        <f t="shared" ca="1" si="123"/>
        <v>#N/A</v>
      </c>
      <c r="AU86" s="23" t="e">
        <f t="shared" ca="1" si="124"/>
        <v>#N/A</v>
      </c>
      <c r="AV86" s="228" t="e">
        <f t="shared" ca="1" si="154"/>
        <v>#N/A</v>
      </c>
      <c r="AW86" s="26" t="e">
        <f t="shared" ca="1" si="155"/>
        <v>#N/A</v>
      </c>
      <c r="AX86" s="228" t="e">
        <f t="shared" ca="1" si="156"/>
        <v>#N/A</v>
      </c>
      <c r="AY86" s="23" t="e">
        <f t="shared" ca="1" si="170"/>
        <v>#N/A</v>
      </c>
      <c r="AZ86" s="23" t="e">
        <f t="shared" ca="1" si="171"/>
        <v>#N/A</v>
      </c>
      <c r="BA86" s="23" t="e">
        <f t="shared" ca="1" si="178"/>
        <v>#N/A</v>
      </c>
      <c r="BB86" s="23" t="e">
        <f t="shared" ca="1" si="179"/>
        <v>#N/A</v>
      </c>
      <c r="BC86" s="23" t="e">
        <f t="shared" ca="1" si="172"/>
        <v>#N/A</v>
      </c>
      <c r="BD86" s="23" t="e">
        <f t="shared" ca="1" si="173"/>
        <v>#N/A</v>
      </c>
      <c r="BE86" s="23" t="e">
        <f t="shared" ca="1" si="180"/>
        <v>#N/A</v>
      </c>
      <c r="BF86" s="23" t="e">
        <f t="shared" ca="1" si="181"/>
        <v>#N/A</v>
      </c>
      <c r="BG86" s="23" t="e">
        <f t="shared" ca="1" si="186"/>
        <v>#N/A</v>
      </c>
      <c r="BH86" s="23" t="e">
        <f t="shared" ca="1" si="187"/>
        <v>#N/A</v>
      </c>
      <c r="BI86" s="23" t="e">
        <f t="shared" ca="1" si="75"/>
        <v>#N/A</v>
      </c>
      <c r="BJ86" s="23" t="e">
        <f t="shared" ca="1" si="76"/>
        <v>#N/A</v>
      </c>
      <c r="BK86" s="23" t="e">
        <f t="shared" ca="1" si="77"/>
        <v>#N/A</v>
      </c>
      <c r="BL86" s="23" t="e">
        <f t="shared" ca="1" si="78"/>
        <v>#N/A</v>
      </c>
      <c r="BM86" s="23" t="e">
        <f t="shared" ca="1" si="81"/>
        <v>#N/A</v>
      </c>
      <c r="BN86" s="23" t="e">
        <f t="shared" ca="1" si="82"/>
        <v>#N/A</v>
      </c>
      <c r="BO86" s="23" t="e">
        <f t="shared" ca="1" si="101"/>
        <v>#N/A</v>
      </c>
      <c r="BP86" s="23" t="e">
        <f t="shared" ca="1" si="102"/>
        <v>#N/A</v>
      </c>
      <c r="BQ86" s="23" t="e">
        <f t="shared" ca="1" si="111"/>
        <v>#N/A</v>
      </c>
      <c r="BR86" s="23" t="e">
        <f t="shared" ca="1" si="112"/>
        <v>#N/A</v>
      </c>
      <c r="BS86" s="23" t="e">
        <f t="shared" ca="1" si="127"/>
        <v>#N/A</v>
      </c>
      <c r="BT86" s="23" t="e">
        <f t="shared" ca="1" si="128"/>
        <v>#N/A</v>
      </c>
      <c r="BU86" s="23" t="e">
        <f t="shared" ca="1" si="129"/>
        <v>#N/A</v>
      </c>
      <c r="BV86" s="23" t="e">
        <f t="shared" ca="1" si="130"/>
        <v>#N/A</v>
      </c>
      <c r="BW86" s="389" t="e">
        <f t="shared" ca="1" si="157"/>
        <v>#N/A</v>
      </c>
      <c r="BX86" s="224" t="e">
        <f t="shared" ca="1" si="158"/>
        <v>#N/A</v>
      </c>
      <c r="BY86" s="93" t="e">
        <f t="shared" ca="1" si="159"/>
        <v>#N/A</v>
      </c>
      <c r="BZ86" s="23" t="e">
        <f t="shared" ca="1" si="184"/>
        <v>#N/A</v>
      </c>
      <c r="CA86" s="23" t="e">
        <f t="shared" ca="1" si="185"/>
        <v>#N/A</v>
      </c>
      <c r="CB86" s="23" t="e">
        <f t="shared" ca="1" si="83"/>
        <v>#N/A</v>
      </c>
      <c r="CC86" s="23" t="e">
        <f t="shared" ca="1" si="84"/>
        <v>#N/A</v>
      </c>
      <c r="CD86" s="23" t="e">
        <f t="shared" ca="1" si="115"/>
        <v>#N/A</v>
      </c>
      <c r="CE86" s="23" t="e">
        <f t="shared" ca="1" si="116"/>
        <v>#N/A</v>
      </c>
      <c r="CF86" s="228" t="e">
        <f t="shared" ca="1" si="160"/>
        <v>#N/A</v>
      </c>
      <c r="CG86" s="224" t="e">
        <f t="shared" ca="1" si="161"/>
        <v>#N/A</v>
      </c>
      <c r="CH86" s="228" t="e">
        <f t="shared" ca="1" si="162"/>
        <v>#N/A</v>
      </c>
      <c r="CI86" s="23" t="e">
        <f t="shared" ca="1" si="163"/>
        <v>#N/A</v>
      </c>
      <c r="CJ86" s="23" t="e">
        <f t="shared" ca="1" si="164"/>
        <v>#N/A</v>
      </c>
      <c r="CK86" s="23" t="e">
        <f t="shared" ca="1" si="168"/>
        <v>#N/A</v>
      </c>
      <c r="CL86" s="23" t="e">
        <f t="shared" ca="1" si="169"/>
        <v>#N/A</v>
      </c>
      <c r="CM86" s="23" t="e">
        <f t="shared" ca="1" si="174"/>
        <v>#N/A</v>
      </c>
      <c r="CN86" s="23" t="e">
        <f t="shared" ca="1" si="175"/>
        <v>#N/A</v>
      </c>
      <c r="CO86" s="23" t="e">
        <f t="shared" ca="1" si="182"/>
        <v>#N/A</v>
      </c>
      <c r="CP86" s="23" t="e">
        <f t="shared" ca="1" si="183"/>
        <v>#N/A</v>
      </c>
      <c r="CQ86" s="23" t="e">
        <f t="shared" ca="1" si="188"/>
        <v>#N/A</v>
      </c>
      <c r="CR86" s="23" t="e">
        <f t="shared" ca="1" si="189"/>
        <v>#N/A</v>
      </c>
      <c r="CS86" s="23" t="e">
        <f t="shared" ca="1" si="190"/>
        <v>#N/A</v>
      </c>
      <c r="CT86" s="23" t="e">
        <f t="shared" ca="1" si="191"/>
        <v>#N/A</v>
      </c>
      <c r="CU86" s="23" t="e">
        <f t="shared" ref="CU86:CU149" ca="1" si="196">$CU$7*$J$2*$J$5*$AB86</f>
        <v>#N/A</v>
      </c>
      <c r="CV86" s="23" t="e">
        <f t="shared" ref="CV86:CV149" ca="1" si="197">$CU$7*$J$3*$J$5*$AC86</f>
        <v>#N/A</v>
      </c>
      <c r="CW86" s="23" t="e">
        <f t="shared" ca="1" si="109"/>
        <v>#N/A</v>
      </c>
      <c r="CX86" s="23" t="e">
        <f t="shared" ca="1" si="110"/>
        <v>#N/A</v>
      </c>
      <c r="CY86" s="23" t="e">
        <f t="shared" ca="1" si="67"/>
        <v>#N/A</v>
      </c>
      <c r="CZ86" s="23" t="e">
        <f t="shared" ca="1" si="68"/>
        <v>#N/A</v>
      </c>
      <c r="DA86" s="23" t="e">
        <f t="shared" ca="1" si="85"/>
        <v>#N/A</v>
      </c>
      <c r="DB86" s="23" t="e">
        <f t="shared" ca="1" si="86"/>
        <v>#N/A</v>
      </c>
      <c r="DC86" s="23"/>
      <c r="DD86" s="23"/>
      <c r="DE86" s="23" t="e">
        <f t="shared" ca="1" si="87"/>
        <v>#N/A</v>
      </c>
      <c r="DF86" s="23" t="e">
        <f t="shared" ca="1" si="88"/>
        <v>#N/A</v>
      </c>
      <c r="DG86" s="23" t="e">
        <f t="shared" ca="1" si="93"/>
        <v>#N/A</v>
      </c>
      <c r="DH86" s="23" t="e">
        <f t="shared" ca="1" si="94"/>
        <v>#N/A</v>
      </c>
      <c r="DI86" s="23" t="e">
        <f t="shared" ca="1" si="105"/>
        <v>#N/A</v>
      </c>
      <c r="DJ86" s="23" t="e">
        <f t="shared" ca="1" si="106"/>
        <v>#N/A</v>
      </c>
      <c r="DK86" s="23" t="e">
        <f t="shared" ca="1" si="113"/>
        <v>#N/A</v>
      </c>
      <c r="DL86" s="23" t="e">
        <f t="shared" ca="1" si="114"/>
        <v>#N/A</v>
      </c>
      <c r="DM86" s="23" t="e">
        <f t="shared" ca="1" si="117"/>
        <v>#N/A</v>
      </c>
      <c r="DN86" s="23" t="e">
        <f t="shared" ca="1" si="118"/>
        <v>#N/A</v>
      </c>
      <c r="DO86" s="23" t="e">
        <f t="shared" ca="1" si="119"/>
        <v>#N/A</v>
      </c>
      <c r="DP86" s="23" t="e">
        <f t="shared" ca="1" si="120"/>
        <v>#N/A</v>
      </c>
      <c r="DQ86" s="23" t="e">
        <f t="shared" ca="1" si="133"/>
        <v>#N/A</v>
      </c>
      <c r="DR86" s="23" t="e">
        <f t="shared" ca="1" si="134"/>
        <v>#N/A</v>
      </c>
      <c r="DS86" s="228" t="e">
        <f t="shared" ca="1" si="165"/>
        <v>#N/A</v>
      </c>
      <c r="DT86" s="93" t="e">
        <f t="shared" ca="1" si="166"/>
        <v>#N/A</v>
      </c>
      <c r="DU86" s="228" t="e">
        <f t="shared" ca="1" si="167"/>
        <v>#N/A</v>
      </c>
      <c r="DZ86" s="23" t="e">
        <f t="shared" ca="1" si="192"/>
        <v>#N/A</v>
      </c>
      <c r="EA86" s="23" t="e">
        <f t="shared" ca="1" si="193"/>
        <v>#N/A</v>
      </c>
      <c r="EB86" s="23" t="e">
        <f t="shared" ca="1" si="71"/>
        <v>#N/A</v>
      </c>
      <c r="EC86" s="23" t="e">
        <f t="shared" ca="1" si="72"/>
        <v>#N/A</v>
      </c>
      <c r="ED86" s="23" t="e">
        <f t="shared" ca="1" si="97"/>
        <v>#N/A</v>
      </c>
      <c r="EE86" s="23" t="e">
        <f t="shared" ca="1" si="98"/>
        <v>#N/A</v>
      </c>
      <c r="EF86" s="23" t="e">
        <f t="shared" ca="1" si="125"/>
        <v>#N/A</v>
      </c>
      <c r="EG86" s="23" t="e">
        <f t="shared" ca="1" si="126"/>
        <v>#N/A</v>
      </c>
      <c r="EH86" s="23" t="e">
        <f t="shared" ca="1" si="107"/>
        <v>#N/A</v>
      </c>
      <c r="EI86" s="23" t="e">
        <f t="shared" ca="1" si="108"/>
        <v>#N/A</v>
      </c>
      <c r="EJ86" s="23" t="e">
        <f t="shared" ca="1" si="121"/>
        <v>#N/A</v>
      </c>
      <c r="EK86" s="23" t="e">
        <f t="shared" ca="1" si="122"/>
        <v>#N/A</v>
      </c>
      <c r="EL86" s="23" t="e">
        <f t="shared" ca="1" si="131"/>
        <v>#N/A</v>
      </c>
      <c r="EM86" s="23" t="e">
        <f t="shared" ca="1" si="132"/>
        <v>#N/A</v>
      </c>
      <c r="EN86" s="228" t="e">
        <f t="shared" ca="1" si="151"/>
        <v>#N/A</v>
      </c>
      <c r="EO86" s="93" t="e">
        <f t="shared" ca="1" si="152"/>
        <v>#N/A</v>
      </c>
      <c r="EP86" s="93" t="e">
        <f t="shared" ca="1" si="153"/>
        <v>#N/A</v>
      </c>
    </row>
    <row r="87" spans="1:146" x14ac:dyDescent="0.2">
      <c r="A87" s="172" t="e">
        <f ca="1">VLOOKUP($D87,Curves!$A$2:$I$1700,9)</f>
        <v>#N/A</v>
      </c>
      <c r="B87" s="86" t="e">
        <f t="shared" ca="1" si="136"/>
        <v>#N/A</v>
      </c>
      <c r="C87" s="86">
        <f t="shared" si="137"/>
        <v>31</v>
      </c>
      <c r="D87" s="139">
        <v>39295</v>
      </c>
      <c r="E87" s="173" t="e">
        <f ca="1">VLOOKUP($D87,Curves!$A$2:$H$1700,2)*$B87</f>
        <v>#N/A</v>
      </c>
      <c r="F87" s="172" t="e">
        <f ca="1">VLOOKUP($D87,Curves!$A$2:$H$1700,3)*$B87</f>
        <v>#N/A</v>
      </c>
      <c r="G87" s="172" t="e">
        <f ca="1">VLOOKUP($D87,Curves!$A$2:$H$1700,7)*$B87</f>
        <v>#N/A</v>
      </c>
      <c r="H87" s="172" t="e">
        <f ca="1">VLOOKUP($D87,Curves!$A$2:$H$1700,5)*$B87</f>
        <v>#N/A</v>
      </c>
      <c r="I87" s="172" t="e">
        <f ca="1">VLOOKUP($D87,Curves!$A$2:$H$1700,4)*$B87</f>
        <v>#N/A</v>
      </c>
      <c r="J87" s="174" t="e">
        <f ca="1">VLOOKUP($D87,Curves!$A$2:$H$1700,8)*$B87</f>
        <v>#N/A</v>
      </c>
      <c r="K87" s="172" t="e">
        <f t="shared" ca="1" si="138"/>
        <v>#N/A</v>
      </c>
      <c r="L87" s="140" t="e">
        <f ca="1">VLOOKUP($D87,Curves!$N$2:$T$2600,2)*$B87</f>
        <v>#N/A</v>
      </c>
      <c r="M87" s="141" t="e">
        <f ca="1">VLOOKUP($D87,Curves!$N$2:$T$2600,3)*$B87</f>
        <v>#N/A</v>
      </c>
      <c r="N87" s="181" t="e">
        <f t="shared" ca="1" si="139"/>
        <v>#N/A</v>
      </c>
      <c r="O87" s="182" t="e">
        <f t="shared" ca="1" si="140"/>
        <v>#N/A</v>
      </c>
      <c r="P87" s="173" t="e">
        <f t="shared" ca="1" si="135"/>
        <v>#N/A</v>
      </c>
      <c r="Q87" s="140" t="e">
        <f ca="1">VLOOKUP($D87,Curves!$N$2:$T$2600,4)*$B87</f>
        <v>#N/A</v>
      </c>
      <c r="R87" s="141" t="e">
        <f ca="1">VLOOKUP($D87,Curves!$N$2:$T$2600,5)*$B87</f>
        <v>#N/A</v>
      </c>
      <c r="S87" s="181" t="e">
        <f t="shared" ca="1" si="141"/>
        <v>#N/A</v>
      </c>
      <c r="T87" s="182" t="e">
        <f t="shared" ca="1" si="142"/>
        <v>#N/A</v>
      </c>
      <c r="U87" s="151" t="e">
        <f t="shared" ca="1" si="143"/>
        <v>#N/A</v>
      </c>
      <c r="V87" s="151" t="e">
        <f t="shared" ca="1" si="144"/>
        <v>#N/A</v>
      </c>
      <c r="W87" s="151" t="e">
        <f t="shared" ca="1" si="145"/>
        <v>#N/A</v>
      </c>
      <c r="X87" s="343" t="e">
        <f ca="1">VLOOKUP($D87,[2]CurveFetch!$D$8:$S$13000,16,0)*$B87</f>
        <v>#N/A</v>
      </c>
      <c r="Y87" s="141" t="e">
        <f ca="1">VLOOKUP($D87,Curves!$N$2:$T$2600,7)*$B87</f>
        <v>#N/A</v>
      </c>
      <c r="Z87" s="200" t="e">
        <f t="shared" ca="1" si="146"/>
        <v>#N/A</v>
      </c>
      <c r="AA87" s="181" t="e">
        <f t="shared" ca="1" si="147"/>
        <v>#N/A</v>
      </c>
      <c r="AB87" s="181" t="e">
        <f t="shared" ca="1" si="148"/>
        <v>#N/A</v>
      </c>
      <c r="AC87" s="181" t="e">
        <f t="shared" ca="1" si="148"/>
        <v>#N/A</v>
      </c>
      <c r="AD87" s="181" t="e">
        <f t="shared" ca="1" si="149"/>
        <v>#N/A</v>
      </c>
      <c r="AE87" s="182" t="e">
        <f t="shared" ca="1" si="150"/>
        <v>#N/A</v>
      </c>
      <c r="AF87" s="23" t="e">
        <f t="shared" ca="1" si="176"/>
        <v>#N/A</v>
      </c>
      <c r="AG87" s="23" t="e">
        <f t="shared" ca="1" si="177"/>
        <v>#N/A</v>
      </c>
      <c r="AH87" s="23" t="e">
        <f t="shared" ca="1" si="194"/>
        <v>#N/A</v>
      </c>
      <c r="AI87" s="23" t="e">
        <f t="shared" ca="1" si="195"/>
        <v>#N/A</v>
      </c>
      <c r="AJ87" s="23" t="e">
        <f t="shared" ca="1" si="79"/>
        <v>#N/A</v>
      </c>
      <c r="AK87" s="23" t="e">
        <f t="shared" ca="1" si="80"/>
        <v>#N/A</v>
      </c>
      <c r="AL87" s="23" t="e">
        <f t="shared" ca="1" si="89"/>
        <v>#N/A</v>
      </c>
      <c r="AM87" s="23" t="e">
        <f t="shared" ca="1" si="90"/>
        <v>#N/A</v>
      </c>
      <c r="AN87" s="23" t="e">
        <f t="shared" ca="1" si="99"/>
        <v>#N/A</v>
      </c>
      <c r="AO87" s="23" t="e">
        <f t="shared" ca="1" si="100"/>
        <v>#N/A</v>
      </c>
      <c r="AP87" s="23" t="e">
        <f t="shared" ca="1" si="91"/>
        <v>#N/A</v>
      </c>
      <c r="AQ87" s="23" t="e">
        <f t="shared" ca="1" si="92"/>
        <v>#N/A</v>
      </c>
      <c r="AR87" s="23" t="e">
        <f t="shared" ca="1" si="103"/>
        <v>#N/A</v>
      </c>
      <c r="AS87" s="23" t="e">
        <f t="shared" ca="1" si="104"/>
        <v>#N/A</v>
      </c>
      <c r="AT87" s="23" t="e">
        <f t="shared" ca="1" si="123"/>
        <v>#N/A</v>
      </c>
      <c r="AU87" s="23" t="e">
        <f t="shared" ca="1" si="124"/>
        <v>#N/A</v>
      </c>
      <c r="AV87" s="228" t="e">
        <f t="shared" ca="1" si="154"/>
        <v>#N/A</v>
      </c>
      <c r="AW87" s="26" t="e">
        <f t="shared" ca="1" si="155"/>
        <v>#N/A</v>
      </c>
      <c r="AX87" s="228" t="e">
        <f t="shared" ca="1" si="156"/>
        <v>#N/A</v>
      </c>
      <c r="AY87" s="23" t="e">
        <f t="shared" ca="1" si="170"/>
        <v>#N/A</v>
      </c>
      <c r="AZ87" s="23" t="e">
        <f t="shared" ca="1" si="171"/>
        <v>#N/A</v>
      </c>
      <c r="BA87" s="23" t="e">
        <f t="shared" ca="1" si="178"/>
        <v>#N/A</v>
      </c>
      <c r="BB87" s="23" t="e">
        <f t="shared" ca="1" si="179"/>
        <v>#N/A</v>
      </c>
      <c r="BC87" s="23" t="e">
        <f t="shared" ca="1" si="172"/>
        <v>#N/A</v>
      </c>
      <c r="BD87" s="23" t="e">
        <f t="shared" ca="1" si="173"/>
        <v>#N/A</v>
      </c>
      <c r="BE87" s="23" t="e">
        <f t="shared" ca="1" si="180"/>
        <v>#N/A</v>
      </c>
      <c r="BF87" s="23" t="e">
        <f t="shared" ca="1" si="181"/>
        <v>#N/A</v>
      </c>
      <c r="BG87" s="23" t="e">
        <f t="shared" ca="1" si="186"/>
        <v>#N/A</v>
      </c>
      <c r="BH87" s="23" t="e">
        <f t="shared" ca="1" si="187"/>
        <v>#N/A</v>
      </c>
      <c r="BI87" s="23" t="e">
        <f t="shared" ca="1" si="75"/>
        <v>#N/A</v>
      </c>
      <c r="BJ87" s="23" t="e">
        <f t="shared" ca="1" si="76"/>
        <v>#N/A</v>
      </c>
      <c r="BK87" s="23" t="e">
        <f t="shared" ca="1" si="77"/>
        <v>#N/A</v>
      </c>
      <c r="BL87" s="23" t="e">
        <f t="shared" ca="1" si="78"/>
        <v>#N/A</v>
      </c>
      <c r="BM87" s="23" t="e">
        <f t="shared" ca="1" si="81"/>
        <v>#N/A</v>
      </c>
      <c r="BN87" s="23" t="e">
        <f t="shared" ca="1" si="82"/>
        <v>#N/A</v>
      </c>
      <c r="BO87" s="23" t="e">
        <f t="shared" ca="1" si="101"/>
        <v>#N/A</v>
      </c>
      <c r="BP87" s="23" t="e">
        <f t="shared" ca="1" si="102"/>
        <v>#N/A</v>
      </c>
      <c r="BQ87" s="23" t="e">
        <f t="shared" ca="1" si="111"/>
        <v>#N/A</v>
      </c>
      <c r="BR87" s="23" t="e">
        <f t="shared" ca="1" si="112"/>
        <v>#N/A</v>
      </c>
      <c r="BS87" s="23" t="e">
        <f t="shared" ca="1" si="127"/>
        <v>#N/A</v>
      </c>
      <c r="BT87" s="23" t="e">
        <f t="shared" ca="1" si="128"/>
        <v>#N/A</v>
      </c>
      <c r="BU87" s="23" t="e">
        <f t="shared" ca="1" si="129"/>
        <v>#N/A</v>
      </c>
      <c r="BV87" s="23" t="e">
        <f t="shared" ca="1" si="130"/>
        <v>#N/A</v>
      </c>
      <c r="BW87" s="389" t="e">
        <f t="shared" ca="1" si="157"/>
        <v>#N/A</v>
      </c>
      <c r="BX87" s="224" t="e">
        <f t="shared" ca="1" si="158"/>
        <v>#N/A</v>
      </c>
      <c r="BY87" s="93" t="e">
        <f t="shared" ca="1" si="159"/>
        <v>#N/A</v>
      </c>
      <c r="BZ87" s="23" t="e">
        <f t="shared" ca="1" si="184"/>
        <v>#N/A</v>
      </c>
      <c r="CA87" s="23" t="e">
        <f t="shared" ca="1" si="185"/>
        <v>#N/A</v>
      </c>
      <c r="CB87" s="23" t="e">
        <f t="shared" ca="1" si="83"/>
        <v>#N/A</v>
      </c>
      <c r="CC87" s="23" t="e">
        <f t="shared" ca="1" si="84"/>
        <v>#N/A</v>
      </c>
      <c r="CD87" s="23" t="e">
        <f t="shared" ca="1" si="115"/>
        <v>#N/A</v>
      </c>
      <c r="CE87" s="23" t="e">
        <f t="shared" ca="1" si="116"/>
        <v>#N/A</v>
      </c>
      <c r="CF87" s="228" t="e">
        <f t="shared" ca="1" si="160"/>
        <v>#N/A</v>
      </c>
      <c r="CG87" s="224" t="e">
        <f t="shared" ca="1" si="161"/>
        <v>#N/A</v>
      </c>
      <c r="CH87" s="228" t="e">
        <f t="shared" ca="1" si="162"/>
        <v>#N/A</v>
      </c>
      <c r="CI87" s="23" t="e">
        <f t="shared" ca="1" si="163"/>
        <v>#N/A</v>
      </c>
      <c r="CJ87" s="23" t="e">
        <f t="shared" ca="1" si="164"/>
        <v>#N/A</v>
      </c>
      <c r="CK87" s="23" t="e">
        <f t="shared" ca="1" si="168"/>
        <v>#N/A</v>
      </c>
      <c r="CL87" s="23" t="e">
        <f t="shared" ca="1" si="169"/>
        <v>#N/A</v>
      </c>
      <c r="CM87" s="23" t="e">
        <f t="shared" ca="1" si="174"/>
        <v>#N/A</v>
      </c>
      <c r="CN87" s="23" t="e">
        <f t="shared" ca="1" si="175"/>
        <v>#N/A</v>
      </c>
      <c r="CO87" s="23" t="e">
        <f t="shared" ca="1" si="182"/>
        <v>#N/A</v>
      </c>
      <c r="CP87" s="23" t="e">
        <f t="shared" ca="1" si="183"/>
        <v>#N/A</v>
      </c>
      <c r="CQ87" s="23" t="e">
        <f t="shared" ca="1" si="188"/>
        <v>#N/A</v>
      </c>
      <c r="CR87" s="23" t="e">
        <f t="shared" ca="1" si="189"/>
        <v>#N/A</v>
      </c>
      <c r="CS87" s="23" t="e">
        <f t="shared" ca="1" si="190"/>
        <v>#N/A</v>
      </c>
      <c r="CT87" s="23" t="e">
        <f t="shared" ca="1" si="191"/>
        <v>#N/A</v>
      </c>
      <c r="CU87" s="23" t="e">
        <f t="shared" ca="1" si="196"/>
        <v>#N/A</v>
      </c>
      <c r="CV87" s="23" t="e">
        <f t="shared" ca="1" si="197"/>
        <v>#N/A</v>
      </c>
      <c r="CW87" s="23" t="e">
        <f t="shared" ca="1" si="109"/>
        <v>#N/A</v>
      </c>
      <c r="CX87" s="23" t="e">
        <f t="shared" ca="1" si="110"/>
        <v>#N/A</v>
      </c>
      <c r="CY87" s="23" t="e">
        <f t="shared" ca="1" si="67"/>
        <v>#N/A</v>
      </c>
      <c r="CZ87" s="23" t="e">
        <f t="shared" ca="1" si="68"/>
        <v>#N/A</v>
      </c>
      <c r="DA87" s="23" t="e">
        <f t="shared" ca="1" si="85"/>
        <v>#N/A</v>
      </c>
      <c r="DB87" s="23" t="e">
        <f t="shared" ca="1" si="86"/>
        <v>#N/A</v>
      </c>
      <c r="DC87" s="23"/>
      <c r="DD87" s="23"/>
      <c r="DE87" s="23" t="e">
        <f t="shared" ca="1" si="87"/>
        <v>#N/A</v>
      </c>
      <c r="DF87" s="23" t="e">
        <f t="shared" ca="1" si="88"/>
        <v>#N/A</v>
      </c>
      <c r="DG87" s="23" t="e">
        <f t="shared" ca="1" si="93"/>
        <v>#N/A</v>
      </c>
      <c r="DH87" s="23" t="e">
        <f t="shared" ca="1" si="94"/>
        <v>#N/A</v>
      </c>
      <c r="DI87" s="23" t="e">
        <f t="shared" ca="1" si="105"/>
        <v>#N/A</v>
      </c>
      <c r="DJ87" s="23" t="e">
        <f t="shared" ca="1" si="106"/>
        <v>#N/A</v>
      </c>
      <c r="DK87" s="23" t="e">
        <f t="shared" ca="1" si="113"/>
        <v>#N/A</v>
      </c>
      <c r="DL87" s="23" t="e">
        <f t="shared" ca="1" si="114"/>
        <v>#N/A</v>
      </c>
      <c r="DM87" s="23" t="e">
        <f t="shared" ca="1" si="117"/>
        <v>#N/A</v>
      </c>
      <c r="DN87" s="23" t="e">
        <f t="shared" ca="1" si="118"/>
        <v>#N/A</v>
      </c>
      <c r="DO87" s="23" t="e">
        <f t="shared" ca="1" si="119"/>
        <v>#N/A</v>
      </c>
      <c r="DP87" s="23" t="e">
        <f t="shared" ca="1" si="120"/>
        <v>#N/A</v>
      </c>
      <c r="DQ87" s="23" t="e">
        <f t="shared" ca="1" si="133"/>
        <v>#N/A</v>
      </c>
      <c r="DR87" s="23" t="e">
        <f t="shared" ca="1" si="134"/>
        <v>#N/A</v>
      </c>
      <c r="DS87" s="228" t="e">
        <f t="shared" ca="1" si="165"/>
        <v>#N/A</v>
      </c>
      <c r="DT87" s="93" t="e">
        <f t="shared" ca="1" si="166"/>
        <v>#N/A</v>
      </c>
      <c r="DU87" s="228" t="e">
        <f t="shared" ca="1" si="167"/>
        <v>#N/A</v>
      </c>
      <c r="DZ87" s="23" t="e">
        <f t="shared" ca="1" si="192"/>
        <v>#N/A</v>
      </c>
      <c r="EA87" s="23" t="e">
        <f t="shared" ca="1" si="193"/>
        <v>#N/A</v>
      </c>
      <c r="EB87" s="23" t="e">
        <f t="shared" ca="1" si="71"/>
        <v>#N/A</v>
      </c>
      <c r="EC87" s="23" t="e">
        <f t="shared" ca="1" si="72"/>
        <v>#N/A</v>
      </c>
      <c r="ED87" s="23" t="e">
        <f t="shared" ca="1" si="97"/>
        <v>#N/A</v>
      </c>
      <c r="EE87" s="23" t="e">
        <f t="shared" ca="1" si="98"/>
        <v>#N/A</v>
      </c>
      <c r="EF87" s="23" t="e">
        <f t="shared" ca="1" si="125"/>
        <v>#N/A</v>
      </c>
      <c r="EG87" s="23" t="e">
        <f t="shared" ca="1" si="126"/>
        <v>#N/A</v>
      </c>
      <c r="EH87" s="23" t="e">
        <f t="shared" ca="1" si="107"/>
        <v>#N/A</v>
      </c>
      <c r="EI87" s="23" t="e">
        <f t="shared" ca="1" si="108"/>
        <v>#N/A</v>
      </c>
      <c r="EJ87" s="23" t="e">
        <f t="shared" ca="1" si="121"/>
        <v>#N/A</v>
      </c>
      <c r="EK87" s="23" t="e">
        <f t="shared" ca="1" si="122"/>
        <v>#N/A</v>
      </c>
      <c r="EL87" s="23" t="e">
        <f t="shared" ca="1" si="131"/>
        <v>#N/A</v>
      </c>
      <c r="EM87" s="23" t="e">
        <f t="shared" ca="1" si="132"/>
        <v>#N/A</v>
      </c>
      <c r="EN87" s="228" t="e">
        <f t="shared" ca="1" si="151"/>
        <v>#N/A</v>
      </c>
      <c r="EO87" s="93" t="e">
        <f t="shared" ca="1" si="152"/>
        <v>#N/A</v>
      </c>
      <c r="EP87" s="93" t="e">
        <f t="shared" ca="1" si="153"/>
        <v>#N/A</v>
      </c>
    </row>
    <row r="88" spans="1:146" x14ac:dyDescent="0.2">
      <c r="A88" s="172" t="e">
        <f ca="1">VLOOKUP($D88,Curves!$A$2:$I$1700,9)</f>
        <v>#N/A</v>
      </c>
      <c r="B88" s="86" t="e">
        <f t="shared" ca="1" si="136"/>
        <v>#N/A</v>
      </c>
      <c r="C88" s="86">
        <f t="shared" si="137"/>
        <v>30</v>
      </c>
      <c r="D88" s="139">
        <v>39326</v>
      </c>
      <c r="E88" s="173" t="e">
        <f ca="1">VLOOKUP($D88,Curves!$A$2:$H$1700,2)*$B88</f>
        <v>#N/A</v>
      </c>
      <c r="F88" s="172" t="e">
        <f ca="1">VLOOKUP($D88,Curves!$A$2:$H$1700,3)*$B88</f>
        <v>#N/A</v>
      </c>
      <c r="G88" s="172" t="e">
        <f ca="1">VLOOKUP($D88,Curves!$A$2:$H$1700,7)*$B88</f>
        <v>#N/A</v>
      </c>
      <c r="H88" s="172" t="e">
        <f ca="1">VLOOKUP($D88,Curves!$A$2:$H$1700,5)*$B88</f>
        <v>#N/A</v>
      </c>
      <c r="I88" s="172" t="e">
        <f ca="1">VLOOKUP($D88,Curves!$A$2:$H$1700,4)*$B88</f>
        <v>#N/A</v>
      </c>
      <c r="J88" s="174" t="e">
        <f ca="1">VLOOKUP($D88,Curves!$A$2:$H$1700,8)*$B88</f>
        <v>#N/A</v>
      </c>
      <c r="K88" s="172" t="e">
        <f t="shared" ca="1" si="138"/>
        <v>#N/A</v>
      </c>
      <c r="L88" s="140" t="e">
        <f ca="1">VLOOKUP($D88,Curves!$N$2:$T$2600,2)*$B88</f>
        <v>#N/A</v>
      </c>
      <c r="M88" s="141" t="e">
        <f ca="1">VLOOKUP($D88,Curves!$N$2:$T$2600,3)*$B88</f>
        <v>#N/A</v>
      </c>
      <c r="N88" s="181" t="e">
        <f t="shared" ca="1" si="139"/>
        <v>#N/A</v>
      </c>
      <c r="O88" s="182" t="e">
        <f t="shared" ca="1" si="140"/>
        <v>#N/A</v>
      </c>
      <c r="P88" s="173" t="e">
        <f t="shared" ca="1" si="135"/>
        <v>#N/A</v>
      </c>
      <c r="Q88" s="140" t="e">
        <f ca="1">VLOOKUP($D88,Curves!$N$2:$T$2600,4)*$B88</f>
        <v>#N/A</v>
      </c>
      <c r="R88" s="141" t="e">
        <f ca="1">VLOOKUP($D88,Curves!$N$2:$T$2600,5)*$B88</f>
        <v>#N/A</v>
      </c>
      <c r="S88" s="181" t="e">
        <f t="shared" ca="1" si="141"/>
        <v>#N/A</v>
      </c>
      <c r="T88" s="182" t="e">
        <f t="shared" ca="1" si="142"/>
        <v>#N/A</v>
      </c>
      <c r="U88" s="151" t="e">
        <f t="shared" ca="1" si="143"/>
        <v>#N/A</v>
      </c>
      <c r="V88" s="151" t="e">
        <f t="shared" ca="1" si="144"/>
        <v>#N/A</v>
      </c>
      <c r="W88" s="151" t="e">
        <f t="shared" ca="1" si="145"/>
        <v>#N/A</v>
      </c>
      <c r="X88" s="343" t="e">
        <f ca="1">VLOOKUP($D88,[2]CurveFetch!$D$8:$S$13000,16,0)*$B88</f>
        <v>#N/A</v>
      </c>
      <c r="Y88" s="141" t="e">
        <f ca="1">VLOOKUP($D88,Curves!$N$2:$T$2600,7)*$B88</f>
        <v>#N/A</v>
      </c>
      <c r="Z88" s="200" t="e">
        <f t="shared" ca="1" si="146"/>
        <v>#N/A</v>
      </c>
      <c r="AA88" s="181" t="e">
        <f t="shared" ca="1" si="147"/>
        <v>#N/A</v>
      </c>
      <c r="AB88" s="181" t="e">
        <f t="shared" ca="1" si="148"/>
        <v>#N/A</v>
      </c>
      <c r="AC88" s="181" t="e">
        <f t="shared" ca="1" si="148"/>
        <v>#N/A</v>
      </c>
      <c r="AD88" s="181" t="e">
        <f t="shared" ca="1" si="149"/>
        <v>#N/A</v>
      </c>
      <c r="AE88" s="182" t="e">
        <f t="shared" ca="1" si="150"/>
        <v>#N/A</v>
      </c>
      <c r="AF88" s="23" t="e">
        <f t="shared" ca="1" si="176"/>
        <v>#N/A</v>
      </c>
      <c r="AG88" s="23" t="e">
        <f t="shared" ca="1" si="177"/>
        <v>#N/A</v>
      </c>
      <c r="AH88" s="23" t="e">
        <f t="shared" ca="1" si="194"/>
        <v>#N/A</v>
      </c>
      <c r="AI88" s="23" t="e">
        <f t="shared" ca="1" si="195"/>
        <v>#N/A</v>
      </c>
      <c r="AJ88" s="23" t="e">
        <f t="shared" ca="1" si="79"/>
        <v>#N/A</v>
      </c>
      <c r="AK88" s="23" t="e">
        <f t="shared" ca="1" si="80"/>
        <v>#N/A</v>
      </c>
      <c r="AL88" s="23" t="e">
        <f t="shared" ca="1" si="89"/>
        <v>#N/A</v>
      </c>
      <c r="AM88" s="23" t="e">
        <f t="shared" ca="1" si="90"/>
        <v>#N/A</v>
      </c>
      <c r="AN88" s="23" t="e">
        <f t="shared" ca="1" si="99"/>
        <v>#N/A</v>
      </c>
      <c r="AO88" s="23" t="e">
        <f t="shared" ca="1" si="100"/>
        <v>#N/A</v>
      </c>
      <c r="AP88" s="23" t="e">
        <f t="shared" ca="1" si="91"/>
        <v>#N/A</v>
      </c>
      <c r="AQ88" s="23" t="e">
        <f t="shared" ca="1" si="92"/>
        <v>#N/A</v>
      </c>
      <c r="AR88" s="23" t="e">
        <f t="shared" ca="1" si="103"/>
        <v>#N/A</v>
      </c>
      <c r="AS88" s="23" t="e">
        <f t="shared" ca="1" si="104"/>
        <v>#N/A</v>
      </c>
      <c r="AT88" s="23" t="e">
        <f t="shared" ca="1" si="123"/>
        <v>#N/A</v>
      </c>
      <c r="AU88" s="23" t="e">
        <f t="shared" ca="1" si="124"/>
        <v>#N/A</v>
      </c>
      <c r="AV88" s="228" t="e">
        <f t="shared" ca="1" si="154"/>
        <v>#N/A</v>
      </c>
      <c r="AW88" s="26" t="e">
        <f t="shared" ca="1" si="155"/>
        <v>#N/A</v>
      </c>
      <c r="AX88" s="228" t="e">
        <f t="shared" ca="1" si="156"/>
        <v>#N/A</v>
      </c>
      <c r="AY88" s="23" t="e">
        <f t="shared" ca="1" si="170"/>
        <v>#N/A</v>
      </c>
      <c r="AZ88" s="23" t="e">
        <f t="shared" ca="1" si="171"/>
        <v>#N/A</v>
      </c>
      <c r="BA88" s="23" t="e">
        <f t="shared" ca="1" si="178"/>
        <v>#N/A</v>
      </c>
      <c r="BB88" s="23" t="e">
        <f t="shared" ca="1" si="179"/>
        <v>#N/A</v>
      </c>
      <c r="BC88" s="23" t="e">
        <f t="shared" ca="1" si="172"/>
        <v>#N/A</v>
      </c>
      <c r="BD88" s="23" t="e">
        <f t="shared" ca="1" si="173"/>
        <v>#N/A</v>
      </c>
      <c r="BE88" s="23" t="e">
        <f t="shared" ca="1" si="180"/>
        <v>#N/A</v>
      </c>
      <c r="BF88" s="23" t="e">
        <f t="shared" ca="1" si="181"/>
        <v>#N/A</v>
      </c>
      <c r="BG88" s="23" t="e">
        <f t="shared" ca="1" si="186"/>
        <v>#N/A</v>
      </c>
      <c r="BH88" s="23" t="e">
        <f t="shared" ca="1" si="187"/>
        <v>#N/A</v>
      </c>
      <c r="BI88" s="23" t="e">
        <f t="shared" ca="1" si="75"/>
        <v>#N/A</v>
      </c>
      <c r="BJ88" s="23" t="e">
        <f t="shared" ca="1" si="76"/>
        <v>#N/A</v>
      </c>
      <c r="BK88" s="23" t="e">
        <f t="shared" ca="1" si="77"/>
        <v>#N/A</v>
      </c>
      <c r="BL88" s="23" t="e">
        <f t="shared" ca="1" si="78"/>
        <v>#N/A</v>
      </c>
      <c r="BM88" s="23" t="e">
        <f t="shared" ca="1" si="81"/>
        <v>#N/A</v>
      </c>
      <c r="BN88" s="23" t="e">
        <f t="shared" ca="1" si="82"/>
        <v>#N/A</v>
      </c>
      <c r="BO88" s="23" t="e">
        <f t="shared" ca="1" si="101"/>
        <v>#N/A</v>
      </c>
      <c r="BP88" s="23" t="e">
        <f t="shared" ca="1" si="102"/>
        <v>#N/A</v>
      </c>
      <c r="BQ88" s="23" t="e">
        <f t="shared" ca="1" si="111"/>
        <v>#N/A</v>
      </c>
      <c r="BR88" s="23" t="e">
        <f t="shared" ca="1" si="112"/>
        <v>#N/A</v>
      </c>
      <c r="BS88" s="23" t="e">
        <f t="shared" ca="1" si="127"/>
        <v>#N/A</v>
      </c>
      <c r="BT88" s="23" t="e">
        <f t="shared" ca="1" si="128"/>
        <v>#N/A</v>
      </c>
      <c r="BU88" s="23" t="e">
        <f t="shared" ca="1" si="129"/>
        <v>#N/A</v>
      </c>
      <c r="BV88" s="23" t="e">
        <f t="shared" ca="1" si="130"/>
        <v>#N/A</v>
      </c>
      <c r="BW88" s="389" t="e">
        <f t="shared" ca="1" si="157"/>
        <v>#N/A</v>
      </c>
      <c r="BX88" s="224" t="e">
        <f t="shared" ca="1" si="158"/>
        <v>#N/A</v>
      </c>
      <c r="BY88" s="93" t="e">
        <f t="shared" ca="1" si="159"/>
        <v>#N/A</v>
      </c>
      <c r="BZ88" s="23" t="e">
        <f t="shared" ca="1" si="184"/>
        <v>#N/A</v>
      </c>
      <c r="CA88" s="23" t="e">
        <f t="shared" ca="1" si="185"/>
        <v>#N/A</v>
      </c>
      <c r="CB88" s="23" t="e">
        <f t="shared" ca="1" si="83"/>
        <v>#N/A</v>
      </c>
      <c r="CC88" s="23" t="e">
        <f t="shared" ca="1" si="84"/>
        <v>#N/A</v>
      </c>
      <c r="CD88" s="23" t="e">
        <f t="shared" ca="1" si="115"/>
        <v>#N/A</v>
      </c>
      <c r="CE88" s="23" t="e">
        <f t="shared" ca="1" si="116"/>
        <v>#N/A</v>
      </c>
      <c r="CF88" s="228" t="e">
        <f t="shared" ca="1" si="160"/>
        <v>#N/A</v>
      </c>
      <c r="CG88" s="224" t="e">
        <f t="shared" ca="1" si="161"/>
        <v>#N/A</v>
      </c>
      <c r="CH88" s="228" t="e">
        <f t="shared" ca="1" si="162"/>
        <v>#N/A</v>
      </c>
      <c r="CI88" s="23" t="e">
        <f t="shared" ca="1" si="163"/>
        <v>#N/A</v>
      </c>
      <c r="CJ88" s="23" t="e">
        <f t="shared" ca="1" si="164"/>
        <v>#N/A</v>
      </c>
      <c r="CK88" s="23" t="e">
        <f t="shared" ca="1" si="168"/>
        <v>#N/A</v>
      </c>
      <c r="CL88" s="23" t="e">
        <f t="shared" ca="1" si="169"/>
        <v>#N/A</v>
      </c>
      <c r="CM88" s="23" t="e">
        <f t="shared" ca="1" si="174"/>
        <v>#N/A</v>
      </c>
      <c r="CN88" s="23" t="e">
        <f t="shared" ca="1" si="175"/>
        <v>#N/A</v>
      </c>
      <c r="CO88" s="23" t="e">
        <f t="shared" ca="1" si="182"/>
        <v>#N/A</v>
      </c>
      <c r="CP88" s="23" t="e">
        <f t="shared" ca="1" si="183"/>
        <v>#N/A</v>
      </c>
      <c r="CQ88" s="23" t="e">
        <f t="shared" ca="1" si="188"/>
        <v>#N/A</v>
      </c>
      <c r="CR88" s="23" t="e">
        <f t="shared" ca="1" si="189"/>
        <v>#N/A</v>
      </c>
      <c r="CS88" s="23" t="e">
        <f t="shared" ca="1" si="190"/>
        <v>#N/A</v>
      </c>
      <c r="CT88" s="23" t="e">
        <f t="shared" ca="1" si="191"/>
        <v>#N/A</v>
      </c>
      <c r="CU88" s="23" t="e">
        <f t="shared" ca="1" si="196"/>
        <v>#N/A</v>
      </c>
      <c r="CV88" s="23" t="e">
        <f t="shared" ca="1" si="197"/>
        <v>#N/A</v>
      </c>
      <c r="CW88" s="23" t="e">
        <f t="shared" ca="1" si="109"/>
        <v>#N/A</v>
      </c>
      <c r="CX88" s="23" t="e">
        <f t="shared" ca="1" si="110"/>
        <v>#N/A</v>
      </c>
      <c r="CY88" s="23" t="e">
        <f t="shared" ca="1" si="67"/>
        <v>#N/A</v>
      </c>
      <c r="CZ88" s="23" t="e">
        <f t="shared" ca="1" si="68"/>
        <v>#N/A</v>
      </c>
      <c r="DA88" s="23" t="e">
        <f t="shared" ca="1" si="85"/>
        <v>#N/A</v>
      </c>
      <c r="DB88" s="23" t="e">
        <f t="shared" ca="1" si="86"/>
        <v>#N/A</v>
      </c>
      <c r="DC88" s="23"/>
      <c r="DD88" s="23"/>
      <c r="DE88" s="23" t="e">
        <f t="shared" ca="1" si="87"/>
        <v>#N/A</v>
      </c>
      <c r="DF88" s="23" t="e">
        <f t="shared" ca="1" si="88"/>
        <v>#N/A</v>
      </c>
      <c r="DG88" s="23" t="e">
        <f t="shared" ca="1" si="93"/>
        <v>#N/A</v>
      </c>
      <c r="DH88" s="23" t="e">
        <f t="shared" ca="1" si="94"/>
        <v>#N/A</v>
      </c>
      <c r="DI88" s="23" t="e">
        <f t="shared" ca="1" si="105"/>
        <v>#N/A</v>
      </c>
      <c r="DJ88" s="23" t="e">
        <f t="shared" ca="1" si="106"/>
        <v>#N/A</v>
      </c>
      <c r="DK88" s="23" t="e">
        <f t="shared" ca="1" si="113"/>
        <v>#N/A</v>
      </c>
      <c r="DL88" s="23" t="e">
        <f t="shared" ca="1" si="114"/>
        <v>#N/A</v>
      </c>
      <c r="DM88" s="23" t="e">
        <f t="shared" ca="1" si="117"/>
        <v>#N/A</v>
      </c>
      <c r="DN88" s="23" t="e">
        <f t="shared" ca="1" si="118"/>
        <v>#N/A</v>
      </c>
      <c r="DO88" s="23" t="e">
        <f t="shared" ca="1" si="119"/>
        <v>#N/A</v>
      </c>
      <c r="DP88" s="23" t="e">
        <f t="shared" ca="1" si="120"/>
        <v>#N/A</v>
      </c>
      <c r="DQ88" s="23" t="e">
        <f t="shared" ca="1" si="133"/>
        <v>#N/A</v>
      </c>
      <c r="DR88" s="23" t="e">
        <f t="shared" ca="1" si="134"/>
        <v>#N/A</v>
      </c>
      <c r="DS88" s="228" t="e">
        <f t="shared" ca="1" si="165"/>
        <v>#N/A</v>
      </c>
      <c r="DT88" s="93" t="e">
        <f t="shared" ca="1" si="166"/>
        <v>#N/A</v>
      </c>
      <c r="DU88" s="228" t="e">
        <f t="shared" ca="1" si="167"/>
        <v>#N/A</v>
      </c>
      <c r="DZ88" s="23" t="e">
        <f t="shared" ca="1" si="192"/>
        <v>#N/A</v>
      </c>
      <c r="EA88" s="23" t="e">
        <f t="shared" ca="1" si="193"/>
        <v>#N/A</v>
      </c>
      <c r="EB88" s="23" t="e">
        <f t="shared" ca="1" si="71"/>
        <v>#N/A</v>
      </c>
      <c r="EC88" s="23" t="e">
        <f t="shared" ca="1" si="72"/>
        <v>#N/A</v>
      </c>
      <c r="ED88" s="23" t="e">
        <f t="shared" ca="1" si="97"/>
        <v>#N/A</v>
      </c>
      <c r="EE88" s="23" t="e">
        <f t="shared" ca="1" si="98"/>
        <v>#N/A</v>
      </c>
      <c r="EF88" s="23" t="e">
        <f t="shared" ca="1" si="125"/>
        <v>#N/A</v>
      </c>
      <c r="EG88" s="23" t="e">
        <f t="shared" ca="1" si="126"/>
        <v>#N/A</v>
      </c>
      <c r="EH88" s="23" t="e">
        <f t="shared" ca="1" si="107"/>
        <v>#N/A</v>
      </c>
      <c r="EI88" s="23" t="e">
        <f t="shared" ca="1" si="108"/>
        <v>#N/A</v>
      </c>
      <c r="EJ88" s="23" t="e">
        <f t="shared" ca="1" si="121"/>
        <v>#N/A</v>
      </c>
      <c r="EK88" s="23" t="e">
        <f t="shared" ca="1" si="122"/>
        <v>#N/A</v>
      </c>
      <c r="EL88" s="23" t="e">
        <f t="shared" ca="1" si="131"/>
        <v>#N/A</v>
      </c>
      <c r="EM88" s="23" t="e">
        <f t="shared" ca="1" si="132"/>
        <v>#N/A</v>
      </c>
      <c r="EN88" s="228" t="e">
        <f t="shared" ca="1" si="151"/>
        <v>#N/A</v>
      </c>
      <c r="EO88" s="93" t="e">
        <f t="shared" ca="1" si="152"/>
        <v>#N/A</v>
      </c>
      <c r="EP88" s="93" t="e">
        <f t="shared" ca="1" si="153"/>
        <v>#N/A</v>
      </c>
    </row>
    <row r="89" spans="1:146" x14ac:dyDescent="0.2">
      <c r="A89" s="172" t="e">
        <f ca="1">VLOOKUP($D89,Curves!$A$2:$I$1700,9)</f>
        <v>#N/A</v>
      </c>
      <c r="B89" s="86" t="e">
        <f t="shared" ca="1" si="136"/>
        <v>#N/A</v>
      </c>
      <c r="C89" s="86">
        <f t="shared" si="137"/>
        <v>31</v>
      </c>
      <c r="D89" s="139">
        <v>39356</v>
      </c>
      <c r="E89" s="173" t="e">
        <f ca="1">VLOOKUP($D89,Curves!$A$2:$H$1700,2)*$B89</f>
        <v>#N/A</v>
      </c>
      <c r="F89" s="172" t="e">
        <f ca="1">VLOOKUP($D89,Curves!$A$2:$H$1700,3)*$B89</f>
        <v>#N/A</v>
      </c>
      <c r="G89" s="172" t="e">
        <f ca="1">VLOOKUP($D89,Curves!$A$2:$H$1700,7)*$B89</f>
        <v>#N/A</v>
      </c>
      <c r="H89" s="172" t="e">
        <f ca="1">VLOOKUP($D89,Curves!$A$2:$H$1700,5)*$B89</f>
        <v>#N/A</v>
      </c>
      <c r="I89" s="172" t="e">
        <f ca="1">VLOOKUP($D89,Curves!$A$2:$H$1700,4)*$B89</f>
        <v>#N/A</v>
      </c>
      <c r="J89" s="174" t="e">
        <f ca="1">VLOOKUP($D89,Curves!$A$2:$H$1700,8)*$B89</f>
        <v>#N/A</v>
      </c>
      <c r="K89" s="172" t="e">
        <f t="shared" ca="1" si="138"/>
        <v>#N/A</v>
      </c>
      <c r="L89" s="140" t="e">
        <f ca="1">VLOOKUP($D89,Curves!$N$2:$T$2600,2)*$B89</f>
        <v>#N/A</v>
      </c>
      <c r="M89" s="141" t="e">
        <f ca="1">VLOOKUP($D89,Curves!$N$2:$T$2600,3)*$B89</f>
        <v>#N/A</v>
      </c>
      <c r="N89" s="181" t="e">
        <f t="shared" ca="1" si="139"/>
        <v>#N/A</v>
      </c>
      <c r="O89" s="182" t="e">
        <f t="shared" ca="1" si="140"/>
        <v>#N/A</v>
      </c>
      <c r="P89" s="173" t="e">
        <f t="shared" ca="1" si="135"/>
        <v>#N/A</v>
      </c>
      <c r="Q89" s="140" t="e">
        <f ca="1">VLOOKUP($D89,Curves!$N$2:$T$2600,4)*$B89</f>
        <v>#N/A</v>
      </c>
      <c r="R89" s="141" t="e">
        <f ca="1">VLOOKUP($D89,Curves!$N$2:$T$2600,5)*$B89</f>
        <v>#N/A</v>
      </c>
      <c r="S89" s="181" t="e">
        <f t="shared" ca="1" si="141"/>
        <v>#N/A</v>
      </c>
      <c r="T89" s="182" t="e">
        <f t="shared" ca="1" si="142"/>
        <v>#N/A</v>
      </c>
      <c r="U89" s="151" t="e">
        <f t="shared" ca="1" si="143"/>
        <v>#N/A</v>
      </c>
      <c r="V89" s="151" t="e">
        <f t="shared" ca="1" si="144"/>
        <v>#N/A</v>
      </c>
      <c r="W89" s="151" t="e">
        <f t="shared" ca="1" si="145"/>
        <v>#N/A</v>
      </c>
      <c r="X89" s="343" t="e">
        <f ca="1">VLOOKUP($D89,[2]CurveFetch!$D$8:$S$13000,16,0)*$B89</f>
        <v>#N/A</v>
      </c>
      <c r="Y89" s="141" t="e">
        <f ca="1">VLOOKUP($D89,Curves!$N$2:$T$2600,7)*$B89</f>
        <v>#N/A</v>
      </c>
      <c r="Z89" s="200" t="e">
        <f t="shared" ca="1" si="146"/>
        <v>#N/A</v>
      </c>
      <c r="AA89" s="181" t="e">
        <f t="shared" ca="1" si="147"/>
        <v>#N/A</v>
      </c>
      <c r="AB89" s="181" t="e">
        <f t="shared" ca="1" si="148"/>
        <v>#N/A</v>
      </c>
      <c r="AC89" s="181" t="e">
        <f t="shared" ca="1" si="148"/>
        <v>#N/A</v>
      </c>
      <c r="AD89" s="181" t="e">
        <f t="shared" ca="1" si="149"/>
        <v>#N/A</v>
      </c>
      <c r="AE89" s="182" t="e">
        <f t="shared" ca="1" si="150"/>
        <v>#N/A</v>
      </c>
      <c r="AF89" s="23" t="e">
        <f t="shared" ca="1" si="176"/>
        <v>#N/A</v>
      </c>
      <c r="AG89" s="23" t="e">
        <f t="shared" ca="1" si="177"/>
        <v>#N/A</v>
      </c>
      <c r="AH89" s="23" t="e">
        <f t="shared" ca="1" si="194"/>
        <v>#N/A</v>
      </c>
      <c r="AI89" s="23" t="e">
        <f t="shared" ca="1" si="195"/>
        <v>#N/A</v>
      </c>
      <c r="AJ89" s="23" t="e">
        <f t="shared" ca="1" si="79"/>
        <v>#N/A</v>
      </c>
      <c r="AK89" s="23" t="e">
        <f t="shared" ca="1" si="80"/>
        <v>#N/A</v>
      </c>
      <c r="AL89" s="23" t="e">
        <f t="shared" ca="1" si="89"/>
        <v>#N/A</v>
      </c>
      <c r="AM89" s="23" t="e">
        <f t="shared" ca="1" si="90"/>
        <v>#N/A</v>
      </c>
      <c r="AN89" s="23" t="e">
        <f t="shared" ca="1" si="99"/>
        <v>#N/A</v>
      </c>
      <c r="AO89" s="23" t="e">
        <f t="shared" ca="1" si="100"/>
        <v>#N/A</v>
      </c>
      <c r="AP89" s="23" t="e">
        <f t="shared" ca="1" si="91"/>
        <v>#N/A</v>
      </c>
      <c r="AQ89" s="23" t="e">
        <f t="shared" ca="1" si="92"/>
        <v>#N/A</v>
      </c>
      <c r="AR89" s="23" t="e">
        <f t="shared" ca="1" si="103"/>
        <v>#N/A</v>
      </c>
      <c r="AS89" s="23" t="e">
        <f t="shared" ca="1" si="104"/>
        <v>#N/A</v>
      </c>
      <c r="AT89" s="23" t="e">
        <f t="shared" ca="1" si="123"/>
        <v>#N/A</v>
      </c>
      <c r="AU89" s="23" t="e">
        <f t="shared" ca="1" si="124"/>
        <v>#N/A</v>
      </c>
      <c r="AV89" s="228" t="e">
        <f t="shared" ca="1" si="154"/>
        <v>#N/A</v>
      </c>
      <c r="AW89" s="26" t="e">
        <f t="shared" ca="1" si="155"/>
        <v>#N/A</v>
      </c>
      <c r="AX89" s="228" t="e">
        <f t="shared" ca="1" si="156"/>
        <v>#N/A</v>
      </c>
      <c r="AY89" s="23" t="e">
        <f t="shared" ca="1" si="170"/>
        <v>#N/A</v>
      </c>
      <c r="AZ89" s="23" t="e">
        <f t="shared" ca="1" si="171"/>
        <v>#N/A</v>
      </c>
      <c r="BA89" s="23" t="e">
        <f t="shared" ca="1" si="178"/>
        <v>#N/A</v>
      </c>
      <c r="BB89" s="23" t="e">
        <f t="shared" ca="1" si="179"/>
        <v>#N/A</v>
      </c>
      <c r="BC89" s="23" t="e">
        <f t="shared" ca="1" si="172"/>
        <v>#N/A</v>
      </c>
      <c r="BD89" s="23" t="e">
        <f t="shared" ca="1" si="173"/>
        <v>#N/A</v>
      </c>
      <c r="BE89" s="23" t="e">
        <f t="shared" ca="1" si="180"/>
        <v>#N/A</v>
      </c>
      <c r="BF89" s="23" t="e">
        <f t="shared" ca="1" si="181"/>
        <v>#N/A</v>
      </c>
      <c r="BG89" s="23" t="e">
        <f t="shared" ca="1" si="186"/>
        <v>#N/A</v>
      </c>
      <c r="BH89" s="23" t="e">
        <f t="shared" ca="1" si="187"/>
        <v>#N/A</v>
      </c>
      <c r="BI89" s="23" t="e">
        <f t="shared" ca="1" si="75"/>
        <v>#N/A</v>
      </c>
      <c r="BJ89" s="23" t="e">
        <f t="shared" ca="1" si="76"/>
        <v>#N/A</v>
      </c>
      <c r="BK89" s="23" t="e">
        <f t="shared" ca="1" si="77"/>
        <v>#N/A</v>
      </c>
      <c r="BL89" s="23" t="e">
        <f t="shared" ca="1" si="78"/>
        <v>#N/A</v>
      </c>
      <c r="BM89" s="23" t="e">
        <f t="shared" ca="1" si="81"/>
        <v>#N/A</v>
      </c>
      <c r="BN89" s="23" t="e">
        <f t="shared" ca="1" si="82"/>
        <v>#N/A</v>
      </c>
      <c r="BO89" s="23" t="e">
        <f t="shared" ca="1" si="101"/>
        <v>#N/A</v>
      </c>
      <c r="BP89" s="23" t="e">
        <f t="shared" ca="1" si="102"/>
        <v>#N/A</v>
      </c>
      <c r="BQ89" s="23" t="e">
        <f t="shared" ca="1" si="111"/>
        <v>#N/A</v>
      </c>
      <c r="BR89" s="23" t="e">
        <f t="shared" ca="1" si="112"/>
        <v>#N/A</v>
      </c>
      <c r="BS89" s="23" t="e">
        <f t="shared" ca="1" si="127"/>
        <v>#N/A</v>
      </c>
      <c r="BT89" s="23" t="e">
        <f t="shared" ca="1" si="128"/>
        <v>#N/A</v>
      </c>
      <c r="BU89" s="23" t="e">
        <f t="shared" ca="1" si="129"/>
        <v>#N/A</v>
      </c>
      <c r="BV89" s="23" t="e">
        <f t="shared" ca="1" si="130"/>
        <v>#N/A</v>
      </c>
      <c r="BW89" s="389" t="e">
        <f t="shared" ca="1" si="157"/>
        <v>#N/A</v>
      </c>
      <c r="BX89" s="224" t="e">
        <f t="shared" ca="1" si="158"/>
        <v>#N/A</v>
      </c>
      <c r="BY89" s="93" t="e">
        <f t="shared" ca="1" si="159"/>
        <v>#N/A</v>
      </c>
      <c r="BZ89" s="23" t="e">
        <f t="shared" ca="1" si="184"/>
        <v>#N/A</v>
      </c>
      <c r="CA89" s="23" t="e">
        <f t="shared" ca="1" si="185"/>
        <v>#N/A</v>
      </c>
      <c r="CB89" s="23" t="e">
        <f t="shared" ca="1" si="83"/>
        <v>#N/A</v>
      </c>
      <c r="CC89" s="23" t="e">
        <f t="shared" ca="1" si="84"/>
        <v>#N/A</v>
      </c>
      <c r="CD89" s="23" t="e">
        <f t="shared" ca="1" si="115"/>
        <v>#N/A</v>
      </c>
      <c r="CE89" s="23" t="e">
        <f t="shared" ca="1" si="116"/>
        <v>#N/A</v>
      </c>
      <c r="CF89" s="228" t="e">
        <f t="shared" ca="1" si="160"/>
        <v>#N/A</v>
      </c>
      <c r="CG89" s="224" t="e">
        <f t="shared" ca="1" si="161"/>
        <v>#N/A</v>
      </c>
      <c r="CH89" s="228" t="e">
        <f t="shared" ca="1" si="162"/>
        <v>#N/A</v>
      </c>
      <c r="CI89" s="23" t="e">
        <f t="shared" ca="1" si="163"/>
        <v>#N/A</v>
      </c>
      <c r="CJ89" s="23" t="e">
        <f t="shared" ca="1" si="164"/>
        <v>#N/A</v>
      </c>
      <c r="CK89" s="23" t="e">
        <f t="shared" ca="1" si="168"/>
        <v>#N/A</v>
      </c>
      <c r="CL89" s="23" t="e">
        <f t="shared" ca="1" si="169"/>
        <v>#N/A</v>
      </c>
      <c r="CM89" s="23" t="e">
        <f t="shared" ca="1" si="174"/>
        <v>#N/A</v>
      </c>
      <c r="CN89" s="23" t="e">
        <f t="shared" ca="1" si="175"/>
        <v>#N/A</v>
      </c>
      <c r="CO89" s="23" t="e">
        <f t="shared" ca="1" si="182"/>
        <v>#N/A</v>
      </c>
      <c r="CP89" s="23" t="e">
        <f t="shared" ca="1" si="183"/>
        <v>#N/A</v>
      </c>
      <c r="CQ89" s="23" t="e">
        <f t="shared" ca="1" si="188"/>
        <v>#N/A</v>
      </c>
      <c r="CR89" s="23" t="e">
        <f t="shared" ca="1" si="189"/>
        <v>#N/A</v>
      </c>
      <c r="CS89" s="23" t="e">
        <f t="shared" ca="1" si="190"/>
        <v>#N/A</v>
      </c>
      <c r="CT89" s="23" t="e">
        <f t="shared" ca="1" si="191"/>
        <v>#N/A</v>
      </c>
      <c r="CU89" s="23" t="e">
        <f t="shared" ca="1" si="196"/>
        <v>#N/A</v>
      </c>
      <c r="CV89" s="23" t="e">
        <f t="shared" ca="1" si="197"/>
        <v>#N/A</v>
      </c>
      <c r="CW89" s="23" t="e">
        <f t="shared" ca="1" si="109"/>
        <v>#N/A</v>
      </c>
      <c r="CX89" s="23" t="e">
        <f t="shared" ca="1" si="110"/>
        <v>#N/A</v>
      </c>
      <c r="CY89" s="23" t="e">
        <f t="shared" ref="CY89:CY152" ca="1" si="198">$CY$7*$J$2*$J$5*$AB89</f>
        <v>#N/A</v>
      </c>
      <c r="CZ89" s="23" t="e">
        <f t="shared" ref="CZ89:CZ152" ca="1" si="199">$CY$7*$J$3*$J$5*$AC89</f>
        <v>#N/A</v>
      </c>
      <c r="DA89" s="23" t="e">
        <f t="shared" ca="1" si="85"/>
        <v>#N/A</v>
      </c>
      <c r="DB89" s="23" t="e">
        <f t="shared" ca="1" si="86"/>
        <v>#N/A</v>
      </c>
      <c r="DC89" s="23"/>
      <c r="DD89" s="23"/>
      <c r="DE89" s="23" t="e">
        <f t="shared" ca="1" si="87"/>
        <v>#N/A</v>
      </c>
      <c r="DF89" s="23" t="e">
        <f t="shared" ca="1" si="88"/>
        <v>#N/A</v>
      </c>
      <c r="DG89" s="23" t="e">
        <f t="shared" ca="1" si="93"/>
        <v>#N/A</v>
      </c>
      <c r="DH89" s="23" t="e">
        <f t="shared" ca="1" si="94"/>
        <v>#N/A</v>
      </c>
      <c r="DI89" s="23" t="e">
        <f t="shared" ca="1" si="105"/>
        <v>#N/A</v>
      </c>
      <c r="DJ89" s="23" t="e">
        <f t="shared" ca="1" si="106"/>
        <v>#N/A</v>
      </c>
      <c r="DK89" s="23" t="e">
        <f t="shared" ca="1" si="113"/>
        <v>#N/A</v>
      </c>
      <c r="DL89" s="23" t="e">
        <f t="shared" ca="1" si="114"/>
        <v>#N/A</v>
      </c>
      <c r="DM89" s="23" t="e">
        <f t="shared" ca="1" si="117"/>
        <v>#N/A</v>
      </c>
      <c r="DN89" s="23" t="e">
        <f t="shared" ca="1" si="118"/>
        <v>#N/A</v>
      </c>
      <c r="DO89" s="23" t="e">
        <f t="shared" ca="1" si="119"/>
        <v>#N/A</v>
      </c>
      <c r="DP89" s="23" t="e">
        <f t="shared" ca="1" si="120"/>
        <v>#N/A</v>
      </c>
      <c r="DQ89" s="23" t="e">
        <f t="shared" ca="1" si="133"/>
        <v>#N/A</v>
      </c>
      <c r="DR89" s="23" t="e">
        <f t="shared" ca="1" si="134"/>
        <v>#N/A</v>
      </c>
      <c r="DS89" s="228" t="e">
        <f t="shared" ca="1" si="165"/>
        <v>#N/A</v>
      </c>
      <c r="DT89" s="93" t="e">
        <f t="shared" ca="1" si="166"/>
        <v>#N/A</v>
      </c>
      <c r="DU89" s="228" t="e">
        <f t="shared" ca="1" si="167"/>
        <v>#N/A</v>
      </c>
      <c r="DZ89" s="23" t="e">
        <f t="shared" ca="1" si="192"/>
        <v>#N/A</v>
      </c>
      <c r="EA89" s="23" t="e">
        <f t="shared" ca="1" si="193"/>
        <v>#N/A</v>
      </c>
      <c r="EB89" s="23" t="e">
        <f t="shared" ref="EB89:EB152" ca="1" si="200">$EB$7*$J$2*$J$5*$AB89</f>
        <v>#N/A</v>
      </c>
      <c r="EC89" s="23" t="e">
        <f t="shared" ref="EC89:EC152" ca="1" si="201">$EB$7*$J$3*$J$5*$AC89</f>
        <v>#N/A</v>
      </c>
      <c r="ED89" s="23" t="e">
        <f t="shared" ca="1" si="97"/>
        <v>#N/A</v>
      </c>
      <c r="EE89" s="23" t="e">
        <f t="shared" ca="1" si="98"/>
        <v>#N/A</v>
      </c>
      <c r="EF89" s="23" t="e">
        <f t="shared" ca="1" si="125"/>
        <v>#N/A</v>
      </c>
      <c r="EG89" s="23" t="e">
        <f t="shared" ca="1" si="126"/>
        <v>#N/A</v>
      </c>
      <c r="EH89" s="23" t="e">
        <f t="shared" ca="1" si="107"/>
        <v>#N/A</v>
      </c>
      <c r="EI89" s="23" t="e">
        <f t="shared" ca="1" si="108"/>
        <v>#N/A</v>
      </c>
      <c r="EJ89" s="23" t="e">
        <f t="shared" ca="1" si="121"/>
        <v>#N/A</v>
      </c>
      <c r="EK89" s="23" t="e">
        <f t="shared" ca="1" si="122"/>
        <v>#N/A</v>
      </c>
      <c r="EL89" s="23" t="e">
        <f t="shared" ca="1" si="131"/>
        <v>#N/A</v>
      </c>
      <c r="EM89" s="23" t="e">
        <f t="shared" ca="1" si="132"/>
        <v>#N/A</v>
      </c>
      <c r="EN89" s="228" t="e">
        <f t="shared" ca="1" si="151"/>
        <v>#N/A</v>
      </c>
      <c r="EO89" s="93" t="e">
        <f t="shared" ca="1" si="152"/>
        <v>#N/A</v>
      </c>
      <c r="EP89" s="93" t="e">
        <f t="shared" ca="1" si="153"/>
        <v>#N/A</v>
      </c>
    </row>
    <row r="90" spans="1:146" x14ac:dyDescent="0.2">
      <c r="A90" s="172" t="e">
        <f ca="1">VLOOKUP($D90,Curves!$A$2:$I$1700,9)</f>
        <v>#N/A</v>
      </c>
      <c r="B90" s="86" t="e">
        <f t="shared" ca="1" si="136"/>
        <v>#N/A</v>
      </c>
      <c r="C90" s="86">
        <f t="shared" si="137"/>
        <v>30</v>
      </c>
      <c r="D90" s="139">
        <v>39387</v>
      </c>
      <c r="E90" s="173" t="e">
        <f ca="1">VLOOKUP($D90,Curves!$A$2:$H$1700,2)*$B90</f>
        <v>#N/A</v>
      </c>
      <c r="F90" s="172" t="e">
        <f ca="1">VLOOKUP($D90,Curves!$A$2:$H$1700,3)*$B90</f>
        <v>#N/A</v>
      </c>
      <c r="G90" s="172" t="e">
        <f ca="1">VLOOKUP($D90,Curves!$A$2:$H$1700,7)*$B90</f>
        <v>#N/A</v>
      </c>
      <c r="H90" s="172" t="e">
        <f ca="1">VLOOKUP($D90,Curves!$A$2:$H$1700,5)*$B90</f>
        <v>#N/A</v>
      </c>
      <c r="I90" s="172" t="e">
        <f ca="1">VLOOKUP($D90,Curves!$A$2:$H$1700,4)*$B90</f>
        <v>#N/A</v>
      </c>
      <c r="J90" s="174" t="e">
        <f ca="1">VLOOKUP($D90,Curves!$A$2:$H$1700,8)*$B90</f>
        <v>#N/A</v>
      </c>
      <c r="K90" s="172" t="e">
        <f t="shared" ca="1" si="138"/>
        <v>#N/A</v>
      </c>
      <c r="L90" s="140" t="e">
        <f ca="1">VLOOKUP($D90,Curves!$N$2:$T$2600,2)*$B90</f>
        <v>#N/A</v>
      </c>
      <c r="M90" s="141" t="e">
        <f ca="1">VLOOKUP($D90,Curves!$N$2:$T$2600,3)*$B90</f>
        <v>#N/A</v>
      </c>
      <c r="N90" s="181" t="e">
        <f t="shared" ca="1" si="139"/>
        <v>#N/A</v>
      </c>
      <c r="O90" s="182" t="e">
        <f t="shared" ca="1" si="140"/>
        <v>#N/A</v>
      </c>
      <c r="P90" s="173" t="e">
        <f t="shared" ca="1" si="135"/>
        <v>#N/A</v>
      </c>
      <c r="Q90" s="140" t="e">
        <f ca="1">VLOOKUP($D90,Curves!$N$2:$T$2600,4)*$B90</f>
        <v>#N/A</v>
      </c>
      <c r="R90" s="141" t="e">
        <f ca="1">VLOOKUP($D90,Curves!$N$2:$T$2600,5)*$B90</f>
        <v>#N/A</v>
      </c>
      <c r="S90" s="181" t="e">
        <f t="shared" ca="1" si="141"/>
        <v>#N/A</v>
      </c>
      <c r="T90" s="182" t="e">
        <f t="shared" ca="1" si="142"/>
        <v>#N/A</v>
      </c>
      <c r="U90" s="151" t="e">
        <f t="shared" ca="1" si="143"/>
        <v>#N/A</v>
      </c>
      <c r="V90" s="151" t="e">
        <f t="shared" ca="1" si="144"/>
        <v>#N/A</v>
      </c>
      <c r="W90" s="151" t="e">
        <f t="shared" ca="1" si="145"/>
        <v>#N/A</v>
      </c>
      <c r="X90" s="343" t="e">
        <f ca="1">VLOOKUP($D90,[2]CurveFetch!$D$8:$S$13000,16,0)*$B90</f>
        <v>#N/A</v>
      </c>
      <c r="Y90" s="141" t="e">
        <f ca="1">VLOOKUP($D90,Curves!$N$2:$T$2600,7)*$B90</f>
        <v>#N/A</v>
      </c>
      <c r="Z90" s="200" t="e">
        <f t="shared" ca="1" si="146"/>
        <v>#N/A</v>
      </c>
      <c r="AA90" s="181" t="e">
        <f t="shared" ca="1" si="147"/>
        <v>#N/A</v>
      </c>
      <c r="AB90" s="181" t="e">
        <f t="shared" ca="1" si="148"/>
        <v>#N/A</v>
      </c>
      <c r="AC90" s="181" t="e">
        <f t="shared" ca="1" si="148"/>
        <v>#N/A</v>
      </c>
      <c r="AD90" s="181" t="e">
        <f t="shared" ca="1" si="149"/>
        <v>#N/A</v>
      </c>
      <c r="AE90" s="182" t="e">
        <f t="shared" ca="1" si="150"/>
        <v>#N/A</v>
      </c>
      <c r="AF90" s="23" t="e">
        <f t="shared" ca="1" si="176"/>
        <v>#N/A</v>
      </c>
      <c r="AG90" s="23" t="e">
        <f t="shared" ca="1" si="177"/>
        <v>#N/A</v>
      </c>
      <c r="AH90" s="23" t="e">
        <f t="shared" ca="1" si="194"/>
        <v>#N/A</v>
      </c>
      <c r="AI90" s="23" t="e">
        <f t="shared" ca="1" si="195"/>
        <v>#N/A</v>
      </c>
      <c r="AJ90" s="23" t="e">
        <f t="shared" ca="1" si="79"/>
        <v>#N/A</v>
      </c>
      <c r="AK90" s="23" t="e">
        <f t="shared" ca="1" si="80"/>
        <v>#N/A</v>
      </c>
      <c r="AL90" s="23" t="e">
        <f t="shared" ca="1" si="89"/>
        <v>#N/A</v>
      </c>
      <c r="AM90" s="23" t="e">
        <f t="shared" ca="1" si="90"/>
        <v>#N/A</v>
      </c>
      <c r="AN90" s="23" t="e">
        <f t="shared" ca="1" si="99"/>
        <v>#N/A</v>
      </c>
      <c r="AO90" s="23" t="e">
        <f t="shared" ca="1" si="100"/>
        <v>#N/A</v>
      </c>
      <c r="AP90" s="23" t="e">
        <f t="shared" ca="1" si="91"/>
        <v>#N/A</v>
      </c>
      <c r="AQ90" s="23" t="e">
        <f t="shared" ca="1" si="92"/>
        <v>#N/A</v>
      </c>
      <c r="AR90" s="23" t="e">
        <f t="shared" ca="1" si="103"/>
        <v>#N/A</v>
      </c>
      <c r="AS90" s="23" t="e">
        <f t="shared" ca="1" si="104"/>
        <v>#N/A</v>
      </c>
      <c r="AT90" s="23" t="e">
        <f t="shared" ca="1" si="123"/>
        <v>#N/A</v>
      </c>
      <c r="AU90" s="23" t="e">
        <f t="shared" ca="1" si="124"/>
        <v>#N/A</v>
      </c>
      <c r="AV90" s="228" t="e">
        <f t="shared" ca="1" si="154"/>
        <v>#N/A</v>
      </c>
      <c r="AW90" s="26" t="e">
        <f t="shared" ca="1" si="155"/>
        <v>#N/A</v>
      </c>
      <c r="AX90" s="228" t="e">
        <f t="shared" ca="1" si="156"/>
        <v>#N/A</v>
      </c>
      <c r="AY90" s="23" t="e">
        <f t="shared" ca="1" si="170"/>
        <v>#N/A</v>
      </c>
      <c r="AZ90" s="23" t="e">
        <f t="shared" ca="1" si="171"/>
        <v>#N/A</v>
      </c>
      <c r="BA90" s="23" t="e">
        <f t="shared" ca="1" si="178"/>
        <v>#N/A</v>
      </c>
      <c r="BB90" s="23" t="e">
        <f t="shared" ca="1" si="179"/>
        <v>#N/A</v>
      </c>
      <c r="BC90" s="23" t="e">
        <f t="shared" ca="1" si="172"/>
        <v>#N/A</v>
      </c>
      <c r="BD90" s="23" t="e">
        <f t="shared" ca="1" si="173"/>
        <v>#N/A</v>
      </c>
      <c r="BE90" s="23" t="e">
        <f t="shared" ca="1" si="180"/>
        <v>#N/A</v>
      </c>
      <c r="BF90" s="23" t="e">
        <f t="shared" ca="1" si="181"/>
        <v>#N/A</v>
      </c>
      <c r="BG90" s="23" t="e">
        <f t="shared" ca="1" si="186"/>
        <v>#N/A</v>
      </c>
      <c r="BH90" s="23" t="e">
        <f t="shared" ca="1" si="187"/>
        <v>#N/A</v>
      </c>
      <c r="BI90" s="23" t="e">
        <f t="shared" ref="BI90:BI153" ca="1" si="202">$BI$7*$J$2*$J$5*$S90</f>
        <v>#N/A</v>
      </c>
      <c r="BJ90" s="23" t="e">
        <f t="shared" ref="BJ90:BJ153" ca="1" si="203">$BI$7*$J$3*$J$5*$T90</f>
        <v>#N/A</v>
      </c>
      <c r="BK90" s="23" t="e">
        <f t="shared" ref="BK90:BK153" ca="1" si="204">$BK$7*$J$2*$J$5*$S90</f>
        <v>#N/A</v>
      </c>
      <c r="BL90" s="23" t="e">
        <f t="shared" ref="BL90:BL153" ca="1" si="205">$BK$7*$J$3*$J$5*$T90</f>
        <v>#N/A</v>
      </c>
      <c r="BM90" s="23" t="e">
        <f t="shared" ca="1" si="81"/>
        <v>#N/A</v>
      </c>
      <c r="BN90" s="23" t="e">
        <f t="shared" ca="1" si="82"/>
        <v>#N/A</v>
      </c>
      <c r="BO90" s="23" t="e">
        <f t="shared" ca="1" si="101"/>
        <v>#N/A</v>
      </c>
      <c r="BP90" s="23" t="e">
        <f t="shared" ca="1" si="102"/>
        <v>#N/A</v>
      </c>
      <c r="BQ90" s="23" t="e">
        <f t="shared" ca="1" si="111"/>
        <v>#N/A</v>
      </c>
      <c r="BR90" s="23" t="e">
        <f t="shared" ca="1" si="112"/>
        <v>#N/A</v>
      </c>
      <c r="BS90" s="23" t="e">
        <f t="shared" ca="1" si="127"/>
        <v>#N/A</v>
      </c>
      <c r="BT90" s="23" t="e">
        <f t="shared" ca="1" si="128"/>
        <v>#N/A</v>
      </c>
      <c r="BU90" s="23" t="e">
        <f t="shared" ca="1" si="129"/>
        <v>#N/A</v>
      </c>
      <c r="BV90" s="23" t="e">
        <f t="shared" ca="1" si="130"/>
        <v>#N/A</v>
      </c>
      <c r="BW90" s="389" t="e">
        <f t="shared" ca="1" si="157"/>
        <v>#N/A</v>
      </c>
      <c r="BX90" s="224" t="e">
        <f t="shared" ca="1" si="158"/>
        <v>#N/A</v>
      </c>
      <c r="BY90" s="93" t="e">
        <f t="shared" ca="1" si="159"/>
        <v>#N/A</v>
      </c>
      <c r="BZ90" s="23" t="e">
        <f t="shared" ca="1" si="184"/>
        <v>#N/A</v>
      </c>
      <c r="CA90" s="23" t="e">
        <f t="shared" ca="1" si="185"/>
        <v>#N/A</v>
      </c>
      <c r="CB90" s="23" t="e">
        <f t="shared" ca="1" si="83"/>
        <v>#N/A</v>
      </c>
      <c r="CC90" s="23" t="e">
        <f t="shared" ca="1" si="84"/>
        <v>#N/A</v>
      </c>
      <c r="CD90" s="23" t="e">
        <f t="shared" ca="1" si="115"/>
        <v>#N/A</v>
      </c>
      <c r="CE90" s="23" t="e">
        <f t="shared" ca="1" si="116"/>
        <v>#N/A</v>
      </c>
      <c r="CF90" s="228" t="e">
        <f t="shared" ca="1" si="160"/>
        <v>#N/A</v>
      </c>
      <c r="CG90" s="224" t="e">
        <f t="shared" ca="1" si="161"/>
        <v>#N/A</v>
      </c>
      <c r="CH90" s="228" t="e">
        <f t="shared" ca="1" si="162"/>
        <v>#N/A</v>
      </c>
      <c r="CI90" s="23" t="e">
        <f t="shared" ca="1" si="163"/>
        <v>#N/A</v>
      </c>
      <c r="CJ90" s="23" t="e">
        <f t="shared" ca="1" si="164"/>
        <v>#N/A</v>
      </c>
      <c r="CK90" s="23" t="e">
        <f t="shared" ca="1" si="168"/>
        <v>#N/A</v>
      </c>
      <c r="CL90" s="23" t="e">
        <f t="shared" ca="1" si="169"/>
        <v>#N/A</v>
      </c>
      <c r="CM90" s="23" t="e">
        <f t="shared" ca="1" si="174"/>
        <v>#N/A</v>
      </c>
      <c r="CN90" s="23" t="e">
        <f t="shared" ca="1" si="175"/>
        <v>#N/A</v>
      </c>
      <c r="CO90" s="23" t="e">
        <f t="shared" ca="1" si="182"/>
        <v>#N/A</v>
      </c>
      <c r="CP90" s="23" t="e">
        <f t="shared" ca="1" si="183"/>
        <v>#N/A</v>
      </c>
      <c r="CQ90" s="23" t="e">
        <f t="shared" ca="1" si="188"/>
        <v>#N/A</v>
      </c>
      <c r="CR90" s="23" t="e">
        <f t="shared" ca="1" si="189"/>
        <v>#N/A</v>
      </c>
      <c r="CS90" s="23" t="e">
        <f t="shared" ca="1" si="190"/>
        <v>#N/A</v>
      </c>
      <c r="CT90" s="23" t="e">
        <f t="shared" ca="1" si="191"/>
        <v>#N/A</v>
      </c>
      <c r="CU90" s="23" t="e">
        <f t="shared" ca="1" si="196"/>
        <v>#N/A</v>
      </c>
      <c r="CV90" s="23" t="e">
        <f t="shared" ca="1" si="197"/>
        <v>#N/A</v>
      </c>
      <c r="CW90" s="23" t="e">
        <f t="shared" ca="1" si="109"/>
        <v>#N/A</v>
      </c>
      <c r="CX90" s="23" t="e">
        <f t="shared" ca="1" si="110"/>
        <v>#N/A</v>
      </c>
      <c r="CY90" s="23" t="e">
        <f t="shared" ca="1" si="198"/>
        <v>#N/A</v>
      </c>
      <c r="CZ90" s="23" t="e">
        <f t="shared" ca="1" si="199"/>
        <v>#N/A</v>
      </c>
      <c r="DA90" s="23" t="e">
        <f t="shared" ca="1" si="85"/>
        <v>#N/A</v>
      </c>
      <c r="DB90" s="23" t="e">
        <f t="shared" ca="1" si="86"/>
        <v>#N/A</v>
      </c>
      <c r="DC90" s="23"/>
      <c r="DD90" s="23"/>
      <c r="DE90" s="23" t="e">
        <f t="shared" ca="1" si="87"/>
        <v>#N/A</v>
      </c>
      <c r="DF90" s="23" t="e">
        <f t="shared" ca="1" si="88"/>
        <v>#N/A</v>
      </c>
      <c r="DG90" s="23" t="e">
        <f t="shared" ca="1" si="93"/>
        <v>#N/A</v>
      </c>
      <c r="DH90" s="23" t="e">
        <f t="shared" ca="1" si="94"/>
        <v>#N/A</v>
      </c>
      <c r="DI90" s="23" t="e">
        <f t="shared" ca="1" si="105"/>
        <v>#N/A</v>
      </c>
      <c r="DJ90" s="23" t="e">
        <f t="shared" ca="1" si="106"/>
        <v>#N/A</v>
      </c>
      <c r="DK90" s="23" t="e">
        <f t="shared" ca="1" si="113"/>
        <v>#N/A</v>
      </c>
      <c r="DL90" s="23" t="e">
        <f t="shared" ca="1" si="114"/>
        <v>#N/A</v>
      </c>
      <c r="DM90" s="23" t="e">
        <f t="shared" ca="1" si="117"/>
        <v>#N/A</v>
      </c>
      <c r="DN90" s="23" t="e">
        <f t="shared" ca="1" si="118"/>
        <v>#N/A</v>
      </c>
      <c r="DO90" s="23" t="e">
        <f t="shared" ca="1" si="119"/>
        <v>#N/A</v>
      </c>
      <c r="DP90" s="23" t="e">
        <f t="shared" ca="1" si="120"/>
        <v>#N/A</v>
      </c>
      <c r="DQ90" s="23" t="e">
        <f t="shared" ca="1" si="133"/>
        <v>#N/A</v>
      </c>
      <c r="DR90" s="23" t="e">
        <f t="shared" ca="1" si="134"/>
        <v>#N/A</v>
      </c>
      <c r="DS90" s="228" t="e">
        <f t="shared" ca="1" si="165"/>
        <v>#N/A</v>
      </c>
      <c r="DT90" s="93" t="e">
        <f t="shared" ca="1" si="166"/>
        <v>#N/A</v>
      </c>
      <c r="DU90" s="228" t="e">
        <f t="shared" ca="1" si="167"/>
        <v>#N/A</v>
      </c>
      <c r="DZ90" s="23" t="e">
        <f t="shared" ca="1" si="192"/>
        <v>#N/A</v>
      </c>
      <c r="EA90" s="23" t="e">
        <f t="shared" ca="1" si="193"/>
        <v>#N/A</v>
      </c>
      <c r="EB90" s="23" t="e">
        <f t="shared" ca="1" si="200"/>
        <v>#N/A</v>
      </c>
      <c r="EC90" s="23" t="e">
        <f t="shared" ca="1" si="201"/>
        <v>#N/A</v>
      </c>
      <c r="ED90" s="23" t="e">
        <f t="shared" ca="1" si="97"/>
        <v>#N/A</v>
      </c>
      <c r="EE90" s="23" t="e">
        <f t="shared" ca="1" si="98"/>
        <v>#N/A</v>
      </c>
      <c r="EF90" s="23" t="e">
        <f t="shared" ca="1" si="125"/>
        <v>#N/A</v>
      </c>
      <c r="EG90" s="23" t="e">
        <f t="shared" ca="1" si="126"/>
        <v>#N/A</v>
      </c>
      <c r="EH90" s="23" t="e">
        <f t="shared" ca="1" si="107"/>
        <v>#N/A</v>
      </c>
      <c r="EI90" s="23" t="e">
        <f t="shared" ca="1" si="108"/>
        <v>#N/A</v>
      </c>
      <c r="EJ90" s="23" t="e">
        <f t="shared" ca="1" si="121"/>
        <v>#N/A</v>
      </c>
      <c r="EK90" s="23" t="e">
        <f t="shared" ca="1" si="122"/>
        <v>#N/A</v>
      </c>
      <c r="EL90" s="23" t="e">
        <f t="shared" ca="1" si="131"/>
        <v>#N/A</v>
      </c>
      <c r="EM90" s="23" t="e">
        <f t="shared" ca="1" si="132"/>
        <v>#N/A</v>
      </c>
      <c r="EN90" s="228" t="e">
        <f t="shared" ca="1" si="151"/>
        <v>#N/A</v>
      </c>
      <c r="EO90" s="93" t="e">
        <f t="shared" ca="1" si="152"/>
        <v>#N/A</v>
      </c>
      <c r="EP90" s="93" t="e">
        <f t="shared" ca="1" si="153"/>
        <v>#N/A</v>
      </c>
    </row>
    <row r="91" spans="1:146" x14ac:dyDescent="0.2">
      <c r="A91" s="172" t="e">
        <f ca="1">VLOOKUP($D91,Curves!$A$2:$I$1700,9)</f>
        <v>#N/A</v>
      </c>
      <c r="B91" s="86" t="e">
        <f t="shared" ca="1" si="136"/>
        <v>#N/A</v>
      </c>
      <c r="C91" s="86">
        <f t="shared" si="137"/>
        <v>31</v>
      </c>
      <c r="D91" s="139">
        <v>39417</v>
      </c>
      <c r="E91" s="173" t="e">
        <f ca="1">VLOOKUP($D91,Curves!$A$2:$H$1700,2)*$B91</f>
        <v>#N/A</v>
      </c>
      <c r="F91" s="172" t="e">
        <f ca="1">VLOOKUP($D91,Curves!$A$2:$H$1700,3)*$B91</f>
        <v>#N/A</v>
      </c>
      <c r="G91" s="172" t="e">
        <f ca="1">VLOOKUP($D91,Curves!$A$2:$H$1700,7)*$B91</f>
        <v>#N/A</v>
      </c>
      <c r="H91" s="172" t="e">
        <f ca="1">VLOOKUP($D91,Curves!$A$2:$H$1700,5)*$B91</f>
        <v>#N/A</v>
      </c>
      <c r="I91" s="172" t="e">
        <f ca="1">VLOOKUP($D91,Curves!$A$2:$H$1700,4)*$B91</f>
        <v>#N/A</v>
      </c>
      <c r="J91" s="174" t="e">
        <f ca="1">VLOOKUP($D91,Curves!$A$2:$H$1700,8)*$B91</f>
        <v>#N/A</v>
      </c>
      <c r="K91" s="172" t="e">
        <f t="shared" ca="1" si="138"/>
        <v>#N/A</v>
      </c>
      <c r="L91" s="140" t="e">
        <f ca="1">VLOOKUP($D91,Curves!$N$2:$T$2600,2)*$B91</f>
        <v>#N/A</v>
      </c>
      <c r="M91" s="141" t="e">
        <f ca="1">VLOOKUP($D91,Curves!$N$2:$T$2600,3)*$B91</f>
        <v>#N/A</v>
      </c>
      <c r="N91" s="181" t="e">
        <f t="shared" ca="1" si="139"/>
        <v>#N/A</v>
      </c>
      <c r="O91" s="182" t="e">
        <f t="shared" ca="1" si="140"/>
        <v>#N/A</v>
      </c>
      <c r="P91" s="173" t="e">
        <f t="shared" ca="1" si="135"/>
        <v>#N/A</v>
      </c>
      <c r="Q91" s="140" t="e">
        <f ca="1">VLOOKUP($D91,Curves!$N$2:$T$2600,4)*$B91</f>
        <v>#N/A</v>
      </c>
      <c r="R91" s="141" t="e">
        <f ca="1">VLOOKUP($D91,Curves!$N$2:$T$2600,5)*$B91</f>
        <v>#N/A</v>
      </c>
      <c r="S91" s="181" t="e">
        <f t="shared" ca="1" si="141"/>
        <v>#N/A</v>
      </c>
      <c r="T91" s="182" t="e">
        <f t="shared" ca="1" si="142"/>
        <v>#N/A</v>
      </c>
      <c r="U91" s="151" t="e">
        <f t="shared" ca="1" si="143"/>
        <v>#N/A</v>
      </c>
      <c r="V91" s="151" t="e">
        <f t="shared" ca="1" si="144"/>
        <v>#N/A</v>
      </c>
      <c r="W91" s="151" t="e">
        <f t="shared" ca="1" si="145"/>
        <v>#N/A</v>
      </c>
      <c r="X91" s="343" t="e">
        <f ca="1">VLOOKUP($D91,[2]CurveFetch!$D$8:$S$13000,16,0)*$B91</f>
        <v>#N/A</v>
      </c>
      <c r="Y91" s="141" t="e">
        <f ca="1">VLOOKUP($D91,Curves!$N$2:$T$2600,7)*$B91</f>
        <v>#N/A</v>
      </c>
      <c r="Z91" s="200" t="e">
        <f t="shared" ca="1" si="146"/>
        <v>#N/A</v>
      </c>
      <c r="AA91" s="181" t="e">
        <f t="shared" ca="1" si="147"/>
        <v>#N/A</v>
      </c>
      <c r="AB91" s="181" t="e">
        <f t="shared" ca="1" si="148"/>
        <v>#N/A</v>
      </c>
      <c r="AC91" s="181" t="e">
        <f t="shared" ca="1" si="148"/>
        <v>#N/A</v>
      </c>
      <c r="AD91" s="181" t="e">
        <f t="shared" ca="1" si="149"/>
        <v>#N/A</v>
      </c>
      <c r="AE91" s="182" t="e">
        <f t="shared" ca="1" si="150"/>
        <v>#N/A</v>
      </c>
      <c r="AF91" s="23" t="e">
        <f t="shared" ca="1" si="176"/>
        <v>#N/A</v>
      </c>
      <c r="AG91" s="23" t="e">
        <f t="shared" ca="1" si="177"/>
        <v>#N/A</v>
      </c>
      <c r="AH91" s="23" t="e">
        <f t="shared" ca="1" si="194"/>
        <v>#N/A</v>
      </c>
      <c r="AI91" s="23" t="e">
        <f t="shared" ca="1" si="195"/>
        <v>#N/A</v>
      </c>
      <c r="AJ91" s="23" t="e">
        <f t="shared" ca="1" si="79"/>
        <v>#N/A</v>
      </c>
      <c r="AK91" s="23" t="e">
        <f t="shared" ca="1" si="80"/>
        <v>#N/A</v>
      </c>
      <c r="AL91" s="23" t="e">
        <f t="shared" ca="1" si="89"/>
        <v>#N/A</v>
      </c>
      <c r="AM91" s="23" t="e">
        <f t="shared" ca="1" si="90"/>
        <v>#N/A</v>
      </c>
      <c r="AN91" s="23" t="e">
        <f t="shared" ca="1" si="99"/>
        <v>#N/A</v>
      </c>
      <c r="AO91" s="23" t="e">
        <f t="shared" ca="1" si="100"/>
        <v>#N/A</v>
      </c>
      <c r="AP91" s="23" t="e">
        <f t="shared" ca="1" si="91"/>
        <v>#N/A</v>
      </c>
      <c r="AQ91" s="23" t="e">
        <f t="shared" ca="1" si="92"/>
        <v>#N/A</v>
      </c>
      <c r="AR91" s="23" t="e">
        <f t="shared" ca="1" si="103"/>
        <v>#N/A</v>
      </c>
      <c r="AS91" s="23" t="e">
        <f t="shared" ca="1" si="104"/>
        <v>#N/A</v>
      </c>
      <c r="AT91" s="23" t="e">
        <f t="shared" ca="1" si="123"/>
        <v>#N/A</v>
      </c>
      <c r="AU91" s="23" t="e">
        <f t="shared" ca="1" si="124"/>
        <v>#N/A</v>
      </c>
      <c r="AV91" s="228" t="e">
        <f t="shared" ca="1" si="154"/>
        <v>#N/A</v>
      </c>
      <c r="AW91" s="26" t="e">
        <f t="shared" ca="1" si="155"/>
        <v>#N/A</v>
      </c>
      <c r="AX91" s="228" t="e">
        <f t="shared" ca="1" si="156"/>
        <v>#N/A</v>
      </c>
      <c r="AY91" s="23" t="e">
        <f t="shared" ca="1" si="170"/>
        <v>#N/A</v>
      </c>
      <c r="AZ91" s="23" t="e">
        <f t="shared" ca="1" si="171"/>
        <v>#N/A</v>
      </c>
      <c r="BA91" s="23" t="e">
        <f t="shared" ca="1" si="178"/>
        <v>#N/A</v>
      </c>
      <c r="BB91" s="23" t="e">
        <f t="shared" ca="1" si="179"/>
        <v>#N/A</v>
      </c>
      <c r="BC91" s="23" t="e">
        <f t="shared" ca="1" si="172"/>
        <v>#N/A</v>
      </c>
      <c r="BD91" s="23" t="e">
        <f t="shared" ca="1" si="173"/>
        <v>#N/A</v>
      </c>
      <c r="BE91" s="23" t="e">
        <f t="shared" ca="1" si="180"/>
        <v>#N/A</v>
      </c>
      <c r="BF91" s="23" t="e">
        <f t="shared" ca="1" si="181"/>
        <v>#N/A</v>
      </c>
      <c r="BG91" s="23" t="e">
        <f t="shared" ca="1" si="186"/>
        <v>#N/A</v>
      </c>
      <c r="BH91" s="23" t="e">
        <f t="shared" ca="1" si="187"/>
        <v>#N/A</v>
      </c>
      <c r="BI91" s="23" t="e">
        <f t="shared" ca="1" si="202"/>
        <v>#N/A</v>
      </c>
      <c r="BJ91" s="23" t="e">
        <f t="shared" ca="1" si="203"/>
        <v>#N/A</v>
      </c>
      <c r="BK91" s="23" t="e">
        <f t="shared" ca="1" si="204"/>
        <v>#N/A</v>
      </c>
      <c r="BL91" s="23" t="e">
        <f t="shared" ca="1" si="205"/>
        <v>#N/A</v>
      </c>
      <c r="BM91" s="23" t="e">
        <f t="shared" ca="1" si="81"/>
        <v>#N/A</v>
      </c>
      <c r="BN91" s="23" t="e">
        <f t="shared" ca="1" si="82"/>
        <v>#N/A</v>
      </c>
      <c r="BO91" s="23" t="e">
        <f t="shared" ca="1" si="101"/>
        <v>#N/A</v>
      </c>
      <c r="BP91" s="23" t="e">
        <f t="shared" ca="1" si="102"/>
        <v>#N/A</v>
      </c>
      <c r="BQ91" s="23" t="e">
        <f t="shared" ca="1" si="111"/>
        <v>#N/A</v>
      </c>
      <c r="BR91" s="23" t="e">
        <f t="shared" ca="1" si="112"/>
        <v>#N/A</v>
      </c>
      <c r="BS91" s="23" t="e">
        <f t="shared" ca="1" si="127"/>
        <v>#N/A</v>
      </c>
      <c r="BT91" s="23" t="e">
        <f t="shared" ca="1" si="128"/>
        <v>#N/A</v>
      </c>
      <c r="BU91" s="23" t="e">
        <f t="shared" ca="1" si="129"/>
        <v>#N/A</v>
      </c>
      <c r="BV91" s="23" t="e">
        <f t="shared" ca="1" si="130"/>
        <v>#N/A</v>
      </c>
      <c r="BW91" s="389" t="e">
        <f t="shared" ca="1" si="157"/>
        <v>#N/A</v>
      </c>
      <c r="BX91" s="224" t="e">
        <f t="shared" ca="1" si="158"/>
        <v>#N/A</v>
      </c>
      <c r="BY91" s="93" t="e">
        <f t="shared" ca="1" si="159"/>
        <v>#N/A</v>
      </c>
      <c r="BZ91" s="23" t="e">
        <f t="shared" ca="1" si="184"/>
        <v>#N/A</v>
      </c>
      <c r="CA91" s="23" t="e">
        <f t="shared" ca="1" si="185"/>
        <v>#N/A</v>
      </c>
      <c r="CB91" s="23" t="e">
        <f t="shared" ca="1" si="83"/>
        <v>#N/A</v>
      </c>
      <c r="CC91" s="23" t="e">
        <f t="shared" ca="1" si="84"/>
        <v>#N/A</v>
      </c>
      <c r="CD91" s="23" t="e">
        <f t="shared" ca="1" si="115"/>
        <v>#N/A</v>
      </c>
      <c r="CE91" s="23" t="e">
        <f t="shared" ca="1" si="116"/>
        <v>#N/A</v>
      </c>
      <c r="CF91" s="228" t="e">
        <f t="shared" ca="1" si="160"/>
        <v>#N/A</v>
      </c>
      <c r="CG91" s="224" t="e">
        <f t="shared" ca="1" si="161"/>
        <v>#N/A</v>
      </c>
      <c r="CH91" s="228" t="e">
        <f t="shared" ca="1" si="162"/>
        <v>#N/A</v>
      </c>
      <c r="CI91" s="23" t="e">
        <f t="shared" ca="1" si="163"/>
        <v>#N/A</v>
      </c>
      <c r="CJ91" s="23" t="e">
        <f t="shared" ca="1" si="164"/>
        <v>#N/A</v>
      </c>
      <c r="CK91" s="23" t="e">
        <f t="shared" ca="1" si="168"/>
        <v>#N/A</v>
      </c>
      <c r="CL91" s="23" t="e">
        <f t="shared" ca="1" si="169"/>
        <v>#N/A</v>
      </c>
      <c r="CM91" s="23" t="e">
        <f t="shared" ca="1" si="174"/>
        <v>#N/A</v>
      </c>
      <c r="CN91" s="23" t="e">
        <f t="shared" ca="1" si="175"/>
        <v>#N/A</v>
      </c>
      <c r="CO91" s="23" t="e">
        <f t="shared" ca="1" si="182"/>
        <v>#N/A</v>
      </c>
      <c r="CP91" s="23" t="e">
        <f t="shared" ca="1" si="183"/>
        <v>#N/A</v>
      </c>
      <c r="CQ91" s="23" t="e">
        <f t="shared" ca="1" si="188"/>
        <v>#N/A</v>
      </c>
      <c r="CR91" s="23" t="e">
        <f t="shared" ca="1" si="189"/>
        <v>#N/A</v>
      </c>
      <c r="CS91" s="23" t="e">
        <f t="shared" ca="1" si="190"/>
        <v>#N/A</v>
      </c>
      <c r="CT91" s="23" t="e">
        <f t="shared" ca="1" si="191"/>
        <v>#N/A</v>
      </c>
      <c r="CU91" s="23" t="e">
        <f t="shared" ca="1" si="196"/>
        <v>#N/A</v>
      </c>
      <c r="CV91" s="23" t="e">
        <f t="shared" ca="1" si="197"/>
        <v>#N/A</v>
      </c>
      <c r="CW91" s="23" t="e">
        <f t="shared" ca="1" si="109"/>
        <v>#N/A</v>
      </c>
      <c r="CX91" s="23" t="e">
        <f t="shared" ca="1" si="110"/>
        <v>#N/A</v>
      </c>
      <c r="CY91" s="23" t="e">
        <f t="shared" ca="1" si="198"/>
        <v>#N/A</v>
      </c>
      <c r="CZ91" s="23" t="e">
        <f t="shared" ca="1" si="199"/>
        <v>#N/A</v>
      </c>
      <c r="DA91" s="23" t="e">
        <f t="shared" ca="1" si="85"/>
        <v>#N/A</v>
      </c>
      <c r="DB91" s="23" t="e">
        <f t="shared" ca="1" si="86"/>
        <v>#N/A</v>
      </c>
      <c r="DC91" s="23"/>
      <c r="DD91" s="23"/>
      <c r="DE91" s="23" t="e">
        <f t="shared" ca="1" si="87"/>
        <v>#N/A</v>
      </c>
      <c r="DF91" s="23" t="e">
        <f t="shared" ca="1" si="88"/>
        <v>#N/A</v>
      </c>
      <c r="DG91" s="23" t="e">
        <f t="shared" ca="1" si="93"/>
        <v>#N/A</v>
      </c>
      <c r="DH91" s="23" t="e">
        <f t="shared" ca="1" si="94"/>
        <v>#N/A</v>
      </c>
      <c r="DI91" s="23" t="e">
        <f t="shared" ca="1" si="105"/>
        <v>#N/A</v>
      </c>
      <c r="DJ91" s="23" t="e">
        <f t="shared" ca="1" si="106"/>
        <v>#N/A</v>
      </c>
      <c r="DK91" s="23" t="e">
        <f t="shared" ca="1" si="113"/>
        <v>#N/A</v>
      </c>
      <c r="DL91" s="23" t="e">
        <f t="shared" ca="1" si="114"/>
        <v>#N/A</v>
      </c>
      <c r="DM91" s="23" t="e">
        <f t="shared" ca="1" si="117"/>
        <v>#N/A</v>
      </c>
      <c r="DN91" s="23" t="e">
        <f t="shared" ca="1" si="118"/>
        <v>#N/A</v>
      </c>
      <c r="DO91" s="23" t="e">
        <f t="shared" ca="1" si="119"/>
        <v>#N/A</v>
      </c>
      <c r="DP91" s="23" t="e">
        <f t="shared" ca="1" si="120"/>
        <v>#N/A</v>
      </c>
      <c r="DQ91" s="23" t="e">
        <f t="shared" ca="1" si="133"/>
        <v>#N/A</v>
      </c>
      <c r="DR91" s="23" t="e">
        <f t="shared" ca="1" si="134"/>
        <v>#N/A</v>
      </c>
      <c r="DS91" s="228" t="e">
        <f t="shared" ca="1" si="165"/>
        <v>#N/A</v>
      </c>
      <c r="DT91" s="93" t="e">
        <f t="shared" ca="1" si="166"/>
        <v>#N/A</v>
      </c>
      <c r="DU91" s="228" t="e">
        <f t="shared" ca="1" si="167"/>
        <v>#N/A</v>
      </c>
      <c r="DZ91" s="23" t="e">
        <f t="shared" ca="1" si="192"/>
        <v>#N/A</v>
      </c>
      <c r="EA91" s="23" t="e">
        <f t="shared" ca="1" si="193"/>
        <v>#N/A</v>
      </c>
      <c r="EB91" s="23" t="e">
        <f t="shared" ca="1" si="200"/>
        <v>#N/A</v>
      </c>
      <c r="EC91" s="23" t="e">
        <f t="shared" ca="1" si="201"/>
        <v>#N/A</v>
      </c>
      <c r="ED91" s="23" t="e">
        <f t="shared" ca="1" si="97"/>
        <v>#N/A</v>
      </c>
      <c r="EE91" s="23" t="e">
        <f t="shared" ca="1" si="98"/>
        <v>#N/A</v>
      </c>
      <c r="EF91" s="23" t="e">
        <f t="shared" ca="1" si="125"/>
        <v>#N/A</v>
      </c>
      <c r="EG91" s="23" t="e">
        <f t="shared" ca="1" si="126"/>
        <v>#N/A</v>
      </c>
      <c r="EH91" s="23" t="e">
        <f t="shared" ca="1" si="107"/>
        <v>#N/A</v>
      </c>
      <c r="EI91" s="23" t="e">
        <f t="shared" ca="1" si="108"/>
        <v>#N/A</v>
      </c>
      <c r="EJ91" s="23" t="e">
        <f t="shared" ca="1" si="121"/>
        <v>#N/A</v>
      </c>
      <c r="EK91" s="23" t="e">
        <f t="shared" ca="1" si="122"/>
        <v>#N/A</v>
      </c>
      <c r="EL91" s="23" t="e">
        <f t="shared" ca="1" si="131"/>
        <v>#N/A</v>
      </c>
      <c r="EM91" s="23" t="e">
        <f t="shared" ca="1" si="132"/>
        <v>#N/A</v>
      </c>
      <c r="EN91" s="228" t="e">
        <f t="shared" ca="1" si="151"/>
        <v>#N/A</v>
      </c>
      <c r="EO91" s="93" t="e">
        <f t="shared" ca="1" si="152"/>
        <v>#N/A</v>
      </c>
      <c r="EP91" s="93" t="e">
        <f t="shared" ca="1" si="153"/>
        <v>#N/A</v>
      </c>
    </row>
    <row r="92" spans="1:146" x14ac:dyDescent="0.2">
      <c r="A92" s="172" t="e">
        <f ca="1">VLOOKUP($D92,Curves!$A$2:$I$1700,9)</f>
        <v>#N/A</v>
      </c>
      <c r="B92" s="86" t="e">
        <f t="shared" ca="1" si="136"/>
        <v>#N/A</v>
      </c>
      <c r="C92" s="86">
        <f t="shared" si="137"/>
        <v>31</v>
      </c>
      <c r="D92" s="139">
        <v>39448</v>
      </c>
      <c r="E92" s="173" t="e">
        <f ca="1">VLOOKUP($D92,Curves!$A$2:$H$1700,2)*$B92</f>
        <v>#N/A</v>
      </c>
      <c r="F92" s="172" t="e">
        <f ca="1">VLOOKUP($D92,Curves!$A$2:$H$1700,3)*$B92</f>
        <v>#N/A</v>
      </c>
      <c r="G92" s="172" t="e">
        <f ca="1">VLOOKUP($D92,Curves!$A$2:$H$1700,7)*$B92</f>
        <v>#N/A</v>
      </c>
      <c r="H92" s="172" t="e">
        <f ca="1">VLOOKUP($D92,Curves!$A$2:$H$1700,5)*$B92</f>
        <v>#N/A</v>
      </c>
      <c r="I92" s="172" t="e">
        <f ca="1">VLOOKUP($D92,Curves!$A$2:$H$1700,4)*$B92</f>
        <v>#N/A</v>
      </c>
      <c r="J92" s="174" t="e">
        <f ca="1">VLOOKUP($D92,Curves!$A$2:$H$1700,8)*$B92</f>
        <v>#N/A</v>
      </c>
      <c r="K92" s="172" t="e">
        <f t="shared" ca="1" si="138"/>
        <v>#N/A</v>
      </c>
      <c r="L92" s="140" t="e">
        <f ca="1">VLOOKUP($D92,Curves!$N$2:$T$2600,2)*$B92</f>
        <v>#N/A</v>
      </c>
      <c r="M92" s="141" t="e">
        <f ca="1">VLOOKUP($D92,Curves!$N$2:$T$2600,3)*$B92</f>
        <v>#N/A</v>
      </c>
      <c r="N92" s="181" t="e">
        <f t="shared" ca="1" si="139"/>
        <v>#N/A</v>
      </c>
      <c r="O92" s="182" t="e">
        <f t="shared" ca="1" si="140"/>
        <v>#N/A</v>
      </c>
      <c r="P92" s="173" t="e">
        <f t="shared" ca="1" si="135"/>
        <v>#N/A</v>
      </c>
      <c r="Q92" s="140" t="e">
        <f ca="1">VLOOKUP($D92,Curves!$N$2:$T$2600,4)*$B92</f>
        <v>#N/A</v>
      </c>
      <c r="R92" s="141" t="e">
        <f ca="1">VLOOKUP($D92,Curves!$N$2:$T$2600,5)*$B92</f>
        <v>#N/A</v>
      </c>
      <c r="S92" s="181" t="e">
        <f t="shared" ca="1" si="141"/>
        <v>#N/A</v>
      </c>
      <c r="T92" s="182" t="e">
        <f t="shared" ca="1" si="142"/>
        <v>#N/A</v>
      </c>
      <c r="U92" s="151" t="e">
        <f t="shared" ca="1" si="143"/>
        <v>#N/A</v>
      </c>
      <c r="V92" s="151" t="e">
        <f t="shared" ca="1" si="144"/>
        <v>#N/A</v>
      </c>
      <c r="W92" s="151" t="e">
        <f t="shared" ca="1" si="145"/>
        <v>#N/A</v>
      </c>
      <c r="X92" s="343" t="e">
        <f ca="1">VLOOKUP($D92,[2]CurveFetch!$D$8:$S$13000,16,0)*$B92</f>
        <v>#N/A</v>
      </c>
      <c r="Y92" s="141" t="e">
        <f ca="1">VLOOKUP($D92,Curves!$N$2:$T$2600,7)*$B92</f>
        <v>#N/A</v>
      </c>
      <c r="Z92" s="200" t="e">
        <f t="shared" ca="1" si="146"/>
        <v>#N/A</v>
      </c>
      <c r="AA92" s="181" t="e">
        <f t="shared" ca="1" si="147"/>
        <v>#N/A</v>
      </c>
      <c r="AB92" s="181" t="e">
        <f t="shared" ca="1" si="148"/>
        <v>#N/A</v>
      </c>
      <c r="AC92" s="181" t="e">
        <f t="shared" ca="1" si="148"/>
        <v>#N/A</v>
      </c>
      <c r="AD92" s="181" t="e">
        <f t="shared" ca="1" si="149"/>
        <v>#N/A</v>
      </c>
      <c r="AE92" s="182" t="e">
        <f t="shared" ca="1" si="150"/>
        <v>#N/A</v>
      </c>
      <c r="AF92" s="23" t="e">
        <f t="shared" ca="1" si="176"/>
        <v>#N/A</v>
      </c>
      <c r="AG92" s="23" t="e">
        <f t="shared" ca="1" si="177"/>
        <v>#N/A</v>
      </c>
      <c r="AH92" s="23" t="e">
        <f t="shared" ca="1" si="194"/>
        <v>#N/A</v>
      </c>
      <c r="AI92" s="23" t="e">
        <f t="shared" ca="1" si="195"/>
        <v>#N/A</v>
      </c>
      <c r="AJ92" s="23" t="e">
        <f t="shared" ref="AJ92:AJ155" ca="1" si="206">$AJ$7*$J$2*$J$5*$N92</f>
        <v>#N/A</v>
      </c>
      <c r="AK92" s="23" t="e">
        <f t="shared" ref="AK92:AK155" ca="1" si="207">$AJ$7*$J$2*$J$5*$O92</f>
        <v>#N/A</v>
      </c>
      <c r="AL92" s="23" t="e">
        <f t="shared" ca="1" si="89"/>
        <v>#N/A</v>
      </c>
      <c r="AM92" s="23" t="e">
        <f t="shared" ca="1" si="90"/>
        <v>#N/A</v>
      </c>
      <c r="AN92" s="23" t="e">
        <f t="shared" ca="1" si="99"/>
        <v>#N/A</v>
      </c>
      <c r="AO92" s="23" t="e">
        <f t="shared" ca="1" si="100"/>
        <v>#N/A</v>
      </c>
      <c r="AP92" s="23" t="e">
        <f t="shared" ca="1" si="91"/>
        <v>#N/A</v>
      </c>
      <c r="AQ92" s="23" t="e">
        <f t="shared" ca="1" si="92"/>
        <v>#N/A</v>
      </c>
      <c r="AR92" s="23" t="e">
        <f t="shared" ca="1" si="103"/>
        <v>#N/A</v>
      </c>
      <c r="AS92" s="23" t="e">
        <f t="shared" ca="1" si="104"/>
        <v>#N/A</v>
      </c>
      <c r="AT92" s="23" t="e">
        <f t="shared" ca="1" si="123"/>
        <v>#N/A</v>
      </c>
      <c r="AU92" s="23" t="e">
        <f t="shared" ca="1" si="124"/>
        <v>#N/A</v>
      </c>
      <c r="AV92" s="228" t="e">
        <f t="shared" ca="1" si="154"/>
        <v>#N/A</v>
      </c>
      <c r="AW92" s="26" t="e">
        <f t="shared" ca="1" si="155"/>
        <v>#N/A</v>
      </c>
      <c r="AX92" s="228" t="e">
        <f t="shared" ca="1" si="156"/>
        <v>#N/A</v>
      </c>
      <c r="AY92" s="23" t="e">
        <f t="shared" ca="1" si="170"/>
        <v>#N/A</v>
      </c>
      <c r="AZ92" s="23" t="e">
        <f t="shared" ca="1" si="171"/>
        <v>#N/A</v>
      </c>
      <c r="BA92" s="23" t="e">
        <f t="shared" ca="1" si="178"/>
        <v>#N/A</v>
      </c>
      <c r="BB92" s="23" t="e">
        <f t="shared" ca="1" si="179"/>
        <v>#N/A</v>
      </c>
      <c r="BC92" s="23" t="e">
        <f t="shared" ca="1" si="172"/>
        <v>#N/A</v>
      </c>
      <c r="BD92" s="23" t="e">
        <f t="shared" ca="1" si="173"/>
        <v>#N/A</v>
      </c>
      <c r="BE92" s="23" t="e">
        <f t="shared" ca="1" si="180"/>
        <v>#N/A</v>
      </c>
      <c r="BF92" s="23" t="e">
        <f t="shared" ca="1" si="181"/>
        <v>#N/A</v>
      </c>
      <c r="BG92" s="23" t="e">
        <f t="shared" ca="1" si="186"/>
        <v>#N/A</v>
      </c>
      <c r="BH92" s="23" t="e">
        <f t="shared" ca="1" si="187"/>
        <v>#N/A</v>
      </c>
      <c r="BI92" s="23" t="e">
        <f t="shared" ca="1" si="202"/>
        <v>#N/A</v>
      </c>
      <c r="BJ92" s="23" t="e">
        <f t="shared" ca="1" si="203"/>
        <v>#N/A</v>
      </c>
      <c r="BK92" s="23" t="e">
        <f t="shared" ca="1" si="204"/>
        <v>#N/A</v>
      </c>
      <c r="BL92" s="23" t="e">
        <f t="shared" ca="1" si="205"/>
        <v>#N/A</v>
      </c>
      <c r="BM92" s="23" t="e">
        <f t="shared" ca="1" si="81"/>
        <v>#N/A</v>
      </c>
      <c r="BN92" s="23" t="e">
        <f t="shared" ca="1" si="82"/>
        <v>#N/A</v>
      </c>
      <c r="BO92" s="23" t="e">
        <f t="shared" ca="1" si="101"/>
        <v>#N/A</v>
      </c>
      <c r="BP92" s="23" t="e">
        <f t="shared" ca="1" si="102"/>
        <v>#N/A</v>
      </c>
      <c r="BQ92" s="23" t="e">
        <f t="shared" ca="1" si="111"/>
        <v>#N/A</v>
      </c>
      <c r="BR92" s="23" t="e">
        <f t="shared" ca="1" si="112"/>
        <v>#N/A</v>
      </c>
      <c r="BS92" s="23" t="e">
        <f t="shared" ca="1" si="127"/>
        <v>#N/A</v>
      </c>
      <c r="BT92" s="23" t="e">
        <f t="shared" ca="1" si="128"/>
        <v>#N/A</v>
      </c>
      <c r="BU92" s="23" t="e">
        <f t="shared" ca="1" si="129"/>
        <v>#N/A</v>
      </c>
      <c r="BV92" s="23" t="e">
        <f t="shared" ca="1" si="130"/>
        <v>#N/A</v>
      </c>
      <c r="BW92" s="389" t="e">
        <f t="shared" ca="1" si="157"/>
        <v>#N/A</v>
      </c>
      <c r="BX92" s="224" t="e">
        <f t="shared" ca="1" si="158"/>
        <v>#N/A</v>
      </c>
      <c r="BY92" s="93" t="e">
        <f t="shared" ca="1" si="159"/>
        <v>#N/A</v>
      </c>
      <c r="BZ92" s="23" t="e">
        <f t="shared" ca="1" si="184"/>
        <v>#N/A</v>
      </c>
      <c r="CA92" s="23" t="e">
        <f t="shared" ca="1" si="185"/>
        <v>#N/A</v>
      </c>
      <c r="CB92" s="23" t="e">
        <f t="shared" ca="1" si="83"/>
        <v>#N/A</v>
      </c>
      <c r="CC92" s="23" t="e">
        <f t="shared" ca="1" si="84"/>
        <v>#N/A</v>
      </c>
      <c r="CD92" s="23" t="e">
        <f t="shared" ca="1" si="115"/>
        <v>#N/A</v>
      </c>
      <c r="CE92" s="23" t="e">
        <f t="shared" ca="1" si="116"/>
        <v>#N/A</v>
      </c>
      <c r="CF92" s="228" t="e">
        <f t="shared" ca="1" si="160"/>
        <v>#N/A</v>
      </c>
      <c r="CG92" s="224" t="e">
        <f t="shared" ca="1" si="161"/>
        <v>#N/A</v>
      </c>
      <c r="CH92" s="228" t="e">
        <f t="shared" ca="1" si="162"/>
        <v>#N/A</v>
      </c>
      <c r="CI92" s="23" t="e">
        <f t="shared" ca="1" si="163"/>
        <v>#N/A</v>
      </c>
      <c r="CJ92" s="23" t="e">
        <f t="shared" ca="1" si="164"/>
        <v>#N/A</v>
      </c>
      <c r="CK92" s="23" t="e">
        <f t="shared" ca="1" si="168"/>
        <v>#N/A</v>
      </c>
      <c r="CL92" s="23" t="e">
        <f t="shared" ca="1" si="169"/>
        <v>#N/A</v>
      </c>
      <c r="CM92" s="23" t="e">
        <f t="shared" ca="1" si="174"/>
        <v>#N/A</v>
      </c>
      <c r="CN92" s="23" t="e">
        <f t="shared" ca="1" si="175"/>
        <v>#N/A</v>
      </c>
      <c r="CO92" s="23" t="e">
        <f t="shared" ca="1" si="182"/>
        <v>#N/A</v>
      </c>
      <c r="CP92" s="23" t="e">
        <f t="shared" ca="1" si="183"/>
        <v>#N/A</v>
      </c>
      <c r="CQ92" s="23" t="e">
        <f t="shared" ca="1" si="188"/>
        <v>#N/A</v>
      </c>
      <c r="CR92" s="23" t="e">
        <f t="shared" ca="1" si="189"/>
        <v>#N/A</v>
      </c>
      <c r="CS92" s="23" t="e">
        <f t="shared" ca="1" si="190"/>
        <v>#N/A</v>
      </c>
      <c r="CT92" s="23" t="e">
        <f t="shared" ca="1" si="191"/>
        <v>#N/A</v>
      </c>
      <c r="CU92" s="23" t="e">
        <f t="shared" ca="1" si="196"/>
        <v>#N/A</v>
      </c>
      <c r="CV92" s="23" t="e">
        <f t="shared" ca="1" si="197"/>
        <v>#N/A</v>
      </c>
      <c r="CW92" s="23" t="e">
        <f t="shared" ca="1" si="109"/>
        <v>#N/A</v>
      </c>
      <c r="CX92" s="23" t="e">
        <f t="shared" ca="1" si="110"/>
        <v>#N/A</v>
      </c>
      <c r="CY92" s="23" t="e">
        <f t="shared" ca="1" si="198"/>
        <v>#N/A</v>
      </c>
      <c r="CZ92" s="23" t="e">
        <f t="shared" ca="1" si="199"/>
        <v>#N/A</v>
      </c>
      <c r="DA92" s="23" t="e">
        <f t="shared" ca="1" si="85"/>
        <v>#N/A</v>
      </c>
      <c r="DB92" s="23" t="e">
        <f t="shared" ca="1" si="86"/>
        <v>#N/A</v>
      </c>
      <c r="DC92" s="23"/>
      <c r="DD92" s="23"/>
      <c r="DE92" s="23" t="e">
        <f t="shared" ca="1" si="87"/>
        <v>#N/A</v>
      </c>
      <c r="DF92" s="23" t="e">
        <f t="shared" ca="1" si="88"/>
        <v>#N/A</v>
      </c>
      <c r="DG92" s="23" t="e">
        <f t="shared" ca="1" si="93"/>
        <v>#N/A</v>
      </c>
      <c r="DH92" s="23" t="e">
        <f t="shared" ca="1" si="94"/>
        <v>#N/A</v>
      </c>
      <c r="DI92" s="23" t="e">
        <f t="shared" ca="1" si="105"/>
        <v>#N/A</v>
      </c>
      <c r="DJ92" s="23" t="e">
        <f t="shared" ca="1" si="106"/>
        <v>#N/A</v>
      </c>
      <c r="DK92" s="23" t="e">
        <f t="shared" ca="1" si="113"/>
        <v>#N/A</v>
      </c>
      <c r="DL92" s="23" t="e">
        <f t="shared" ca="1" si="114"/>
        <v>#N/A</v>
      </c>
      <c r="DM92" s="23" t="e">
        <f t="shared" ca="1" si="117"/>
        <v>#N/A</v>
      </c>
      <c r="DN92" s="23" t="e">
        <f t="shared" ca="1" si="118"/>
        <v>#N/A</v>
      </c>
      <c r="DO92" s="23" t="e">
        <f t="shared" ca="1" si="119"/>
        <v>#N/A</v>
      </c>
      <c r="DP92" s="23" t="e">
        <f t="shared" ca="1" si="120"/>
        <v>#N/A</v>
      </c>
      <c r="DQ92" s="23" t="e">
        <f t="shared" ca="1" si="133"/>
        <v>#N/A</v>
      </c>
      <c r="DR92" s="23" t="e">
        <f t="shared" ca="1" si="134"/>
        <v>#N/A</v>
      </c>
      <c r="DS92" s="228" t="e">
        <f t="shared" ca="1" si="165"/>
        <v>#N/A</v>
      </c>
      <c r="DT92" s="93" t="e">
        <f t="shared" ca="1" si="166"/>
        <v>#N/A</v>
      </c>
      <c r="DU92" s="228" t="e">
        <f t="shared" ca="1" si="167"/>
        <v>#N/A</v>
      </c>
      <c r="DZ92" s="23" t="e">
        <f t="shared" ca="1" si="192"/>
        <v>#N/A</v>
      </c>
      <c r="EA92" s="23" t="e">
        <f t="shared" ca="1" si="193"/>
        <v>#N/A</v>
      </c>
      <c r="EB92" s="23" t="e">
        <f t="shared" ca="1" si="200"/>
        <v>#N/A</v>
      </c>
      <c r="EC92" s="23" t="e">
        <f t="shared" ca="1" si="201"/>
        <v>#N/A</v>
      </c>
      <c r="ED92" s="23" t="e">
        <f t="shared" ca="1" si="97"/>
        <v>#N/A</v>
      </c>
      <c r="EE92" s="23" t="e">
        <f t="shared" ca="1" si="98"/>
        <v>#N/A</v>
      </c>
      <c r="EF92" s="23" t="e">
        <f t="shared" ca="1" si="125"/>
        <v>#N/A</v>
      </c>
      <c r="EG92" s="23" t="e">
        <f t="shared" ca="1" si="126"/>
        <v>#N/A</v>
      </c>
      <c r="EH92" s="23" t="e">
        <f t="shared" ca="1" si="107"/>
        <v>#N/A</v>
      </c>
      <c r="EI92" s="23" t="e">
        <f t="shared" ca="1" si="108"/>
        <v>#N/A</v>
      </c>
      <c r="EJ92" s="23" t="e">
        <f t="shared" ca="1" si="121"/>
        <v>#N/A</v>
      </c>
      <c r="EK92" s="23" t="e">
        <f t="shared" ca="1" si="122"/>
        <v>#N/A</v>
      </c>
      <c r="EL92" s="23" t="e">
        <f t="shared" ca="1" si="131"/>
        <v>#N/A</v>
      </c>
      <c r="EM92" s="23" t="e">
        <f t="shared" ca="1" si="132"/>
        <v>#N/A</v>
      </c>
      <c r="EN92" s="228" t="e">
        <f t="shared" ca="1" si="151"/>
        <v>#N/A</v>
      </c>
      <c r="EO92" s="93" t="e">
        <f t="shared" ca="1" si="152"/>
        <v>#N/A</v>
      </c>
      <c r="EP92" s="93" t="e">
        <f t="shared" ca="1" si="153"/>
        <v>#N/A</v>
      </c>
    </row>
    <row r="93" spans="1:146" x14ac:dyDescent="0.2">
      <c r="A93" s="172" t="e">
        <f ca="1">VLOOKUP($D93,Curves!$A$2:$I$1700,9)</f>
        <v>#N/A</v>
      </c>
      <c r="B93" s="86" t="e">
        <f t="shared" ca="1" si="136"/>
        <v>#N/A</v>
      </c>
      <c r="C93" s="86">
        <f t="shared" si="137"/>
        <v>29</v>
      </c>
      <c r="D93" s="139">
        <v>39479</v>
      </c>
      <c r="E93" s="173" t="e">
        <f ca="1">VLOOKUP($D93,Curves!$A$2:$H$1700,2)*$B93</f>
        <v>#N/A</v>
      </c>
      <c r="F93" s="172" t="e">
        <f ca="1">VLOOKUP($D93,Curves!$A$2:$H$1700,3)*$B93</f>
        <v>#N/A</v>
      </c>
      <c r="G93" s="172" t="e">
        <f ca="1">VLOOKUP($D93,Curves!$A$2:$H$1700,7)*$B93</f>
        <v>#N/A</v>
      </c>
      <c r="H93" s="172" t="e">
        <f ca="1">VLOOKUP($D93,Curves!$A$2:$H$1700,5)*$B93</f>
        <v>#N/A</v>
      </c>
      <c r="I93" s="172" t="e">
        <f ca="1">VLOOKUP($D93,Curves!$A$2:$H$1700,4)*$B93</f>
        <v>#N/A</v>
      </c>
      <c r="J93" s="174" t="e">
        <f ca="1">VLOOKUP($D93,Curves!$A$2:$H$1700,8)*$B93</f>
        <v>#N/A</v>
      </c>
      <c r="K93" s="172" t="e">
        <f t="shared" ca="1" si="138"/>
        <v>#N/A</v>
      </c>
      <c r="L93" s="140" t="e">
        <f ca="1">VLOOKUP($D93,Curves!$N$2:$T$2600,2)*$B93</f>
        <v>#N/A</v>
      </c>
      <c r="M93" s="141" t="e">
        <f ca="1">VLOOKUP($D93,Curves!$N$2:$T$2600,3)*$B93</f>
        <v>#N/A</v>
      </c>
      <c r="N93" s="181" t="e">
        <f t="shared" ca="1" si="139"/>
        <v>#N/A</v>
      </c>
      <c r="O93" s="182" t="e">
        <f t="shared" ca="1" si="140"/>
        <v>#N/A</v>
      </c>
      <c r="P93" s="173" t="e">
        <f t="shared" ca="1" si="135"/>
        <v>#N/A</v>
      </c>
      <c r="Q93" s="140" t="e">
        <f ca="1">VLOOKUP($D93,Curves!$N$2:$T$2600,4)*$B93</f>
        <v>#N/A</v>
      </c>
      <c r="R93" s="141" t="e">
        <f ca="1">VLOOKUP($D93,Curves!$N$2:$T$2600,5)*$B93</f>
        <v>#N/A</v>
      </c>
      <c r="S93" s="181" t="e">
        <f t="shared" ca="1" si="141"/>
        <v>#N/A</v>
      </c>
      <c r="T93" s="182" t="e">
        <f t="shared" ca="1" si="142"/>
        <v>#N/A</v>
      </c>
      <c r="U93" s="151" t="e">
        <f t="shared" ca="1" si="143"/>
        <v>#N/A</v>
      </c>
      <c r="V93" s="151" t="e">
        <f t="shared" ca="1" si="144"/>
        <v>#N/A</v>
      </c>
      <c r="W93" s="151" t="e">
        <f t="shared" ca="1" si="145"/>
        <v>#N/A</v>
      </c>
      <c r="X93" s="343" t="e">
        <f ca="1">VLOOKUP($D93,[2]CurveFetch!$D$8:$S$13000,16,0)*$B93</f>
        <v>#N/A</v>
      </c>
      <c r="Y93" s="141" t="e">
        <f ca="1">VLOOKUP($D93,Curves!$N$2:$T$2600,7)*$B93</f>
        <v>#N/A</v>
      </c>
      <c r="Z93" s="200" t="e">
        <f t="shared" ca="1" si="146"/>
        <v>#N/A</v>
      </c>
      <c r="AA93" s="181" t="e">
        <f t="shared" ca="1" si="147"/>
        <v>#N/A</v>
      </c>
      <c r="AB93" s="181" t="e">
        <f t="shared" ca="1" si="148"/>
        <v>#N/A</v>
      </c>
      <c r="AC93" s="181" t="e">
        <f t="shared" ca="1" si="148"/>
        <v>#N/A</v>
      </c>
      <c r="AD93" s="181" t="e">
        <f t="shared" ca="1" si="149"/>
        <v>#N/A</v>
      </c>
      <c r="AE93" s="182" t="e">
        <f t="shared" ca="1" si="150"/>
        <v>#N/A</v>
      </c>
      <c r="AF93" s="23" t="e">
        <f t="shared" ca="1" si="176"/>
        <v>#N/A</v>
      </c>
      <c r="AG93" s="23" t="e">
        <f t="shared" ca="1" si="177"/>
        <v>#N/A</v>
      </c>
      <c r="AH93" s="23" t="e">
        <f t="shared" ca="1" si="194"/>
        <v>#N/A</v>
      </c>
      <c r="AI93" s="23" t="e">
        <f t="shared" ca="1" si="195"/>
        <v>#N/A</v>
      </c>
      <c r="AJ93" s="23" t="e">
        <f t="shared" ca="1" si="206"/>
        <v>#N/A</v>
      </c>
      <c r="AK93" s="23" t="e">
        <f t="shared" ca="1" si="207"/>
        <v>#N/A</v>
      </c>
      <c r="AL93" s="23" t="e">
        <f t="shared" ca="1" si="89"/>
        <v>#N/A</v>
      </c>
      <c r="AM93" s="23" t="e">
        <f t="shared" ca="1" si="90"/>
        <v>#N/A</v>
      </c>
      <c r="AN93" s="23" t="e">
        <f t="shared" ca="1" si="99"/>
        <v>#N/A</v>
      </c>
      <c r="AO93" s="23" t="e">
        <f t="shared" ca="1" si="100"/>
        <v>#N/A</v>
      </c>
      <c r="AP93" s="23" t="e">
        <f t="shared" ca="1" si="91"/>
        <v>#N/A</v>
      </c>
      <c r="AQ93" s="23" t="e">
        <f t="shared" ca="1" si="92"/>
        <v>#N/A</v>
      </c>
      <c r="AR93" s="23" t="e">
        <f t="shared" ca="1" si="103"/>
        <v>#N/A</v>
      </c>
      <c r="AS93" s="23" t="e">
        <f t="shared" ca="1" si="104"/>
        <v>#N/A</v>
      </c>
      <c r="AT93" s="23" t="e">
        <f t="shared" ca="1" si="123"/>
        <v>#N/A</v>
      </c>
      <c r="AU93" s="23" t="e">
        <f t="shared" ca="1" si="124"/>
        <v>#N/A</v>
      </c>
      <c r="AV93" s="228" t="e">
        <f t="shared" ca="1" si="154"/>
        <v>#N/A</v>
      </c>
      <c r="AW93" s="26" t="e">
        <f t="shared" ca="1" si="155"/>
        <v>#N/A</v>
      </c>
      <c r="AX93" s="228" t="e">
        <f t="shared" ca="1" si="156"/>
        <v>#N/A</v>
      </c>
      <c r="AY93" s="23" t="e">
        <f t="shared" ca="1" si="170"/>
        <v>#N/A</v>
      </c>
      <c r="AZ93" s="23" t="e">
        <f t="shared" ca="1" si="171"/>
        <v>#N/A</v>
      </c>
      <c r="BA93" s="23" t="e">
        <f t="shared" ca="1" si="178"/>
        <v>#N/A</v>
      </c>
      <c r="BB93" s="23" t="e">
        <f t="shared" ca="1" si="179"/>
        <v>#N/A</v>
      </c>
      <c r="BC93" s="23" t="e">
        <f t="shared" ca="1" si="172"/>
        <v>#N/A</v>
      </c>
      <c r="BD93" s="23" t="e">
        <f t="shared" ca="1" si="173"/>
        <v>#N/A</v>
      </c>
      <c r="BE93" s="23" t="e">
        <f t="shared" ca="1" si="180"/>
        <v>#N/A</v>
      </c>
      <c r="BF93" s="23" t="e">
        <f t="shared" ca="1" si="181"/>
        <v>#N/A</v>
      </c>
      <c r="BG93" s="23" t="e">
        <f t="shared" ca="1" si="186"/>
        <v>#N/A</v>
      </c>
      <c r="BH93" s="23" t="e">
        <f t="shared" ca="1" si="187"/>
        <v>#N/A</v>
      </c>
      <c r="BI93" s="23" t="e">
        <f t="shared" ca="1" si="202"/>
        <v>#N/A</v>
      </c>
      <c r="BJ93" s="23" t="e">
        <f t="shared" ca="1" si="203"/>
        <v>#N/A</v>
      </c>
      <c r="BK93" s="23" t="e">
        <f t="shared" ca="1" si="204"/>
        <v>#N/A</v>
      </c>
      <c r="BL93" s="23" t="e">
        <f t="shared" ca="1" si="205"/>
        <v>#N/A</v>
      </c>
      <c r="BM93" s="23" t="e">
        <f t="shared" ca="1" si="81"/>
        <v>#N/A</v>
      </c>
      <c r="BN93" s="23" t="e">
        <f t="shared" ca="1" si="82"/>
        <v>#N/A</v>
      </c>
      <c r="BO93" s="23" t="e">
        <f t="shared" ca="1" si="101"/>
        <v>#N/A</v>
      </c>
      <c r="BP93" s="23" t="e">
        <f t="shared" ca="1" si="102"/>
        <v>#N/A</v>
      </c>
      <c r="BQ93" s="23" t="e">
        <f t="shared" ca="1" si="111"/>
        <v>#N/A</v>
      </c>
      <c r="BR93" s="23" t="e">
        <f t="shared" ca="1" si="112"/>
        <v>#N/A</v>
      </c>
      <c r="BS93" s="23" t="e">
        <f t="shared" ca="1" si="127"/>
        <v>#N/A</v>
      </c>
      <c r="BT93" s="23" t="e">
        <f t="shared" ca="1" si="128"/>
        <v>#N/A</v>
      </c>
      <c r="BU93" s="23" t="e">
        <f t="shared" ca="1" si="129"/>
        <v>#N/A</v>
      </c>
      <c r="BV93" s="23" t="e">
        <f t="shared" ca="1" si="130"/>
        <v>#N/A</v>
      </c>
      <c r="BW93" s="389" t="e">
        <f t="shared" ca="1" si="157"/>
        <v>#N/A</v>
      </c>
      <c r="BX93" s="224" t="e">
        <f t="shared" ca="1" si="158"/>
        <v>#N/A</v>
      </c>
      <c r="BY93" s="93" t="e">
        <f t="shared" ca="1" si="159"/>
        <v>#N/A</v>
      </c>
      <c r="BZ93" s="23" t="e">
        <f t="shared" ca="1" si="184"/>
        <v>#N/A</v>
      </c>
      <c r="CA93" s="23" t="e">
        <f t="shared" ca="1" si="185"/>
        <v>#N/A</v>
      </c>
      <c r="CB93" s="23" t="e">
        <f t="shared" ca="1" si="83"/>
        <v>#N/A</v>
      </c>
      <c r="CC93" s="23" t="e">
        <f t="shared" ca="1" si="84"/>
        <v>#N/A</v>
      </c>
      <c r="CD93" s="23" t="e">
        <f t="shared" ca="1" si="115"/>
        <v>#N/A</v>
      </c>
      <c r="CE93" s="23" t="e">
        <f t="shared" ca="1" si="116"/>
        <v>#N/A</v>
      </c>
      <c r="CF93" s="228" t="e">
        <f t="shared" ca="1" si="160"/>
        <v>#N/A</v>
      </c>
      <c r="CG93" s="224" t="e">
        <f t="shared" ca="1" si="161"/>
        <v>#N/A</v>
      </c>
      <c r="CH93" s="228" t="e">
        <f t="shared" ca="1" si="162"/>
        <v>#N/A</v>
      </c>
      <c r="CI93" s="23" t="e">
        <f t="shared" ca="1" si="163"/>
        <v>#N/A</v>
      </c>
      <c r="CJ93" s="23" t="e">
        <f t="shared" ca="1" si="164"/>
        <v>#N/A</v>
      </c>
      <c r="CK93" s="23" t="e">
        <f t="shared" ca="1" si="168"/>
        <v>#N/A</v>
      </c>
      <c r="CL93" s="23" t="e">
        <f t="shared" ca="1" si="169"/>
        <v>#N/A</v>
      </c>
      <c r="CM93" s="23" t="e">
        <f t="shared" ca="1" si="174"/>
        <v>#N/A</v>
      </c>
      <c r="CN93" s="23" t="e">
        <f t="shared" ca="1" si="175"/>
        <v>#N/A</v>
      </c>
      <c r="CO93" s="23" t="e">
        <f t="shared" ca="1" si="182"/>
        <v>#N/A</v>
      </c>
      <c r="CP93" s="23" t="e">
        <f t="shared" ca="1" si="183"/>
        <v>#N/A</v>
      </c>
      <c r="CQ93" s="23" t="e">
        <f t="shared" ca="1" si="188"/>
        <v>#N/A</v>
      </c>
      <c r="CR93" s="23" t="e">
        <f t="shared" ca="1" si="189"/>
        <v>#N/A</v>
      </c>
      <c r="CS93" s="23" t="e">
        <f t="shared" ca="1" si="190"/>
        <v>#N/A</v>
      </c>
      <c r="CT93" s="23" t="e">
        <f t="shared" ca="1" si="191"/>
        <v>#N/A</v>
      </c>
      <c r="CU93" s="23" t="e">
        <f t="shared" ca="1" si="196"/>
        <v>#N/A</v>
      </c>
      <c r="CV93" s="23" t="e">
        <f t="shared" ca="1" si="197"/>
        <v>#N/A</v>
      </c>
      <c r="CW93" s="23" t="e">
        <f t="shared" ca="1" si="109"/>
        <v>#N/A</v>
      </c>
      <c r="CX93" s="23" t="e">
        <f t="shared" ca="1" si="110"/>
        <v>#N/A</v>
      </c>
      <c r="CY93" s="23" t="e">
        <f t="shared" ca="1" si="198"/>
        <v>#N/A</v>
      </c>
      <c r="CZ93" s="23" t="e">
        <f t="shared" ca="1" si="199"/>
        <v>#N/A</v>
      </c>
      <c r="DA93" s="23" t="e">
        <f t="shared" ca="1" si="85"/>
        <v>#N/A</v>
      </c>
      <c r="DB93" s="23" t="e">
        <f t="shared" ca="1" si="86"/>
        <v>#N/A</v>
      </c>
      <c r="DC93" s="23"/>
      <c r="DD93" s="23"/>
      <c r="DE93" s="23" t="e">
        <f t="shared" ca="1" si="87"/>
        <v>#N/A</v>
      </c>
      <c r="DF93" s="23" t="e">
        <f t="shared" ca="1" si="88"/>
        <v>#N/A</v>
      </c>
      <c r="DG93" s="23" t="e">
        <f t="shared" ca="1" si="93"/>
        <v>#N/A</v>
      </c>
      <c r="DH93" s="23" t="e">
        <f t="shared" ca="1" si="94"/>
        <v>#N/A</v>
      </c>
      <c r="DI93" s="23" t="e">
        <f t="shared" ca="1" si="105"/>
        <v>#N/A</v>
      </c>
      <c r="DJ93" s="23" t="e">
        <f t="shared" ca="1" si="106"/>
        <v>#N/A</v>
      </c>
      <c r="DK93" s="23" t="e">
        <f t="shared" ca="1" si="113"/>
        <v>#N/A</v>
      </c>
      <c r="DL93" s="23" t="e">
        <f t="shared" ca="1" si="114"/>
        <v>#N/A</v>
      </c>
      <c r="DM93" s="23" t="e">
        <f t="shared" ca="1" si="117"/>
        <v>#N/A</v>
      </c>
      <c r="DN93" s="23" t="e">
        <f t="shared" ca="1" si="118"/>
        <v>#N/A</v>
      </c>
      <c r="DO93" s="23" t="e">
        <f t="shared" ca="1" si="119"/>
        <v>#N/A</v>
      </c>
      <c r="DP93" s="23" t="e">
        <f t="shared" ca="1" si="120"/>
        <v>#N/A</v>
      </c>
      <c r="DQ93" s="23" t="e">
        <f t="shared" ca="1" si="133"/>
        <v>#N/A</v>
      </c>
      <c r="DR93" s="23" t="e">
        <f t="shared" ca="1" si="134"/>
        <v>#N/A</v>
      </c>
      <c r="DS93" s="228" t="e">
        <f t="shared" ca="1" si="165"/>
        <v>#N/A</v>
      </c>
      <c r="DT93" s="93" t="e">
        <f t="shared" ca="1" si="166"/>
        <v>#N/A</v>
      </c>
      <c r="DU93" s="228" t="e">
        <f t="shared" ca="1" si="167"/>
        <v>#N/A</v>
      </c>
      <c r="DZ93" s="23" t="e">
        <f t="shared" ca="1" si="192"/>
        <v>#N/A</v>
      </c>
      <c r="EA93" s="23" t="e">
        <f t="shared" ca="1" si="193"/>
        <v>#N/A</v>
      </c>
      <c r="EB93" s="23" t="e">
        <f t="shared" ca="1" si="200"/>
        <v>#N/A</v>
      </c>
      <c r="EC93" s="23" t="e">
        <f t="shared" ca="1" si="201"/>
        <v>#N/A</v>
      </c>
      <c r="ED93" s="23" t="e">
        <f t="shared" ca="1" si="97"/>
        <v>#N/A</v>
      </c>
      <c r="EE93" s="23" t="e">
        <f t="shared" ca="1" si="98"/>
        <v>#N/A</v>
      </c>
      <c r="EF93" s="23" t="e">
        <f t="shared" ca="1" si="125"/>
        <v>#N/A</v>
      </c>
      <c r="EG93" s="23" t="e">
        <f t="shared" ca="1" si="126"/>
        <v>#N/A</v>
      </c>
      <c r="EH93" s="23" t="e">
        <f t="shared" ca="1" si="107"/>
        <v>#N/A</v>
      </c>
      <c r="EI93" s="23" t="e">
        <f t="shared" ca="1" si="108"/>
        <v>#N/A</v>
      </c>
      <c r="EJ93" s="23" t="e">
        <f t="shared" ca="1" si="121"/>
        <v>#N/A</v>
      </c>
      <c r="EK93" s="23" t="e">
        <f t="shared" ca="1" si="122"/>
        <v>#N/A</v>
      </c>
      <c r="EL93" s="23" t="e">
        <f t="shared" ca="1" si="131"/>
        <v>#N/A</v>
      </c>
      <c r="EM93" s="23" t="e">
        <f t="shared" ca="1" si="132"/>
        <v>#N/A</v>
      </c>
      <c r="EN93" s="228" t="e">
        <f t="shared" ca="1" si="151"/>
        <v>#N/A</v>
      </c>
      <c r="EO93" s="93" t="e">
        <f t="shared" ca="1" si="152"/>
        <v>#N/A</v>
      </c>
      <c r="EP93" s="93" t="e">
        <f t="shared" ca="1" si="153"/>
        <v>#N/A</v>
      </c>
    </row>
    <row r="94" spans="1:146" x14ac:dyDescent="0.2">
      <c r="A94" s="172" t="e">
        <f ca="1">VLOOKUP($D94,Curves!$A$2:$I$1700,9)</f>
        <v>#N/A</v>
      </c>
      <c r="B94" s="86" t="e">
        <f t="shared" ca="1" si="136"/>
        <v>#N/A</v>
      </c>
      <c r="C94" s="86">
        <f t="shared" si="137"/>
        <v>31</v>
      </c>
      <c r="D94" s="139">
        <v>39508</v>
      </c>
      <c r="E94" s="173" t="e">
        <f ca="1">VLOOKUP($D94,Curves!$A$2:$H$1700,2)*$B94</f>
        <v>#N/A</v>
      </c>
      <c r="F94" s="172" t="e">
        <f ca="1">VLOOKUP($D94,Curves!$A$2:$H$1700,3)*$B94</f>
        <v>#N/A</v>
      </c>
      <c r="G94" s="172" t="e">
        <f ca="1">VLOOKUP($D94,Curves!$A$2:$H$1700,7)*$B94</f>
        <v>#N/A</v>
      </c>
      <c r="H94" s="172" t="e">
        <f ca="1">VLOOKUP($D94,Curves!$A$2:$H$1700,5)*$B94</f>
        <v>#N/A</v>
      </c>
      <c r="I94" s="172" t="e">
        <f ca="1">VLOOKUP($D94,Curves!$A$2:$H$1700,4)*$B94</f>
        <v>#N/A</v>
      </c>
      <c r="J94" s="174" t="e">
        <f ca="1">VLOOKUP($D94,Curves!$A$2:$H$1700,8)*$B94</f>
        <v>#N/A</v>
      </c>
      <c r="K94" s="172" t="e">
        <f t="shared" ca="1" si="138"/>
        <v>#N/A</v>
      </c>
      <c r="L94" s="140" t="e">
        <f ca="1">VLOOKUP($D94,Curves!$N$2:$T$2600,2)*$B94</f>
        <v>#N/A</v>
      </c>
      <c r="M94" s="141" t="e">
        <f ca="1">VLOOKUP($D94,Curves!$N$2:$T$2600,3)*$B94</f>
        <v>#N/A</v>
      </c>
      <c r="N94" s="181" t="e">
        <f t="shared" ca="1" si="139"/>
        <v>#N/A</v>
      </c>
      <c r="O94" s="182" t="e">
        <f t="shared" ca="1" si="140"/>
        <v>#N/A</v>
      </c>
      <c r="P94" s="173" t="e">
        <f t="shared" ca="1" si="135"/>
        <v>#N/A</v>
      </c>
      <c r="Q94" s="140" t="e">
        <f ca="1">VLOOKUP($D94,Curves!$N$2:$T$2600,4)*$B94</f>
        <v>#N/A</v>
      </c>
      <c r="R94" s="141" t="e">
        <f ca="1">VLOOKUP($D94,Curves!$N$2:$T$2600,5)*$B94</f>
        <v>#N/A</v>
      </c>
      <c r="S94" s="181" t="e">
        <f t="shared" ca="1" si="141"/>
        <v>#N/A</v>
      </c>
      <c r="T94" s="182" t="e">
        <f t="shared" ca="1" si="142"/>
        <v>#N/A</v>
      </c>
      <c r="U94" s="151" t="e">
        <f t="shared" ca="1" si="143"/>
        <v>#N/A</v>
      </c>
      <c r="V94" s="151" t="e">
        <f t="shared" ca="1" si="144"/>
        <v>#N/A</v>
      </c>
      <c r="W94" s="151" t="e">
        <f t="shared" ca="1" si="145"/>
        <v>#N/A</v>
      </c>
      <c r="X94" s="343" t="e">
        <f ca="1">VLOOKUP($D94,[2]CurveFetch!$D$8:$S$13000,16,0)*$B94</f>
        <v>#N/A</v>
      </c>
      <c r="Y94" s="141" t="e">
        <f ca="1">VLOOKUP($D94,Curves!$N$2:$T$2600,7)*$B94</f>
        <v>#N/A</v>
      </c>
      <c r="Z94" s="200" t="e">
        <f t="shared" ca="1" si="146"/>
        <v>#N/A</v>
      </c>
      <c r="AA94" s="181" t="e">
        <f t="shared" ca="1" si="147"/>
        <v>#N/A</v>
      </c>
      <c r="AB94" s="181" t="e">
        <f t="shared" ca="1" si="148"/>
        <v>#N/A</v>
      </c>
      <c r="AC94" s="181" t="e">
        <f t="shared" ca="1" si="148"/>
        <v>#N/A</v>
      </c>
      <c r="AD94" s="181" t="e">
        <f t="shared" ca="1" si="149"/>
        <v>#N/A</v>
      </c>
      <c r="AE94" s="182" t="e">
        <f t="shared" ca="1" si="150"/>
        <v>#N/A</v>
      </c>
      <c r="AF94" s="23" t="e">
        <f t="shared" ca="1" si="176"/>
        <v>#N/A</v>
      </c>
      <c r="AG94" s="23" t="e">
        <f t="shared" ca="1" si="177"/>
        <v>#N/A</v>
      </c>
      <c r="AH94" s="23" t="e">
        <f t="shared" ca="1" si="194"/>
        <v>#N/A</v>
      </c>
      <c r="AI94" s="23" t="e">
        <f t="shared" ca="1" si="195"/>
        <v>#N/A</v>
      </c>
      <c r="AJ94" s="23" t="e">
        <f t="shared" ca="1" si="206"/>
        <v>#N/A</v>
      </c>
      <c r="AK94" s="23" t="e">
        <f t="shared" ca="1" si="207"/>
        <v>#N/A</v>
      </c>
      <c r="AL94" s="23" t="e">
        <f t="shared" ca="1" si="89"/>
        <v>#N/A</v>
      </c>
      <c r="AM94" s="23" t="e">
        <f t="shared" ca="1" si="90"/>
        <v>#N/A</v>
      </c>
      <c r="AN94" s="23" t="e">
        <f t="shared" ca="1" si="99"/>
        <v>#N/A</v>
      </c>
      <c r="AO94" s="23" t="e">
        <f t="shared" ca="1" si="100"/>
        <v>#N/A</v>
      </c>
      <c r="AP94" s="23" t="e">
        <f t="shared" ca="1" si="91"/>
        <v>#N/A</v>
      </c>
      <c r="AQ94" s="23" t="e">
        <f t="shared" ca="1" si="92"/>
        <v>#N/A</v>
      </c>
      <c r="AR94" s="23" t="e">
        <f t="shared" ca="1" si="103"/>
        <v>#N/A</v>
      </c>
      <c r="AS94" s="23" t="e">
        <f t="shared" ca="1" si="104"/>
        <v>#N/A</v>
      </c>
      <c r="AT94" s="23" t="e">
        <f t="shared" ca="1" si="123"/>
        <v>#N/A</v>
      </c>
      <c r="AU94" s="23" t="e">
        <f t="shared" ca="1" si="124"/>
        <v>#N/A</v>
      </c>
      <c r="AV94" s="228" t="e">
        <f t="shared" ca="1" si="154"/>
        <v>#N/A</v>
      </c>
      <c r="AW94" s="26" t="e">
        <f t="shared" ca="1" si="155"/>
        <v>#N/A</v>
      </c>
      <c r="AX94" s="228" t="e">
        <f t="shared" ca="1" si="156"/>
        <v>#N/A</v>
      </c>
      <c r="AY94" s="23" t="e">
        <f t="shared" ca="1" si="170"/>
        <v>#N/A</v>
      </c>
      <c r="AZ94" s="23" t="e">
        <f t="shared" ca="1" si="171"/>
        <v>#N/A</v>
      </c>
      <c r="BA94" s="23" t="e">
        <f t="shared" ca="1" si="178"/>
        <v>#N/A</v>
      </c>
      <c r="BB94" s="23" t="e">
        <f t="shared" ca="1" si="179"/>
        <v>#N/A</v>
      </c>
      <c r="BC94" s="23" t="e">
        <f t="shared" ca="1" si="172"/>
        <v>#N/A</v>
      </c>
      <c r="BD94" s="23" t="e">
        <f t="shared" ca="1" si="173"/>
        <v>#N/A</v>
      </c>
      <c r="BE94" s="23" t="e">
        <f t="shared" ca="1" si="180"/>
        <v>#N/A</v>
      </c>
      <c r="BF94" s="23" t="e">
        <f t="shared" ca="1" si="181"/>
        <v>#N/A</v>
      </c>
      <c r="BG94" s="23" t="e">
        <f t="shared" ca="1" si="186"/>
        <v>#N/A</v>
      </c>
      <c r="BH94" s="23" t="e">
        <f t="shared" ca="1" si="187"/>
        <v>#N/A</v>
      </c>
      <c r="BI94" s="23" t="e">
        <f t="shared" ca="1" si="202"/>
        <v>#N/A</v>
      </c>
      <c r="BJ94" s="23" t="e">
        <f t="shared" ca="1" si="203"/>
        <v>#N/A</v>
      </c>
      <c r="BK94" s="23" t="e">
        <f t="shared" ca="1" si="204"/>
        <v>#N/A</v>
      </c>
      <c r="BL94" s="23" t="e">
        <f t="shared" ca="1" si="205"/>
        <v>#N/A</v>
      </c>
      <c r="BM94" s="23" t="e">
        <f t="shared" ca="1" si="81"/>
        <v>#N/A</v>
      </c>
      <c r="BN94" s="23" t="e">
        <f t="shared" ca="1" si="82"/>
        <v>#N/A</v>
      </c>
      <c r="BO94" s="23" t="e">
        <f t="shared" ca="1" si="101"/>
        <v>#N/A</v>
      </c>
      <c r="BP94" s="23" t="e">
        <f t="shared" ca="1" si="102"/>
        <v>#N/A</v>
      </c>
      <c r="BQ94" s="23" t="e">
        <f t="shared" ca="1" si="111"/>
        <v>#N/A</v>
      </c>
      <c r="BR94" s="23" t="e">
        <f t="shared" ca="1" si="112"/>
        <v>#N/A</v>
      </c>
      <c r="BS94" s="23" t="e">
        <f t="shared" ca="1" si="127"/>
        <v>#N/A</v>
      </c>
      <c r="BT94" s="23" t="e">
        <f t="shared" ca="1" si="128"/>
        <v>#N/A</v>
      </c>
      <c r="BU94" s="23" t="e">
        <f t="shared" ca="1" si="129"/>
        <v>#N/A</v>
      </c>
      <c r="BV94" s="23" t="e">
        <f t="shared" ca="1" si="130"/>
        <v>#N/A</v>
      </c>
      <c r="BW94" s="389" t="e">
        <f t="shared" ca="1" si="157"/>
        <v>#N/A</v>
      </c>
      <c r="BX94" s="224" t="e">
        <f t="shared" ca="1" si="158"/>
        <v>#N/A</v>
      </c>
      <c r="BY94" s="93" t="e">
        <f t="shared" ca="1" si="159"/>
        <v>#N/A</v>
      </c>
      <c r="BZ94" s="23" t="e">
        <f t="shared" ca="1" si="184"/>
        <v>#N/A</v>
      </c>
      <c r="CA94" s="23" t="e">
        <f t="shared" ca="1" si="185"/>
        <v>#N/A</v>
      </c>
      <c r="CB94" s="23" t="e">
        <f t="shared" ca="1" si="83"/>
        <v>#N/A</v>
      </c>
      <c r="CC94" s="23" t="e">
        <f t="shared" ca="1" si="84"/>
        <v>#N/A</v>
      </c>
      <c r="CD94" s="23" t="e">
        <f t="shared" ca="1" si="115"/>
        <v>#N/A</v>
      </c>
      <c r="CE94" s="23" t="e">
        <f t="shared" ca="1" si="116"/>
        <v>#N/A</v>
      </c>
      <c r="CF94" s="228" t="e">
        <f t="shared" ca="1" si="160"/>
        <v>#N/A</v>
      </c>
      <c r="CG94" s="224" t="e">
        <f t="shared" ca="1" si="161"/>
        <v>#N/A</v>
      </c>
      <c r="CH94" s="228" t="e">
        <f t="shared" ca="1" si="162"/>
        <v>#N/A</v>
      </c>
      <c r="CI94" s="23" t="e">
        <f t="shared" ca="1" si="163"/>
        <v>#N/A</v>
      </c>
      <c r="CJ94" s="23" t="e">
        <f t="shared" ca="1" si="164"/>
        <v>#N/A</v>
      </c>
      <c r="CK94" s="23" t="e">
        <f t="shared" ca="1" si="168"/>
        <v>#N/A</v>
      </c>
      <c r="CL94" s="23" t="e">
        <f t="shared" ca="1" si="169"/>
        <v>#N/A</v>
      </c>
      <c r="CM94" s="23" t="e">
        <f t="shared" ca="1" si="174"/>
        <v>#N/A</v>
      </c>
      <c r="CN94" s="23" t="e">
        <f t="shared" ca="1" si="175"/>
        <v>#N/A</v>
      </c>
      <c r="CO94" s="23" t="e">
        <f t="shared" ca="1" si="182"/>
        <v>#N/A</v>
      </c>
      <c r="CP94" s="23" t="e">
        <f t="shared" ca="1" si="183"/>
        <v>#N/A</v>
      </c>
      <c r="CQ94" s="23" t="e">
        <f t="shared" ca="1" si="188"/>
        <v>#N/A</v>
      </c>
      <c r="CR94" s="23" t="e">
        <f t="shared" ca="1" si="189"/>
        <v>#N/A</v>
      </c>
      <c r="CS94" s="23" t="e">
        <f t="shared" ca="1" si="190"/>
        <v>#N/A</v>
      </c>
      <c r="CT94" s="23" t="e">
        <f t="shared" ca="1" si="191"/>
        <v>#N/A</v>
      </c>
      <c r="CU94" s="23" t="e">
        <f t="shared" ca="1" si="196"/>
        <v>#N/A</v>
      </c>
      <c r="CV94" s="23" t="e">
        <f t="shared" ca="1" si="197"/>
        <v>#N/A</v>
      </c>
      <c r="CW94" s="23" t="e">
        <f t="shared" ca="1" si="109"/>
        <v>#N/A</v>
      </c>
      <c r="CX94" s="23" t="e">
        <f t="shared" ca="1" si="110"/>
        <v>#N/A</v>
      </c>
      <c r="CY94" s="23" t="e">
        <f t="shared" ca="1" si="198"/>
        <v>#N/A</v>
      </c>
      <c r="CZ94" s="23" t="e">
        <f t="shared" ca="1" si="199"/>
        <v>#N/A</v>
      </c>
      <c r="DA94" s="23" t="e">
        <f t="shared" ca="1" si="85"/>
        <v>#N/A</v>
      </c>
      <c r="DB94" s="23" t="e">
        <f t="shared" ca="1" si="86"/>
        <v>#N/A</v>
      </c>
      <c r="DC94" s="23"/>
      <c r="DD94" s="23"/>
      <c r="DE94" s="23" t="e">
        <f t="shared" ca="1" si="87"/>
        <v>#N/A</v>
      </c>
      <c r="DF94" s="23" t="e">
        <f t="shared" ca="1" si="88"/>
        <v>#N/A</v>
      </c>
      <c r="DG94" s="23" t="e">
        <f t="shared" ca="1" si="93"/>
        <v>#N/A</v>
      </c>
      <c r="DH94" s="23" t="e">
        <f t="shared" ca="1" si="94"/>
        <v>#N/A</v>
      </c>
      <c r="DI94" s="23" t="e">
        <f t="shared" ca="1" si="105"/>
        <v>#N/A</v>
      </c>
      <c r="DJ94" s="23" t="e">
        <f t="shared" ca="1" si="106"/>
        <v>#N/A</v>
      </c>
      <c r="DK94" s="23" t="e">
        <f t="shared" ca="1" si="113"/>
        <v>#N/A</v>
      </c>
      <c r="DL94" s="23" t="e">
        <f t="shared" ca="1" si="114"/>
        <v>#N/A</v>
      </c>
      <c r="DM94" s="23" t="e">
        <f t="shared" ca="1" si="117"/>
        <v>#N/A</v>
      </c>
      <c r="DN94" s="23" t="e">
        <f t="shared" ca="1" si="118"/>
        <v>#N/A</v>
      </c>
      <c r="DO94" s="23" t="e">
        <f t="shared" ca="1" si="119"/>
        <v>#N/A</v>
      </c>
      <c r="DP94" s="23" t="e">
        <f t="shared" ca="1" si="120"/>
        <v>#N/A</v>
      </c>
      <c r="DQ94" s="23" t="e">
        <f t="shared" ca="1" si="133"/>
        <v>#N/A</v>
      </c>
      <c r="DR94" s="23" t="e">
        <f t="shared" ca="1" si="134"/>
        <v>#N/A</v>
      </c>
      <c r="DS94" s="228" t="e">
        <f t="shared" ca="1" si="165"/>
        <v>#N/A</v>
      </c>
      <c r="DT94" s="93" t="e">
        <f t="shared" ca="1" si="166"/>
        <v>#N/A</v>
      </c>
      <c r="DU94" s="228" t="e">
        <f t="shared" ca="1" si="167"/>
        <v>#N/A</v>
      </c>
      <c r="DZ94" s="23" t="e">
        <f t="shared" ca="1" si="192"/>
        <v>#N/A</v>
      </c>
      <c r="EA94" s="23" t="e">
        <f t="shared" ca="1" si="193"/>
        <v>#N/A</v>
      </c>
      <c r="EB94" s="23" t="e">
        <f t="shared" ca="1" si="200"/>
        <v>#N/A</v>
      </c>
      <c r="EC94" s="23" t="e">
        <f t="shared" ca="1" si="201"/>
        <v>#N/A</v>
      </c>
      <c r="ED94" s="23" t="e">
        <f t="shared" ca="1" si="97"/>
        <v>#N/A</v>
      </c>
      <c r="EE94" s="23" t="e">
        <f t="shared" ca="1" si="98"/>
        <v>#N/A</v>
      </c>
      <c r="EF94" s="23" t="e">
        <f t="shared" ca="1" si="125"/>
        <v>#N/A</v>
      </c>
      <c r="EG94" s="23" t="e">
        <f t="shared" ca="1" si="126"/>
        <v>#N/A</v>
      </c>
      <c r="EH94" s="23" t="e">
        <f t="shared" ca="1" si="107"/>
        <v>#N/A</v>
      </c>
      <c r="EI94" s="23" t="e">
        <f t="shared" ca="1" si="108"/>
        <v>#N/A</v>
      </c>
      <c r="EJ94" s="23" t="e">
        <f t="shared" ca="1" si="121"/>
        <v>#N/A</v>
      </c>
      <c r="EK94" s="23" t="e">
        <f t="shared" ca="1" si="122"/>
        <v>#N/A</v>
      </c>
      <c r="EL94" s="23" t="e">
        <f t="shared" ca="1" si="131"/>
        <v>#N/A</v>
      </c>
      <c r="EM94" s="23" t="e">
        <f t="shared" ca="1" si="132"/>
        <v>#N/A</v>
      </c>
      <c r="EN94" s="228" t="e">
        <f t="shared" ca="1" si="151"/>
        <v>#N/A</v>
      </c>
      <c r="EO94" s="93" t="e">
        <f t="shared" ca="1" si="152"/>
        <v>#N/A</v>
      </c>
      <c r="EP94" s="93" t="e">
        <f t="shared" ca="1" si="153"/>
        <v>#N/A</v>
      </c>
    </row>
    <row r="95" spans="1:146" x14ac:dyDescent="0.2">
      <c r="A95" s="172" t="e">
        <f ca="1">VLOOKUP($D95,Curves!$A$2:$I$1700,9)</f>
        <v>#N/A</v>
      </c>
      <c r="B95" s="86" t="e">
        <f t="shared" ca="1" si="136"/>
        <v>#N/A</v>
      </c>
      <c r="C95" s="86">
        <f t="shared" si="137"/>
        <v>30</v>
      </c>
      <c r="D95" s="139">
        <v>39539</v>
      </c>
      <c r="E95" s="173" t="e">
        <f ca="1">VLOOKUP($D95,Curves!$A$2:$H$1700,2)*$B95</f>
        <v>#N/A</v>
      </c>
      <c r="F95" s="172" t="e">
        <f ca="1">VLOOKUP($D95,Curves!$A$2:$H$1700,3)*$B95</f>
        <v>#N/A</v>
      </c>
      <c r="G95" s="172" t="e">
        <f ca="1">VLOOKUP($D95,Curves!$A$2:$H$1700,7)*$B95</f>
        <v>#N/A</v>
      </c>
      <c r="H95" s="172" t="e">
        <f ca="1">VLOOKUP($D95,Curves!$A$2:$H$1700,5)*$B95</f>
        <v>#N/A</v>
      </c>
      <c r="I95" s="172" t="e">
        <f ca="1">VLOOKUP($D95,Curves!$A$2:$H$1700,4)*$B95</f>
        <v>#N/A</v>
      </c>
      <c r="J95" s="174" t="e">
        <f ca="1">VLOOKUP($D95,Curves!$A$2:$H$1700,8)*$B95</f>
        <v>#N/A</v>
      </c>
      <c r="K95" s="172" t="e">
        <f t="shared" ca="1" si="138"/>
        <v>#N/A</v>
      </c>
      <c r="L95" s="140" t="e">
        <f ca="1">VLOOKUP($D95,Curves!$N$2:$T$2600,2)*$B95</f>
        <v>#N/A</v>
      </c>
      <c r="M95" s="141" t="e">
        <f ca="1">VLOOKUP($D95,Curves!$N$2:$T$2600,3)*$B95</f>
        <v>#N/A</v>
      </c>
      <c r="N95" s="181" t="e">
        <f t="shared" ca="1" si="139"/>
        <v>#N/A</v>
      </c>
      <c r="O95" s="182" t="e">
        <f t="shared" ca="1" si="140"/>
        <v>#N/A</v>
      </c>
      <c r="P95" s="173" t="e">
        <f t="shared" ca="1" si="135"/>
        <v>#N/A</v>
      </c>
      <c r="Q95" s="140" t="e">
        <f ca="1">VLOOKUP($D95,Curves!$N$2:$T$2600,4)*$B95</f>
        <v>#N/A</v>
      </c>
      <c r="R95" s="141" t="e">
        <f ca="1">VLOOKUP($D95,Curves!$N$2:$T$2600,5)*$B95</f>
        <v>#N/A</v>
      </c>
      <c r="S95" s="181" t="e">
        <f t="shared" ca="1" si="141"/>
        <v>#N/A</v>
      </c>
      <c r="T95" s="182" t="e">
        <f t="shared" ca="1" si="142"/>
        <v>#N/A</v>
      </c>
      <c r="U95" s="151" t="e">
        <f t="shared" ca="1" si="143"/>
        <v>#N/A</v>
      </c>
      <c r="V95" s="151" t="e">
        <f t="shared" ca="1" si="144"/>
        <v>#N/A</v>
      </c>
      <c r="W95" s="151" t="e">
        <f t="shared" ca="1" si="145"/>
        <v>#N/A</v>
      </c>
      <c r="X95" s="343" t="e">
        <f ca="1">VLOOKUP($D95,[2]CurveFetch!$D$8:$S$13000,16,0)*$B95</f>
        <v>#N/A</v>
      </c>
      <c r="Y95" s="141" t="e">
        <f ca="1">VLOOKUP($D95,Curves!$N$2:$T$2600,7)*$B95</f>
        <v>#N/A</v>
      </c>
      <c r="Z95" s="200" t="e">
        <f t="shared" ca="1" si="146"/>
        <v>#N/A</v>
      </c>
      <c r="AA95" s="181" t="e">
        <f t="shared" ca="1" si="147"/>
        <v>#N/A</v>
      </c>
      <c r="AB95" s="181" t="e">
        <f t="shared" ca="1" si="148"/>
        <v>#N/A</v>
      </c>
      <c r="AC95" s="181" t="e">
        <f t="shared" ca="1" si="148"/>
        <v>#N/A</v>
      </c>
      <c r="AD95" s="181" t="e">
        <f t="shared" ca="1" si="149"/>
        <v>#N/A</v>
      </c>
      <c r="AE95" s="182" t="e">
        <f t="shared" ca="1" si="150"/>
        <v>#N/A</v>
      </c>
      <c r="AF95" s="23" t="e">
        <f t="shared" ca="1" si="176"/>
        <v>#N/A</v>
      </c>
      <c r="AG95" s="23" t="e">
        <f t="shared" ca="1" si="177"/>
        <v>#N/A</v>
      </c>
      <c r="AH95" s="23" t="e">
        <f t="shared" ca="1" si="194"/>
        <v>#N/A</v>
      </c>
      <c r="AI95" s="23" t="e">
        <f t="shared" ca="1" si="195"/>
        <v>#N/A</v>
      </c>
      <c r="AJ95" s="23" t="e">
        <f t="shared" ca="1" si="206"/>
        <v>#N/A</v>
      </c>
      <c r="AK95" s="23" t="e">
        <f t="shared" ca="1" si="207"/>
        <v>#N/A</v>
      </c>
      <c r="AL95" s="23" t="e">
        <f t="shared" ca="1" si="89"/>
        <v>#N/A</v>
      </c>
      <c r="AM95" s="23" t="e">
        <f t="shared" ca="1" si="90"/>
        <v>#N/A</v>
      </c>
      <c r="AN95" s="23" t="e">
        <f t="shared" ca="1" si="99"/>
        <v>#N/A</v>
      </c>
      <c r="AO95" s="23" t="e">
        <f t="shared" ca="1" si="100"/>
        <v>#N/A</v>
      </c>
      <c r="AP95" s="23" t="e">
        <f t="shared" ca="1" si="91"/>
        <v>#N/A</v>
      </c>
      <c r="AQ95" s="23" t="e">
        <f t="shared" ca="1" si="92"/>
        <v>#N/A</v>
      </c>
      <c r="AR95" s="23" t="e">
        <f t="shared" ca="1" si="103"/>
        <v>#N/A</v>
      </c>
      <c r="AS95" s="23" t="e">
        <f t="shared" ca="1" si="104"/>
        <v>#N/A</v>
      </c>
      <c r="AT95" s="23" t="e">
        <f t="shared" ca="1" si="123"/>
        <v>#N/A</v>
      </c>
      <c r="AU95" s="23" t="e">
        <f t="shared" ca="1" si="124"/>
        <v>#N/A</v>
      </c>
      <c r="AV95" s="228" t="e">
        <f t="shared" ca="1" si="154"/>
        <v>#N/A</v>
      </c>
      <c r="AW95" s="26" t="e">
        <f t="shared" ca="1" si="155"/>
        <v>#N/A</v>
      </c>
      <c r="AX95" s="228" t="e">
        <f t="shared" ca="1" si="156"/>
        <v>#N/A</v>
      </c>
      <c r="AY95" s="23" t="e">
        <f t="shared" ca="1" si="170"/>
        <v>#N/A</v>
      </c>
      <c r="AZ95" s="23" t="e">
        <f t="shared" ca="1" si="171"/>
        <v>#N/A</v>
      </c>
      <c r="BA95" s="23" t="e">
        <f t="shared" ca="1" si="178"/>
        <v>#N/A</v>
      </c>
      <c r="BB95" s="23" t="e">
        <f t="shared" ca="1" si="179"/>
        <v>#N/A</v>
      </c>
      <c r="BC95" s="23" t="e">
        <f t="shared" ca="1" si="172"/>
        <v>#N/A</v>
      </c>
      <c r="BD95" s="23" t="e">
        <f t="shared" ca="1" si="173"/>
        <v>#N/A</v>
      </c>
      <c r="BE95" s="23" t="e">
        <f t="shared" ca="1" si="180"/>
        <v>#N/A</v>
      </c>
      <c r="BF95" s="23" t="e">
        <f t="shared" ca="1" si="181"/>
        <v>#N/A</v>
      </c>
      <c r="BG95" s="23" t="e">
        <f t="shared" ca="1" si="186"/>
        <v>#N/A</v>
      </c>
      <c r="BH95" s="23" t="e">
        <f t="shared" ca="1" si="187"/>
        <v>#N/A</v>
      </c>
      <c r="BI95" s="23" t="e">
        <f t="shared" ca="1" si="202"/>
        <v>#N/A</v>
      </c>
      <c r="BJ95" s="23" t="e">
        <f t="shared" ca="1" si="203"/>
        <v>#N/A</v>
      </c>
      <c r="BK95" s="23" t="e">
        <f t="shared" ca="1" si="204"/>
        <v>#N/A</v>
      </c>
      <c r="BL95" s="23" t="e">
        <f t="shared" ca="1" si="205"/>
        <v>#N/A</v>
      </c>
      <c r="BM95" s="23" t="e">
        <f t="shared" ref="BM95:BM158" ca="1" si="208">$BM$7*$J$2*$J$5*$S95</f>
        <v>#N/A</v>
      </c>
      <c r="BN95" s="23" t="e">
        <f t="shared" ref="BN95:BN158" ca="1" si="209">$BM$7*$J$3*$J$5*$T95</f>
        <v>#N/A</v>
      </c>
      <c r="BO95" s="23" t="e">
        <f t="shared" ca="1" si="101"/>
        <v>#N/A</v>
      </c>
      <c r="BP95" s="23" t="e">
        <f t="shared" ca="1" si="102"/>
        <v>#N/A</v>
      </c>
      <c r="BQ95" s="23" t="e">
        <f t="shared" ca="1" si="111"/>
        <v>#N/A</v>
      </c>
      <c r="BR95" s="23" t="e">
        <f t="shared" ca="1" si="112"/>
        <v>#N/A</v>
      </c>
      <c r="BS95" s="23" t="e">
        <f t="shared" ca="1" si="127"/>
        <v>#N/A</v>
      </c>
      <c r="BT95" s="23" t="e">
        <f t="shared" ca="1" si="128"/>
        <v>#N/A</v>
      </c>
      <c r="BU95" s="23" t="e">
        <f t="shared" ca="1" si="129"/>
        <v>#N/A</v>
      </c>
      <c r="BV95" s="23" t="e">
        <f t="shared" ca="1" si="130"/>
        <v>#N/A</v>
      </c>
      <c r="BW95" s="389" t="e">
        <f t="shared" ca="1" si="157"/>
        <v>#N/A</v>
      </c>
      <c r="BX95" s="224" t="e">
        <f t="shared" ca="1" si="158"/>
        <v>#N/A</v>
      </c>
      <c r="BY95" s="93" t="e">
        <f t="shared" ca="1" si="159"/>
        <v>#N/A</v>
      </c>
      <c r="BZ95" s="23" t="e">
        <f t="shared" ca="1" si="184"/>
        <v>#N/A</v>
      </c>
      <c r="CA95" s="23" t="e">
        <f t="shared" ca="1" si="185"/>
        <v>#N/A</v>
      </c>
      <c r="CB95" s="23" t="e">
        <f t="shared" ref="CB95:CB158" ca="1" si="210">$CB$7*$J$2*$J$5*$N95</f>
        <v>#N/A</v>
      </c>
      <c r="CC95" s="23" t="e">
        <f t="shared" ref="CC95:CC158" ca="1" si="211">$CB$7*$J$3*$J$5*$O95</f>
        <v>#N/A</v>
      </c>
      <c r="CD95" s="23" t="e">
        <f t="shared" ca="1" si="115"/>
        <v>#N/A</v>
      </c>
      <c r="CE95" s="23" t="e">
        <f t="shared" ca="1" si="116"/>
        <v>#N/A</v>
      </c>
      <c r="CF95" s="228" t="e">
        <f t="shared" ca="1" si="160"/>
        <v>#N/A</v>
      </c>
      <c r="CG95" s="224" t="e">
        <f t="shared" ca="1" si="161"/>
        <v>#N/A</v>
      </c>
      <c r="CH95" s="228" t="e">
        <f t="shared" ca="1" si="162"/>
        <v>#N/A</v>
      </c>
      <c r="CI95" s="23" t="e">
        <f t="shared" ca="1" si="163"/>
        <v>#N/A</v>
      </c>
      <c r="CJ95" s="23" t="e">
        <f t="shared" ca="1" si="164"/>
        <v>#N/A</v>
      </c>
      <c r="CK95" s="23" t="e">
        <f t="shared" ca="1" si="168"/>
        <v>#N/A</v>
      </c>
      <c r="CL95" s="23" t="e">
        <f t="shared" ca="1" si="169"/>
        <v>#N/A</v>
      </c>
      <c r="CM95" s="23" t="e">
        <f t="shared" ca="1" si="174"/>
        <v>#N/A</v>
      </c>
      <c r="CN95" s="23" t="e">
        <f t="shared" ca="1" si="175"/>
        <v>#N/A</v>
      </c>
      <c r="CO95" s="23" t="e">
        <f t="shared" ca="1" si="182"/>
        <v>#N/A</v>
      </c>
      <c r="CP95" s="23" t="e">
        <f t="shared" ca="1" si="183"/>
        <v>#N/A</v>
      </c>
      <c r="CQ95" s="23" t="e">
        <f t="shared" ca="1" si="188"/>
        <v>#N/A</v>
      </c>
      <c r="CR95" s="23" t="e">
        <f t="shared" ca="1" si="189"/>
        <v>#N/A</v>
      </c>
      <c r="CS95" s="23" t="e">
        <f t="shared" ca="1" si="190"/>
        <v>#N/A</v>
      </c>
      <c r="CT95" s="23" t="e">
        <f t="shared" ca="1" si="191"/>
        <v>#N/A</v>
      </c>
      <c r="CU95" s="23" t="e">
        <f t="shared" ca="1" si="196"/>
        <v>#N/A</v>
      </c>
      <c r="CV95" s="23" t="e">
        <f t="shared" ca="1" si="197"/>
        <v>#N/A</v>
      </c>
      <c r="CW95" s="23" t="e">
        <f t="shared" ca="1" si="109"/>
        <v>#N/A</v>
      </c>
      <c r="CX95" s="23" t="e">
        <f t="shared" ca="1" si="110"/>
        <v>#N/A</v>
      </c>
      <c r="CY95" s="23" t="e">
        <f t="shared" ca="1" si="198"/>
        <v>#N/A</v>
      </c>
      <c r="CZ95" s="23" t="e">
        <f t="shared" ca="1" si="199"/>
        <v>#N/A</v>
      </c>
      <c r="DA95" s="23" t="e">
        <f t="shared" ref="DA95:DA158" ca="1" si="212">$DA$7*$J$2*$J$5*$AB95</f>
        <v>#N/A</v>
      </c>
      <c r="DB95" s="23" t="e">
        <f t="shared" ref="DB95:DB158" ca="1" si="213">$DA$7*$J$3*$J$5*$AC95</f>
        <v>#N/A</v>
      </c>
      <c r="DC95" s="23"/>
      <c r="DD95" s="23"/>
      <c r="DE95" s="23" t="e">
        <f t="shared" ref="DE95:DE158" ca="1" si="214">$DF$7*$J$2*$J$5*$AB95</f>
        <v>#N/A</v>
      </c>
      <c r="DF95" s="23" t="e">
        <f t="shared" ref="DF95:DF158" ca="1" si="215">$DF$7*$J$3*$J$5*$AC95</f>
        <v>#N/A</v>
      </c>
      <c r="DG95" s="23" t="e">
        <f t="shared" ca="1" si="93"/>
        <v>#N/A</v>
      </c>
      <c r="DH95" s="23" t="e">
        <f t="shared" ca="1" si="94"/>
        <v>#N/A</v>
      </c>
      <c r="DI95" s="23" t="e">
        <f t="shared" ca="1" si="105"/>
        <v>#N/A</v>
      </c>
      <c r="DJ95" s="23" t="e">
        <f t="shared" ca="1" si="106"/>
        <v>#N/A</v>
      </c>
      <c r="DK95" s="23" t="e">
        <f t="shared" ca="1" si="113"/>
        <v>#N/A</v>
      </c>
      <c r="DL95" s="23" t="e">
        <f t="shared" ca="1" si="114"/>
        <v>#N/A</v>
      </c>
      <c r="DM95" s="23" t="e">
        <f t="shared" ca="1" si="117"/>
        <v>#N/A</v>
      </c>
      <c r="DN95" s="23" t="e">
        <f t="shared" ca="1" si="118"/>
        <v>#N/A</v>
      </c>
      <c r="DO95" s="23" t="e">
        <f t="shared" ca="1" si="119"/>
        <v>#N/A</v>
      </c>
      <c r="DP95" s="23" t="e">
        <f t="shared" ca="1" si="120"/>
        <v>#N/A</v>
      </c>
      <c r="DQ95" s="23" t="e">
        <f t="shared" ca="1" si="133"/>
        <v>#N/A</v>
      </c>
      <c r="DR95" s="23" t="e">
        <f t="shared" ca="1" si="134"/>
        <v>#N/A</v>
      </c>
      <c r="DS95" s="228" t="e">
        <f t="shared" ca="1" si="165"/>
        <v>#N/A</v>
      </c>
      <c r="DT95" s="93" t="e">
        <f t="shared" ca="1" si="166"/>
        <v>#N/A</v>
      </c>
      <c r="DU95" s="228" t="e">
        <f t="shared" ca="1" si="167"/>
        <v>#N/A</v>
      </c>
      <c r="DZ95" s="23" t="e">
        <f t="shared" ca="1" si="192"/>
        <v>#N/A</v>
      </c>
      <c r="EA95" s="23" t="e">
        <f t="shared" ca="1" si="193"/>
        <v>#N/A</v>
      </c>
      <c r="EB95" s="23" t="e">
        <f t="shared" ca="1" si="200"/>
        <v>#N/A</v>
      </c>
      <c r="EC95" s="23" t="e">
        <f t="shared" ca="1" si="201"/>
        <v>#N/A</v>
      </c>
      <c r="ED95" s="23" t="e">
        <f t="shared" ca="1" si="97"/>
        <v>#N/A</v>
      </c>
      <c r="EE95" s="23" t="e">
        <f t="shared" ca="1" si="98"/>
        <v>#N/A</v>
      </c>
      <c r="EF95" s="23" t="e">
        <f t="shared" ca="1" si="125"/>
        <v>#N/A</v>
      </c>
      <c r="EG95" s="23" t="e">
        <f t="shared" ca="1" si="126"/>
        <v>#N/A</v>
      </c>
      <c r="EH95" s="23" t="e">
        <f t="shared" ca="1" si="107"/>
        <v>#N/A</v>
      </c>
      <c r="EI95" s="23" t="e">
        <f t="shared" ca="1" si="108"/>
        <v>#N/A</v>
      </c>
      <c r="EJ95" s="23" t="e">
        <f t="shared" ca="1" si="121"/>
        <v>#N/A</v>
      </c>
      <c r="EK95" s="23" t="e">
        <f t="shared" ca="1" si="122"/>
        <v>#N/A</v>
      </c>
      <c r="EL95" s="23" t="e">
        <f t="shared" ca="1" si="131"/>
        <v>#N/A</v>
      </c>
      <c r="EM95" s="23" t="e">
        <f t="shared" ca="1" si="132"/>
        <v>#N/A</v>
      </c>
      <c r="EN95" s="228" t="e">
        <f t="shared" ca="1" si="151"/>
        <v>#N/A</v>
      </c>
      <c r="EO95" s="93" t="e">
        <f t="shared" ca="1" si="152"/>
        <v>#N/A</v>
      </c>
      <c r="EP95" s="93" t="e">
        <f t="shared" ca="1" si="153"/>
        <v>#N/A</v>
      </c>
    </row>
    <row r="96" spans="1:146" x14ac:dyDescent="0.2">
      <c r="A96" s="172" t="e">
        <f ca="1">VLOOKUP($D96,Curves!$A$2:$I$1700,9)</f>
        <v>#N/A</v>
      </c>
      <c r="B96" s="86" t="e">
        <f t="shared" ca="1" si="136"/>
        <v>#N/A</v>
      </c>
      <c r="C96" s="86">
        <f t="shared" si="137"/>
        <v>31</v>
      </c>
      <c r="D96" s="139">
        <v>39569</v>
      </c>
      <c r="E96" s="173" t="e">
        <f ca="1">VLOOKUP($D96,Curves!$A$2:$H$1700,2)*$B96</f>
        <v>#N/A</v>
      </c>
      <c r="F96" s="172" t="e">
        <f ca="1">VLOOKUP($D96,Curves!$A$2:$H$1700,3)*$B96</f>
        <v>#N/A</v>
      </c>
      <c r="G96" s="172" t="e">
        <f ca="1">VLOOKUP($D96,Curves!$A$2:$H$1700,7)*$B96</f>
        <v>#N/A</v>
      </c>
      <c r="H96" s="172" t="e">
        <f ca="1">VLOOKUP($D96,Curves!$A$2:$H$1700,5)*$B96</f>
        <v>#N/A</v>
      </c>
      <c r="I96" s="172" t="e">
        <f ca="1">VLOOKUP($D96,Curves!$A$2:$H$1700,4)*$B96</f>
        <v>#N/A</v>
      </c>
      <c r="J96" s="174" t="e">
        <f ca="1">VLOOKUP($D96,Curves!$A$2:$H$1700,8)*$B96</f>
        <v>#N/A</v>
      </c>
      <c r="K96" s="172" t="e">
        <f t="shared" ca="1" si="138"/>
        <v>#N/A</v>
      </c>
      <c r="L96" s="140" t="e">
        <f ca="1">VLOOKUP($D96,Curves!$N$2:$T$2600,2)*$B96</f>
        <v>#N/A</v>
      </c>
      <c r="M96" s="141" t="e">
        <f ca="1">VLOOKUP($D96,Curves!$N$2:$T$2600,3)*$B96</f>
        <v>#N/A</v>
      </c>
      <c r="N96" s="181" t="e">
        <f t="shared" ca="1" si="139"/>
        <v>#N/A</v>
      </c>
      <c r="O96" s="182" t="e">
        <f t="shared" ca="1" si="140"/>
        <v>#N/A</v>
      </c>
      <c r="P96" s="173" t="e">
        <f t="shared" ca="1" si="135"/>
        <v>#N/A</v>
      </c>
      <c r="Q96" s="140" t="e">
        <f ca="1">VLOOKUP($D96,Curves!$N$2:$T$2600,4)*$B96</f>
        <v>#N/A</v>
      </c>
      <c r="R96" s="141" t="e">
        <f ca="1">VLOOKUP($D96,Curves!$N$2:$T$2600,5)*$B96</f>
        <v>#N/A</v>
      </c>
      <c r="S96" s="181" t="e">
        <f t="shared" ca="1" si="141"/>
        <v>#N/A</v>
      </c>
      <c r="T96" s="182" t="e">
        <f t="shared" ca="1" si="142"/>
        <v>#N/A</v>
      </c>
      <c r="U96" s="151" t="e">
        <f t="shared" ca="1" si="143"/>
        <v>#N/A</v>
      </c>
      <c r="V96" s="151" t="e">
        <f t="shared" ca="1" si="144"/>
        <v>#N/A</v>
      </c>
      <c r="W96" s="151" t="e">
        <f t="shared" ca="1" si="145"/>
        <v>#N/A</v>
      </c>
      <c r="X96" s="343" t="e">
        <f ca="1">VLOOKUP($D96,[2]CurveFetch!$D$8:$S$13000,16,0)*$B96</f>
        <v>#N/A</v>
      </c>
      <c r="Y96" s="141" t="e">
        <f ca="1">VLOOKUP($D96,Curves!$N$2:$T$2600,7)*$B96</f>
        <v>#N/A</v>
      </c>
      <c r="Z96" s="200" t="e">
        <f t="shared" ca="1" si="146"/>
        <v>#N/A</v>
      </c>
      <c r="AA96" s="181" t="e">
        <f t="shared" ca="1" si="147"/>
        <v>#N/A</v>
      </c>
      <c r="AB96" s="181" t="e">
        <f t="shared" ca="1" si="148"/>
        <v>#N/A</v>
      </c>
      <c r="AC96" s="181" t="e">
        <f t="shared" ca="1" si="148"/>
        <v>#N/A</v>
      </c>
      <c r="AD96" s="181" t="e">
        <f t="shared" ca="1" si="149"/>
        <v>#N/A</v>
      </c>
      <c r="AE96" s="182" t="e">
        <f t="shared" ca="1" si="150"/>
        <v>#N/A</v>
      </c>
      <c r="AF96" s="23" t="e">
        <f t="shared" ca="1" si="176"/>
        <v>#N/A</v>
      </c>
      <c r="AG96" s="23" t="e">
        <f t="shared" ca="1" si="177"/>
        <v>#N/A</v>
      </c>
      <c r="AH96" s="23" t="e">
        <f t="shared" ca="1" si="194"/>
        <v>#N/A</v>
      </c>
      <c r="AI96" s="23" t="e">
        <f t="shared" ca="1" si="195"/>
        <v>#N/A</v>
      </c>
      <c r="AJ96" s="23" t="e">
        <f t="shared" ca="1" si="206"/>
        <v>#N/A</v>
      </c>
      <c r="AK96" s="23" t="e">
        <f t="shared" ca="1" si="207"/>
        <v>#N/A</v>
      </c>
      <c r="AL96" s="23" t="e">
        <f t="shared" ref="AL96:AL159" ca="1" si="216">$AL$7*$J$2*$J$5*$N96</f>
        <v>#N/A</v>
      </c>
      <c r="AM96" s="23" t="e">
        <f t="shared" ref="AM96:AM159" ca="1" si="217">$AL$7*$J$3*$J$5*$O96</f>
        <v>#N/A</v>
      </c>
      <c r="AN96" s="23" t="e">
        <f t="shared" ca="1" si="99"/>
        <v>#N/A</v>
      </c>
      <c r="AO96" s="23" t="e">
        <f t="shared" ca="1" si="100"/>
        <v>#N/A</v>
      </c>
      <c r="AP96" s="23" t="e">
        <f t="shared" ref="AP96:AP159" ca="1" si="218">$AP$7*$J$2*$J$5*$N96</f>
        <v>#N/A</v>
      </c>
      <c r="AQ96" s="23" t="e">
        <f t="shared" ref="AQ96:AQ159" ca="1" si="219">$AN$7*$J$3*$J$5*$O96</f>
        <v>#N/A</v>
      </c>
      <c r="AR96" s="23" t="e">
        <f t="shared" ca="1" si="103"/>
        <v>#N/A</v>
      </c>
      <c r="AS96" s="23" t="e">
        <f t="shared" ca="1" si="104"/>
        <v>#N/A</v>
      </c>
      <c r="AT96" s="23" t="e">
        <f t="shared" ca="1" si="123"/>
        <v>#N/A</v>
      </c>
      <c r="AU96" s="23" t="e">
        <f t="shared" ca="1" si="124"/>
        <v>#N/A</v>
      </c>
      <c r="AV96" s="228" t="e">
        <f t="shared" ca="1" si="154"/>
        <v>#N/A</v>
      </c>
      <c r="AW96" s="26" t="e">
        <f t="shared" ca="1" si="155"/>
        <v>#N/A</v>
      </c>
      <c r="AX96" s="228" t="e">
        <f t="shared" ca="1" si="156"/>
        <v>#N/A</v>
      </c>
      <c r="AY96" s="23" t="e">
        <f t="shared" ca="1" si="170"/>
        <v>#N/A</v>
      </c>
      <c r="AZ96" s="23" t="e">
        <f t="shared" ca="1" si="171"/>
        <v>#N/A</v>
      </c>
      <c r="BA96" s="23" t="e">
        <f t="shared" ca="1" si="178"/>
        <v>#N/A</v>
      </c>
      <c r="BB96" s="23" t="e">
        <f t="shared" ca="1" si="179"/>
        <v>#N/A</v>
      </c>
      <c r="BC96" s="23" t="e">
        <f t="shared" ca="1" si="172"/>
        <v>#N/A</v>
      </c>
      <c r="BD96" s="23" t="e">
        <f t="shared" ca="1" si="173"/>
        <v>#N/A</v>
      </c>
      <c r="BE96" s="23" t="e">
        <f t="shared" ca="1" si="180"/>
        <v>#N/A</v>
      </c>
      <c r="BF96" s="23" t="e">
        <f t="shared" ca="1" si="181"/>
        <v>#N/A</v>
      </c>
      <c r="BG96" s="23" t="e">
        <f t="shared" ca="1" si="186"/>
        <v>#N/A</v>
      </c>
      <c r="BH96" s="23" t="e">
        <f t="shared" ca="1" si="187"/>
        <v>#N/A</v>
      </c>
      <c r="BI96" s="23" t="e">
        <f t="shared" ca="1" si="202"/>
        <v>#N/A</v>
      </c>
      <c r="BJ96" s="23" t="e">
        <f t="shared" ca="1" si="203"/>
        <v>#N/A</v>
      </c>
      <c r="BK96" s="23" t="e">
        <f t="shared" ca="1" si="204"/>
        <v>#N/A</v>
      </c>
      <c r="BL96" s="23" t="e">
        <f t="shared" ca="1" si="205"/>
        <v>#N/A</v>
      </c>
      <c r="BM96" s="23" t="e">
        <f t="shared" ca="1" si="208"/>
        <v>#N/A</v>
      </c>
      <c r="BN96" s="23" t="e">
        <f t="shared" ca="1" si="209"/>
        <v>#N/A</v>
      </c>
      <c r="BO96" s="23" t="e">
        <f t="shared" ca="1" si="101"/>
        <v>#N/A</v>
      </c>
      <c r="BP96" s="23" t="e">
        <f t="shared" ca="1" si="102"/>
        <v>#N/A</v>
      </c>
      <c r="BQ96" s="23" t="e">
        <f t="shared" ca="1" si="111"/>
        <v>#N/A</v>
      </c>
      <c r="BR96" s="23" t="e">
        <f t="shared" ca="1" si="112"/>
        <v>#N/A</v>
      </c>
      <c r="BS96" s="23" t="e">
        <f t="shared" ca="1" si="127"/>
        <v>#N/A</v>
      </c>
      <c r="BT96" s="23" t="e">
        <f t="shared" ca="1" si="128"/>
        <v>#N/A</v>
      </c>
      <c r="BU96" s="23" t="e">
        <f t="shared" ca="1" si="129"/>
        <v>#N/A</v>
      </c>
      <c r="BV96" s="23" t="e">
        <f t="shared" ca="1" si="130"/>
        <v>#N/A</v>
      </c>
      <c r="BW96" s="389" t="e">
        <f t="shared" ca="1" si="157"/>
        <v>#N/A</v>
      </c>
      <c r="BX96" s="224" t="e">
        <f t="shared" ca="1" si="158"/>
        <v>#N/A</v>
      </c>
      <c r="BY96" s="93" t="e">
        <f t="shared" ca="1" si="159"/>
        <v>#N/A</v>
      </c>
      <c r="BZ96" s="23" t="e">
        <f t="shared" ca="1" si="184"/>
        <v>#N/A</v>
      </c>
      <c r="CA96" s="23" t="e">
        <f t="shared" ca="1" si="185"/>
        <v>#N/A</v>
      </c>
      <c r="CB96" s="23" t="e">
        <f t="shared" ca="1" si="210"/>
        <v>#N/A</v>
      </c>
      <c r="CC96" s="23" t="e">
        <f t="shared" ca="1" si="211"/>
        <v>#N/A</v>
      </c>
      <c r="CD96" s="23" t="e">
        <f t="shared" ca="1" si="115"/>
        <v>#N/A</v>
      </c>
      <c r="CE96" s="23" t="e">
        <f t="shared" ca="1" si="116"/>
        <v>#N/A</v>
      </c>
      <c r="CF96" s="228" t="e">
        <f t="shared" ca="1" si="160"/>
        <v>#N/A</v>
      </c>
      <c r="CG96" s="224" t="e">
        <f t="shared" ca="1" si="161"/>
        <v>#N/A</v>
      </c>
      <c r="CH96" s="228" t="e">
        <f t="shared" ca="1" si="162"/>
        <v>#N/A</v>
      </c>
      <c r="CI96" s="23" t="e">
        <f t="shared" ca="1" si="163"/>
        <v>#N/A</v>
      </c>
      <c r="CJ96" s="23" t="e">
        <f t="shared" ca="1" si="164"/>
        <v>#N/A</v>
      </c>
      <c r="CK96" s="23" t="e">
        <f t="shared" ca="1" si="168"/>
        <v>#N/A</v>
      </c>
      <c r="CL96" s="23" t="e">
        <f t="shared" ca="1" si="169"/>
        <v>#N/A</v>
      </c>
      <c r="CM96" s="23" t="e">
        <f t="shared" ca="1" si="174"/>
        <v>#N/A</v>
      </c>
      <c r="CN96" s="23" t="e">
        <f t="shared" ca="1" si="175"/>
        <v>#N/A</v>
      </c>
      <c r="CO96" s="23" t="e">
        <f t="shared" ca="1" si="182"/>
        <v>#N/A</v>
      </c>
      <c r="CP96" s="23" t="e">
        <f t="shared" ca="1" si="183"/>
        <v>#N/A</v>
      </c>
      <c r="CQ96" s="23" t="e">
        <f t="shared" ca="1" si="188"/>
        <v>#N/A</v>
      </c>
      <c r="CR96" s="23" t="e">
        <f t="shared" ca="1" si="189"/>
        <v>#N/A</v>
      </c>
      <c r="CS96" s="23" t="e">
        <f t="shared" ca="1" si="190"/>
        <v>#N/A</v>
      </c>
      <c r="CT96" s="23" t="e">
        <f t="shared" ca="1" si="191"/>
        <v>#N/A</v>
      </c>
      <c r="CU96" s="23" t="e">
        <f t="shared" ca="1" si="196"/>
        <v>#N/A</v>
      </c>
      <c r="CV96" s="23" t="e">
        <f t="shared" ca="1" si="197"/>
        <v>#N/A</v>
      </c>
      <c r="CW96" s="23" t="e">
        <f t="shared" ca="1" si="109"/>
        <v>#N/A</v>
      </c>
      <c r="CX96" s="23" t="e">
        <f t="shared" ca="1" si="110"/>
        <v>#N/A</v>
      </c>
      <c r="CY96" s="23" t="e">
        <f t="shared" ca="1" si="198"/>
        <v>#N/A</v>
      </c>
      <c r="CZ96" s="23" t="e">
        <f t="shared" ca="1" si="199"/>
        <v>#N/A</v>
      </c>
      <c r="DA96" s="23" t="e">
        <f t="shared" ca="1" si="212"/>
        <v>#N/A</v>
      </c>
      <c r="DB96" s="23" t="e">
        <f t="shared" ca="1" si="213"/>
        <v>#N/A</v>
      </c>
      <c r="DC96" s="23"/>
      <c r="DD96" s="23"/>
      <c r="DE96" s="23" t="e">
        <f t="shared" ca="1" si="214"/>
        <v>#N/A</v>
      </c>
      <c r="DF96" s="23" t="e">
        <f t="shared" ca="1" si="215"/>
        <v>#N/A</v>
      </c>
      <c r="DG96" s="23" t="e">
        <f t="shared" ref="DG96:DG159" ca="1" si="220">$DG$7*$J$2*$J$5*$AB96</f>
        <v>#N/A</v>
      </c>
      <c r="DH96" s="23" t="e">
        <f t="shared" ref="DH96:DH159" ca="1" si="221">$DG$7*$J$3*$J$5*$AC96</f>
        <v>#N/A</v>
      </c>
      <c r="DI96" s="23" t="e">
        <f t="shared" ca="1" si="105"/>
        <v>#N/A</v>
      </c>
      <c r="DJ96" s="23" t="e">
        <f t="shared" ca="1" si="106"/>
        <v>#N/A</v>
      </c>
      <c r="DK96" s="23" t="e">
        <f t="shared" ca="1" si="113"/>
        <v>#N/A</v>
      </c>
      <c r="DL96" s="23" t="e">
        <f t="shared" ca="1" si="114"/>
        <v>#N/A</v>
      </c>
      <c r="DM96" s="23" t="e">
        <f t="shared" ca="1" si="117"/>
        <v>#N/A</v>
      </c>
      <c r="DN96" s="23" t="e">
        <f t="shared" ca="1" si="118"/>
        <v>#N/A</v>
      </c>
      <c r="DO96" s="23" t="e">
        <f t="shared" ca="1" si="119"/>
        <v>#N/A</v>
      </c>
      <c r="DP96" s="23" t="e">
        <f t="shared" ca="1" si="120"/>
        <v>#N/A</v>
      </c>
      <c r="DQ96" s="23" t="e">
        <f t="shared" ca="1" si="133"/>
        <v>#N/A</v>
      </c>
      <c r="DR96" s="23" t="e">
        <f t="shared" ca="1" si="134"/>
        <v>#N/A</v>
      </c>
      <c r="DS96" s="228" t="e">
        <f t="shared" ca="1" si="165"/>
        <v>#N/A</v>
      </c>
      <c r="DT96" s="93" t="e">
        <f t="shared" ca="1" si="166"/>
        <v>#N/A</v>
      </c>
      <c r="DU96" s="228" t="e">
        <f t="shared" ca="1" si="167"/>
        <v>#N/A</v>
      </c>
      <c r="DZ96" s="23" t="e">
        <f t="shared" ca="1" si="192"/>
        <v>#N/A</v>
      </c>
      <c r="EA96" s="23" t="e">
        <f t="shared" ca="1" si="193"/>
        <v>#N/A</v>
      </c>
      <c r="EB96" s="23" t="e">
        <f t="shared" ca="1" si="200"/>
        <v>#N/A</v>
      </c>
      <c r="EC96" s="23" t="e">
        <f t="shared" ca="1" si="201"/>
        <v>#N/A</v>
      </c>
      <c r="ED96" s="23" t="e">
        <f t="shared" ref="ED96:ED159" ca="1" si="222">$ED$7*$J$2*$J$5*$AB96</f>
        <v>#N/A</v>
      </c>
      <c r="EE96" s="23" t="e">
        <f t="shared" ref="EE96:EE159" ca="1" si="223">$ED$7*$J$3*$J$5*$AC96</f>
        <v>#N/A</v>
      </c>
      <c r="EF96" s="23" t="e">
        <f t="shared" ca="1" si="125"/>
        <v>#N/A</v>
      </c>
      <c r="EG96" s="23" t="e">
        <f t="shared" ca="1" si="126"/>
        <v>#N/A</v>
      </c>
      <c r="EH96" s="23" t="e">
        <f t="shared" ca="1" si="107"/>
        <v>#N/A</v>
      </c>
      <c r="EI96" s="23" t="e">
        <f t="shared" ca="1" si="108"/>
        <v>#N/A</v>
      </c>
      <c r="EJ96" s="23" t="e">
        <f t="shared" ca="1" si="121"/>
        <v>#N/A</v>
      </c>
      <c r="EK96" s="23" t="e">
        <f t="shared" ca="1" si="122"/>
        <v>#N/A</v>
      </c>
      <c r="EL96" s="23" t="e">
        <f t="shared" ca="1" si="131"/>
        <v>#N/A</v>
      </c>
      <c r="EM96" s="23" t="e">
        <f t="shared" ca="1" si="132"/>
        <v>#N/A</v>
      </c>
      <c r="EN96" s="228" t="e">
        <f t="shared" ca="1" si="151"/>
        <v>#N/A</v>
      </c>
      <c r="EO96" s="93" t="e">
        <f t="shared" ca="1" si="152"/>
        <v>#N/A</v>
      </c>
      <c r="EP96" s="93" t="e">
        <f t="shared" ca="1" si="153"/>
        <v>#N/A</v>
      </c>
    </row>
    <row r="97" spans="1:146" x14ac:dyDescent="0.2">
      <c r="A97" s="172" t="e">
        <f ca="1">VLOOKUP($D97,Curves!$A$2:$I$1700,9)</f>
        <v>#N/A</v>
      </c>
      <c r="B97" s="86" t="e">
        <f t="shared" ca="1" si="136"/>
        <v>#N/A</v>
      </c>
      <c r="C97" s="86">
        <f t="shared" si="137"/>
        <v>30</v>
      </c>
      <c r="D97" s="139">
        <v>39600</v>
      </c>
      <c r="E97" s="173" t="e">
        <f ca="1">VLOOKUP($D97,Curves!$A$2:$H$1700,2)*$B97</f>
        <v>#N/A</v>
      </c>
      <c r="F97" s="172" t="e">
        <f ca="1">VLOOKUP($D97,Curves!$A$2:$H$1700,3)*$B97</f>
        <v>#N/A</v>
      </c>
      <c r="G97" s="172" t="e">
        <f ca="1">VLOOKUP($D97,Curves!$A$2:$H$1700,7)*$B97</f>
        <v>#N/A</v>
      </c>
      <c r="H97" s="172" t="e">
        <f ca="1">VLOOKUP($D97,Curves!$A$2:$H$1700,5)*$B97</f>
        <v>#N/A</v>
      </c>
      <c r="I97" s="172" t="e">
        <f ca="1">VLOOKUP($D97,Curves!$A$2:$H$1700,4)*$B97</f>
        <v>#N/A</v>
      </c>
      <c r="J97" s="174" t="e">
        <f ca="1">VLOOKUP($D97,Curves!$A$2:$H$1700,8)*$B97</f>
        <v>#N/A</v>
      </c>
      <c r="K97" s="172" t="e">
        <f t="shared" ca="1" si="138"/>
        <v>#N/A</v>
      </c>
      <c r="L97" s="140" t="e">
        <f ca="1">VLOOKUP($D97,Curves!$N$2:$T$2600,2)*$B97</f>
        <v>#N/A</v>
      </c>
      <c r="M97" s="141" t="e">
        <f ca="1">VLOOKUP($D97,Curves!$N$2:$T$2600,3)*$B97</f>
        <v>#N/A</v>
      </c>
      <c r="N97" s="181" t="e">
        <f t="shared" ca="1" si="139"/>
        <v>#N/A</v>
      </c>
      <c r="O97" s="182" t="e">
        <f t="shared" ca="1" si="140"/>
        <v>#N/A</v>
      </c>
      <c r="P97" s="173" t="e">
        <f t="shared" ca="1" si="135"/>
        <v>#N/A</v>
      </c>
      <c r="Q97" s="140" t="e">
        <f ca="1">VLOOKUP($D97,Curves!$N$2:$T$2600,4)*$B97</f>
        <v>#N/A</v>
      </c>
      <c r="R97" s="141" t="e">
        <f ca="1">VLOOKUP($D97,Curves!$N$2:$T$2600,5)*$B97</f>
        <v>#N/A</v>
      </c>
      <c r="S97" s="181" t="e">
        <f t="shared" ca="1" si="141"/>
        <v>#N/A</v>
      </c>
      <c r="T97" s="182" t="e">
        <f t="shared" ca="1" si="142"/>
        <v>#N/A</v>
      </c>
      <c r="U97" s="151" t="e">
        <f t="shared" ca="1" si="143"/>
        <v>#N/A</v>
      </c>
      <c r="V97" s="151" t="e">
        <f t="shared" ca="1" si="144"/>
        <v>#N/A</v>
      </c>
      <c r="W97" s="151" t="e">
        <f t="shared" ca="1" si="145"/>
        <v>#N/A</v>
      </c>
      <c r="X97" s="343" t="e">
        <f ca="1">VLOOKUP($D97,[2]CurveFetch!$D$8:$S$13000,16,0)*$B97</f>
        <v>#N/A</v>
      </c>
      <c r="Y97" s="141" t="e">
        <f ca="1">VLOOKUP($D97,Curves!$N$2:$T$2600,7)*$B97</f>
        <v>#N/A</v>
      </c>
      <c r="Z97" s="200" t="e">
        <f t="shared" ca="1" si="146"/>
        <v>#N/A</v>
      </c>
      <c r="AA97" s="181" t="e">
        <f t="shared" ca="1" si="147"/>
        <v>#N/A</v>
      </c>
      <c r="AB97" s="181" t="e">
        <f t="shared" ca="1" si="148"/>
        <v>#N/A</v>
      </c>
      <c r="AC97" s="181" t="e">
        <f t="shared" ca="1" si="148"/>
        <v>#N/A</v>
      </c>
      <c r="AD97" s="181" t="e">
        <f t="shared" ca="1" si="149"/>
        <v>#N/A</v>
      </c>
      <c r="AE97" s="182" t="e">
        <f t="shared" ca="1" si="150"/>
        <v>#N/A</v>
      </c>
      <c r="AF97" s="23" t="e">
        <f t="shared" ca="1" si="176"/>
        <v>#N/A</v>
      </c>
      <c r="AG97" s="23" t="e">
        <f t="shared" ca="1" si="177"/>
        <v>#N/A</v>
      </c>
      <c r="AH97" s="23" t="e">
        <f t="shared" ca="1" si="194"/>
        <v>#N/A</v>
      </c>
      <c r="AI97" s="23" t="e">
        <f t="shared" ca="1" si="195"/>
        <v>#N/A</v>
      </c>
      <c r="AJ97" s="23" t="e">
        <f t="shared" ca="1" si="206"/>
        <v>#N/A</v>
      </c>
      <c r="AK97" s="23" t="e">
        <f t="shared" ca="1" si="207"/>
        <v>#N/A</v>
      </c>
      <c r="AL97" s="23" t="e">
        <f t="shared" ca="1" si="216"/>
        <v>#N/A</v>
      </c>
      <c r="AM97" s="23" t="e">
        <f t="shared" ca="1" si="217"/>
        <v>#N/A</v>
      </c>
      <c r="AN97" s="23" t="e">
        <f t="shared" ca="1" si="99"/>
        <v>#N/A</v>
      </c>
      <c r="AO97" s="23" t="e">
        <f t="shared" ca="1" si="100"/>
        <v>#N/A</v>
      </c>
      <c r="AP97" s="23" t="e">
        <f t="shared" ca="1" si="218"/>
        <v>#N/A</v>
      </c>
      <c r="AQ97" s="23" t="e">
        <f t="shared" ca="1" si="219"/>
        <v>#N/A</v>
      </c>
      <c r="AR97" s="23" t="e">
        <f t="shared" ca="1" si="103"/>
        <v>#N/A</v>
      </c>
      <c r="AS97" s="23" t="e">
        <f t="shared" ca="1" si="104"/>
        <v>#N/A</v>
      </c>
      <c r="AT97" s="23" t="e">
        <f t="shared" ca="1" si="123"/>
        <v>#N/A</v>
      </c>
      <c r="AU97" s="23" t="e">
        <f t="shared" ca="1" si="124"/>
        <v>#N/A</v>
      </c>
      <c r="AV97" s="228" t="e">
        <f t="shared" ca="1" si="154"/>
        <v>#N/A</v>
      </c>
      <c r="AW97" s="26" t="e">
        <f t="shared" ca="1" si="155"/>
        <v>#N/A</v>
      </c>
      <c r="AX97" s="228" t="e">
        <f t="shared" ca="1" si="156"/>
        <v>#N/A</v>
      </c>
      <c r="AY97" s="23" t="e">
        <f t="shared" ca="1" si="170"/>
        <v>#N/A</v>
      </c>
      <c r="AZ97" s="23" t="e">
        <f t="shared" ca="1" si="171"/>
        <v>#N/A</v>
      </c>
      <c r="BA97" s="23" t="e">
        <f t="shared" ca="1" si="178"/>
        <v>#N/A</v>
      </c>
      <c r="BB97" s="23" t="e">
        <f t="shared" ca="1" si="179"/>
        <v>#N/A</v>
      </c>
      <c r="BC97" s="23" t="e">
        <f t="shared" ca="1" si="172"/>
        <v>#N/A</v>
      </c>
      <c r="BD97" s="23" t="e">
        <f t="shared" ca="1" si="173"/>
        <v>#N/A</v>
      </c>
      <c r="BE97" s="23" t="e">
        <f t="shared" ca="1" si="180"/>
        <v>#N/A</v>
      </c>
      <c r="BF97" s="23" t="e">
        <f t="shared" ca="1" si="181"/>
        <v>#N/A</v>
      </c>
      <c r="BG97" s="23" t="e">
        <f t="shared" ca="1" si="186"/>
        <v>#N/A</v>
      </c>
      <c r="BH97" s="23" t="e">
        <f t="shared" ca="1" si="187"/>
        <v>#N/A</v>
      </c>
      <c r="BI97" s="23" t="e">
        <f t="shared" ca="1" si="202"/>
        <v>#N/A</v>
      </c>
      <c r="BJ97" s="23" t="e">
        <f t="shared" ca="1" si="203"/>
        <v>#N/A</v>
      </c>
      <c r="BK97" s="23" t="e">
        <f t="shared" ca="1" si="204"/>
        <v>#N/A</v>
      </c>
      <c r="BL97" s="23" t="e">
        <f t="shared" ca="1" si="205"/>
        <v>#N/A</v>
      </c>
      <c r="BM97" s="23" t="e">
        <f t="shared" ca="1" si="208"/>
        <v>#N/A</v>
      </c>
      <c r="BN97" s="23" t="e">
        <f t="shared" ca="1" si="209"/>
        <v>#N/A</v>
      </c>
      <c r="BO97" s="23" t="e">
        <f t="shared" ca="1" si="101"/>
        <v>#N/A</v>
      </c>
      <c r="BP97" s="23" t="e">
        <f t="shared" ca="1" si="102"/>
        <v>#N/A</v>
      </c>
      <c r="BQ97" s="23" t="e">
        <f t="shared" ca="1" si="111"/>
        <v>#N/A</v>
      </c>
      <c r="BR97" s="23" t="e">
        <f t="shared" ca="1" si="112"/>
        <v>#N/A</v>
      </c>
      <c r="BS97" s="23" t="e">
        <f t="shared" ca="1" si="127"/>
        <v>#N/A</v>
      </c>
      <c r="BT97" s="23" t="e">
        <f t="shared" ca="1" si="128"/>
        <v>#N/A</v>
      </c>
      <c r="BU97" s="23" t="e">
        <f t="shared" ca="1" si="129"/>
        <v>#N/A</v>
      </c>
      <c r="BV97" s="23" t="e">
        <f t="shared" ca="1" si="130"/>
        <v>#N/A</v>
      </c>
      <c r="BW97" s="389" t="e">
        <f t="shared" ca="1" si="157"/>
        <v>#N/A</v>
      </c>
      <c r="BX97" s="224" t="e">
        <f t="shared" ca="1" si="158"/>
        <v>#N/A</v>
      </c>
      <c r="BY97" s="93" t="e">
        <f t="shared" ca="1" si="159"/>
        <v>#N/A</v>
      </c>
      <c r="BZ97" s="23" t="e">
        <f t="shared" ca="1" si="184"/>
        <v>#N/A</v>
      </c>
      <c r="CA97" s="23" t="e">
        <f t="shared" ca="1" si="185"/>
        <v>#N/A</v>
      </c>
      <c r="CB97" s="23" t="e">
        <f t="shared" ca="1" si="210"/>
        <v>#N/A</v>
      </c>
      <c r="CC97" s="23" t="e">
        <f t="shared" ca="1" si="211"/>
        <v>#N/A</v>
      </c>
      <c r="CD97" s="23" t="e">
        <f t="shared" ca="1" si="115"/>
        <v>#N/A</v>
      </c>
      <c r="CE97" s="23" t="e">
        <f t="shared" ca="1" si="116"/>
        <v>#N/A</v>
      </c>
      <c r="CF97" s="228" t="e">
        <f t="shared" ca="1" si="160"/>
        <v>#N/A</v>
      </c>
      <c r="CG97" s="224" t="e">
        <f t="shared" ca="1" si="161"/>
        <v>#N/A</v>
      </c>
      <c r="CH97" s="228" t="e">
        <f t="shared" ca="1" si="162"/>
        <v>#N/A</v>
      </c>
      <c r="CI97" s="23" t="e">
        <f t="shared" ca="1" si="163"/>
        <v>#N/A</v>
      </c>
      <c r="CJ97" s="23" t="e">
        <f t="shared" ca="1" si="164"/>
        <v>#N/A</v>
      </c>
      <c r="CK97" s="23" t="e">
        <f t="shared" ca="1" si="168"/>
        <v>#N/A</v>
      </c>
      <c r="CL97" s="23" t="e">
        <f t="shared" ca="1" si="169"/>
        <v>#N/A</v>
      </c>
      <c r="CM97" s="23" t="e">
        <f t="shared" ca="1" si="174"/>
        <v>#N/A</v>
      </c>
      <c r="CN97" s="23" t="e">
        <f t="shared" ca="1" si="175"/>
        <v>#N/A</v>
      </c>
      <c r="CO97" s="23" t="e">
        <f t="shared" ca="1" si="182"/>
        <v>#N/A</v>
      </c>
      <c r="CP97" s="23" t="e">
        <f t="shared" ca="1" si="183"/>
        <v>#N/A</v>
      </c>
      <c r="CQ97" s="23" t="e">
        <f t="shared" ca="1" si="188"/>
        <v>#N/A</v>
      </c>
      <c r="CR97" s="23" t="e">
        <f t="shared" ca="1" si="189"/>
        <v>#N/A</v>
      </c>
      <c r="CS97" s="23" t="e">
        <f t="shared" ca="1" si="190"/>
        <v>#N/A</v>
      </c>
      <c r="CT97" s="23" t="e">
        <f t="shared" ca="1" si="191"/>
        <v>#N/A</v>
      </c>
      <c r="CU97" s="23" t="e">
        <f t="shared" ca="1" si="196"/>
        <v>#N/A</v>
      </c>
      <c r="CV97" s="23" t="e">
        <f t="shared" ca="1" si="197"/>
        <v>#N/A</v>
      </c>
      <c r="CW97" s="23" t="e">
        <f t="shared" ca="1" si="109"/>
        <v>#N/A</v>
      </c>
      <c r="CX97" s="23" t="e">
        <f t="shared" ca="1" si="110"/>
        <v>#N/A</v>
      </c>
      <c r="CY97" s="23" t="e">
        <f t="shared" ca="1" si="198"/>
        <v>#N/A</v>
      </c>
      <c r="CZ97" s="23" t="e">
        <f t="shared" ca="1" si="199"/>
        <v>#N/A</v>
      </c>
      <c r="DA97" s="23" t="e">
        <f t="shared" ca="1" si="212"/>
        <v>#N/A</v>
      </c>
      <c r="DB97" s="23" t="e">
        <f t="shared" ca="1" si="213"/>
        <v>#N/A</v>
      </c>
      <c r="DC97" s="23"/>
      <c r="DD97" s="23"/>
      <c r="DE97" s="23" t="e">
        <f t="shared" ca="1" si="214"/>
        <v>#N/A</v>
      </c>
      <c r="DF97" s="23" t="e">
        <f t="shared" ca="1" si="215"/>
        <v>#N/A</v>
      </c>
      <c r="DG97" s="23" t="e">
        <f t="shared" ca="1" si="220"/>
        <v>#N/A</v>
      </c>
      <c r="DH97" s="23" t="e">
        <f t="shared" ca="1" si="221"/>
        <v>#N/A</v>
      </c>
      <c r="DI97" s="23" t="e">
        <f t="shared" ca="1" si="105"/>
        <v>#N/A</v>
      </c>
      <c r="DJ97" s="23" t="e">
        <f t="shared" ca="1" si="106"/>
        <v>#N/A</v>
      </c>
      <c r="DK97" s="23" t="e">
        <f t="shared" ca="1" si="113"/>
        <v>#N/A</v>
      </c>
      <c r="DL97" s="23" t="e">
        <f t="shared" ca="1" si="114"/>
        <v>#N/A</v>
      </c>
      <c r="DM97" s="23" t="e">
        <f t="shared" ca="1" si="117"/>
        <v>#N/A</v>
      </c>
      <c r="DN97" s="23" t="e">
        <f t="shared" ca="1" si="118"/>
        <v>#N/A</v>
      </c>
      <c r="DO97" s="23" t="e">
        <f t="shared" ca="1" si="119"/>
        <v>#N/A</v>
      </c>
      <c r="DP97" s="23" t="e">
        <f t="shared" ca="1" si="120"/>
        <v>#N/A</v>
      </c>
      <c r="DQ97" s="23" t="e">
        <f t="shared" ca="1" si="133"/>
        <v>#N/A</v>
      </c>
      <c r="DR97" s="23" t="e">
        <f t="shared" ca="1" si="134"/>
        <v>#N/A</v>
      </c>
      <c r="DS97" s="228" t="e">
        <f t="shared" ca="1" si="165"/>
        <v>#N/A</v>
      </c>
      <c r="DT97" s="93" t="e">
        <f t="shared" ca="1" si="166"/>
        <v>#N/A</v>
      </c>
      <c r="DU97" s="228" t="e">
        <f t="shared" ca="1" si="167"/>
        <v>#N/A</v>
      </c>
      <c r="DZ97" s="23" t="e">
        <f t="shared" ca="1" si="192"/>
        <v>#N/A</v>
      </c>
      <c r="EA97" s="23" t="e">
        <f t="shared" ca="1" si="193"/>
        <v>#N/A</v>
      </c>
      <c r="EB97" s="23" t="e">
        <f t="shared" ca="1" si="200"/>
        <v>#N/A</v>
      </c>
      <c r="EC97" s="23" t="e">
        <f t="shared" ca="1" si="201"/>
        <v>#N/A</v>
      </c>
      <c r="ED97" s="23" t="e">
        <f t="shared" ca="1" si="222"/>
        <v>#N/A</v>
      </c>
      <c r="EE97" s="23" t="e">
        <f t="shared" ca="1" si="223"/>
        <v>#N/A</v>
      </c>
      <c r="EF97" s="23" t="e">
        <f t="shared" ca="1" si="125"/>
        <v>#N/A</v>
      </c>
      <c r="EG97" s="23" t="e">
        <f t="shared" ca="1" si="126"/>
        <v>#N/A</v>
      </c>
      <c r="EH97" s="23" t="e">
        <f t="shared" ca="1" si="107"/>
        <v>#N/A</v>
      </c>
      <c r="EI97" s="23" t="e">
        <f t="shared" ca="1" si="108"/>
        <v>#N/A</v>
      </c>
      <c r="EJ97" s="23" t="e">
        <f t="shared" ca="1" si="121"/>
        <v>#N/A</v>
      </c>
      <c r="EK97" s="23" t="e">
        <f t="shared" ca="1" si="122"/>
        <v>#N/A</v>
      </c>
      <c r="EL97" s="23" t="e">
        <f t="shared" ca="1" si="131"/>
        <v>#N/A</v>
      </c>
      <c r="EM97" s="23" t="e">
        <f t="shared" ca="1" si="132"/>
        <v>#N/A</v>
      </c>
      <c r="EN97" s="228" t="e">
        <f t="shared" ca="1" si="151"/>
        <v>#N/A</v>
      </c>
      <c r="EO97" s="93" t="e">
        <f t="shared" ca="1" si="152"/>
        <v>#N/A</v>
      </c>
      <c r="EP97" s="93" t="e">
        <f t="shared" ca="1" si="153"/>
        <v>#N/A</v>
      </c>
    </row>
    <row r="98" spans="1:146" x14ac:dyDescent="0.2">
      <c r="A98" s="172" t="e">
        <f ca="1">VLOOKUP($D98,Curves!$A$2:$I$1700,9)</f>
        <v>#N/A</v>
      </c>
      <c r="B98" s="86" t="e">
        <f t="shared" ca="1" si="136"/>
        <v>#N/A</v>
      </c>
      <c r="C98" s="86">
        <f t="shared" si="137"/>
        <v>31</v>
      </c>
      <c r="D98" s="139">
        <v>39630</v>
      </c>
      <c r="E98" s="173" t="e">
        <f ca="1">VLOOKUP($D98,Curves!$A$2:$H$1700,2)*$B98</f>
        <v>#N/A</v>
      </c>
      <c r="F98" s="172" t="e">
        <f ca="1">VLOOKUP($D98,Curves!$A$2:$H$1700,3)*$B98</f>
        <v>#N/A</v>
      </c>
      <c r="G98" s="172" t="e">
        <f ca="1">VLOOKUP($D98,Curves!$A$2:$H$1700,7)*$B98</f>
        <v>#N/A</v>
      </c>
      <c r="H98" s="172" t="e">
        <f ca="1">VLOOKUP($D98,Curves!$A$2:$H$1700,5)*$B98</f>
        <v>#N/A</v>
      </c>
      <c r="I98" s="172" t="e">
        <f ca="1">VLOOKUP($D98,Curves!$A$2:$H$1700,4)*$B98</f>
        <v>#N/A</v>
      </c>
      <c r="J98" s="174" t="e">
        <f ca="1">VLOOKUP($D98,Curves!$A$2:$H$1700,8)*$B98</f>
        <v>#N/A</v>
      </c>
      <c r="K98" s="172" t="e">
        <f t="shared" ca="1" si="138"/>
        <v>#N/A</v>
      </c>
      <c r="L98" s="140" t="e">
        <f ca="1">VLOOKUP($D98,Curves!$N$2:$T$2600,2)*$B98</f>
        <v>#N/A</v>
      </c>
      <c r="M98" s="141" t="e">
        <f ca="1">VLOOKUP($D98,Curves!$N$2:$T$2600,3)*$B98</f>
        <v>#N/A</v>
      </c>
      <c r="N98" s="181" t="e">
        <f t="shared" ca="1" si="139"/>
        <v>#N/A</v>
      </c>
      <c r="O98" s="182" t="e">
        <f t="shared" ca="1" si="140"/>
        <v>#N/A</v>
      </c>
      <c r="P98" s="173" t="e">
        <f t="shared" ca="1" si="135"/>
        <v>#N/A</v>
      </c>
      <c r="Q98" s="140" t="e">
        <f ca="1">VLOOKUP($D98,Curves!$N$2:$T$2600,4)*$B98</f>
        <v>#N/A</v>
      </c>
      <c r="R98" s="141" t="e">
        <f ca="1">VLOOKUP($D98,Curves!$N$2:$T$2600,5)*$B98</f>
        <v>#N/A</v>
      </c>
      <c r="S98" s="181" t="e">
        <f t="shared" ca="1" si="141"/>
        <v>#N/A</v>
      </c>
      <c r="T98" s="182" t="e">
        <f t="shared" ca="1" si="142"/>
        <v>#N/A</v>
      </c>
      <c r="U98" s="151" t="e">
        <f t="shared" ca="1" si="143"/>
        <v>#N/A</v>
      </c>
      <c r="V98" s="151" t="e">
        <f t="shared" ca="1" si="144"/>
        <v>#N/A</v>
      </c>
      <c r="W98" s="151" t="e">
        <f t="shared" ca="1" si="145"/>
        <v>#N/A</v>
      </c>
      <c r="X98" s="343" t="e">
        <f ca="1">VLOOKUP($D98,[2]CurveFetch!$D$8:$S$13000,16,0)*$B98</f>
        <v>#N/A</v>
      </c>
      <c r="Y98" s="141" t="e">
        <f ca="1">VLOOKUP($D98,Curves!$N$2:$T$2600,7)*$B98</f>
        <v>#N/A</v>
      </c>
      <c r="Z98" s="200" t="e">
        <f t="shared" ca="1" si="146"/>
        <v>#N/A</v>
      </c>
      <c r="AA98" s="181" t="e">
        <f t="shared" ca="1" si="147"/>
        <v>#N/A</v>
      </c>
      <c r="AB98" s="181" t="e">
        <f t="shared" ca="1" si="148"/>
        <v>#N/A</v>
      </c>
      <c r="AC98" s="181" t="e">
        <f t="shared" ca="1" si="148"/>
        <v>#N/A</v>
      </c>
      <c r="AD98" s="181" t="e">
        <f t="shared" ca="1" si="149"/>
        <v>#N/A</v>
      </c>
      <c r="AE98" s="182" t="e">
        <f t="shared" ca="1" si="150"/>
        <v>#N/A</v>
      </c>
      <c r="AF98" s="23" t="e">
        <f t="shared" ca="1" si="176"/>
        <v>#N/A</v>
      </c>
      <c r="AG98" s="23" t="e">
        <f t="shared" ca="1" si="177"/>
        <v>#N/A</v>
      </c>
      <c r="AH98" s="23" t="e">
        <f t="shared" ca="1" si="194"/>
        <v>#N/A</v>
      </c>
      <c r="AI98" s="23" t="e">
        <f t="shared" ca="1" si="195"/>
        <v>#N/A</v>
      </c>
      <c r="AJ98" s="23" t="e">
        <f t="shared" ca="1" si="206"/>
        <v>#N/A</v>
      </c>
      <c r="AK98" s="23" t="e">
        <f t="shared" ca="1" si="207"/>
        <v>#N/A</v>
      </c>
      <c r="AL98" s="23" t="e">
        <f t="shared" ca="1" si="216"/>
        <v>#N/A</v>
      </c>
      <c r="AM98" s="23" t="e">
        <f t="shared" ca="1" si="217"/>
        <v>#N/A</v>
      </c>
      <c r="AN98" s="23" t="e">
        <f t="shared" ref="AN98:AN161" ca="1" si="224">$AN$7*$J$2*$J$5*$N98</f>
        <v>#N/A</v>
      </c>
      <c r="AO98" s="23" t="e">
        <f t="shared" ref="AO98:AO161" ca="1" si="225">$AN$7*$J$3*$J$5*$O98</f>
        <v>#N/A</v>
      </c>
      <c r="AP98" s="23" t="e">
        <f t="shared" ca="1" si="218"/>
        <v>#N/A</v>
      </c>
      <c r="AQ98" s="23" t="e">
        <f t="shared" ca="1" si="219"/>
        <v>#N/A</v>
      </c>
      <c r="AR98" s="23" t="e">
        <f t="shared" ca="1" si="103"/>
        <v>#N/A</v>
      </c>
      <c r="AS98" s="23" t="e">
        <f t="shared" ca="1" si="104"/>
        <v>#N/A</v>
      </c>
      <c r="AT98" s="23" t="e">
        <f t="shared" ca="1" si="123"/>
        <v>#N/A</v>
      </c>
      <c r="AU98" s="23" t="e">
        <f t="shared" ca="1" si="124"/>
        <v>#N/A</v>
      </c>
      <c r="AV98" s="228" t="e">
        <f t="shared" ca="1" si="154"/>
        <v>#N/A</v>
      </c>
      <c r="AW98" s="26" t="e">
        <f t="shared" ca="1" si="155"/>
        <v>#N/A</v>
      </c>
      <c r="AX98" s="228" t="e">
        <f t="shared" ca="1" si="156"/>
        <v>#N/A</v>
      </c>
      <c r="AY98" s="23" t="e">
        <f t="shared" ca="1" si="170"/>
        <v>#N/A</v>
      </c>
      <c r="AZ98" s="23" t="e">
        <f t="shared" ca="1" si="171"/>
        <v>#N/A</v>
      </c>
      <c r="BA98" s="23" t="e">
        <f t="shared" ca="1" si="178"/>
        <v>#N/A</v>
      </c>
      <c r="BB98" s="23" t="e">
        <f t="shared" ca="1" si="179"/>
        <v>#N/A</v>
      </c>
      <c r="BC98" s="23" t="e">
        <f t="shared" ca="1" si="172"/>
        <v>#N/A</v>
      </c>
      <c r="BD98" s="23" t="e">
        <f t="shared" ca="1" si="173"/>
        <v>#N/A</v>
      </c>
      <c r="BE98" s="23" t="e">
        <f t="shared" ca="1" si="180"/>
        <v>#N/A</v>
      </c>
      <c r="BF98" s="23" t="e">
        <f t="shared" ca="1" si="181"/>
        <v>#N/A</v>
      </c>
      <c r="BG98" s="23" t="e">
        <f t="shared" ca="1" si="186"/>
        <v>#N/A</v>
      </c>
      <c r="BH98" s="23" t="e">
        <f t="shared" ca="1" si="187"/>
        <v>#N/A</v>
      </c>
      <c r="BI98" s="23" t="e">
        <f t="shared" ca="1" si="202"/>
        <v>#N/A</v>
      </c>
      <c r="BJ98" s="23" t="e">
        <f t="shared" ca="1" si="203"/>
        <v>#N/A</v>
      </c>
      <c r="BK98" s="23" t="e">
        <f t="shared" ca="1" si="204"/>
        <v>#N/A</v>
      </c>
      <c r="BL98" s="23" t="e">
        <f t="shared" ca="1" si="205"/>
        <v>#N/A</v>
      </c>
      <c r="BM98" s="23" t="e">
        <f t="shared" ca="1" si="208"/>
        <v>#N/A</v>
      </c>
      <c r="BN98" s="23" t="e">
        <f t="shared" ca="1" si="209"/>
        <v>#N/A</v>
      </c>
      <c r="BO98" s="23" t="e">
        <f t="shared" ca="1" si="101"/>
        <v>#N/A</v>
      </c>
      <c r="BP98" s="23" t="e">
        <f t="shared" ca="1" si="102"/>
        <v>#N/A</v>
      </c>
      <c r="BQ98" s="23" t="e">
        <f t="shared" ca="1" si="111"/>
        <v>#N/A</v>
      </c>
      <c r="BR98" s="23" t="e">
        <f t="shared" ca="1" si="112"/>
        <v>#N/A</v>
      </c>
      <c r="BS98" s="23" t="e">
        <f t="shared" ca="1" si="127"/>
        <v>#N/A</v>
      </c>
      <c r="BT98" s="23" t="e">
        <f t="shared" ca="1" si="128"/>
        <v>#N/A</v>
      </c>
      <c r="BU98" s="23" t="e">
        <f t="shared" ca="1" si="129"/>
        <v>#N/A</v>
      </c>
      <c r="BV98" s="23" t="e">
        <f t="shared" ca="1" si="130"/>
        <v>#N/A</v>
      </c>
      <c r="BW98" s="389" t="e">
        <f t="shared" ca="1" si="157"/>
        <v>#N/A</v>
      </c>
      <c r="BX98" s="224" t="e">
        <f t="shared" ca="1" si="158"/>
        <v>#N/A</v>
      </c>
      <c r="BY98" s="93" t="e">
        <f t="shared" ca="1" si="159"/>
        <v>#N/A</v>
      </c>
      <c r="BZ98" s="23" t="e">
        <f t="shared" ca="1" si="184"/>
        <v>#N/A</v>
      </c>
      <c r="CA98" s="23" t="e">
        <f t="shared" ca="1" si="185"/>
        <v>#N/A</v>
      </c>
      <c r="CB98" s="23" t="e">
        <f t="shared" ca="1" si="210"/>
        <v>#N/A</v>
      </c>
      <c r="CC98" s="23" t="e">
        <f t="shared" ca="1" si="211"/>
        <v>#N/A</v>
      </c>
      <c r="CD98" s="23" t="e">
        <f t="shared" ca="1" si="115"/>
        <v>#N/A</v>
      </c>
      <c r="CE98" s="23" t="e">
        <f t="shared" ca="1" si="116"/>
        <v>#N/A</v>
      </c>
      <c r="CF98" s="228" t="e">
        <f t="shared" ca="1" si="160"/>
        <v>#N/A</v>
      </c>
      <c r="CG98" s="224" t="e">
        <f t="shared" ca="1" si="161"/>
        <v>#N/A</v>
      </c>
      <c r="CH98" s="228" t="e">
        <f t="shared" ca="1" si="162"/>
        <v>#N/A</v>
      </c>
      <c r="CI98" s="23" t="e">
        <f t="shared" ca="1" si="163"/>
        <v>#N/A</v>
      </c>
      <c r="CJ98" s="23" t="e">
        <f t="shared" ca="1" si="164"/>
        <v>#N/A</v>
      </c>
      <c r="CK98" s="23" t="e">
        <f t="shared" ca="1" si="168"/>
        <v>#N/A</v>
      </c>
      <c r="CL98" s="23" t="e">
        <f t="shared" ca="1" si="169"/>
        <v>#N/A</v>
      </c>
      <c r="CM98" s="23" t="e">
        <f t="shared" ca="1" si="174"/>
        <v>#N/A</v>
      </c>
      <c r="CN98" s="23" t="e">
        <f t="shared" ca="1" si="175"/>
        <v>#N/A</v>
      </c>
      <c r="CO98" s="23" t="e">
        <f t="shared" ca="1" si="182"/>
        <v>#N/A</v>
      </c>
      <c r="CP98" s="23" t="e">
        <f t="shared" ca="1" si="183"/>
        <v>#N/A</v>
      </c>
      <c r="CQ98" s="23" t="e">
        <f t="shared" ca="1" si="188"/>
        <v>#N/A</v>
      </c>
      <c r="CR98" s="23" t="e">
        <f t="shared" ca="1" si="189"/>
        <v>#N/A</v>
      </c>
      <c r="CS98" s="23" t="e">
        <f t="shared" ca="1" si="190"/>
        <v>#N/A</v>
      </c>
      <c r="CT98" s="23" t="e">
        <f t="shared" ca="1" si="191"/>
        <v>#N/A</v>
      </c>
      <c r="CU98" s="23" t="e">
        <f t="shared" ca="1" si="196"/>
        <v>#N/A</v>
      </c>
      <c r="CV98" s="23" t="e">
        <f t="shared" ca="1" si="197"/>
        <v>#N/A</v>
      </c>
      <c r="CW98" s="23" t="e">
        <f t="shared" ca="1" si="109"/>
        <v>#N/A</v>
      </c>
      <c r="CX98" s="23" t="e">
        <f t="shared" ca="1" si="110"/>
        <v>#N/A</v>
      </c>
      <c r="CY98" s="23" t="e">
        <f t="shared" ca="1" si="198"/>
        <v>#N/A</v>
      </c>
      <c r="CZ98" s="23" t="e">
        <f t="shared" ca="1" si="199"/>
        <v>#N/A</v>
      </c>
      <c r="DA98" s="23" t="e">
        <f t="shared" ca="1" si="212"/>
        <v>#N/A</v>
      </c>
      <c r="DB98" s="23" t="e">
        <f t="shared" ca="1" si="213"/>
        <v>#N/A</v>
      </c>
      <c r="DC98" s="23"/>
      <c r="DD98" s="23"/>
      <c r="DE98" s="23" t="e">
        <f t="shared" ca="1" si="214"/>
        <v>#N/A</v>
      </c>
      <c r="DF98" s="23" t="e">
        <f t="shared" ca="1" si="215"/>
        <v>#N/A</v>
      </c>
      <c r="DG98" s="23" t="e">
        <f t="shared" ca="1" si="220"/>
        <v>#N/A</v>
      </c>
      <c r="DH98" s="23" t="e">
        <f t="shared" ca="1" si="221"/>
        <v>#N/A</v>
      </c>
      <c r="DI98" s="23" t="e">
        <f t="shared" ca="1" si="105"/>
        <v>#N/A</v>
      </c>
      <c r="DJ98" s="23" t="e">
        <f t="shared" ca="1" si="106"/>
        <v>#N/A</v>
      </c>
      <c r="DK98" s="23" t="e">
        <f t="shared" ca="1" si="113"/>
        <v>#N/A</v>
      </c>
      <c r="DL98" s="23" t="e">
        <f t="shared" ca="1" si="114"/>
        <v>#N/A</v>
      </c>
      <c r="DM98" s="23" t="e">
        <f t="shared" ca="1" si="117"/>
        <v>#N/A</v>
      </c>
      <c r="DN98" s="23" t="e">
        <f t="shared" ca="1" si="118"/>
        <v>#N/A</v>
      </c>
      <c r="DO98" s="23" t="e">
        <f t="shared" ca="1" si="119"/>
        <v>#N/A</v>
      </c>
      <c r="DP98" s="23" t="e">
        <f t="shared" ca="1" si="120"/>
        <v>#N/A</v>
      </c>
      <c r="DQ98" s="23" t="e">
        <f t="shared" ca="1" si="133"/>
        <v>#N/A</v>
      </c>
      <c r="DR98" s="23" t="e">
        <f t="shared" ca="1" si="134"/>
        <v>#N/A</v>
      </c>
      <c r="DS98" s="228" t="e">
        <f t="shared" ca="1" si="165"/>
        <v>#N/A</v>
      </c>
      <c r="DT98" s="93" t="e">
        <f t="shared" ca="1" si="166"/>
        <v>#N/A</v>
      </c>
      <c r="DU98" s="228" t="e">
        <f t="shared" ca="1" si="167"/>
        <v>#N/A</v>
      </c>
      <c r="DZ98" s="23" t="e">
        <f t="shared" ca="1" si="192"/>
        <v>#N/A</v>
      </c>
      <c r="EA98" s="23" t="e">
        <f t="shared" ca="1" si="193"/>
        <v>#N/A</v>
      </c>
      <c r="EB98" s="23" t="e">
        <f t="shared" ca="1" si="200"/>
        <v>#N/A</v>
      </c>
      <c r="EC98" s="23" t="e">
        <f t="shared" ca="1" si="201"/>
        <v>#N/A</v>
      </c>
      <c r="ED98" s="23" t="e">
        <f t="shared" ca="1" si="222"/>
        <v>#N/A</v>
      </c>
      <c r="EE98" s="23" t="e">
        <f t="shared" ca="1" si="223"/>
        <v>#N/A</v>
      </c>
      <c r="EF98" s="23" t="e">
        <f t="shared" ca="1" si="125"/>
        <v>#N/A</v>
      </c>
      <c r="EG98" s="23" t="e">
        <f t="shared" ca="1" si="126"/>
        <v>#N/A</v>
      </c>
      <c r="EH98" s="23" t="e">
        <f t="shared" ca="1" si="107"/>
        <v>#N/A</v>
      </c>
      <c r="EI98" s="23" t="e">
        <f t="shared" ca="1" si="108"/>
        <v>#N/A</v>
      </c>
      <c r="EJ98" s="23" t="e">
        <f t="shared" ca="1" si="121"/>
        <v>#N/A</v>
      </c>
      <c r="EK98" s="23" t="e">
        <f t="shared" ca="1" si="122"/>
        <v>#N/A</v>
      </c>
      <c r="EL98" s="23" t="e">
        <f t="shared" ca="1" si="131"/>
        <v>#N/A</v>
      </c>
      <c r="EM98" s="23" t="e">
        <f t="shared" ca="1" si="132"/>
        <v>#N/A</v>
      </c>
      <c r="EN98" s="228" t="e">
        <f t="shared" ca="1" si="151"/>
        <v>#N/A</v>
      </c>
      <c r="EO98" s="93" t="e">
        <f t="shared" ca="1" si="152"/>
        <v>#N/A</v>
      </c>
      <c r="EP98" s="93" t="e">
        <f t="shared" ca="1" si="153"/>
        <v>#N/A</v>
      </c>
    </row>
    <row r="99" spans="1:146" x14ac:dyDescent="0.2">
      <c r="A99" s="172" t="e">
        <f ca="1">VLOOKUP($D99,Curves!$A$2:$I$1700,9)</f>
        <v>#N/A</v>
      </c>
      <c r="B99" s="86" t="e">
        <f t="shared" ca="1" si="136"/>
        <v>#N/A</v>
      </c>
      <c r="C99" s="86">
        <f t="shared" si="137"/>
        <v>31</v>
      </c>
      <c r="D99" s="139">
        <v>39661</v>
      </c>
      <c r="E99" s="173" t="e">
        <f ca="1">VLOOKUP($D99,Curves!$A$2:$H$1700,2)*$B99</f>
        <v>#N/A</v>
      </c>
      <c r="F99" s="172" t="e">
        <f ca="1">VLOOKUP($D99,Curves!$A$2:$H$1700,3)*$B99</f>
        <v>#N/A</v>
      </c>
      <c r="G99" s="172" t="e">
        <f ca="1">VLOOKUP($D99,Curves!$A$2:$H$1700,7)*$B99</f>
        <v>#N/A</v>
      </c>
      <c r="H99" s="172" t="e">
        <f ca="1">VLOOKUP($D99,Curves!$A$2:$H$1700,5)*$B99</f>
        <v>#N/A</v>
      </c>
      <c r="I99" s="172" t="e">
        <f ca="1">VLOOKUP($D99,Curves!$A$2:$H$1700,4)*$B99</f>
        <v>#N/A</v>
      </c>
      <c r="J99" s="174" t="e">
        <f ca="1">VLOOKUP($D99,Curves!$A$2:$H$1700,8)*$B99</f>
        <v>#N/A</v>
      </c>
      <c r="K99" s="172" t="e">
        <f t="shared" ca="1" si="138"/>
        <v>#N/A</v>
      </c>
      <c r="L99" s="140" t="e">
        <f ca="1">VLOOKUP($D99,Curves!$N$2:$T$2600,2)*$B99</f>
        <v>#N/A</v>
      </c>
      <c r="M99" s="141" t="e">
        <f ca="1">VLOOKUP($D99,Curves!$N$2:$T$2600,3)*$B99</f>
        <v>#N/A</v>
      </c>
      <c r="N99" s="181" t="e">
        <f t="shared" ca="1" si="139"/>
        <v>#N/A</v>
      </c>
      <c r="O99" s="182" t="e">
        <f t="shared" ca="1" si="140"/>
        <v>#N/A</v>
      </c>
      <c r="P99" s="173" t="e">
        <f t="shared" ca="1" si="135"/>
        <v>#N/A</v>
      </c>
      <c r="Q99" s="140" t="e">
        <f ca="1">VLOOKUP($D99,Curves!$N$2:$T$2600,4)*$B99</f>
        <v>#N/A</v>
      </c>
      <c r="R99" s="141" t="e">
        <f ca="1">VLOOKUP($D99,Curves!$N$2:$T$2600,5)*$B99</f>
        <v>#N/A</v>
      </c>
      <c r="S99" s="181" t="e">
        <f t="shared" ca="1" si="141"/>
        <v>#N/A</v>
      </c>
      <c r="T99" s="182" t="e">
        <f t="shared" ca="1" si="142"/>
        <v>#N/A</v>
      </c>
      <c r="U99" s="151" t="e">
        <f t="shared" ca="1" si="143"/>
        <v>#N/A</v>
      </c>
      <c r="V99" s="151" t="e">
        <f t="shared" ca="1" si="144"/>
        <v>#N/A</v>
      </c>
      <c r="W99" s="151" t="e">
        <f t="shared" ca="1" si="145"/>
        <v>#N/A</v>
      </c>
      <c r="X99" s="343" t="e">
        <f ca="1">VLOOKUP($D99,[2]CurveFetch!$D$8:$S$13000,16,0)*$B99</f>
        <v>#N/A</v>
      </c>
      <c r="Y99" s="141" t="e">
        <f ca="1">VLOOKUP($D99,Curves!$N$2:$T$2600,7)*$B99</f>
        <v>#N/A</v>
      </c>
      <c r="Z99" s="200" t="e">
        <f t="shared" ca="1" si="146"/>
        <v>#N/A</v>
      </c>
      <c r="AA99" s="181" t="e">
        <f t="shared" ca="1" si="147"/>
        <v>#N/A</v>
      </c>
      <c r="AB99" s="181" t="e">
        <f t="shared" ca="1" si="148"/>
        <v>#N/A</v>
      </c>
      <c r="AC99" s="181" t="e">
        <f t="shared" ca="1" si="148"/>
        <v>#N/A</v>
      </c>
      <c r="AD99" s="181" t="e">
        <f t="shared" ca="1" si="149"/>
        <v>#N/A</v>
      </c>
      <c r="AE99" s="182" t="e">
        <f t="shared" ca="1" si="150"/>
        <v>#N/A</v>
      </c>
      <c r="AF99" s="23" t="e">
        <f t="shared" ca="1" si="176"/>
        <v>#N/A</v>
      </c>
      <c r="AG99" s="23" t="e">
        <f t="shared" ca="1" si="177"/>
        <v>#N/A</v>
      </c>
      <c r="AH99" s="23" t="e">
        <f t="shared" ca="1" si="194"/>
        <v>#N/A</v>
      </c>
      <c r="AI99" s="23" t="e">
        <f t="shared" ca="1" si="195"/>
        <v>#N/A</v>
      </c>
      <c r="AJ99" s="23" t="e">
        <f t="shared" ca="1" si="206"/>
        <v>#N/A</v>
      </c>
      <c r="AK99" s="23" t="e">
        <f t="shared" ca="1" si="207"/>
        <v>#N/A</v>
      </c>
      <c r="AL99" s="23" t="e">
        <f t="shared" ca="1" si="216"/>
        <v>#N/A</v>
      </c>
      <c r="AM99" s="23" t="e">
        <f t="shared" ca="1" si="217"/>
        <v>#N/A</v>
      </c>
      <c r="AN99" s="23" t="e">
        <f t="shared" ca="1" si="224"/>
        <v>#N/A</v>
      </c>
      <c r="AO99" s="23" t="e">
        <f t="shared" ca="1" si="225"/>
        <v>#N/A</v>
      </c>
      <c r="AP99" s="23" t="e">
        <f t="shared" ca="1" si="218"/>
        <v>#N/A</v>
      </c>
      <c r="AQ99" s="23" t="e">
        <f t="shared" ca="1" si="219"/>
        <v>#N/A</v>
      </c>
      <c r="AR99" s="23" t="e">
        <f t="shared" ca="1" si="103"/>
        <v>#N/A</v>
      </c>
      <c r="AS99" s="23" t="e">
        <f t="shared" ca="1" si="104"/>
        <v>#N/A</v>
      </c>
      <c r="AT99" s="23" t="e">
        <f t="shared" ca="1" si="123"/>
        <v>#N/A</v>
      </c>
      <c r="AU99" s="23" t="e">
        <f t="shared" ca="1" si="124"/>
        <v>#N/A</v>
      </c>
      <c r="AV99" s="228" t="e">
        <f t="shared" ca="1" si="154"/>
        <v>#N/A</v>
      </c>
      <c r="AW99" s="26" t="e">
        <f t="shared" ca="1" si="155"/>
        <v>#N/A</v>
      </c>
      <c r="AX99" s="228" t="e">
        <f t="shared" ca="1" si="156"/>
        <v>#N/A</v>
      </c>
      <c r="AY99" s="23" t="e">
        <f t="shared" ca="1" si="170"/>
        <v>#N/A</v>
      </c>
      <c r="AZ99" s="23" t="e">
        <f t="shared" ca="1" si="171"/>
        <v>#N/A</v>
      </c>
      <c r="BA99" s="23" t="e">
        <f t="shared" ca="1" si="178"/>
        <v>#N/A</v>
      </c>
      <c r="BB99" s="23" t="e">
        <f t="shared" ca="1" si="179"/>
        <v>#N/A</v>
      </c>
      <c r="BC99" s="23" t="e">
        <f t="shared" ca="1" si="172"/>
        <v>#N/A</v>
      </c>
      <c r="BD99" s="23" t="e">
        <f t="shared" ca="1" si="173"/>
        <v>#N/A</v>
      </c>
      <c r="BE99" s="23" t="e">
        <f t="shared" ca="1" si="180"/>
        <v>#N/A</v>
      </c>
      <c r="BF99" s="23" t="e">
        <f t="shared" ca="1" si="181"/>
        <v>#N/A</v>
      </c>
      <c r="BG99" s="23" t="e">
        <f t="shared" ca="1" si="186"/>
        <v>#N/A</v>
      </c>
      <c r="BH99" s="23" t="e">
        <f t="shared" ca="1" si="187"/>
        <v>#N/A</v>
      </c>
      <c r="BI99" s="23" t="e">
        <f t="shared" ca="1" si="202"/>
        <v>#N/A</v>
      </c>
      <c r="BJ99" s="23" t="e">
        <f t="shared" ca="1" si="203"/>
        <v>#N/A</v>
      </c>
      <c r="BK99" s="23" t="e">
        <f t="shared" ca="1" si="204"/>
        <v>#N/A</v>
      </c>
      <c r="BL99" s="23" t="e">
        <f t="shared" ca="1" si="205"/>
        <v>#N/A</v>
      </c>
      <c r="BM99" s="23" t="e">
        <f t="shared" ca="1" si="208"/>
        <v>#N/A</v>
      </c>
      <c r="BN99" s="23" t="e">
        <f t="shared" ca="1" si="209"/>
        <v>#N/A</v>
      </c>
      <c r="BO99" s="23" t="e">
        <f t="shared" ref="BO99:BO162" ca="1" si="226">$BO$7*$J$2*$J$5*$S99</f>
        <v>#N/A</v>
      </c>
      <c r="BP99" s="23" t="e">
        <f t="shared" ref="BP99:BP162" ca="1" si="227">$BO$7*$J$3*$J$5*$T99</f>
        <v>#N/A</v>
      </c>
      <c r="BQ99" s="23" t="e">
        <f t="shared" ca="1" si="111"/>
        <v>#N/A</v>
      </c>
      <c r="BR99" s="23" t="e">
        <f t="shared" ca="1" si="112"/>
        <v>#N/A</v>
      </c>
      <c r="BS99" s="23" t="e">
        <f t="shared" ca="1" si="127"/>
        <v>#N/A</v>
      </c>
      <c r="BT99" s="23" t="e">
        <f t="shared" ca="1" si="128"/>
        <v>#N/A</v>
      </c>
      <c r="BU99" s="23" t="e">
        <f t="shared" ca="1" si="129"/>
        <v>#N/A</v>
      </c>
      <c r="BV99" s="23" t="e">
        <f t="shared" ca="1" si="130"/>
        <v>#N/A</v>
      </c>
      <c r="BW99" s="389" t="e">
        <f t="shared" ca="1" si="157"/>
        <v>#N/A</v>
      </c>
      <c r="BX99" s="224" t="e">
        <f t="shared" ca="1" si="158"/>
        <v>#N/A</v>
      </c>
      <c r="BY99" s="93" t="e">
        <f t="shared" ca="1" si="159"/>
        <v>#N/A</v>
      </c>
      <c r="BZ99" s="23" t="e">
        <f t="shared" ca="1" si="184"/>
        <v>#N/A</v>
      </c>
      <c r="CA99" s="23" t="e">
        <f t="shared" ca="1" si="185"/>
        <v>#N/A</v>
      </c>
      <c r="CB99" s="23" t="e">
        <f t="shared" ca="1" si="210"/>
        <v>#N/A</v>
      </c>
      <c r="CC99" s="23" t="e">
        <f t="shared" ca="1" si="211"/>
        <v>#N/A</v>
      </c>
      <c r="CD99" s="23" t="e">
        <f t="shared" ca="1" si="115"/>
        <v>#N/A</v>
      </c>
      <c r="CE99" s="23" t="e">
        <f t="shared" ca="1" si="116"/>
        <v>#N/A</v>
      </c>
      <c r="CF99" s="228" t="e">
        <f t="shared" ca="1" si="160"/>
        <v>#N/A</v>
      </c>
      <c r="CG99" s="224" t="e">
        <f t="shared" ca="1" si="161"/>
        <v>#N/A</v>
      </c>
      <c r="CH99" s="228" t="e">
        <f t="shared" ca="1" si="162"/>
        <v>#N/A</v>
      </c>
      <c r="CI99" s="23" t="e">
        <f t="shared" ca="1" si="163"/>
        <v>#N/A</v>
      </c>
      <c r="CJ99" s="23" t="e">
        <f t="shared" ca="1" si="164"/>
        <v>#N/A</v>
      </c>
      <c r="CK99" s="23" t="e">
        <f t="shared" ca="1" si="168"/>
        <v>#N/A</v>
      </c>
      <c r="CL99" s="23" t="e">
        <f t="shared" ca="1" si="169"/>
        <v>#N/A</v>
      </c>
      <c r="CM99" s="23" t="e">
        <f t="shared" ca="1" si="174"/>
        <v>#N/A</v>
      </c>
      <c r="CN99" s="23" t="e">
        <f t="shared" ca="1" si="175"/>
        <v>#N/A</v>
      </c>
      <c r="CO99" s="23" t="e">
        <f t="shared" ca="1" si="182"/>
        <v>#N/A</v>
      </c>
      <c r="CP99" s="23" t="e">
        <f t="shared" ca="1" si="183"/>
        <v>#N/A</v>
      </c>
      <c r="CQ99" s="23" t="e">
        <f t="shared" ca="1" si="188"/>
        <v>#N/A</v>
      </c>
      <c r="CR99" s="23" t="e">
        <f t="shared" ca="1" si="189"/>
        <v>#N/A</v>
      </c>
      <c r="CS99" s="23" t="e">
        <f t="shared" ca="1" si="190"/>
        <v>#N/A</v>
      </c>
      <c r="CT99" s="23" t="e">
        <f t="shared" ca="1" si="191"/>
        <v>#N/A</v>
      </c>
      <c r="CU99" s="23" t="e">
        <f t="shared" ca="1" si="196"/>
        <v>#N/A</v>
      </c>
      <c r="CV99" s="23" t="e">
        <f t="shared" ca="1" si="197"/>
        <v>#N/A</v>
      </c>
      <c r="CW99" s="23" t="e">
        <f t="shared" ca="1" si="109"/>
        <v>#N/A</v>
      </c>
      <c r="CX99" s="23" t="e">
        <f t="shared" ca="1" si="110"/>
        <v>#N/A</v>
      </c>
      <c r="CY99" s="23" t="e">
        <f t="shared" ca="1" si="198"/>
        <v>#N/A</v>
      </c>
      <c r="CZ99" s="23" t="e">
        <f t="shared" ca="1" si="199"/>
        <v>#N/A</v>
      </c>
      <c r="DA99" s="23" t="e">
        <f t="shared" ca="1" si="212"/>
        <v>#N/A</v>
      </c>
      <c r="DB99" s="23" t="e">
        <f t="shared" ca="1" si="213"/>
        <v>#N/A</v>
      </c>
      <c r="DC99" s="23"/>
      <c r="DD99" s="23"/>
      <c r="DE99" s="23" t="e">
        <f t="shared" ca="1" si="214"/>
        <v>#N/A</v>
      </c>
      <c r="DF99" s="23" t="e">
        <f t="shared" ca="1" si="215"/>
        <v>#N/A</v>
      </c>
      <c r="DG99" s="23" t="e">
        <f t="shared" ca="1" si="220"/>
        <v>#N/A</v>
      </c>
      <c r="DH99" s="23" t="e">
        <f t="shared" ca="1" si="221"/>
        <v>#N/A</v>
      </c>
      <c r="DI99" s="23" t="e">
        <f t="shared" ca="1" si="105"/>
        <v>#N/A</v>
      </c>
      <c r="DJ99" s="23" t="e">
        <f t="shared" ca="1" si="106"/>
        <v>#N/A</v>
      </c>
      <c r="DK99" s="23" t="e">
        <f t="shared" ca="1" si="113"/>
        <v>#N/A</v>
      </c>
      <c r="DL99" s="23" t="e">
        <f t="shared" ca="1" si="114"/>
        <v>#N/A</v>
      </c>
      <c r="DM99" s="23" t="e">
        <f t="shared" ca="1" si="117"/>
        <v>#N/A</v>
      </c>
      <c r="DN99" s="23" t="e">
        <f t="shared" ca="1" si="118"/>
        <v>#N/A</v>
      </c>
      <c r="DO99" s="23" t="e">
        <f t="shared" ca="1" si="119"/>
        <v>#N/A</v>
      </c>
      <c r="DP99" s="23" t="e">
        <f t="shared" ca="1" si="120"/>
        <v>#N/A</v>
      </c>
      <c r="DQ99" s="23" t="e">
        <f t="shared" ca="1" si="133"/>
        <v>#N/A</v>
      </c>
      <c r="DR99" s="23" t="e">
        <f t="shared" ca="1" si="134"/>
        <v>#N/A</v>
      </c>
      <c r="DS99" s="228" t="e">
        <f t="shared" ca="1" si="165"/>
        <v>#N/A</v>
      </c>
      <c r="DT99" s="93" t="e">
        <f t="shared" ca="1" si="166"/>
        <v>#N/A</v>
      </c>
      <c r="DU99" s="228" t="e">
        <f t="shared" ca="1" si="167"/>
        <v>#N/A</v>
      </c>
      <c r="DZ99" s="23" t="e">
        <f t="shared" ca="1" si="192"/>
        <v>#N/A</v>
      </c>
      <c r="EA99" s="23" t="e">
        <f t="shared" ca="1" si="193"/>
        <v>#N/A</v>
      </c>
      <c r="EB99" s="23" t="e">
        <f t="shared" ca="1" si="200"/>
        <v>#N/A</v>
      </c>
      <c r="EC99" s="23" t="e">
        <f t="shared" ca="1" si="201"/>
        <v>#N/A</v>
      </c>
      <c r="ED99" s="23" t="e">
        <f t="shared" ca="1" si="222"/>
        <v>#N/A</v>
      </c>
      <c r="EE99" s="23" t="e">
        <f t="shared" ca="1" si="223"/>
        <v>#N/A</v>
      </c>
      <c r="EF99" s="23" t="e">
        <f t="shared" ca="1" si="125"/>
        <v>#N/A</v>
      </c>
      <c r="EG99" s="23" t="e">
        <f t="shared" ca="1" si="126"/>
        <v>#N/A</v>
      </c>
      <c r="EH99" s="23" t="e">
        <f t="shared" ca="1" si="107"/>
        <v>#N/A</v>
      </c>
      <c r="EI99" s="23" t="e">
        <f t="shared" ca="1" si="108"/>
        <v>#N/A</v>
      </c>
      <c r="EJ99" s="23" t="e">
        <f t="shared" ca="1" si="121"/>
        <v>#N/A</v>
      </c>
      <c r="EK99" s="23" t="e">
        <f t="shared" ca="1" si="122"/>
        <v>#N/A</v>
      </c>
      <c r="EL99" s="23" t="e">
        <f t="shared" ca="1" si="131"/>
        <v>#N/A</v>
      </c>
      <c r="EM99" s="23" t="e">
        <f t="shared" ca="1" si="132"/>
        <v>#N/A</v>
      </c>
      <c r="EN99" s="228" t="e">
        <f t="shared" ca="1" si="151"/>
        <v>#N/A</v>
      </c>
      <c r="EO99" s="93" t="e">
        <f t="shared" ca="1" si="152"/>
        <v>#N/A</v>
      </c>
      <c r="EP99" s="93" t="e">
        <f t="shared" ca="1" si="153"/>
        <v>#N/A</v>
      </c>
    </row>
    <row r="100" spans="1:146" x14ac:dyDescent="0.2">
      <c r="A100" s="172" t="e">
        <f ca="1">VLOOKUP($D100,Curves!$A$2:$I$1700,9)</f>
        <v>#N/A</v>
      </c>
      <c r="B100" s="86" t="e">
        <f t="shared" ca="1" si="136"/>
        <v>#N/A</v>
      </c>
      <c r="C100" s="86">
        <f t="shared" si="137"/>
        <v>30</v>
      </c>
      <c r="D100" s="139">
        <v>39692</v>
      </c>
      <c r="E100" s="173" t="e">
        <f ca="1">VLOOKUP($D100,Curves!$A$2:$H$1700,2)*$B100</f>
        <v>#N/A</v>
      </c>
      <c r="F100" s="172" t="e">
        <f ca="1">VLOOKUP($D100,Curves!$A$2:$H$1700,3)*$B100</f>
        <v>#N/A</v>
      </c>
      <c r="G100" s="172" t="e">
        <f ca="1">VLOOKUP($D100,Curves!$A$2:$H$1700,7)*$B100</f>
        <v>#N/A</v>
      </c>
      <c r="H100" s="172" t="e">
        <f ca="1">VLOOKUP($D100,Curves!$A$2:$H$1700,5)*$B100</f>
        <v>#N/A</v>
      </c>
      <c r="I100" s="172" t="e">
        <f ca="1">VLOOKUP($D100,Curves!$A$2:$H$1700,4)*$B100</f>
        <v>#N/A</v>
      </c>
      <c r="J100" s="174" t="e">
        <f ca="1">VLOOKUP($D100,Curves!$A$2:$H$1700,8)*$B100</f>
        <v>#N/A</v>
      </c>
      <c r="K100" s="172" t="e">
        <f t="shared" ca="1" si="138"/>
        <v>#N/A</v>
      </c>
      <c r="L100" s="140" t="e">
        <f ca="1">VLOOKUP($D100,Curves!$N$2:$T$2600,2)*$B100</f>
        <v>#N/A</v>
      </c>
      <c r="M100" s="141" t="e">
        <f ca="1">VLOOKUP($D100,Curves!$N$2:$T$2600,3)*$B100</f>
        <v>#N/A</v>
      </c>
      <c r="N100" s="181" t="e">
        <f t="shared" ca="1" si="139"/>
        <v>#N/A</v>
      </c>
      <c r="O100" s="182" t="e">
        <f t="shared" ca="1" si="140"/>
        <v>#N/A</v>
      </c>
      <c r="P100" s="173" t="e">
        <f t="shared" ca="1" si="135"/>
        <v>#N/A</v>
      </c>
      <c r="Q100" s="140" t="e">
        <f ca="1">VLOOKUP($D100,Curves!$N$2:$T$2600,4)*$B100</f>
        <v>#N/A</v>
      </c>
      <c r="R100" s="141" t="e">
        <f ca="1">VLOOKUP($D100,Curves!$N$2:$T$2600,5)*$B100</f>
        <v>#N/A</v>
      </c>
      <c r="S100" s="181" t="e">
        <f t="shared" ca="1" si="141"/>
        <v>#N/A</v>
      </c>
      <c r="T100" s="182" t="e">
        <f t="shared" ca="1" si="142"/>
        <v>#N/A</v>
      </c>
      <c r="U100" s="151" t="e">
        <f t="shared" ca="1" si="143"/>
        <v>#N/A</v>
      </c>
      <c r="V100" s="151" t="e">
        <f t="shared" ca="1" si="144"/>
        <v>#N/A</v>
      </c>
      <c r="W100" s="151" t="e">
        <f t="shared" ca="1" si="145"/>
        <v>#N/A</v>
      </c>
      <c r="X100" s="343" t="e">
        <f ca="1">VLOOKUP($D100,[2]CurveFetch!$D$8:$S$13000,16,0)*$B100</f>
        <v>#N/A</v>
      </c>
      <c r="Y100" s="141" t="e">
        <f ca="1">VLOOKUP($D100,Curves!$N$2:$T$2600,7)*$B100</f>
        <v>#N/A</v>
      </c>
      <c r="Z100" s="200" t="e">
        <f t="shared" ca="1" si="146"/>
        <v>#N/A</v>
      </c>
      <c r="AA100" s="181" t="e">
        <f t="shared" ca="1" si="147"/>
        <v>#N/A</v>
      </c>
      <c r="AB100" s="181" t="e">
        <f t="shared" ca="1" si="148"/>
        <v>#N/A</v>
      </c>
      <c r="AC100" s="181" t="e">
        <f t="shared" ca="1" si="148"/>
        <v>#N/A</v>
      </c>
      <c r="AD100" s="181" t="e">
        <f t="shared" ca="1" si="149"/>
        <v>#N/A</v>
      </c>
      <c r="AE100" s="182" t="e">
        <f t="shared" ca="1" si="150"/>
        <v>#N/A</v>
      </c>
      <c r="AF100" s="23" t="e">
        <f t="shared" ca="1" si="176"/>
        <v>#N/A</v>
      </c>
      <c r="AG100" s="23" t="e">
        <f t="shared" ca="1" si="177"/>
        <v>#N/A</v>
      </c>
      <c r="AH100" s="23" t="e">
        <f t="shared" ca="1" si="194"/>
        <v>#N/A</v>
      </c>
      <c r="AI100" s="23" t="e">
        <f t="shared" ca="1" si="195"/>
        <v>#N/A</v>
      </c>
      <c r="AJ100" s="23" t="e">
        <f t="shared" ca="1" si="206"/>
        <v>#N/A</v>
      </c>
      <c r="AK100" s="23" t="e">
        <f t="shared" ca="1" si="207"/>
        <v>#N/A</v>
      </c>
      <c r="AL100" s="23" t="e">
        <f t="shared" ca="1" si="216"/>
        <v>#N/A</v>
      </c>
      <c r="AM100" s="23" t="e">
        <f t="shared" ca="1" si="217"/>
        <v>#N/A</v>
      </c>
      <c r="AN100" s="23" t="e">
        <f t="shared" ca="1" si="224"/>
        <v>#N/A</v>
      </c>
      <c r="AO100" s="23" t="e">
        <f t="shared" ca="1" si="225"/>
        <v>#N/A</v>
      </c>
      <c r="AP100" s="23" t="e">
        <f t="shared" ca="1" si="218"/>
        <v>#N/A</v>
      </c>
      <c r="AQ100" s="23" t="e">
        <f t="shared" ca="1" si="219"/>
        <v>#N/A</v>
      </c>
      <c r="AR100" s="23" t="e">
        <f t="shared" ca="1" si="103"/>
        <v>#N/A</v>
      </c>
      <c r="AS100" s="23" t="e">
        <f t="shared" ca="1" si="104"/>
        <v>#N/A</v>
      </c>
      <c r="AT100" s="23" t="e">
        <f t="shared" ca="1" si="123"/>
        <v>#N/A</v>
      </c>
      <c r="AU100" s="23" t="e">
        <f t="shared" ca="1" si="124"/>
        <v>#N/A</v>
      </c>
      <c r="AV100" s="228" t="e">
        <f t="shared" ca="1" si="154"/>
        <v>#N/A</v>
      </c>
      <c r="AW100" s="26" t="e">
        <f t="shared" ca="1" si="155"/>
        <v>#N/A</v>
      </c>
      <c r="AX100" s="228" t="e">
        <f t="shared" ca="1" si="156"/>
        <v>#N/A</v>
      </c>
      <c r="AY100" s="23" t="e">
        <f t="shared" ca="1" si="170"/>
        <v>#N/A</v>
      </c>
      <c r="AZ100" s="23" t="e">
        <f t="shared" ca="1" si="171"/>
        <v>#N/A</v>
      </c>
      <c r="BA100" s="23" t="e">
        <f t="shared" ca="1" si="178"/>
        <v>#N/A</v>
      </c>
      <c r="BB100" s="23" t="e">
        <f t="shared" ca="1" si="179"/>
        <v>#N/A</v>
      </c>
      <c r="BC100" s="23" t="e">
        <f t="shared" ca="1" si="172"/>
        <v>#N/A</v>
      </c>
      <c r="BD100" s="23" t="e">
        <f t="shared" ca="1" si="173"/>
        <v>#N/A</v>
      </c>
      <c r="BE100" s="23" t="e">
        <f t="shared" ca="1" si="180"/>
        <v>#N/A</v>
      </c>
      <c r="BF100" s="23" t="e">
        <f t="shared" ca="1" si="181"/>
        <v>#N/A</v>
      </c>
      <c r="BG100" s="23" t="e">
        <f t="shared" ca="1" si="186"/>
        <v>#N/A</v>
      </c>
      <c r="BH100" s="23" t="e">
        <f t="shared" ca="1" si="187"/>
        <v>#N/A</v>
      </c>
      <c r="BI100" s="23" t="e">
        <f t="shared" ca="1" si="202"/>
        <v>#N/A</v>
      </c>
      <c r="BJ100" s="23" t="e">
        <f t="shared" ca="1" si="203"/>
        <v>#N/A</v>
      </c>
      <c r="BK100" s="23" t="e">
        <f t="shared" ca="1" si="204"/>
        <v>#N/A</v>
      </c>
      <c r="BL100" s="23" t="e">
        <f t="shared" ca="1" si="205"/>
        <v>#N/A</v>
      </c>
      <c r="BM100" s="23" t="e">
        <f t="shared" ca="1" si="208"/>
        <v>#N/A</v>
      </c>
      <c r="BN100" s="23" t="e">
        <f t="shared" ca="1" si="209"/>
        <v>#N/A</v>
      </c>
      <c r="BO100" s="23" t="e">
        <f t="shared" ca="1" si="226"/>
        <v>#N/A</v>
      </c>
      <c r="BP100" s="23" t="e">
        <f t="shared" ca="1" si="227"/>
        <v>#N/A</v>
      </c>
      <c r="BQ100" s="23" t="e">
        <f t="shared" ca="1" si="111"/>
        <v>#N/A</v>
      </c>
      <c r="BR100" s="23" t="e">
        <f t="shared" ca="1" si="112"/>
        <v>#N/A</v>
      </c>
      <c r="BS100" s="23" t="e">
        <f t="shared" ca="1" si="127"/>
        <v>#N/A</v>
      </c>
      <c r="BT100" s="23" t="e">
        <f t="shared" ca="1" si="128"/>
        <v>#N/A</v>
      </c>
      <c r="BU100" s="23" t="e">
        <f t="shared" ca="1" si="129"/>
        <v>#N/A</v>
      </c>
      <c r="BV100" s="23" t="e">
        <f t="shared" ca="1" si="130"/>
        <v>#N/A</v>
      </c>
      <c r="BW100" s="389" t="e">
        <f t="shared" ca="1" si="157"/>
        <v>#N/A</v>
      </c>
      <c r="BX100" s="224" t="e">
        <f t="shared" ca="1" si="158"/>
        <v>#N/A</v>
      </c>
      <c r="BY100" s="93" t="e">
        <f t="shared" ca="1" si="159"/>
        <v>#N/A</v>
      </c>
      <c r="BZ100" s="23" t="e">
        <f t="shared" ca="1" si="184"/>
        <v>#N/A</v>
      </c>
      <c r="CA100" s="23" t="e">
        <f t="shared" ca="1" si="185"/>
        <v>#N/A</v>
      </c>
      <c r="CB100" s="23" t="e">
        <f t="shared" ca="1" si="210"/>
        <v>#N/A</v>
      </c>
      <c r="CC100" s="23" t="e">
        <f t="shared" ca="1" si="211"/>
        <v>#N/A</v>
      </c>
      <c r="CD100" s="23" t="e">
        <f t="shared" ca="1" si="115"/>
        <v>#N/A</v>
      </c>
      <c r="CE100" s="23" t="e">
        <f t="shared" ca="1" si="116"/>
        <v>#N/A</v>
      </c>
      <c r="CF100" s="228" t="e">
        <f t="shared" ca="1" si="160"/>
        <v>#N/A</v>
      </c>
      <c r="CG100" s="224" t="e">
        <f t="shared" ca="1" si="161"/>
        <v>#N/A</v>
      </c>
      <c r="CH100" s="228" t="e">
        <f t="shared" ca="1" si="162"/>
        <v>#N/A</v>
      </c>
      <c r="CI100" s="23" t="e">
        <f t="shared" ca="1" si="163"/>
        <v>#N/A</v>
      </c>
      <c r="CJ100" s="23" t="e">
        <f t="shared" ca="1" si="164"/>
        <v>#N/A</v>
      </c>
      <c r="CK100" s="23" t="e">
        <f t="shared" ca="1" si="168"/>
        <v>#N/A</v>
      </c>
      <c r="CL100" s="23" t="e">
        <f t="shared" ca="1" si="169"/>
        <v>#N/A</v>
      </c>
      <c r="CM100" s="23" t="e">
        <f t="shared" ca="1" si="174"/>
        <v>#N/A</v>
      </c>
      <c r="CN100" s="23" t="e">
        <f t="shared" ca="1" si="175"/>
        <v>#N/A</v>
      </c>
      <c r="CO100" s="23" t="e">
        <f t="shared" ca="1" si="182"/>
        <v>#N/A</v>
      </c>
      <c r="CP100" s="23" t="e">
        <f t="shared" ca="1" si="183"/>
        <v>#N/A</v>
      </c>
      <c r="CQ100" s="23" t="e">
        <f t="shared" ca="1" si="188"/>
        <v>#N/A</v>
      </c>
      <c r="CR100" s="23" t="e">
        <f t="shared" ca="1" si="189"/>
        <v>#N/A</v>
      </c>
      <c r="CS100" s="23" t="e">
        <f t="shared" ca="1" si="190"/>
        <v>#N/A</v>
      </c>
      <c r="CT100" s="23" t="e">
        <f t="shared" ca="1" si="191"/>
        <v>#N/A</v>
      </c>
      <c r="CU100" s="23" t="e">
        <f t="shared" ca="1" si="196"/>
        <v>#N/A</v>
      </c>
      <c r="CV100" s="23" t="e">
        <f t="shared" ca="1" si="197"/>
        <v>#N/A</v>
      </c>
      <c r="CW100" s="23" t="e">
        <f t="shared" ca="1" si="109"/>
        <v>#N/A</v>
      </c>
      <c r="CX100" s="23" t="e">
        <f t="shared" ca="1" si="110"/>
        <v>#N/A</v>
      </c>
      <c r="CY100" s="23" t="e">
        <f t="shared" ca="1" si="198"/>
        <v>#N/A</v>
      </c>
      <c r="CZ100" s="23" t="e">
        <f t="shared" ca="1" si="199"/>
        <v>#N/A</v>
      </c>
      <c r="DA100" s="23" t="e">
        <f t="shared" ca="1" si="212"/>
        <v>#N/A</v>
      </c>
      <c r="DB100" s="23" t="e">
        <f t="shared" ca="1" si="213"/>
        <v>#N/A</v>
      </c>
      <c r="DC100" s="23"/>
      <c r="DD100" s="23"/>
      <c r="DE100" s="23" t="e">
        <f t="shared" ca="1" si="214"/>
        <v>#N/A</v>
      </c>
      <c r="DF100" s="23" t="e">
        <f t="shared" ca="1" si="215"/>
        <v>#N/A</v>
      </c>
      <c r="DG100" s="23" t="e">
        <f t="shared" ca="1" si="220"/>
        <v>#N/A</v>
      </c>
      <c r="DH100" s="23" t="e">
        <f t="shared" ca="1" si="221"/>
        <v>#N/A</v>
      </c>
      <c r="DI100" s="23" t="e">
        <f t="shared" ca="1" si="105"/>
        <v>#N/A</v>
      </c>
      <c r="DJ100" s="23" t="e">
        <f t="shared" ca="1" si="106"/>
        <v>#N/A</v>
      </c>
      <c r="DK100" s="23" t="e">
        <f t="shared" ca="1" si="113"/>
        <v>#N/A</v>
      </c>
      <c r="DL100" s="23" t="e">
        <f t="shared" ca="1" si="114"/>
        <v>#N/A</v>
      </c>
      <c r="DM100" s="23" t="e">
        <f t="shared" ca="1" si="117"/>
        <v>#N/A</v>
      </c>
      <c r="DN100" s="23" t="e">
        <f t="shared" ca="1" si="118"/>
        <v>#N/A</v>
      </c>
      <c r="DO100" s="23" t="e">
        <f t="shared" ca="1" si="119"/>
        <v>#N/A</v>
      </c>
      <c r="DP100" s="23" t="e">
        <f t="shared" ca="1" si="120"/>
        <v>#N/A</v>
      </c>
      <c r="DQ100" s="23" t="e">
        <f t="shared" ca="1" si="133"/>
        <v>#N/A</v>
      </c>
      <c r="DR100" s="23" t="e">
        <f t="shared" ca="1" si="134"/>
        <v>#N/A</v>
      </c>
      <c r="DS100" s="228" t="e">
        <f t="shared" ca="1" si="165"/>
        <v>#N/A</v>
      </c>
      <c r="DT100" s="93" t="e">
        <f t="shared" ca="1" si="166"/>
        <v>#N/A</v>
      </c>
      <c r="DU100" s="228" t="e">
        <f t="shared" ca="1" si="167"/>
        <v>#N/A</v>
      </c>
      <c r="DZ100" s="23" t="e">
        <f t="shared" ca="1" si="192"/>
        <v>#N/A</v>
      </c>
      <c r="EA100" s="23" t="e">
        <f t="shared" ca="1" si="193"/>
        <v>#N/A</v>
      </c>
      <c r="EB100" s="23" t="e">
        <f t="shared" ca="1" si="200"/>
        <v>#N/A</v>
      </c>
      <c r="EC100" s="23" t="e">
        <f t="shared" ca="1" si="201"/>
        <v>#N/A</v>
      </c>
      <c r="ED100" s="23" t="e">
        <f t="shared" ca="1" si="222"/>
        <v>#N/A</v>
      </c>
      <c r="EE100" s="23" t="e">
        <f t="shared" ca="1" si="223"/>
        <v>#N/A</v>
      </c>
      <c r="EF100" s="23" t="e">
        <f t="shared" ca="1" si="125"/>
        <v>#N/A</v>
      </c>
      <c r="EG100" s="23" t="e">
        <f t="shared" ca="1" si="126"/>
        <v>#N/A</v>
      </c>
      <c r="EH100" s="23" t="e">
        <f t="shared" ca="1" si="107"/>
        <v>#N/A</v>
      </c>
      <c r="EI100" s="23" t="e">
        <f t="shared" ca="1" si="108"/>
        <v>#N/A</v>
      </c>
      <c r="EJ100" s="23" t="e">
        <f t="shared" ca="1" si="121"/>
        <v>#N/A</v>
      </c>
      <c r="EK100" s="23" t="e">
        <f t="shared" ca="1" si="122"/>
        <v>#N/A</v>
      </c>
      <c r="EL100" s="23" t="e">
        <f t="shared" ca="1" si="131"/>
        <v>#N/A</v>
      </c>
      <c r="EM100" s="23" t="e">
        <f t="shared" ca="1" si="132"/>
        <v>#N/A</v>
      </c>
      <c r="EN100" s="228" t="e">
        <f t="shared" ca="1" si="151"/>
        <v>#N/A</v>
      </c>
      <c r="EO100" s="93" t="e">
        <f t="shared" ca="1" si="152"/>
        <v>#N/A</v>
      </c>
      <c r="EP100" s="93" t="e">
        <f t="shared" ca="1" si="153"/>
        <v>#N/A</v>
      </c>
    </row>
    <row r="101" spans="1:146" x14ac:dyDescent="0.2">
      <c r="A101" s="172" t="e">
        <f ca="1">VLOOKUP($D101,Curves!$A$2:$I$1700,9)</f>
        <v>#N/A</v>
      </c>
      <c r="B101" s="86" t="e">
        <f t="shared" ca="1" si="136"/>
        <v>#N/A</v>
      </c>
      <c r="C101" s="86">
        <f t="shared" si="137"/>
        <v>31</v>
      </c>
      <c r="D101" s="139">
        <v>39722</v>
      </c>
      <c r="E101" s="173" t="e">
        <f ca="1">VLOOKUP($D101,Curves!$A$2:$H$1700,2)*$B101</f>
        <v>#N/A</v>
      </c>
      <c r="F101" s="172" t="e">
        <f ca="1">VLOOKUP($D101,Curves!$A$2:$H$1700,3)*$B101</f>
        <v>#N/A</v>
      </c>
      <c r="G101" s="172" t="e">
        <f ca="1">VLOOKUP($D101,Curves!$A$2:$H$1700,7)*$B101</f>
        <v>#N/A</v>
      </c>
      <c r="H101" s="172" t="e">
        <f ca="1">VLOOKUP($D101,Curves!$A$2:$H$1700,5)*$B101</f>
        <v>#N/A</v>
      </c>
      <c r="I101" s="172" t="e">
        <f ca="1">VLOOKUP($D101,Curves!$A$2:$H$1700,4)*$B101</f>
        <v>#N/A</v>
      </c>
      <c r="J101" s="174" t="e">
        <f ca="1">VLOOKUP($D101,Curves!$A$2:$H$1700,8)*$B101</f>
        <v>#N/A</v>
      </c>
      <c r="K101" s="172" t="e">
        <f t="shared" ca="1" si="138"/>
        <v>#N/A</v>
      </c>
      <c r="L101" s="140" t="e">
        <f ca="1">VLOOKUP($D101,Curves!$N$2:$T$2600,2)*$B101</f>
        <v>#N/A</v>
      </c>
      <c r="M101" s="141" t="e">
        <f ca="1">VLOOKUP($D101,Curves!$N$2:$T$2600,3)*$B101</f>
        <v>#N/A</v>
      </c>
      <c r="N101" s="181" t="e">
        <f t="shared" ca="1" si="139"/>
        <v>#N/A</v>
      </c>
      <c r="O101" s="182" t="e">
        <f t="shared" ca="1" si="140"/>
        <v>#N/A</v>
      </c>
      <c r="P101" s="173" t="e">
        <f t="shared" ca="1" si="135"/>
        <v>#N/A</v>
      </c>
      <c r="Q101" s="140" t="e">
        <f ca="1">VLOOKUP($D101,Curves!$N$2:$T$2600,4)*$B101</f>
        <v>#N/A</v>
      </c>
      <c r="R101" s="141" t="e">
        <f ca="1">VLOOKUP($D101,Curves!$N$2:$T$2600,5)*$B101</f>
        <v>#N/A</v>
      </c>
      <c r="S101" s="181" t="e">
        <f t="shared" ca="1" si="141"/>
        <v>#N/A</v>
      </c>
      <c r="T101" s="182" t="e">
        <f t="shared" ca="1" si="142"/>
        <v>#N/A</v>
      </c>
      <c r="U101" s="151" t="e">
        <f t="shared" ca="1" si="143"/>
        <v>#N/A</v>
      </c>
      <c r="V101" s="151" t="e">
        <f t="shared" ca="1" si="144"/>
        <v>#N/A</v>
      </c>
      <c r="W101" s="151" t="e">
        <f t="shared" ca="1" si="145"/>
        <v>#N/A</v>
      </c>
      <c r="X101" s="343" t="e">
        <f ca="1">VLOOKUP($D101,[2]CurveFetch!$D$8:$S$13000,16,0)*$B101</f>
        <v>#N/A</v>
      </c>
      <c r="Y101" s="141" t="e">
        <f ca="1">VLOOKUP($D101,Curves!$N$2:$T$2600,7)*$B101</f>
        <v>#N/A</v>
      </c>
      <c r="Z101" s="200" t="e">
        <f t="shared" ca="1" si="146"/>
        <v>#N/A</v>
      </c>
      <c r="AA101" s="181" t="e">
        <f t="shared" ca="1" si="147"/>
        <v>#N/A</v>
      </c>
      <c r="AB101" s="181" t="e">
        <f t="shared" ca="1" si="148"/>
        <v>#N/A</v>
      </c>
      <c r="AC101" s="181" t="e">
        <f t="shared" ca="1" si="148"/>
        <v>#N/A</v>
      </c>
      <c r="AD101" s="181" t="e">
        <f t="shared" ca="1" si="149"/>
        <v>#N/A</v>
      </c>
      <c r="AE101" s="182" t="e">
        <f t="shared" ca="1" si="150"/>
        <v>#N/A</v>
      </c>
      <c r="AF101" s="23" t="e">
        <f t="shared" ca="1" si="176"/>
        <v>#N/A</v>
      </c>
      <c r="AG101" s="23" t="e">
        <f t="shared" ca="1" si="177"/>
        <v>#N/A</v>
      </c>
      <c r="AH101" s="23" t="e">
        <f t="shared" ca="1" si="194"/>
        <v>#N/A</v>
      </c>
      <c r="AI101" s="23" t="e">
        <f t="shared" ca="1" si="195"/>
        <v>#N/A</v>
      </c>
      <c r="AJ101" s="23" t="e">
        <f t="shared" ca="1" si="206"/>
        <v>#N/A</v>
      </c>
      <c r="AK101" s="23" t="e">
        <f t="shared" ca="1" si="207"/>
        <v>#N/A</v>
      </c>
      <c r="AL101" s="23" t="e">
        <f t="shared" ca="1" si="216"/>
        <v>#N/A</v>
      </c>
      <c r="AM101" s="23" t="e">
        <f t="shared" ca="1" si="217"/>
        <v>#N/A</v>
      </c>
      <c r="AN101" s="23" t="e">
        <f t="shared" ca="1" si="224"/>
        <v>#N/A</v>
      </c>
      <c r="AO101" s="23" t="e">
        <f t="shared" ca="1" si="225"/>
        <v>#N/A</v>
      </c>
      <c r="AP101" s="23" t="e">
        <f t="shared" ca="1" si="218"/>
        <v>#N/A</v>
      </c>
      <c r="AQ101" s="23" t="e">
        <f t="shared" ca="1" si="219"/>
        <v>#N/A</v>
      </c>
      <c r="AR101" s="23" t="e">
        <f t="shared" ref="AR101:AR164" ca="1" si="228">$AR$7*$J$2*$J$5*$N101</f>
        <v>#N/A</v>
      </c>
      <c r="AS101" s="23" t="e">
        <f t="shared" ref="AS101:AS164" ca="1" si="229">$AR$7*$J$3*$J$5*$O101</f>
        <v>#N/A</v>
      </c>
      <c r="AT101" s="23" t="e">
        <f t="shared" ca="1" si="123"/>
        <v>#N/A</v>
      </c>
      <c r="AU101" s="23" t="e">
        <f t="shared" ca="1" si="124"/>
        <v>#N/A</v>
      </c>
      <c r="AV101" s="228" t="e">
        <f t="shared" ca="1" si="154"/>
        <v>#N/A</v>
      </c>
      <c r="AW101" s="26" t="e">
        <f t="shared" ca="1" si="155"/>
        <v>#N/A</v>
      </c>
      <c r="AX101" s="228" t="e">
        <f t="shared" ca="1" si="156"/>
        <v>#N/A</v>
      </c>
      <c r="AY101" s="23" t="e">
        <f t="shared" ca="1" si="170"/>
        <v>#N/A</v>
      </c>
      <c r="AZ101" s="23" t="e">
        <f t="shared" ca="1" si="171"/>
        <v>#N/A</v>
      </c>
      <c r="BA101" s="23" t="e">
        <f t="shared" ca="1" si="178"/>
        <v>#N/A</v>
      </c>
      <c r="BB101" s="23" t="e">
        <f t="shared" ca="1" si="179"/>
        <v>#N/A</v>
      </c>
      <c r="BC101" s="23" t="e">
        <f t="shared" ca="1" si="172"/>
        <v>#N/A</v>
      </c>
      <c r="BD101" s="23" t="e">
        <f t="shared" ca="1" si="173"/>
        <v>#N/A</v>
      </c>
      <c r="BE101" s="23" t="e">
        <f t="shared" ca="1" si="180"/>
        <v>#N/A</v>
      </c>
      <c r="BF101" s="23" t="e">
        <f t="shared" ca="1" si="181"/>
        <v>#N/A</v>
      </c>
      <c r="BG101" s="23" t="e">
        <f t="shared" ca="1" si="186"/>
        <v>#N/A</v>
      </c>
      <c r="BH101" s="23" t="e">
        <f t="shared" ca="1" si="187"/>
        <v>#N/A</v>
      </c>
      <c r="BI101" s="23" t="e">
        <f t="shared" ca="1" si="202"/>
        <v>#N/A</v>
      </c>
      <c r="BJ101" s="23" t="e">
        <f t="shared" ca="1" si="203"/>
        <v>#N/A</v>
      </c>
      <c r="BK101" s="23" t="e">
        <f t="shared" ca="1" si="204"/>
        <v>#N/A</v>
      </c>
      <c r="BL101" s="23" t="e">
        <f t="shared" ca="1" si="205"/>
        <v>#N/A</v>
      </c>
      <c r="BM101" s="23" t="e">
        <f t="shared" ca="1" si="208"/>
        <v>#N/A</v>
      </c>
      <c r="BN101" s="23" t="e">
        <f t="shared" ca="1" si="209"/>
        <v>#N/A</v>
      </c>
      <c r="BO101" s="23" t="e">
        <f t="shared" ca="1" si="226"/>
        <v>#N/A</v>
      </c>
      <c r="BP101" s="23" t="e">
        <f t="shared" ca="1" si="227"/>
        <v>#N/A</v>
      </c>
      <c r="BQ101" s="23" t="e">
        <f t="shared" ca="1" si="111"/>
        <v>#N/A</v>
      </c>
      <c r="BR101" s="23" t="e">
        <f t="shared" ca="1" si="112"/>
        <v>#N/A</v>
      </c>
      <c r="BS101" s="23" t="e">
        <f t="shared" ca="1" si="127"/>
        <v>#N/A</v>
      </c>
      <c r="BT101" s="23" t="e">
        <f t="shared" ca="1" si="128"/>
        <v>#N/A</v>
      </c>
      <c r="BU101" s="23" t="e">
        <f t="shared" ca="1" si="129"/>
        <v>#N/A</v>
      </c>
      <c r="BV101" s="23" t="e">
        <f t="shared" ca="1" si="130"/>
        <v>#N/A</v>
      </c>
      <c r="BW101" s="389" t="e">
        <f t="shared" ca="1" si="157"/>
        <v>#N/A</v>
      </c>
      <c r="BX101" s="224" t="e">
        <f t="shared" ca="1" si="158"/>
        <v>#N/A</v>
      </c>
      <c r="BY101" s="93" t="e">
        <f t="shared" ca="1" si="159"/>
        <v>#N/A</v>
      </c>
      <c r="BZ101" s="23" t="e">
        <f t="shared" ca="1" si="184"/>
        <v>#N/A</v>
      </c>
      <c r="CA101" s="23" t="e">
        <f t="shared" ca="1" si="185"/>
        <v>#N/A</v>
      </c>
      <c r="CB101" s="23" t="e">
        <f t="shared" ca="1" si="210"/>
        <v>#N/A</v>
      </c>
      <c r="CC101" s="23" t="e">
        <f t="shared" ca="1" si="211"/>
        <v>#N/A</v>
      </c>
      <c r="CD101" s="23" t="e">
        <f t="shared" ca="1" si="115"/>
        <v>#N/A</v>
      </c>
      <c r="CE101" s="23" t="e">
        <f t="shared" ca="1" si="116"/>
        <v>#N/A</v>
      </c>
      <c r="CF101" s="228" t="e">
        <f t="shared" ca="1" si="160"/>
        <v>#N/A</v>
      </c>
      <c r="CG101" s="224" t="e">
        <f t="shared" ca="1" si="161"/>
        <v>#N/A</v>
      </c>
      <c r="CH101" s="228" t="e">
        <f t="shared" ca="1" si="162"/>
        <v>#N/A</v>
      </c>
      <c r="CI101" s="23" t="e">
        <f t="shared" ca="1" si="163"/>
        <v>#N/A</v>
      </c>
      <c r="CJ101" s="23" t="e">
        <f t="shared" ca="1" si="164"/>
        <v>#N/A</v>
      </c>
      <c r="CK101" s="23" t="e">
        <f t="shared" ca="1" si="168"/>
        <v>#N/A</v>
      </c>
      <c r="CL101" s="23" t="e">
        <f t="shared" ca="1" si="169"/>
        <v>#N/A</v>
      </c>
      <c r="CM101" s="23" t="e">
        <f t="shared" ca="1" si="174"/>
        <v>#N/A</v>
      </c>
      <c r="CN101" s="23" t="e">
        <f t="shared" ca="1" si="175"/>
        <v>#N/A</v>
      </c>
      <c r="CO101" s="23" t="e">
        <f t="shared" ca="1" si="182"/>
        <v>#N/A</v>
      </c>
      <c r="CP101" s="23" t="e">
        <f t="shared" ca="1" si="183"/>
        <v>#N/A</v>
      </c>
      <c r="CQ101" s="23" t="e">
        <f t="shared" ca="1" si="188"/>
        <v>#N/A</v>
      </c>
      <c r="CR101" s="23" t="e">
        <f t="shared" ca="1" si="189"/>
        <v>#N/A</v>
      </c>
      <c r="CS101" s="23" t="e">
        <f t="shared" ca="1" si="190"/>
        <v>#N/A</v>
      </c>
      <c r="CT101" s="23" t="e">
        <f t="shared" ca="1" si="191"/>
        <v>#N/A</v>
      </c>
      <c r="CU101" s="23" t="e">
        <f t="shared" ca="1" si="196"/>
        <v>#N/A</v>
      </c>
      <c r="CV101" s="23" t="e">
        <f t="shared" ca="1" si="197"/>
        <v>#N/A</v>
      </c>
      <c r="CW101" s="23" t="e">
        <f t="shared" ca="1" si="109"/>
        <v>#N/A</v>
      </c>
      <c r="CX101" s="23" t="e">
        <f t="shared" ca="1" si="110"/>
        <v>#N/A</v>
      </c>
      <c r="CY101" s="23" t="e">
        <f t="shared" ca="1" si="198"/>
        <v>#N/A</v>
      </c>
      <c r="CZ101" s="23" t="e">
        <f t="shared" ca="1" si="199"/>
        <v>#N/A</v>
      </c>
      <c r="DA101" s="23" t="e">
        <f t="shared" ca="1" si="212"/>
        <v>#N/A</v>
      </c>
      <c r="DB101" s="23" t="e">
        <f t="shared" ca="1" si="213"/>
        <v>#N/A</v>
      </c>
      <c r="DC101" s="23"/>
      <c r="DD101" s="23"/>
      <c r="DE101" s="23" t="e">
        <f t="shared" ca="1" si="214"/>
        <v>#N/A</v>
      </c>
      <c r="DF101" s="23" t="e">
        <f t="shared" ca="1" si="215"/>
        <v>#N/A</v>
      </c>
      <c r="DG101" s="23" t="e">
        <f t="shared" ca="1" si="220"/>
        <v>#N/A</v>
      </c>
      <c r="DH101" s="23" t="e">
        <f t="shared" ca="1" si="221"/>
        <v>#N/A</v>
      </c>
      <c r="DI101" s="23" t="e">
        <f t="shared" ref="DI101:DI164" ca="1" si="230">$DI$7*$J$2*$J$5*$AB101</f>
        <v>#N/A</v>
      </c>
      <c r="DJ101" s="23" t="e">
        <f t="shared" ref="DJ101:DJ164" ca="1" si="231">$DI$7*$J$3*$J$5*$AC101</f>
        <v>#N/A</v>
      </c>
      <c r="DK101" s="23" t="e">
        <f t="shared" ca="1" si="113"/>
        <v>#N/A</v>
      </c>
      <c r="DL101" s="23" t="e">
        <f t="shared" ca="1" si="114"/>
        <v>#N/A</v>
      </c>
      <c r="DM101" s="23" t="e">
        <f t="shared" ca="1" si="117"/>
        <v>#N/A</v>
      </c>
      <c r="DN101" s="23" t="e">
        <f t="shared" ca="1" si="118"/>
        <v>#N/A</v>
      </c>
      <c r="DO101" s="23" t="e">
        <f t="shared" ca="1" si="119"/>
        <v>#N/A</v>
      </c>
      <c r="DP101" s="23" t="e">
        <f t="shared" ca="1" si="120"/>
        <v>#N/A</v>
      </c>
      <c r="DQ101" s="23" t="e">
        <f t="shared" ca="1" si="133"/>
        <v>#N/A</v>
      </c>
      <c r="DR101" s="23" t="e">
        <f t="shared" ca="1" si="134"/>
        <v>#N/A</v>
      </c>
      <c r="DS101" s="228" t="e">
        <f t="shared" ca="1" si="165"/>
        <v>#N/A</v>
      </c>
      <c r="DT101" s="93" t="e">
        <f t="shared" ca="1" si="166"/>
        <v>#N/A</v>
      </c>
      <c r="DU101" s="228" t="e">
        <f t="shared" ca="1" si="167"/>
        <v>#N/A</v>
      </c>
      <c r="DZ101" s="23" t="e">
        <f t="shared" ca="1" si="192"/>
        <v>#N/A</v>
      </c>
      <c r="EA101" s="23" t="e">
        <f t="shared" ca="1" si="193"/>
        <v>#N/A</v>
      </c>
      <c r="EB101" s="23" t="e">
        <f t="shared" ca="1" si="200"/>
        <v>#N/A</v>
      </c>
      <c r="EC101" s="23" t="e">
        <f t="shared" ca="1" si="201"/>
        <v>#N/A</v>
      </c>
      <c r="ED101" s="23" t="e">
        <f t="shared" ca="1" si="222"/>
        <v>#N/A</v>
      </c>
      <c r="EE101" s="23" t="e">
        <f t="shared" ca="1" si="223"/>
        <v>#N/A</v>
      </c>
      <c r="EF101" s="23" t="e">
        <f t="shared" ca="1" si="125"/>
        <v>#N/A</v>
      </c>
      <c r="EG101" s="23" t="e">
        <f t="shared" ca="1" si="126"/>
        <v>#N/A</v>
      </c>
      <c r="EH101" s="23" t="e">
        <f t="shared" ref="EH101:EH164" ca="1" si="232">$EH$7*$J$2*$J$5*$AB101</f>
        <v>#N/A</v>
      </c>
      <c r="EI101" s="23" t="e">
        <f t="shared" ref="EI101:EI164" ca="1" si="233">$EH$7*$J$3*$J$5*$AC101</f>
        <v>#N/A</v>
      </c>
      <c r="EJ101" s="23" t="e">
        <f t="shared" ca="1" si="121"/>
        <v>#N/A</v>
      </c>
      <c r="EK101" s="23" t="e">
        <f t="shared" ca="1" si="122"/>
        <v>#N/A</v>
      </c>
      <c r="EL101" s="23" t="e">
        <f t="shared" ca="1" si="131"/>
        <v>#N/A</v>
      </c>
      <c r="EM101" s="23" t="e">
        <f t="shared" ca="1" si="132"/>
        <v>#N/A</v>
      </c>
      <c r="EN101" s="228" t="e">
        <f t="shared" ca="1" si="151"/>
        <v>#N/A</v>
      </c>
      <c r="EO101" s="93" t="e">
        <f t="shared" ca="1" si="152"/>
        <v>#N/A</v>
      </c>
      <c r="EP101" s="93" t="e">
        <f t="shared" ca="1" si="153"/>
        <v>#N/A</v>
      </c>
    </row>
    <row r="102" spans="1:146" x14ac:dyDescent="0.2">
      <c r="A102" s="172" t="e">
        <f ca="1">VLOOKUP($D102,Curves!$A$2:$I$1700,9)</f>
        <v>#N/A</v>
      </c>
      <c r="B102" s="86" t="e">
        <f t="shared" ca="1" si="136"/>
        <v>#N/A</v>
      </c>
      <c r="C102" s="86">
        <f t="shared" si="137"/>
        <v>30</v>
      </c>
      <c r="D102" s="139">
        <v>39753</v>
      </c>
      <c r="E102" s="173" t="e">
        <f ca="1">VLOOKUP($D102,Curves!$A$2:$H$1700,2)*$B102</f>
        <v>#N/A</v>
      </c>
      <c r="F102" s="172" t="e">
        <f ca="1">VLOOKUP($D102,Curves!$A$2:$H$1700,3)*$B102</f>
        <v>#N/A</v>
      </c>
      <c r="G102" s="172" t="e">
        <f ca="1">VLOOKUP($D102,Curves!$A$2:$H$1700,7)*$B102</f>
        <v>#N/A</v>
      </c>
      <c r="H102" s="172" t="e">
        <f ca="1">VLOOKUP($D102,Curves!$A$2:$H$1700,5)*$B102</f>
        <v>#N/A</v>
      </c>
      <c r="I102" s="172" t="e">
        <f ca="1">VLOOKUP($D102,Curves!$A$2:$H$1700,4)*$B102</f>
        <v>#N/A</v>
      </c>
      <c r="J102" s="174" t="e">
        <f ca="1">VLOOKUP($D102,Curves!$A$2:$H$1700,8)*$B102</f>
        <v>#N/A</v>
      </c>
      <c r="K102" s="172" t="e">
        <f t="shared" ca="1" si="138"/>
        <v>#N/A</v>
      </c>
      <c r="L102" s="140" t="e">
        <f ca="1">VLOOKUP($D102,Curves!$N$2:$T$2600,2)*$B102</f>
        <v>#N/A</v>
      </c>
      <c r="M102" s="141" t="e">
        <f ca="1">VLOOKUP($D102,Curves!$N$2:$T$2600,3)*$B102</f>
        <v>#N/A</v>
      </c>
      <c r="N102" s="181" t="e">
        <f t="shared" ca="1" si="139"/>
        <v>#N/A</v>
      </c>
      <c r="O102" s="182" t="e">
        <f t="shared" ca="1" si="140"/>
        <v>#N/A</v>
      </c>
      <c r="P102" s="173" t="e">
        <f t="shared" ca="1" si="135"/>
        <v>#N/A</v>
      </c>
      <c r="Q102" s="140" t="e">
        <f ca="1">VLOOKUP($D102,Curves!$N$2:$T$2600,4)*$B102</f>
        <v>#N/A</v>
      </c>
      <c r="R102" s="141" t="e">
        <f ca="1">VLOOKUP($D102,Curves!$N$2:$T$2600,5)*$B102</f>
        <v>#N/A</v>
      </c>
      <c r="S102" s="181" t="e">
        <f t="shared" ca="1" si="141"/>
        <v>#N/A</v>
      </c>
      <c r="T102" s="182" t="e">
        <f t="shared" ca="1" si="142"/>
        <v>#N/A</v>
      </c>
      <c r="U102" s="151" t="e">
        <f t="shared" ca="1" si="143"/>
        <v>#N/A</v>
      </c>
      <c r="V102" s="151" t="e">
        <f t="shared" ca="1" si="144"/>
        <v>#N/A</v>
      </c>
      <c r="W102" s="151" t="e">
        <f t="shared" ca="1" si="145"/>
        <v>#N/A</v>
      </c>
      <c r="X102" s="343" t="e">
        <f ca="1">VLOOKUP($D102,[2]CurveFetch!$D$8:$S$13000,16,0)*$B102</f>
        <v>#N/A</v>
      </c>
      <c r="Y102" s="141" t="e">
        <f ca="1">VLOOKUP($D102,Curves!$N$2:$T$2600,7)*$B102</f>
        <v>#N/A</v>
      </c>
      <c r="Z102" s="200" t="e">
        <f t="shared" ca="1" si="146"/>
        <v>#N/A</v>
      </c>
      <c r="AA102" s="181" t="e">
        <f t="shared" ca="1" si="147"/>
        <v>#N/A</v>
      </c>
      <c r="AB102" s="181" t="e">
        <f t="shared" ca="1" si="148"/>
        <v>#N/A</v>
      </c>
      <c r="AC102" s="181" t="e">
        <f t="shared" ca="1" si="148"/>
        <v>#N/A</v>
      </c>
      <c r="AD102" s="181" t="e">
        <f t="shared" ca="1" si="149"/>
        <v>#N/A</v>
      </c>
      <c r="AE102" s="182" t="e">
        <f t="shared" ca="1" si="150"/>
        <v>#N/A</v>
      </c>
      <c r="AF102" s="23" t="e">
        <f t="shared" ca="1" si="176"/>
        <v>#N/A</v>
      </c>
      <c r="AG102" s="23" t="e">
        <f t="shared" ca="1" si="177"/>
        <v>#N/A</v>
      </c>
      <c r="AH102" s="23" t="e">
        <f t="shared" ca="1" si="194"/>
        <v>#N/A</v>
      </c>
      <c r="AI102" s="23" t="e">
        <f t="shared" ca="1" si="195"/>
        <v>#N/A</v>
      </c>
      <c r="AJ102" s="23" t="e">
        <f t="shared" ca="1" si="206"/>
        <v>#N/A</v>
      </c>
      <c r="AK102" s="23" t="e">
        <f t="shared" ca="1" si="207"/>
        <v>#N/A</v>
      </c>
      <c r="AL102" s="23" t="e">
        <f t="shared" ca="1" si="216"/>
        <v>#N/A</v>
      </c>
      <c r="AM102" s="23" t="e">
        <f t="shared" ca="1" si="217"/>
        <v>#N/A</v>
      </c>
      <c r="AN102" s="23" t="e">
        <f t="shared" ca="1" si="224"/>
        <v>#N/A</v>
      </c>
      <c r="AO102" s="23" t="e">
        <f t="shared" ca="1" si="225"/>
        <v>#N/A</v>
      </c>
      <c r="AP102" s="23" t="e">
        <f t="shared" ca="1" si="218"/>
        <v>#N/A</v>
      </c>
      <c r="AQ102" s="23" t="e">
        <f t="shared" ca="1" si="219"/>
        <v>#N/A</v>
      </c>
      <c r="AR102" s="23" t="e">
        <f t="shared" ca="1" si="228"/>
        <v>#N/A</v>
      </c>
      <c r="AS102" s="23" t="e">
        <f t="shared" ca="1" si="229"/>
        <v>#N/A</v>
      </c>
      <c r="AT102" s="23" t="e">
        <f t="shared" ca="1" si="123"/>
        <v>#N/A</v>
      </c>
      <c r="AU102" s="23" t="e">
        <f t="shared" ca="1" si="124"/>
        <v>#N/A</v>
      </c>
      <c r="AV102" s="228" t="e">
        <f t="shared" ca="1" si="154"/>
        <v>#N/A</v>
      </c>
      <c r="AW102" s="26" t="e">
        <f t="shared" ca="1" si="155"/>
        <v>#N/A</v>
      </c>
      <c r="AX102" s="228" t="e">
        <f t="shared" ca="1" si="156"/>
        <v>#N/A</v>
      </c>
      <c r="AY102" s="23" t="e">
        <f t="shared" ca="1" si="170"/>
        <v>#N/A</v>
      </c>
      <c r="AZ102" s="23" t="e">
        <f t="shared" ca="1" si="171"/>
        <v>#N/A</v>
      </c>
      <c r="BA102" s="23" t="e">
        <f t="shared" ca="1" si="178"/>
        <v>#N/A</v>
      </c>
      <c r="BB102" s="23" t="e">
        <f t="shared" ca="1" si="179"/>
        <v>#N/A</v>
      </c>
      <c r="BC102" s="23" t="e">
        <f t="shared" ca="1" si="172"/>
        <v>#N/A</v>
      </c>
      <c r="BD102" s="23" t="e">
        <f t="shared" ca="1" si="173"/>
        <v>#N/A</v>
      </c>
      <c r="BE102" s="23" t="e">
        <f t="shared" ca="1" si="180"/>
        <v>#N/A</v>
      </c>
      <c r="BF102" s="23" t="e">
        <f t="shared" ca="1" si="181"/>
        <v>#N/A</v>
      </c>
      <c r="BG102" s="23" t="e">
        <f t="shared" ca="1" si="186"/>
        <v>#N/A</v>
      </c>
      <c r="BH102" s="23" t="e">
        <f t="shared" ca="1" si="187"/>
        <v>#N/A</v>
      </c>
      <c r="BI102" s="23" t="e">
        <f t="shared" ca="1" si="202"/>
        <v>#N/A</v>
      </c>
      <c r="BJ102" s="23" t="e">
        <f t="shared" ca="1" si="203"/>
        <v>#N/A</v>
      </c>
      <c r="BK102" s="23" t="e">
        <f t="shared" ca="1" si="204"/>
        <v>#N/A</v>
      </c>
      <c r="BL102" s="23" t="e">
        <f t="shared" ca="1" si="205"/>
        <v>#N/A</v>
      </c>
      <c r="BM102" s="23" t="e">
        <f t="shared" ca="1" si="208"/>
        <v>#N/A</v>
      </c>
      <c r="BN102" s="23" t="e">
        <f t="shared" ca="1" si="209"/>
        <v>#N/A</v>
      </c>
      <c r="BO102" s="23" t="e">
        <f t="shared" ca="1" si="226"/>
        <v>#N/A</v>
      </c>
      <c r="BP102" s="23" t="e">
        <f t="shared" ca="1" si="227"/>
        <v>#N/A</v>
      </c>
      <c r="BQ102" s="23" t="e">
        <f t="shared" ca="1" si="111"/>
        <v>#N/A</v>
      </c>
      <c r="BR102" s="23" t="e">
        <f t="shared" ca="1" si="112"/>
        <v>#N/A</v>
      </c>
      <c r="BS102" s="23" t="e">
        <f t="shared" ca="1" si="127"/>
        <v>#N/A</v>
      </c>
      <c r="BT102" s="23" t="e">
        <f t="shared" ca="1" si="128"/>
        <v>#N/A</v>
      </c>
      <c r="BU102" s="23" t="e">
        <f t="shared" ca="1" si="129"/>
        <v>#N/A</v>
      </c>
      <c r="BV102" s="23" t="e">
        <f t="shared" ca="1" si="130"/>
        <v>#N/A</v>
      </c>
      <c r="BW102" s="389" t="e">
        <f t="shared" ca="1" si="157"/>
        <v>#N/A</v>
      </c>
      <c r="BX102" s="224" t="e">
        <f t="shared" ca="1" si="158"/>
        <v>#N/A</v>
      </c>
      <c r="BY102" s="93" t="e">
        <f t="shared" ca="1" si="159"/>
        <v>#N/A</v>
      </c>
      <c r="BZ102" s="23" t="e">
        <f t="shared" ca="1" si="184"/>
        <v>#N/A</v>
      </c>
      <c r="CA102" s="23" t="e">
        <f t="shared" ca="1" si="185"/>
        <v>#N/A</v>
      </c>
      <c r="CB102" s="23" t="e">
        <f t="shared" ca="1" si="210"/>
        <v>#N/A</v>
      </c>
      <c r="CC102" s="23" t="e">
        <f t="shared" ca="1" si="211"/>
        <v>#N/A</v>
      </c>
      <c r="CD102" s="23" t="e">
        <f t="shared" ca="1" si="115"/>
        <v>#N/A</v>
      </c>
      <c r="CE102" s="23" t="e">
        <f t="shared" ca="1" si="116"/>
        <v>#N/A</v>
      </c>
      <c r="CF102" s="228" t="e">
        <f t="shared" ca="1" si="160"/>
        <v>#N/A</v>
      </c>
      <c r="CG102" s="224" t="e">
        <f t="shared" ca="1" si="161"/>
        <v>#N/A</v>
      </c>
      <c r="CH102" s="228" t="e">
        <f t="shared" ca="1" si="162"/>
        <v>#N/A</v>
      </c>
      <c r="CI102" s="23" t="e">
        <f t="shared" ca="1" si="163"/>
        <v>#N/A</v>
      </c>
      <c r="CJ102" s="23" t="e">
        <f t="shared" ca="1" si="164"/>
        <v>#N/A</v>
      </c>
      <c r="CK102" s="23" t="e">
        <f t="shared" ca="1" si="168"/>
        <v>#N/A</v>
      </c>
      <c r="CL102" s="23" t="e">
        <f t="shared" ca="1" si="169"/>
        <v>#N/A</v>
      </c>
      <c r="CM102" s="23" t="e">
        <f t="shared" ca="1" si="174"/>
        <v>#N/A</v>
      </c>
      <c r="CN102" s="23" t="e">
        <f t="shared" ca="1" si="175"/>
        <v>#N/A</v>
      </c>
      <c r="CO102" s="23" t="e">
        <f t="shared" ca="1" si="182"/>
        <v>#N/A</v>
      </c>
      <c r="CP102" s="23" t="e">
        <f t="shared" ca="1" si="183"/>
        <v>#N/A</v>
      </c>
      <c r="CQ102" s="23" t="e">
        <f t="shared" ca="1" si="188"/>
        <v>#N/A</v>
      </c>
      <c r="CR102" s="23" t="e">
        <f t="shared" ca="1" si="189"/>
        <v>#N/A</v>
      </c>
      <c r="CS102" s="23" t="e">
        <f t="shared" ca="1" si="190"/>
        <v>#N/A</v>
      </c>
      <c r="CT102" s="23" t="e">
        <f t="shared" ca="1" si="191"/>
        <v>#N/A</v>
      </c>
      <c r="CU102" s="23" t="e">
        <f t="shared" ca="1" si="196"/>
        <v>#N/A</v>
      </c>
      <c r="CV102" s="23" t="e">
        <f t="shared" ca="1" si="197"/>
        <v>#N/A</v>
      </c>
      <c r="CW102" s="23" t="e">
        <f t="shared" ca="1" si="109"/>
        <v>#N/A</v>
      </c>
      <c r="CX102" s="23" t="e">
        <f t="shared" ca="1" si="110"/>
        <v>#N/A</v>
      </c>
      <c r="CY102" s="23" t="e">
        <f t="shared" ca="1" si="198"/>
        <v>#N/A</v>
      </c>
      <c r="CZ102" s="23" t="e">
        <f t="shared" ca="1" si="199"/>
        <v>#N/A</v>
      </c>
      <c r="DA102" s="23" t="e">
        <f t="shared" ca="1" si="212"/>
        <v>#N/A</v>
      </c>
      <c r="DB102" s="23" t="e">
        <f t="shared" ca="1" si="213"/>
        <v>#N/A</v>
      </c>
      <c r="DC102" s="23"/>
      <c r="DD102" s="23"/>
      <c r="DE102" s="23" t="e">
        <f t="shared" ca="1" si="214"/>
        <v>#N/A</v>
      </c>
      <c r="DF102" s="23" t="e">
        <f t="shared" ca="1" si="215"/>
        <v>#N/A</v>
      </c>
      <c r="DG102" s="23" t="e">
        <f t="shared" ca="1" si="220"/>
        <v>#N/A</v>
      </c>
      <c r="DH102" s="23" t="e">
        <f t="shared" ca="1" si="221"/>
        <v>#N/A</v>
      </c>
      <c r="DI102" s="23" t="e">
        <f t="shared" ca="1" si="230"/>
        <v>#N/A</v>
      </c>
      <c r="DJ102" s="23" t="e">
        <f t="shared" ca="1" si="231"/>
        <v>#N/A</v>
      </c>
      <c r="DK102" s="23" t="e">
        <f t="shared" ca="1" si="113"/>
        <v>#N/A</v>
      </c>
      <c r="DL102" s="23" t="e">
        <f t="shared" ca="1" si="114"/>
        <v>#N/A</v>
      </c>
      <c r="DM102" s="23" t="e">
        <f t="shared" ca="1" si="117"/>
        <v>#N/A</v>
      </c>
      <c r="DN102" s="23" t="e">
        <f t="shared" ca="1" si="118"/>
        <v>#N/A</v>
      </c>
      <c r="DO102" s="23" t="e">
        <f t="shared" ca="1" si="119"/>
        <v>#N/A</v>
      </c>
      <c r="DP102" s="23" t="e">
        <f t="shared" ca="1" si="120"/>
        <v>#N/A</v>
      </c>
      <c r="DQ102" s="23" t="e">
        <f t="shared" ca="1" si="133"/>
        <v>#N/A</v>
      </c>
      <c r="DR102" s="23" t="e">
        <f t="shared" ca="1" si="134"/>
        <v>#N/A</v>
      </c>
      <c r="DS102" s="228" t="e">
        <f t="shared" ca="1" si="165"/>
        <v>#N/A</v>
      </c>
      <c r="DT102" s="93" t="e">
        <f t="shared" ca="1" si="166"/>
        <v>#N/A</v>
      </c>
      <c r="DU102" s="228" t="e">
        <f t="shared" ca="1" si="167"/>
        <v>#N/A</v>
      </c>
      <c r="DZ102" s="23" t="e">
        <f t="shared" ca="1" si="192"/>
        <v>#N/A</v>
      </c>
      <c r="EA102" s="23" t="e">
        <f t="shared" ca="1" si="193"/>
        <v>#N/A</v>
      </c>
      <c r="EB102" s="23" t="e">
        <f t="shared" ca="1" si="200"/>
        <v>#N/A</v>
      </c>
      <c r="EC102" s="23" t="e">
        <f t="shared" ca="1" si="201"/>
        <v>#N/A</v>
      </c>
      <c r="ED102" s="23" t="e">
        <f t="shared" ca="1" si="222"/>
        <v>#N/A</v>
      </c>
      <c r="EE102" s="23" t="e">
        <f t="shared" ca="1" si="223"/>
        <v>#N/A</v>
      </c>
      <c r="EF102" s="23" t="e">
        <f t="shared" ca="1" si="125"/>
        <v>#N/A</v>
      </c>
      <c r="EG102" s="23" t="e">
        <f t="shared" ca="1" si="126"/>
        <v>#N/A</v>
      </c>
      <c r="EH102" s="23" t="e">
        <f t="shared" ca="1" si="232"/>
        <v>#N/A</v>
      </c>
      <c r="EI102" s="23" t="e">
        <f t="shared" ca="1" si="233"/>
        <v>#N/A</v>
      </c>
      <c r="EJ102" s="23" t="e">
        <f t="shared" ca="1" si="121"/>
        <v>#N/A</v>
      </c>
      <c r="EK102" s="23" t="e">
        <f t="shared" ca="1" si="122"/>
        <v>#N/A</v>
      </c>
      <c r="EL102" s="23" t="e">
        <f t="shared" ca="1" si="131"/>
        <v>#N/A</v>
      </c>
      <c r="EM102" s="23" t="e">
        <f t="shared" ca="1" si="132"/>
        <v>#N/A</v>
      </c>
      <c r="EN102" s="228" t="e">
        <f t="shared" ca="1" si="151"/>
        <v>#N/A</v>
      </c>
      <c r="EO102" s="93" t="e">
        <f t="shared" ca="1" si="152"/>
        <v>#N/A</v>
      </c>
      <c r="EP102" s="93" t="e">
        <f t="shared" ca="1" si="153"/>
        <v>#N/A</v>
      </c>
    </row>
    <row r="103" spans="1:146" x14ac:dyDescent="0.2">
      <c r="A103" s="172" t="e">
        <f ca="1">VLOOKUP($D103,Curves!$A$2:$I$1700,9)</f>
        <v>#N/A</v>
      </c>
      <c r="B103" s="86" t="e">
        <f t="shared" ca="1" si="136"/>
        <v>#N/A</v>
      </c>
      <c r="C103" s="86">
        <f t="shared" si="137"/>
        <v>31</v>
      </c>
      <c r="D103" s="139">
        <v>39783</v>
      </c>
      <c r="E103" s="173" t="e">
        <f ca="1">VLOOKUP($D103,Curves!$A$2:$H$1700,2)*$B103</f>
        <v>#N/A</v>
      </c>
      <c r="F103" s="172" t="e">
        <f ca="1">VLOOKUP($D103,Curves!$A$2:$H$1700,3)*$B103</f>
        <v>#N/A</v>
      </c>
      <c r="G103" s="172" t="e">
        <f ca="1">VLOOKUP($D103,Curves!$A$2:$H$1700,7)*$B103</f>
        <v>#N/A</v>
      </c>
      <c r="H103" s="172" t="e">
        <f ca="1">VLOOKUP($D103,Curves!$A$2:$H$1700,5)*$B103</f>
        <v>#N/A</v>
      </c>
      <c r="I103" s="172" t="e">
        <f ca="1">VLOOKUP($D103,Curves!$A$2:$H$1700,4)*$B103</f>
        <v>#N/A</v>
      </c>
      <c r="J103" s="174" t="e">
        <f ca="1">VLOOKUP($D103,Curves!$A$2:$H$1700,8)*$B103</f>
        <v>#N/A</v>
      </c>
      <c r="K103" s="172" t="e">
        <f t="shared" ca="1" si="138"/>
        <v>#N/A</v>
      </c>
      <c r="L103" s="140" t="e">
        <f ca="1">VLOOKUP($D103,Curves!$N$2:$T$2600,2)*$B103</f>
        <v>#N/A</v>
      </c>
      <c r="M103" s="141" t="e">
        <f ca="1">VLOOKUP($D103,Curves!$N$2:$T$2600,3)*$B103</f>
        <v>#N/A</v>
      </c>
      <c r="N103" s="181" t="e">
        <f t="shared" ca="1" si="139"/>
        <v>#N/A</v>
      </c>
      <c r="O103" s="182" t="e">
        <f t="shared" ca="1" si="140"/>
        <v>#N/A</v>
      </c>
      <c r="P103" s="173" t="e">
        <f t="shared" ca="1" si="135"/>
        <v>#N/A</v>
      </c>
      <c r="Q103" s="140" t="e">
        <f ca="1">VLOOKUP($D103,Curves!$N$2:$T$2600,4)*$B103</f>
        <v>#N/A</v>
      </c>
      <c r="R103" s="141" t="e">
        <f ca="1">VLOOKUP($D103,Curves!$N$2:$T$2600,5)*$B103</f>
        <v>#N/A</v>
      </c>
      <c r="S103" s="181" t="e">
        <f t="shared" ca="1" si="141"/>
        <v>#N/A</v>
      </c>
      <c r="T103" s="182" t="e">
        <f t="shared" ca="1" si="142"/>
        <v>#N/A</v>
      </c>
      <c r="U103" s="151" t="e">
        <f t="shared" ca="1" si="143"/>
        <v>#N/A</v>
      </c>
      <c r="V103" s="151" t="e">
        <f t="shared" ca="1" si="144"/>
        <v>#N/A</v>
      </c>
      <c r="W103" s="151" t="e">
        <f t="shared" ca="1" si="145"/>
        <v>#N/A</v>
      </c>
      <c r="X103" s="343" t="e">
        <f ca="1">VLOOKUP($D103,[2]CurveFetch!$D$8:$S$13000,16,0)*$B103</f>
        <v>#N/A</v>
      </c>
      <c r="Y103" s="141" t="e">
        <f ca="1">VLOOKUP($D103,Curves!$N$2:$T$2600,7)*$B103</f>
        <v>#N/A</v>
      </c>
      <c r="Z103" s="200" t="e">
        <f t="shared" ca="1" si="146"/>
        <v>#N/A</v>
      </c>
      <c r="AA103" s="181" t="e">
        <f t="shared" ca="1" si="147"/>
        <v>#N/A</v>
      </c>
      <c r="AB103" s="181" t="e">
        <f t="shared" ca="1" si="148"/>
        <v>#N/A</v>
      </c>
      <c r="AC103" s="181" t="e">
        <f t="shared" ca="1" si="148"/>
        <v>#N/A</v>
      </c>
      <c r="AD103" s="181" t="e">
        <f t="shared" ca="1" si="149"/>
        <v>#N/A</v>
      </c>
      <c r="AE103" s="182" t="e">
        <f t="shared" ca="1" si="150"/>
        <v>#N/A</v>
      </c>
      <c r="AF103" s="23" t="e">
        <f t="shared" ca="1" si="176"/>
        <v>#N/A</v>
      </c>
      <c r="AG103" s="23" t="e">
        <f t="shared" ca="1" si="177"/>
        <v>#N/A</v>
      </c>
      <c r="AH103" s="23" t="e">
        <f t="shared" ca="1" si="194"/>
        <v>#N/A</v>
      </c>
      <c r="AI103" s="23" t="e">
        <f t="shared" ca="1" si="195"/>
        <v>#N/A</v>
      </c>
      <c r="AJ103" s="23" t="e">
        <f t="shared" ca="1" si="206"/>
        <v>#N/A</v>
      </c>
      <c r="AK103" s="23" t="e">
        <f t="shared" ca="1" si="207"/>
        <v>#N/A</v>
      </c>
      <c r="AL103" s="23" t="e">
        <f t="shared" ca="1" si="216"/>
        <v>#N/A</v>
      </c>
      <c r="AM103" s="23" t="e">
        <f t="shared" ca="1" si="217"/>
        <v>#N/A</v>
      </c>
      <c r="AN103" s="23" t="e">
        <f t="shared" ca="1" si="224"/>
        <v>#N/A</v>
      </c>
      <c r="AO103" s="23" t="e">
        <f t="shared" ca="1" si="225"/>
        <v>#N/A</v>
      </c>
      <c r="AP103" s="23" t="e">
        <f t="shared" ca="1" si="218"/>
        <v>#N/A</v>
      </c>
      <c r="AQ103" s="23" t="e">
        <f t="shared" ca="1" si="219"/>
        <v>#N/A</v>
      </c>
      <c r="AR103" s="23" t="e">
        <f t="shared" ca="1" si="228"/>
        <v>#N/A</v>
      </c>
      <c r="AS103" s="23" t="e">
        <f t="shared" ca="1" si="229"/>
        <v>#N/A</v>
      </c>
      <c r="AT103" s="23" t="e">
        <f t="shared" ca="1" si="123"/>
        <v>#N/A</v>
      </c>
      <c r="AU103" s="23" t="e">
        <f t="shared" ca="1" si="124"/>
        <v>#N/A</v>
      </c>
      <c r="AV103" s="228" t="e">
        <f t="shared" ca="1" si="154"/>
        <v>#N/A</v>
      </c>
      <c r="AW103" s="26" t="e">
        <f t="shared" ca="1" si="155"/>
        <v>#N/A</v>
      </c>
      <c r="AX103" s="228" t="e">
        <f t="shared" ca="1" si="156"/>
        <v>#N/A</v>
      </c>
      <c r="AY103" s="23" t="e">
        <f t="shared" ca="1" si="170"/>
        <v>#N/A</v>
      </c>
      <c r="AZ103" s="23" t="e">
        <f t="shared" ca="1" si="171"/>
        <v>#N/A</v>
      </c>
      <c r="BA103" s="23" t="e">
        <f t="shared" ca="1" si="178"/>
        <v>#N/A</v>
      </c>
      <c r="BB103" s="23" t="e">
        <f t="shared" ca="1" si="179"/>
        <v>#N/A</v>
      </c>
      <c r="BC103" s="23" t="e">
        <f t="shared" ca="1" si="172"/>
        <v>#N/A</v>
      </c>
      <c r="BD103" s="23" t="e">
        <f t="shared" ca="1" si="173"/>
        <v>#N/A</v>
      </c>
      <c r="BE103" s="23" t="e">
        <f t="shared" ca="1" si="180"/>
        <v>#N/A</v>
      </c>
      <c r="BF103" s="23" t="e">
        <f t="shared" ca="1" si="181"/>
        <v>#N/A</v>
      </c>
      <c r="BG103" s="23" t="e">
        <f t="shared" ca="1" si="186"/>
        <v>#N/A</v>
      </c>
      <c r="BH103" s="23" t="e">
        <f t="shared" ca="1" si="187"/>
        <v>#N/A</v>
      </c>
      <c r="BI103" s="23" t="e">
        <f t="shared" ca="1" si="202"/>
        <v>#N/A</v>
      </c>
      <c r="BJ103" s="23" t="e">
        <f t="shared" ca="1" si="203"/>
        <v>#N/A</v>
      </c>
      <c r="BK103" s="23" t="e">
        <f t="shared" ca="1" si="204"/>
        <v>#N/A</v>
      </c>
      <c r="BL103" s="23" t="e">
        <f t="shared" ca="1" si="205"/>
        <v>#N/A</v>
      </c>
      <c r="BM103" s="23" t="e">
        <f t="shared" ca="1" si="208"/>
        <v>#N/A</v>
      </c>
      <c r="BN103" s="23" t="e">
        <f t="shared" ca="1" si="209"/>
        <v>#N/A</v>
      </c>
      <c r="BO103" s="23" t="e">
        <f t="shared" ca="1" si="226"/>
        <v>#N/A</v>
      </c>
      <c r="BP103" s="23" t="e">
        <f t="shared" ca="1" si="227"/>
        <v>#N/A</v>
      </c>
      <c r="BQ103" s="23" t="e">
        <f t="shared" ca="1" si="111"/>
        <v>#N/A</v>
      </c>
      <c r="BR103" s="23" t="e">
        <f t="shared" ca="1" si="112"/>
        <v>#N/A</v>
      </c>
      <c r="BS103" s="23" t="e">
        <f t="shared" ca="1" si="127"/>
        <v>#N/A</v>
      </c>
      <c r="BT103" s="23" t="e">
        <f t="shared" ca="1" si="128"/>
        <v>#N/A</v>
      </c>
      <c r="BU103" s="23" t="e">
        <f t="shared" ca="1" si="129"/>
        <v>#N/A</v>
      </c>
      <c r="BV103" s="23" t="e">
        <f t="shared" ca="1" si="130"/>
        <v>#N/A</v>
      </c>
      <c r="BW103" s="389" t="e">
        <f t="shared" ca="1" si="157"/>
        <v>#N/A</v>
      </c>
      <c r="BX103" s="224" t="e">
        <f t="shared" ca="1" si="158"/>
        <v>#N/A</v>
      </c>
      <c r="BY103" s="93" t="e">
        <f t="shared" ca="1" si="159"/>
        <v>#N/A</v>
      </c>
      <c r="BZ103" s="23" t="e">
        <f t="shared" ca="1" si="184"/>
        <v>#N/A</v>
      </c>
      <c r="CA103" s="23" t="e">
        <f t="shared" ca="1" si="185"/>
        <v>#N/A</v>
      </c>
      <c r="CB103" s="23" t="e">
        <f t="shared" ca="1" si="210"/>
        <v>#N/A</v>
      </c>
      <c r="CC103" s="23" t="e">
        <f t="shared" ca="1" si="211"/>
        <v>#N/A</v>
      </c>
      <c r="CD103" s="23" t="e">
        <f t="shared" ca="1" si="115"/>
        <v>#N/A</v>
      </c>
      <c r="CE103" s="23" t="e">
        <f t="shared" ca="1" si="116"/>
        <v>#N/A</v>
      </c>
      <c r="CF103" s="228" t="e">
        <f t="shared" ca="1" si="160"/>
        <v>#N/A</v>
      </c>
      <c r="CG103" s="224" t="e">
        <f t="shared" ca="1" si="161"/>
        <v>#N/A</v>
      </c>
      <c r="CH103" s="228" t="e">
        <f t="shared" ca="1" si="162"/>
        <v>#N/A</v>
      </c>
      <c r="CI103" s="23" t="e">
        <f t="shared" ca="1" si="163"/>
        <v>#N/A</v>
      </c>
      <c r="CJ103" s="23" t="e">
        <f t="shared" ca="1" si="164"/>
        <v>#N/A</v>
      </c>
      <c r="CK103" s="23" t="e">
        <f t="shared" ca="1" si="168"/>
        <v>#N/A</v>
      </c>
      <c r="CL103" s="23" t="e">
        <f t="shared" ca="1" si="169"/>
        <v>#N/A</v>
      </c>
      <c r="CM103" s="23" t="e">
        <f t="shared" ca="1" si="174"/>
        <v>#N/A</v>
      </c>
      <c r="CN103" s="23" t="e">
        <f t="shared" ca="1" si="175"/>
        <v>#N/A</v>
      </c>
      <c r="CO103" s="23" t="e">
        <f t="shared" ca="1" si="182"/>
        <v>#N/A</v>
      </c>
      <c r="CP103" s="23" t="e">
        <f t="shared" ca="1" si="183"/>
        <v>#N/A</v>
      </c>
      <c r="CQ103" s="23" t="e">
        <f t="shared" ca="1" si="188"/>
        <v>#N/A</v>
      </c>
      <c r="CR103" s="23" t="e">
        <f t="shared" ca="1" si="189"/>
        <v>#N/A</v>
      </c>
      <c r="CS103" s="23" t="e">
        <f t="shared" ca="1" si="190"/>
        <v>#N/A</v>
      </c>
      <c r="CT103" s="23" t="e">
        <f t="shared" ca="1" si="191"/>
        <v>#N/A</v>
      </c>
      <c r="CU103" s="23" t="e">
        <f t="shared" ca="1" si="196"/>
        <v>#N/A</v>
      </c>
      <c r="CV103" s="23" t="e">
        <f t="shared" ca="1" si="197"/>
        <v>#N/A</v>
      </c>
      <c r="CW103" s="23" t="e">
        <f t="shared" ref="CW103:CW166" ca="1" si="234">$CW$7*$J$2*$J$5*$AB103</f>
        <v>#N/A</v>
      </c>
      <c r="CX103" s="23" t="e">
        <f t="shared" ref="CX103:CX166" ca="1" si="235">$CW$7*$J$3*$J$5*$AC103</f>
        <v>#N/A</v>
      </c>
      <c r="CY103" s="23" t="e">
        <f t="shared" ca="1" si="198"/>
        <v>#N/A</v>
      </c>
      <c r="CZ103" s="23" t="e">
        <f t="shared" ca="1" si="199"/>
        <v>#N/A</v>
      </c>
      <c r="DA103" s="23" t="e">
        <f t="shared" ca="1" si="212"/>
        <v>#N/A</v>
      </c>
      <c r="DB103" s="23" t="e">
        <f t="shared" ca="1" si="213"/>
        <v>#N/A</v>
      </c>
      <c r="DC103" s="23"/>
      <c r="DD103" s="23"/>
      <c r="DE103" s="23" t="e">
        <f t="shared" ca="1" si="214"/>
        <v>#N/A</v>
      </c>
      <c r="DF103" s="23" t="e">
        <f t="shared" ca="1" si="215"/>
        <v>#N/A</v>
      </c>
      <c r="DG103" s="23" t="e">
        <f t="shared" ca="1" si="220"/>
        <v>#N/A</v>
      </c>
      <c r="DH103" s="23" t="e">
        <f t="shared" ca="1" si="221"/>
        <v>#N/A</v>
      </c>
      <c r="DI103" s="23" t="e">
        <f t="shared" ca="1" si="230"/>
        <v>#N/A</v>
      </c>
      <c r="DJ103" s="23" t="e">
        <f t="shared" ca="1" si="231"/>
        <v>#N/A</v>
      </c>
      <c r="DK103" s="23" t="e">
        <f t="shared" ca="1" si="113"/>
        <v>#N/A</v>
      </c>
      <c r="DL103" s="23" t="e">
        <f t="shared" ca="1" si="114"/>
        <v>#N/A</v>
      </c>
      <c r="DM103" s="23" t="e">
        <f t="shared" ca="1" si="117"/>
        <v>#N/A</v>
      </c>
      <c r="DN103" s="23" t="e">
        <f t="shared" ca="1" si="118"/>
        <v>#N/A</v>
      </c>
      <c r="DO103" s="23" t="e">
        <f t="shared" ca="1" si="119"/>
        <v>#N/A</v>
      </c>
      <c r="DP103" s="23" t="e">
        <f t="shared" ca="1" si="120"/>
        <v>#N/A</v>
      </c>
      <c r="DQ103" s="23" t="e">
        <f t="shared" ca="1" si="133"/>
        <v>#N/A</v>
      </c>
      <c r="DR103" s="23" t="e">
        <f t="shared" ca="1" si="134"/>
        <v>#N/A</v>
      </c>
      <c r="DS103" s="228" t="e">
        <f t="shared" ca="1" si="165"/>
        <v>#N/A</v>
      </c>
      <c r="DT103" s="93" t="e">
        <f t="shared" ca="1" si="166"/>
        <v>#N/A</v>
      </c>
      <c r="DU103" s="228" t="e">
        <f t="shared" ca="1" si="167"/>
        <v>#N/A</v>
      </c>
      <c r="DZ103" s="23" t="e">
        <f t="shared" ca="1" si="192"/>
        <v>#N/A</v>
      </c>
      <c r="EA103" s="23" t="e">
        <f t="shared" ca="1" si="193"/>
        <v>#N/A</v>
      </c>
      <c r="EB103" s="23" t="e">
        <f t="shared" ca="1" si="200"/>
        <v>#N/A</v>
      </c>
      <c r="EC103" s="23" t="e">
        <f t="shared" ca="1" si="201"/>
        <v>#N/A</v>
      </c>
      <c r="ED103" s="23" t="e">
        <f t="shared" ca="1" si="222"/>
        <v>#N/A</v>
      </c>
      <c r="EE103" s="23" t="e">
        <f t="shared" ca="1" si="223"/>
        <v>#N/A</v>
      </c>
      <c r="EF103" s="23" t="e">
        <f t="shared" ca="1" si="125"/>
        <v>#N/A</v>
      </c>
      <c r="EG103" s="23" t="e">
        <f t="shared" ca="1" si="126"/>
        <v>#N/A</v>
      </c>
      <c r="EH103" s="23" t="e">
        <f t="shared" ca="1" si="232"/>
        <v>#N/A</v>
      </c>
      <c r="EI103" s="23" t="e">
        <f t="shared" ca="1" si="233"/>
        <v>#N/A</v>
      </c>
      <c r="EJ103" s="23" t="e">
        <f t="shared" ca="1" si="121"/>
        <v>#N/A</v>
      </c>
      <c r="EK103" s="23" t="e">
        <f t="shared" ca="1" si="122"/>
        <v>#N/A</v>
      </c>
      <c r="EL103" s="23" t="e">
        <f t="shared" ca="1" si="131"/>
        <v>#N/A</v>
      </c>
      <c r="EM103" s="23" t="e">
        <f t="shared" ca="1" si="132"/>
        <v>#N/A</v>
      </c>
      <c r="EN103" s="228" t="e">
        <f t="shared" ca="1" si="151"/>
        <v>#N/A</v>
      </c>
      <c r="EO103" s="93" t="e">
        <f t="shared" ca="1" si="152"/>
        <v>#N/A</v>
      </c>
      <c r="EP103" s="93" t="e">
        <f t="shared" ca="1" si="153"/>
        <v>#N/A</v>
      </c>
    </row>
    <row r="104" spans="1:146" x14ac:dyDescent="0.2">
      <c r="A104" s="172" t="e">
        <f ca="1">VLOOKUP($D104,Curves!$A$2:$I$1700,9)</f>
        <v>#N/A</v>
      </c>
      <c r="B104" s="86" t="e">
        <f t="shared" ca="1" si="136"/>
        <v>#N/A</v>
      </c>
      <c r="C104" s="86">
        <f t="shared" si="137"/>
        <v>31</v>
      </c>
      <c r="D104" s="139">
        <v>39814</v>
      </c>
      <c r="E104" s="173" t="e">
        <f ca="1">VLOOKUP($D104,Curves!$A$2:$H$1700,2)*$B104</f>
        <v>#N/A</v>
      </c>
      <c r="F104" s="172" t="e">
        <f ca="1">VLOOKUP($D104,Curves!$A$2:$H$1700,3)*$B104</f>
        <v>#N/A</v>
      </c>
      <c r="G104" s="172" t="e">
        <f ca="1">VLOOKUP($D104,Curves!$A$2:$H$1700,7)*$B104</f>
        <v>#N/A</v>
      </c>
      <c r="H104" s="172" t="e">
        <f ca="1">VLOOKUP($D104,Curves!$A$2:$H$1700,5)*$B104</f>
        <v>#N/A</v>
      </c>
      <c r="I104" s="172" t="e">
        <f ca="1">VLOOKUP($D104,Curves!$A$2:$H$1700,4)*$B104</f>
        <v>#N/A</v>
      </c>
      <c r="J104" s="174" t="e">
        <f ca="1">VLOOKUP($D104,Curves!$A$2:$H$1700,8)*$B104</f>
        <v>#N/A</v>
      </c>
      <c r="K104" s="172" t="e">
        <f t="shared" ca="1" si="138"/>
        <v>#N/A</v>
      </c>
      <c r="L104" s="140" t="e">
        <f ca="1">VLOOKUP($D104,Curves!$N$2:$T$2600,2)*$B104</f>
        <v>#N/A</v>
      </c>
      <c r="M104" s="141" t="e">
        <f ca="1">VLOOKUP($D104,Curves!$N$2:$T$2600,3)*$B104</f>
        <v>#N/A</v>
      </c>
      <c r="N104" s="181" t="e">
        <f t="shared" ca="1" si="139"/>
        <v>#N/A</v>
      </c>
      <c r="O104" s="182" t="e">
        <f t="shared" ca="1" si="140"/>
        <v>#N/A</v>
      </c>
      <c r="P104" s="173" t="e">
        <f t="shared" ca="1" si="135"/>
        <v>#N/A</v>
      </c>
      <c r="Q104" s="140" t="e">
        <f ca="1">VLOOKUP($D104,Curves!$N$2:$T$2600,4)*$B104</f>
        <v>#N/A</v>
      </c>
      <c r="R104" s="141" t="e">
        <f ca="1">VLOOKUP($D104,Curves!$N$2:$T$2600,5)*$B104</f>
        <v>#N/A</v>
      </c>
      <c r="S104" s="181" t="e">
        <f t="shared" ca="1" si="141"/>
        <v>#N/A</v>
      </c>
      <c r="T104" s="182" t="e">
        <f t="shared" ca="1" si="142"/>
        <v>#N/A</v>
      </c>
      <c r="U104" s="151" t="e">
        <f t="shared" ca="1" si="143"/>
        <v>#N/A</v>
      </c>
      <c r="V104" s="151" t="e">
        <f t="shared" ca="1" si="144"/>
        <v>#N/A</v>
      </c>
      <c r="W104" s="151" t="e">
        <f t="shared" ca="1" si="145"/>
        <v>#N/A</v>
      </c>
      <c r="X104" s="343" t="e">
        <f ca="1">VLOOKUP($D104,[2]CurveFetch!$D$8:$S$13000,16,0)*$B104</f>
        <v>#N/A</v>
      </c>
      <c r="Y104" s="141" t="e">
        <f ca="1">VLOOKUP($D104,Curves!$N$2:$T$2600,7)*$B104</f>
        <v>#N/A</v>
      </c>
      <c r="Z104" s="200" t="e">
        <f t="shared" ca="1" si="146"/>
        <v>#N/A</v>
      </c>
      <c r="AA104" s="181" t="e">
        <f t="shared" ca="1" si="147"/>
        <v>#N/A</v>
      </c>
      <c r="AB104" s="181" t="e">
        <f t="shared" ca="1" si="148"/>
        <v>#N/A</v>
      </c>
      <c r="AC104" s="181" t="e">
        <f t="shared" ca="1" si="148"/>
        <v>#N/A</v>
      </c>
      <c r="AD104" s="181" t="e">
        <f t="shared" ca="1" si="149"/>
        <v>#N/A</v>
      </c>
      <c r="AE104" s="182" t="e">
        <f t="shared" ca="1" si="150"/>
        <v>#N/A</v>
      </c>
      <c r="AF104" s="23" t="e">
        <f t="shared" ca="1" si="176"/>
        <v>#N/A</v>
      </c>
      <c r="AG104" s="23" t="e">
        <f t="shared" ca="1" si="177"/>
        <v>#N/A</v>
      </c>
      <c r="AH104" s="23" t="e">
        <f t="shared" ca="1" si="194"/>
        <v>#N/A</v>
      </c>
      <c r="AI104" s="23" t="e">
        <f t="shared" ca="1" si="195"/>
        <v>#N/A</v>
      </c>
      <c r="AJ104" s="23" t="e">
        <f t="shared" ca="1" si="206"/>
        <v>#N/A</v>
      </c>
      <c r="AK104" s="23" t="e">
        <f t="shared" ca="1" si="207"/>
        <v>#N/A</v>
      </c>
      <c r="AL104" s="23" t="e">
        <f t="shared" ca="1" si="216"/>
        <v>#N/A</v>
      </c>
      <c r="AM104" s="23" t="e">
        <f t="shared" ca="1" si="217"/>
        <v>#N/A</v>
      </c>
      <c r="AN104" s="23" t="e">
        <f t="shared" ca="1" si="224"/>
        <v>#N/A</v>
      </c>
      <c r="AO104" s="23" t="e">
        <f t="shared" ca="1" si="225"/>
        <v>#N/A</v>
      </c>
      <c r="AP104" s="23" t="e">
        <f t="shared" ca="1" si="218"/>
        <v>#N/A</v>
      </c>
      <c r="AQ104" s="23" t="e">
        <f t="shared" ca="1" si="219"/>
        <v>#N/A</v>
      </c>
      <c r="AR104" s="23" t="e">
        <f t="shared" ca="1" si="228"/>
        <v>#N/A</v>
      </c>
      <c r="AS104" s="23" t="e">
        <f t="shared" ca="1" si="229"/>
        <v>#N/A</v>
      </c>
      <c r="AT104" s="23" t="e">
        <f t="shared" ca="1" si="123"/>
        <v>#N/A</v>
      </c>
      <c r="AU104" s="23" t="e">
        <f t="shared" ca="1" si="124"/>
        <v>#N/A</v>
      </c>
      <c r="AV104" s="228" t="e">
        <f t="shared" ca="1" si="154"/>
        <v>#N/A</v>
      </c>
      <c r="AW104" s="26" t="e">
        <f t="shared" ca="1" si="155"/>
        <v>#N/A</v>
      </c>
      <c r="AX104" s="228" t="e">
        <f t="shared" ca="1" si="156"/>
        <v>#N/A</v>
      </c>
      <c r="AY104" s="23" t="e">
        <f t="shared" ca="1" si="170"/>
        <v>#N/A</v>
      </c>
      <c r="AZ104" s="23" t="e">
        <f t="shared" ca="1" si="171"/>
        <v>#N/A</v>
      </c>
      <c r="BA104" s="23" t="e">
        <f t="shared" ca="1" si="178"/>
        <v>#N/A</v>
      </c>
      <c r="BB104" s="23" t="e">
        <f t="shared" ca="1" si="179"/>
        <v>#N/A</v>
      </c>
      <c r="BC104" s="23" t="e">
        <f t="shared" ca="1" si="172"/>
        <v>#N/A</v>
      </c>
      <c r="BD104" s="23" t="e">
        <f t="shared" ca="1" si="173"/>
        <v>#N/A</v>
      </c>
      <c r="BE104" s="23" t="e">
        <f t="shared" ca="1" si="180"/>
        <v>#N/A</v>
      </c>
      <c r="BF104" s="23" t="e">
        <f t="shared" ca="1" si="181"/>
        <v>#N/A</v>
      </c>
      <c r="BG104" s="23" t="e">
        <f t="shared" ca="1" si="186"/>
        <v>#N/A</v>
      </c>
      <c r="BH104" s="23" t="e">
        <f t="shared" ca="1" si="187"/>
        <v>#N/A</v>
      </c>
      <c r="BI104" s="23" t="e">
        <f t="shared" ca="1" si="202"/>
        <v>#N/A</v>
      </c>
      <c r="BJ104" s="23" t="e">
        <f t="shared" ca="1" si="203"/>
        <v>#N/A</v>
      </c>
      <c r="BK104" s="23" t="e">
        <f t="shared" ca="1" si="204"/>
        <v>#N/A</v>
      </c>
      <c r="BL104" s="23" t="e">
        <f t="shared" ca="1" si="205"/>
        <v>#N/A</v>
      </c>
      <c r="BM104" s="23" t="e">
        <f t="shared" ca="1" si="208"/>
        <v>#N/A</v>
      </c>
      <c r="BN104" s="23" t="e">
        <f t="shared" ca="1" si="209"/>
        <v>#N/A</v>
      </c>
      <c r="BO104" s="23" t="e">
        <f t="shared" ca="1" si="226"/>
        <v>#N/A</v>
      </c>
      <c r="BP104" s="23" t="e">
        <f t="shared" ca="1" si="227"/>
        <v>#N/A</v>
      </c>
      <c r="BQ104" s="23" t="e">
        <f t="shared" ref="BQ104:BQ167" ca="1" si="236">$BQ$7*$J$2*$J$5*$S104</f>
        <v>#N/A</v>
      </c>
      <c r="BR104" s="23" t="e">
        <f t="shared" ref="BR104:BR167" ca="1" si="237">$BQ$7*$J$3*$J$5*$T104</f>
        <v>#N/A</v>
      </c>
      <c r="BS104" s="23" t="e">
        <f t="shared" ca="1" si="127"/>
        <v>#N/A</v>
      </c>
      <c r="BT104" s="23" t="e">
        <f t="shared" ca="1" si="128"/>
        <v>#N/A</v>
      </c>
      <c r="BU104" s="23" t="e">
        <f t="shared" ca="1" si="129"/>
        <v>#N/A</v>
      </c>
      <c r="BV104" s="23" t="e">
        <f t="shared" ca="1" si="130"/>
        <v>#N/A</v>
      </c>
      <c r="BW104" s="389" t="e">
        <f t="shared" ca="1" si="157"/>
        <v>#N/A</v>
      </c>
      <c r="BX104" s="224" t="e">
        <f t="shared" ca="1" si="158"/>
        <v>#N/A</v>
      </c>
      <c r="BY104" s="93" t="e">
        <f t="shared" ca="1" si="159"/>
        <v>#N/A</v>
      </c>
      <c r="BZ104" s="23" t="e">
        <f t="shared" ca="1" si="184"/>
        <v>#N/A</v>
      </c>
      <c r="CA104" s="23" t="e">
        <f t="shared" ca="1" si="185"/>
        <v>#N/A</v>
      </c>
      <c r="CB104" s="23" t="e">
        <f t="shared" ca="1" si="210"/>
        <v>#N/A</v>
      </c>
      <c r="CC104" s="23" t="e">
        <f t="shared" ca="1" si="211"/>
        <v>#N/A</v>
      </c>
      <c r="CD104" s="23" t="e">
        <f t="shared" ca="1" si="115"/>
        <v>#N/A</v>
      </c>
      <c r="CE104" s="23" t="e">
        <f t="shared" ca="1" si="116"/>
        <v>#N/A</v>
      </c>
      <c r="CF104" s="228" t="e">
        <f t="shared" ca="1" si="160"/>
        <v>#N/A</v>
      </c>
      <c r="CG104" s="224" t="e">
        <f t="shared" ca="1" si="161"/>
        <v>#N/A</v>
      </c>
      <c r="CH104" s="228" t="e">
        <f t="shared" ca="1" si="162"/>
        <v>#N/A</v>
      </c>
      <c r="CI104" s="23" t="e">
        <f t="shared" ca="1" si="163"/>
        <v>#N/A</v>
      </c>
      <c r="CJ104" s="23" t="e">
        <f t="shared" ca="1" si="164"/>
        <v>#N/A</v>
      </c>
      <c r="CK104" s="23" t="e">
        <f t="shared" ca="1" si="168"/>
        <v>#N/A</v>
      </c>
      <c r="CL104" s="23" t="e">
        <f t="shared" ca="1" si="169"/>
        <v>#N/A</v>
      </c>
      <c r="CM104" s="23" t="e">
        <f t="shared" ca="1" si="174"/>
        <v>#N/A</v>
      </c>
      <c r="CN104" s="23" t="e">
        <f t="shared" ca="1" si="175"/>
        <v>#N/A</v>
      </c>
      <c r="CO104" s="23" t="e">
        <f t="shared" ca="1" si="182"/>
        <v>#N/A</v>
      </c>
      <c r="CP104" s="23" t="e">
        <f t="shared" ca="1" si="183"/>
        <v>#N/A</v>
      </c>
      <c r="CQ104" s="23" t="e">
        <f t="shared" ca="1" si="188"/>
        <v>#N/A</v>
      </c>
      <c r="CR104" s="23" t="e">
        <f t="shared" ca="1" si="189"/>
        <v>#N/A</v>
      </c>
      <c r="CS104" s="23" t="e">
        <f t="shared" ca="1" si="190"/>
        <v>#N/A</v>
      </c>
      <c r="CT104" s="23" t="e">
        <f t="shared" ca="1" si="191"/>
        <v>#N/A</v>
      </c>
      <c r="CU104" s="23" t="e">
        <f t="shared" ca="1" si="196"/>
        <v>#N/A</v>
      </c>
      <c r="CV104" s="23" t="e">
        <f t="shared" ca="1" si="197"/>
        <v>#N/A</v>
      </c>
      <c r="CW104" s="23" t="e">
        <f t="shared" ca="1" si="234"/>
        <v>#N/A</v>
      </c>
      <c r="CX104" s="23" t="e">
        <f t="shared" ca="1" si="235"/>
        <v>#N/A</v>
      </c>
      <c r="CY104" s="23" t="e">
        <f t="shared" ca="1" si="198"/>
        <v>#N/A</v>
      </c>
      <c r="CZ104" s="23" t="e">
        <f t="shared" ca="1" si="199"/>
        <v>#N/A</v>
      </c>
      <c r="DA104" s="23" t="e">
        <f t="shared" ca="1" si="212"/>
        <v>#N/A</v>
      </c>
      <c r="DB104" s="23" t="e">
        <f t="shared" ca="1" si="213"/>
        <v>#N/A</v>
      </c>
      <c r="DC104" s="23"/>
      <c r="DD104" s="23"/>
      <c r="DE104" s="23" t="e">
        <f t="shared" ca="1" si="214"/>
        <v>#N/A</v>
      </c>
      <c r="DF104" s="23" t="e">
        <f t="shared" ca="1" si="215"/>
        <v>#N/A</v>
      </c>
      <c r="DG104" s="23" t="e">
        <f t="shared" ca="1" si="220"/>
        <v>#N/A</v>
      </c>
      <c r="DH104" s="23" t="e">
        <f t="shared" ca="1" si="221"/>
        <v>#N/A</v>
      </c>
      <c r="DI104" s="23" t="e">
        <f t="shared" ca="1" si="230"/>
        <v>#N/A</v>
      </c>
      <c r="DJ104" s="23" t="e">
        <f t="shared" ca="1" si="231"/>
        <v>#N/A</v>
      </c>
      <c r="DK104" s="23" t="e">
        <f t="shared" ca="1" si="113"/>
        <v>#N/A</v>
      </c>
      <c r="DL104" s="23" t="e">
        <f t="shared" ca="1" si="114"/>
        <v>#N/A</v>
      </c>
      <c r="DM104" s="23" t="e">
        <f t="shared" ca="1" si="117"/>
        <v>#N/A</v>
      </c>
      <c r="DN104" s="23" t="e">
        <f t="shared" ca="1" si="118"/>
        <v>#N/A</v>
      </c>
      <c r="DO104" s="23" t="e">
        <f t="shared" ca="1" si="119"/>
        <v>#N/A</v>
      </c>
      <c r="DP104" s="23" t="e">
        <f t="shared" ca="1" si="120"/>
        <v>#N/A</v>
      </c>
      <c r="DQ104" s="23" t="e">
        <f t="shared" ca="1" si="133"/>
        <v>#N/A</v>
      </c>
      <c r="DR104" s="23" t="e">
        <f t="shared" ca="1" si="134"/>
        <v>#N/A</v>
      </c>
      <c r="DS104" s="228" t="e">
        <f t="shared" ca="1" si="165"/>
        <v>#N/A</v>
      </c>
      <c r="DT104" s="93" t="e">
        <f t="shared" ca="1" si="166"/>
        <v>#N/A</v>
      </c>
      <c r="DU104" s="228" t="e">
        <f t="shared" ca="1" si="167"/>
        <v>#N/A</v>
      </c>
      <c r="DZ104" s="23" t="e">
        <f t="shared" ca="1" si="192"/>
        <v>#N/A</v>
      </c>
      <c r="EA104" s="23" t="e">
        <f t="shared" ca="1" si="193"/>
        <v>#N/A</v>
      </c>
      <c r="EB104" s="23" t="e">
        <f t="shared" ca="1" si="200"/>
        <v>#N/A</v>
      </c>
      <c r="EC104" s="23" t="e">
        <f t="shared" ca="1" si="201"/>
        <v>#N/A</v>
      </c>
      <c r="ED104" s="23" t="e">
        <f t="shared" ca="1" si="222"/>
        <v>#N/A</v>
      </c>
      <c r="EE104" s="23" t="e">
        <f t="shared" ca="1" si="223"/>
        <v>#N/A</v>
      </c>
      <c r="EF104" s="23" t="e">
        <f t="shared" ca="1" si="125"/>
        <v>#N/A</v>
      </c>
      <c r="EG104" s="23" t="e">
        <f t="shared" ca="1" si="126"/>
        <v>#N/A</v>
      </c>
      <c r="EH104" s="23" t="e">
        <f t="shared" ca="1" si="232"/>
        <v>#N/A</v>
      </c>
      <c r="EI104" s="23" t="e">
        <f t="shared" ca="1" si="233"/>
        <v>#N/A</v>
      </c>
      <c r="EJ104" s="23" t="e">
        <f t="shared" ca="1" si="121"/>
        <v>#N/A</v>
      </c>
      <c r="EK104" s="23" t="e">
        <f t="shared" ca="1" si="122"/>
        <v>#N/A</v>
      </c>
      <c r="EL104" s="23" t="e">
        <f t="shared" ca="1" si="131"/>
        <v>#N/A</v>
      </c>
      <c r="EM104" s="23" t="e">
        <f t="shared" ca="1" si="132"/>
        <v>#N/A</v>
      </c>
      <c r="EN104" s="228" t="e">
        <f t="shared" ca="1" si="151"/>
        <v>#N/A</v>
      </c>
      <c r="EO104" s="93" t="e">
        <f t="shared" ca="1" si="152"/>
        <v>#N/A</v>
      </c>
      <c r="EP104" s="93" t="e">
        <f t="shared" ca="1" si="153"/>
        <v>#N/A</v>
      </c>
    </row>
    <row r="105" spans="1:146" x14ac:dyDescent="0.2">
      <c r="A105" s="172" t="e">
        <f ca="1">VLOOKUP($D105,Curves!$A$2:$I$1700,9)</f>
        <v>#N/A</v>
      </c>
      <c r="B105" s="86" t="e">
        <f t="shared" ca="1" si="136"/>
        <v>#N/A</v>
      </c>
      <c r="C105" s="86">
        <f t="shared" si="137"/>
        <v>28</v>
      </c>
      <c r="D105" s="139">
        <v>39845</v>
      </c>
      <c r="E105" s="173" t="e">
        <f ca="1">VLOOKUP($D105,Curves!$A$2:$H$1700,2)*$B105</f>
        <v>#N/A</v>
      </c>
      <c r="F105" s="172" t="e">
        <f ca="1">VLOOKUP($D105,Curves!$A$2:$H$1700,3)*$B105</f>
        <v>#N/A</v>
      </c>
      <c r="G105" s="172" t="e">
        <f ca="1">VLOOKUP($D105,Curves!$A$2:$H$1700,7)*$B105</f>
        <v>#N/A</v>
      </c>
      <c r="H105" s="172" t="e">
        <f ca="1">VLOOKUP($D105,Curves!$A$2:$H$1700,5)*$B105</f>
        <v>#N/A</v>
      </c>
      <c r="I105" s="172" t="e">
        <f ca="1">VLOOKUP($D105,Curves!$A$2:$H$1700,4)*$B105</f>
        <v>#N/A</v>
      </c>
      <c r="J105" s="174" t="e">
        <f ca="1">VLOOKUP($D105,Curves!$A$2:$H$1700,8)*$B105</f>
        <v>#N/A</v>
      </c>
      <c r="K105" s="172" t="e">
        <f t="shared" ca="1" si="138"/>
        <v>#N/A</v>
      </c>
      <c r="L105" s="140" t="e">
        <f ca="1">VLOOKUP($D105,Curves!$N$2:$T$2600,2)*$B105</f>
        <v>#N/A</v>
      </c>
      <c r="M105" s="141" t="e">
        <f ca="1">VLOOKUP($D105,Curves!$N$2:$T$2600,3)*$B105</f>
        <v>#N/A</v>
      </c>
      <c r="N105" s="181" t="e">
        <f t="shared" ca="1" si="139"/>
        <v>#N/A</v>
      </c>
      <c r="O105" s="182" t="e">
        <f t="shared" ca="1" si="140"/>
        <v>#N/A</v>
      </c>
      <c r="P105" s="173" t="e">
        <f t="shared" ca="1" si="135"/>
        <v>#N/A</v>
      </c>
      <c r="Q105" s="140" t="e">
        <f ca="1">VLOOKUP($D105,Curves!$N$2:$T$2600,4)*$B105</f>
        <v>#N/A</v>
      </c>
      <c r="R105" s="141" t="e">
        <f ca="1">VLOOKUP($D105,Curves!$N$2:$T$2600,5)*$B105</f>
        <v>#N/A</v>
      </c>
      <c r="S105" s="181" t="e">
        <f t="shared" ca="1" si="141"/>
        <v>#N/A</v>
      </c>
      <c r="T105" s="182" t="e">
        <f t="shared" ca="1" si="142"/>
        <v>#N/A</v>
      </c>
      <c r="U105" s="151" t="e">
        <f t="shared" ca="1" si="143"/>
        <v>#N/A</v>
      </c>
      <c r="V105" s="151" t="e">
        <f t="shared" ca="1" si="144"/>
        <v>#N/A</v>
      </c>
      <c r="W105" s="151" t="e">
        <f t="shared" ca="1" si="145"/>
        <v>#N/A</v>
      </c>
      <c r="X105" s="343" t="e">
        <f ca="1">VLOOKUP($D105,[2]CurveFetch!$D$8:$S$13000,16,0)*$B105</f>
        <v>#N/A</v>
      </c>
      <c r="Y105" s="141" t="e">
        <f ca="1">VLOOKUP($D105,Curves!$N$2:$T$2600,7)*$B105</f>
        <v>#N/A</v>
      </c>
      <c r="Z105" s="200" t="e">
        <f t="shared" ca="1" si="146"/>
        <v>#N/A</v>
      </c>
      <c r="AA105" s="181" t="e">
        <f t="shared" ca="1" si="147"/>
        <v>#N/A</v>
      </c>
      <c r="AB105" s="181" t="e">
        <f t="shared" ca="1" si="148"/>
        <v>#N/A</v>
      </c>
      <c r="AC105" s="181" t="e">
        <f t="shared" ca="1" si="148"/>
        <v>#N/A</v>
      </c>
      <c r="AD105" s="181" t="e">
        <f t="shared" ca="1" si="149"/>
        <v>#N/A</v>
      </c>
      <c r="AE105" s="182" t="e">
        <f t="shared" ca="1" si="150"/>
        <v>#N/A</v>
      </c>
      <c r="AF105" s="23" t="e">
        <f t="shared" ca="1" si="176"/>
        <v>#N/A</v>
      </c>
      <c r="AG105" s="23" t="e">
        <f t="shared" ca="1" si="177"/>
        <v>#N/A</v>
      </c>
      <c r="AH105" s="23" t="e">
        <f t="shared" ca="1" si="194"/>
        <v>#N/A</v>
      </c>
      <c r="AI105" s="23" t="e">
        <f t="shared" ca="1" si="195"/>
        <v>#N/A</v>
      </c>
      <c r="AJ105" s="23" t="e">
        <f t="shared" ca="1" si="206"/>
        <v>#N/A</v>
      </c>
      <c r="AK105" s="23" t="e">
        <f t="shared" ca="1" si="207"/>
        <v>#N/A</v>
      </c>
      <c r="AL105" s="23" t="e">
        <f t="shared" ca="1" si="216"/>
        <v>#N/A</v>
      </c>
      <c r="AM105" s="23" t="e">
        <f t="shared" ca="1" si="217"/>
        <v>#N/A</v>
      </c>
      <c r="AN105" s="23" t="e">
        <f t="shared" ca="1" si="224"/>
        <v>#N/A</v>
      </c>
      <c r="AO105" s="23" t="e">
        <f t="shared" ca="1" si="225"/>
        <v>#N/A</v>
      </c>
      <c r="AP105" s="23" t="e">
        <f t="shared" ca="1" si="218"/>
        <v>#N/A</v>
      </c>
      <c r="AQ105" s="23" t="e">
        <f t="shared" ca="1" si="219"/>
        <v>#N/A</v>
      </c>
      <c r="AR105" s="23" t="e">
        <f t="shared" ca="1" si="228"/>
        <v>#N/A</v>
      </c>
      <c r="AS105" s="23" t="e">
        <f t="shared" ca="1" si="229"/>
        <v>#N/A</v>
      </c>
      <c r="AT105" s="23" t="e">
        <f t="shared" ca="1" si="123"/>
        <v>#N/A</v>
      </c>
      <c r="AU105" s="23" t="e">
        <f t="shared" ca="1" si="124"/>
        <v>#N/A</v>
      </c>
      <c r="AV105" s="228" t="e">
        <f t="shared" ca="1" si="154"/>
        <v>#N/A</v>
      </c>
      <c r="AW105" s="26" t="e">
        <f t="shared" ca="1" si="155"/>
        <v>#N/A</v>
      </c>
      <c r="AX105" s="228" t="e">
        <f t="shared" ca="1" si="156"/>
        <v>#N/A</v>
      </c>
      <c r="AY105" s="23" t="e">
        <f t="shared" ca="1" si="170"/>
        <v>#N/A</v>
      </c>
      <c r="AZ105" s="23" t="e">
        <f t="shared" ca="1" si="171"/>
        <v>#N/A</v>
      </c>
      <c r="BA105" s="23" t="e">
        <f t="shared" ca="1" si="178"/>
        <v>#N/A</v>
      </c>
      <c r="BB105" s="23" t="e">
        <f t="shared" ca="1" si="179"/>
        <v>#N/A</v>
      </c>
      <c r="BC105" s="23" t="e">
        <f t="shared" ca="1" si="172"/>
        <v>#N/A</v>
      </c>
      <c r="BD105" s="23" t="e">
        <f t="shared" ca="1" si="173"/>
        <v>#N/A</v>
      </c>
      <c r="BE105" s="23" t="e">
        <f t="shared" ca="1" si="180"/>
        <v>#N/A</v>
      </c>
      <c r="BF105" s="23" t="e">
        <f t="shared" ca="1" si="181"/>
        <v>#N/A</v>
      </c>
      <c r="BG105" s="23" t="e">
        <f t="shared" ca="1" si="186"/>
        <v>#N/A</v>
      </c>
      <c r="BH105" s="23" t="e">
        <f t="shared" ca="1" si="187"/>
        <v>#N/A</v>
      </c>
      <c r="BI105" s="23" t="e">
        <f t="shared" ca="1" si="202"/>
        <v>#N/A</v>
      </c>
      <c r="BJ105" s="23" t="e">
        <f t="shared" ca="1" si="203"/>
        <v>#N/A</v>
      </c>
      <c r="BK105" s="23" t="e">
        <f t="shared" ca="1" si="204"/>
        <v>#N/A</v>
      </c>
      <c r="BL105" s="23" t="e">
        <f t="shared" ca="1" si="205"/>
        <v>#N/A</v>
      </c>
      <c r="BM105" s="23" t="e">
        <f t="shared" ca="1" si="208"/>
        <v>#N/A</v>
      </c>
      <c r="BN105" s="23" t="e">
        <f t="shared" ca="1" si="209"/>
        <v>#N/A</v>
      </c>
      <c r="BO105" s="23" t="e">
        <f t="shared" ca="1" si="226"/>
        <v>#N/A</v>
      </c>
      <c r="BP105" s="23" t="e">
        <f t="shared" ca="1" si="227"/>
        <v>#N/A</v>
      </c>
      <c r="BQ105" s="23" t="e">
        <f t="shared" ca="1" si="236"/>
        <v>#N/A</v>
      </c>
      <c r="BR105" s="23" t="e">
        <f t="shared" ca="1" si="237"/>
        <v>#N/A</v>
      </c>
      <c r="BS105" s="23" t="e">
        <f t="shared" ca="1" si="127"/>
        <v>#N/A</v>
      </c>
      <c r="BT105" s="23" t="e">
        <f t="shared" ca="1" si="128"/>
        <v>#N/A</v>
      </c>
      <c r="BU105" s="23" t="e">
        <f t="shared" ca="1" si="129"/>
        <v>#N/A</v>
      </c>
      <c r="BV105" s="23" t="e">
        <f t="shared" ca="1" si="130"/>
        <v>#N/A</v>
      </c>
      <c r="BW105" s="389" t="e">
        <f t="shared" ca="1" si="157"/>
        <v>#N/A</v>
      </c>
      <c r="BX105" s="224" t="e">
        <f t="shared" ca="1" si="158"/>
        <v>#N/A</v>
      </c>
      <c r="BY105" s="93" t="e">
        <f t="shared" ca="1" si="159"/>
        <v>#N/A</v>
      </c>
      <c r="BZ105" s="23" t="e">
        <f t="shared" ca="1" si="184"/>
        <v>#N/A</v>
      </c>
      <c r="CA105" s="23" t="e">
        <f t="shared" ca="1" si="185"/>
        <v>#N/A</v>
      </c>
      <c r="CB105" s="23" t="e">
        <f t="shared" ca="1" si="210"/>
        <v>#N/A</v>
      </c>
      <c r="CC105" s="23" t="e">
        <f t="shared" ca="1" si="211"/>
        <v>#N/A</v>
      </c>
      <c r="CD105" s="23" t="e">
        <f t="shared" ca="1" si="115"/>
        <v>#N/A</v>
      </c>
      <c r="CE105" s="23" t="e">
        <f t="shared" ca="1" si="116"/>
        <v>#N/A</v>
      </c>
      <c r="CF105" s="228" t="e">
        <f t="shared" ca="1" si="160"/>
        <v>#N/A</v>
      </c>
      <c r="CG105" s="224" t="e">
        <f t="shared" ca="1" si="161"/>
        <v>#N/A</v>
      </c>
      <c r="CH105" s="228" t="e">
        <f t="shared" ca="1" si="162"/>
        <v>#N/A</v>
      </c>
      <c r="CI105" s="23" t="e">
        <f t="shared" ca="1" si="163"/>
        <v>#N/A</v>
      </c>
      <c r="CJ105" s="23" t="e">
        <f t="shared" ca="1" si="164"/>
        <v>#N/A</v>
      </c>
      <c r="CK105" s="23" t="e">
        <f t="shared" ca="1" si="168"/>
        <v>#N/A</v>
      </c>
      <c r="CL105" s="23" t="e">
        <f t="shared" ca="1" si="169"/>
        <v>#N/A</v>
      </c>
      <c r="CM105" s="23" t="e">
        <f t="shared" ca="1" si="174"/>
        <v>#N/A</v>
      </c>
      <c r="CN105" s="23" t="e">
        <f t="shared" ca="1" si="175"/>
        <v>#N/A</v>
      </c>
      <c r="CO105" s="23" t="e">
        <f t="shared" ca="1" si="182"/>
        <v>#N/A</v>
      </c>
      <c r="CP105" s="23" t="e">
        <f t="shared" ca="1" si="183"/>
        <v>#N/A</v>
      </c>
      <c r="CQ105" s="23" t="e">
        <f t="shared" ca="1" si="188"/>
        <v>#N/A</v>
      </c>
      <c r="CR105" s="23" t="e">
        <f t="shared" ca="1" si="189"/>
        <v>#N/A</v>
      </c>
      <c r="CS105" s="23" t="e">
        <f t="shared" ca="1" si="190"/>
        <v>#N/A</v>
      </c>
      <c r="CT105" s="23" t="e">
        <f t="shared" ca="1" si="191"/>
        <v>#N/A</v>
      </c>
      <c r="CU105" s="23" t="e">
        <f t="shared" ca="1" si="196"/>
        <v>#N/A</v>
      </c>
      <c r="CV105" s="23" t="e">
        <f t="shared" ca="1" si="197"/>
        <v>#N/A</v>
      </c>
      <c r="CW105" s="23" t="e">
        <f t="shared" ca="1" si="234"/>
        <v>#N/A</v>
      </c>
      <c r="CX105" s="23" t="e">
        <f t="shared" ca="1" si="235"/>
        <v>#N/A</v>
      </c>
      <c r="CY105" s="23" t="e">
        <f t="shared" ca="1" si="198"/>
        <v>#N/A</v>
      </c>
      <c r="CZ105" s="23" t="e">
        <f t="shared" ca="1" si="199"/>
        <v>#N/A</v>
      </c>
      <c r="DA105" s="23" t="e">
        <f t="shared" ca="1" si="212"/>
        <v>#N/A</v>
      </c>
      <c r="DB105" s="23" t="e">
        <f t="shared" ca="1" si="213"/>
        <v>#N/A</v>
      </c>
      <c r="DC105" s="23"/>
      <c r="DD105" s="23"/>
      <c r="DE105" s="23" t="e">
        <f t="shared" ca="1" si="214"/>
        <v>#N/A</v>
      </c>
      <c r="DF105" s="23" t="e">
        <f t="shared" ca="1" si="215"/>
        <v>#N/A</v>
      </c>
      <c r="DG105" s="23" t="e">
        <f t="shared" ca="1" si="220"/>
        <v>#N/A</v>
      </c>
      <c r="DH105" s="23" t="e">
        <f t="shared" ca="1" si="221"/>
        <v>#N/A</v>
      </c>
      <c r="DI105" s="23" t="e">
        <f t="shared" ca="1" si="230"/>
        <v>#N/A</v>
      </c>
      <c r="DJ105" s="23" t="e">
        <f t="shared" ca="1" si="231"/>
        <v>#N/A</v>
      </c>
      <c r="DK105" s="23" t="e">
        <f t="shared" ca="1" si="113"/>
        <v>#N/A</v>
      </c>
      <c r="DL105" s="23" t="e">
        <f t="shared" ca="1" si="114"/>
        <v>#N/A</v>
      </c>
      <c r="DM105" s="23" t="e">
        <f t="shared" ca="1" si="117"/>
        <v>#N/A</v>
      </c>
      <c r="DN105" s="23" t="e">
        <f t="shared" ca="1" si="118"/>
        <v>#N/A</v>
      </c>
      <c r="DO105" s="23" t="e">
        <f t="shared" ca="1" si="119"/>
        <v>#N/A</v>
      </c>
      <c r="DP105" s="23" t="e">
        <f t="shared" ca="1" si="120"/>
        <v>#N/A</v>
      </c>
      <c r="DQ105" s="23" t="e">
        <f t="shared" ca="1" si="133"/>
        <v>#N/A</v>
      </c>
      <c r="DR105" s="23" t="e">
        <f t="shared" ca="1" si="134"/>
        <v>#N/A</v>
      </c>
      <c r="DS105" s="228" t="e">
        <f t="shared" ca="1" si="165"/>
        <v>#N/A</v>
      </c>
      <c r="DT105" s="93" t="e">
        <f t="shared" ca="1" si="166"/>
        <v>#N/A</v>
      </c>
      <c r="DU105" s="228" t="e">
        <f t="shared" ca="1" si="167"/>
        <v>#N/A</v>
      </c>
      <c r="DZ105" s="23" t="e">
        <f t="shared" ca="1" si="192"/>
        <v>#N/A</v>
      </c>
      <c r="EA105" s="23" t="e">
        <f t="shared" ca="1" si="193"/>
        <v>#N/A</v>
      </c>
      <c r="EB105" s="23" t="e">
        <f t="shared" ca="1" si="200"/>
        <v>#N/A</v>
      </c>
      <c r="EC105" s="23" t="e">
        <f t="shared" ca="1" si="201"/>
        <v>#N/A</v>
      </c>
      <c r="ED105" s="23" t="e">
        <f t="shared" ca="1" si="222"/>
        <v>#N/A</v>
      </c>
      <c r="EE105" s="23" t="e">
        <f t="shared" ca="1" si="223"/>
        <v>#N/A</v>
      </c>
      <c r="EF105" s="23" t="e">
        <f t="shared" ca="1" si="125"/>
        <v>#N/A</v>
      </c>
      <c r="EG105" s="23" t="e">
        <f t="shared" ca="1" si="126"/>
        <v>#N/A</v>
      </c>
      <c r="EH105" s="23" t="e">
        <f t="shared" ca="1" si="232"/>
        <v>#N/A</v>
      </c>
      <c r="EI105" s="23" t="e">
        <f t="shared" ca="1" si="233"/>
        <v>#N/A</v>
      </c>
      <c r="EJ105" s="23" t="e">
        <f t="shared" ca="1" si="121"/>
        <v>#N/A</v>
      </c>
      <c r="EK105" s="23" t="e">
        <f t="shared" ca="1" si="122"/>
        <v>#N/A</v>
      </c>
      <c r="EL105" s="23" t="e">
        <f t="shared" ca="1" si="131"/>
        <v>#N/A</v>
      </c>
      <c r="EM105" s="23" t="e">
        <f t="shared" ca="1" si="132"/>
        <v>#N/A</v>
      </c>
      <c r="EN105" s="228" t="e">
        <f t="shared" ca="1" si="151"/>
        <v>#N/A</v>
      </c>
      <c r="EO105" s="93" t="e">
        <f t="shared" ca="1" si="152"/>
        <v>#N/A</v>
      </c>
      <c r="EP105" s="93" t="e">
        <f t="shared" ca="1" si="153"/>
        <v>#N/A</v>
      </c>
    </row>
    <row r="106" spans="1:146" x14ac:dyDescent="0.2">
      <c r="A106" s="172" t="e">
        <f ca="1">VLOOKUP($D106,Curves!$A$2:$I$1700,9)</f>
        <v>#N/A</v>
      </c>
      <c r="B106" s="86" t="e">
        <f t="shared" ca="1" si="136"/>
        <v>#N/A</v>
      </c>
      <c r="C106" s="86">
        <f t="shared" si="137"/>
        <v>31</v>
      </c>
      <c r="D106" s="139">
        <v>39873</v>
      </c>
      <c r="E106" s="173" t="e">
        <f ca="1">VLOOKUP($D106,Curves!$A$2:$H$1700,2)*$B106</f>
        <v>#N/A</v>
      </c>
      <c r="F106" s="172" t="e">
        <f ca="1">VLOOKUP($D106,Curves!$A$2:$H$1700,3)*$B106</f>
        <v>#N/A</v>
      </c>
      <c r="G106" s="172" t="e">
        <f ca="1">VLOOKUP($D106,Curves!$A$2:$H$1700,7)*$B106</f>
        <v>#N/A</v>
      </c>
      <c r="H106" s="172" t="e">
        <f ca="1">VLOOKUP($D106,Curves!$A$2:$H$1700,5)*$B106</f>
        <v>#N/A</v>
      </c>
      <c r="I106" s="172" t="e">
        <f ca="1">VLOOKUP($D106,Curves!$A$2:$H$1700,4)*$B106</f>
        <v>#N/A</v>
      </c>
      <c r="J106" s="174" t="e">
        <f ca="1">VLOOKUP($D106,Curves!$A$2:$H$1700,8)*$B106</f>
        <v>#N/A</v>
      </c>
      <c r="K106" s="172" t="e">
        <f t="shared" ca="1" si="138"/>
        <v>#N/A</v>
      </c>
      <c r="L106" s="140" t="e">
        <f ca="1">VLOOKUP($D106,Curves!$N$2:$T$2600,2)*$B106</f>
        <v>#N/A</v>
      </c>
      <c r="M106" s="141" t="e">
        <f ca="1">VLOOKUP($D106,Curves!$N$2:$T$2600,3)*$B106</f>
        <v>#N/A</v>
      </c>
      <c r="N106" s="181" t="e">
        <f t="shared" ca="1" si="139"/>
        <v>#N/A</v>
      </c>
      <c r="O106" s="182" t="e">
        <f t="shared" ca="1" si="140"/>
        <v>#N/A</v>
      </c>
      <c r="P106" s="173" t="e">
        <f t="shared" ca="1" si="135"/>
        <v>#N/A</v>
      </c>
      <c r="Q106" s="140" t="e">
        <f ca="1">VLOOKUP($D106,Curves!$N$2:$T$2600,4)*$B106</f>
        <v>#N/A</v>
      </c>
      <c r="R106" s="141" t="e">
        <f ca="1">VLOOKUP($D106,Curves!$N$2:$T$2600,5)*$B106</f>
        <v>#N/A</v>
      </c>
      <c r="S106" s="181" t="e">
        <f t="shared" ca="1" si="141"/>
        <v>#N/A</v>
      </c>
      <c r="T106" s="182" t="e">
        <f t="shared" ca="1" si="142"/>
        <v>#N/A</v>
      </c>
      <c r="U106" s="151" t="e">
        <f t="shared" ca="1" si="143"/>
        <v>#N/A</v>
      </c>
      <c r="V106" s="151" t="e">
        <f t="shared" ca="1" si="144"/>
        <v>#N/A</v>
      </c>
      <c r="W106" s="151" t="e">
        <f t="shared" ca="1" si="145"/>
        <v>#N/A</v>
      </c>
      <c r="X106" s="343" t="e">
        <f ca="1">VLOOKUP($D106,[2]CurveFetch!$D$8:$S$13000,16,0)*$B106</f>
        <v>#N/A</v>
      </c>
      <c r="Y106" s="141" t="e">
        <f ca="1">VLOOKUP($D106,Curves!$N$2:$T$2600,7)*$B106</f>
        <v>#N/A</v>
      </c>
      <c r="Z106" s="200" t="e">
        <f t="shared" ca="1" si="146"/>
        <v>#N/A</v>
      </c>
      <c r="AA106" s="181" t="e">
        <f t="shared" ca="1" si="147"/>
        <v>#N/A</v>
      </c>
      <c r="AB106" s="181" t="e">
        <f t="shared" ca="1" si="148"/>
        <v>#N/A</v>
      </c>
      <c r="AC106" s="181" t="e">
        <f t="shared" ca="1" si="148"/>
        <v>#N/A</v>
      </c>
      <c r="AD106" s="181" t="e">
        <f t="shared" ca="1" si="149"/>
        <v>#N/A</v>
      </c>
      <c r="AE106" s="182" t="e">
        <f t="shared" ca="1" si="150"/>
        <v>#N/A</v>
      </c>
      <c r="AF106" s="23" t="e">
        <f t="shared" ca="1" si="176"/>
        <v>#N/A</v>
      </c>
      <c r="AG106" s="23" t="e">
        <f t="shared" ca="1" si="177"/>
        <v>#N/A</v>
      </c>
      <c r="AH106" s="23" t="e">
        <f t="shared" ca="1" si="194"/>
        <v>#N/A</v>
      </c>
      <c r="AI106" s="23" t="e">
        <f t="shared" ca="1" si="195"/>
        <v>#N/A</v>
      </c>
      <c r="AJ106" s="23" t="e">
        <f t="shared" ca="1" si="206"/>
        <v>#N/A</v>
      </c>
      <c r="AK106" s="23" t="e">
        <f t="shared" ca="1" si="207"/>
        <v>#N/A</v>
      </c>
      <c r="AL106" s="23" t="e">
        <f t="shared" ca="1" si="216"/>
        <v>#N/A</v>
      </c>
      <c r="AM106" s="23" t="e">
        <f t="shared" ca="1" si="217"/>
        <v>#N/A</v>
      </c>
      <c r="AN106" s="23" t="e">
        <f t="shared" ca="1" si="224"/>
        <v>#N/A</v>
      </c>
      <c r="AO106" s="23" t="e">
        <f t="shared" ca="1" si="225"/>
        <v>#N/A</v>
      </c>
      <c r="AP106" s="23" t="e">
        <f t="shared" ca="1" si="218"/>
        <v>#N/A</v>
      </c>
      <c r="AQ106" s="23" t="e">
        <f t="shared" ca="1" si="219"/>
        <v>#N/A</v>
      </c>
      <c r="AR106" s="23" t="e">
        <f t="shared" ca="1" si="228"/>
        <v>#N/A</v>
      </c>
      <c r="AS106" s="23" t="e">
        <f t="shared" ca="1" si="229"/>
        <v>#N/A</v>
      </c>
      <c r="AT106" s="23" t="e">
        <f t="shared" ca="1" si="123"/>
        <v>#N/A</v>
      </c>
      <c r="AU106" s="23" t="e">
        <f t="shared" ca="1" si="124"/>
        <v>#N/A</v>
      </c>
      <c r="AV106" s="228" t="e">
        <f t="shared" ca="1" si="154"/>
        <v>#N/A</v>
      </c>
      <c r="AW106" s="26" t="e">
        <f t="shared" ca="1" si="155"/>
        <v>#N/A</v>
      </c>
      <c r="AX106" s="228" t="e">
        <f t="shared" ca="1" si="156"/>
        <v>#N/A</v>
      </c>
      <c r="AY106" s="23" t="e">
        <f t="shared" ca="1" si="170"/>
        <v>#N/A</v>
      </c>
      <c r="AZ106" s="23" t="e">
        <f t="shared" ca="1" si="171"/>
        <v>#N/A</v>
      </c>
      <c r="BA106" s="23" t="e">
        <f t="shared" ca="1" si="178"/>
        <v>#N/A</v>
      </c>
      <c r="BB106" s="23" t="e">
        <f t="shared" ca="1" si="179"/>
        <v>#N/A</v>
      </c>
      <c r="BC106" s="23" t="e">
        <f t="shared" ca="1" si="172"/>
        <v>#N/A</v>
      </c>
      <c r="BD106" s="23" t="e">
        <f t="shared" ca="1" si="173"/>
        <v>#N/A</v>
      </c>
      <c r="BE106" s="23" t="e">
        <f t="shared" ca="1" si="180"/>
        <v>#N/A</v>
      </c>
      <c r="BF106" s="23" t="e">
        <f t="shared" ca="1" si="181"/>
        <v>#N/A</v>
      </c>
      <c r="BG106" s="23" t="e">
        <f t="shared" ca="1" si="186"/>
        <v>#N/A</v>
      </c>
      <c r="BH106" s="23" t="e">
        <f t="shared" ca="1" si="187"/>
        <v>#N/A</v>
      </c>
      <c r="BI106" s="23" t="e">
        <f t="shared" ca="1" si="202"/>
        <v>#N/A</v>
      </c>
      <c r="BJ106" s="23" t="e">
        <f t="shared" ca="1" si="203"/>
        <v>#N/A</v>
      </c>
      <c r="BK106" s="23" t="e">
        <f t="shared" ca="1" si="204"/>
        <v>#N/A</v>
      </c>
      <c r="BL106" s="23" t="e">
        <f t="shared" ca="1" si="205"/>
        <v>#N/A</v>
      </c>
      <c r="BM106" s="23" t="e">
        <f t="shared" ca="1" si="208"/>
        <v>#N/A</v>
      </c>
      <c r="BN106" s="23" t="e">
        <f t="shared" ca="1" si="209"/>
        <v>#N/A</v>
      </c>
      <c r="BO106" s="23" t="e">
        <f t="shared" ca="1" si="226"/>
        <v>#N/A</v>
      </c>
      <c r="BP106" s="23" t="e">
        <f t="shared" ca="1" si="227"/>
        <v>#N/A</v>
      </c>
      <c r="BQ106" s="23" t="e">
        <f t="shared" ca="1" si="236"/>
        <v>#N/A</v>
      </c>
      <c r="BR106" s="23" t="e">
        <f t="shared" ca="1" si="237"/>
        <v>#N/A</v>
      </c>
      <c r="BS106" s="23" t="e">
        <f t="shared" ca="1" si="127"/>
        <v>#N/A</v>
      </c>
      <c r="BT106" s="23" t="e">
        <f t="shared" ca="1" si="128"/>
        <v>#N/A</v>
      </c>
      <c r="BU106" s="23" t="e">
        <f t="shared" ca="1" si="129"/>
        <v>#N/A</v>
      </c>
      <c r="BV106" s="23" t="e">
        <f t="shared" ca="1" si="130"/>
        <v>#N/A</v>
      </c>
      <c r="BW106" s="389" t="e">
        <f t="shared" ca="1" si="157"/>
        <v>#N/A</v>
      </c>
      <c r="BX106" s="224" t="e">
        <f t="shared" ca="1" si="158"/>
        <v>#N/A</v>
      </c>
      <c r="BY106" s="93" t="e">
        <f t="shared" ca="1" si="159"/>
        <v>#N/A</v>
      </c>
      <c r="BZ106" s="23" t="e">
        <f t="shared" ca="1" si="184"/>
        <v>#N/A</v>
      </c>
      <c r="CA106" s="23" t="e">
        <f t="shared" ca="1" si="185"/>
        <v>#N/A</v>
      </c>
      <c r="CB106" s="23" t="e">
        <f t="shared" ca="1" si="210"/>
        <v>#N/A</v>
      </c>
      <c r="CC106" s="23" t="e">
        <f t="shared" ca="1" si="211"/>
        <v>#N/A</v>
      </c>
      <c r="CD106" s="23" t="e">
        <f t="shared" ca="1" si="115"/>
        <v>#N/A</v>
      </c>
      <c r="CE106" s="23" t="e">
        <f t="shared" ca="1" si="116"/>
        <v>#N/A</v>
      </c>
      <c r="CF106" s="228" t="e">
        <f t="shared" ca="1" si="160"/>
        <v>#N/A</v>
      </c>
      <c r="CG106" s="224" t="e">
        <f t="shared" ca="1" si="161"/>
        <v>#N/A</v>
      </c>
      <c r="CH106" s="228" t="e">
        <f t="shared" ca="1" si="162"/>
        <v>#N/A</v>
      </c>
      <c r="CI106" s="23" t="e">
        <f t="shared" ca="1" si="163"/>
        <v>#N/A</v>
      </c>
      <c r="CJ106" s="23" t="e">
        <f t="shared" ca="1" si="164"/>
        <v>#N/A</v>
      </c>
      <c r="CK106" s="23" t="e">
        <f t="shared" ca="1" si="168"/>
        <v>#N/A</v>
      </c>
      <c r="CL106" s="23" t="e">
        <f t="shared" ca="1" si="169"/>
        <v>#N/A</v>
      </c>
      <c r="CM106" s="23" t="e">
        <f t="shared" ca="1" si="174"/>
        <v>#N/A</v>
      </c>
      <c r="CN106" s="23" t="e">
        <f t="shared" ca="1" si="175"/>
        <v>#N/A</v>
      </c>
      <c r="CO106" s="23" t="e">
        <f t="shared" ca="1" si="182"/>
        <v>#N/A</v>
      </c>
      <c r="CP106" s="23" t="e">
        <f t="shared" ca="1" si="183"/>
        <v>#N/A</v>
      </c>
      <c r="CQ106" s="23" t="e">
        <f t="shared" ca="1" si="188"/>
        <v>#N/A</v>
      </c>
      <c r="CR106" s="23" t="e">
        <f t="shared" ca="1" si="189"/>
        <v>#N/A</v>
      </c>
      <c r="CS106" s="23" t="e">
        <f t="shared" ca="1" si="190"/>
        <v>#N/A</v>
      </c>
      <c r="CT106" s="23" t="e">
        <f t="shared" ca="1" si="191"/>
        <v>#N/A</v>
      </c>
      <c r="CU106" s="23" t="e">
        <f t="shared" ca="1" si="196"/>
        <v>#N/A</v>
      </c>
      <c r="CV106" s="23" t="e">
        <f t="shared" ca="1" si="197"/>
        <v>#N/A</v>
      </c>
      <c r="CW106" s="23" t="e">
        <f t="shared" ca="1" si="234"/>
        <v>#N/A</v>
      </c>
      <c r="CX106" s="23" t="e">
        <f t="shared" ca="1" si="235"/>
        <v>#N/A</v>
      </c>
      <c r="CY106" s="23" t="e">
        <f t="shared" ca="1" si="198"/>
        <v>#N/A</v>
      </c>
      <c r="CZ106" s="23" t="e">
        <f t="shared" ca="1" si="199"/>
        <v>#N/A</v>
      </c>
      <c r="DA106" s="23" t="e">
        <f t="shared" ca="1" si="212"/>
        <v>#N/A</v>
      </c>
      <c r="DB106" s="23" t="e">
        <f t="shared" ca="1" si="213"/>
        <v>#N/A</v>
      </c>
      <c r="DC106" s="23"/>
      <c r="DD106" s="23"/>
      <c r="DE106" s="23" t="e">
        <f t="shared" ca="1" si="214"/>
        <v>#N/A</v>
      </c>
      <c r="DF106" s="23" t="e">
        <f t="shared" ca="1" si="215"/>
        <v>#N/A</v>
      </c>
      <c r="DG106" s="23" t="e">
        <f t="shared" ca="1" si="220"/>
        <v>#N/A</v>
      </c>
      <c r="DH106" s="23" t="e">
        <f t="shared" ca="1" si="221"/>
        <v>#N/A</v>
      </c>
      <c r="DI106" s="23" t="e">
        <f t="shared" ca="1" si="230"/>
        <v>#N/A</v>
      </c>
      <c r="DJ106" s="23" t="e">
        <f t="shared" ca="1" si="231"/>
        <v>#N/A</v>
      </c>
      <c r="DK106" s="23" t="e">
        <f t="shared" ref="DK106:DK169" ca="1" si="238">$DK$7*$J$2*$J$5*$AB106</f>
        <v>#N/A</v>
      </c>
      <c r="DL106" s="23" t="e">
        <f t="shared" ref="DL106:DL169" ca="1" si="239">$DK$7*$J$3*$J$5*$AC106</f>
        <v>#N/A</v>
      </c>
      <c r="DM106" s="23" t="e">
        <f t="shared" ca="1" si="117"/>
        <v>#N/A</v>
      </c>
      <c r="DN106" s="23" t="e">
        <f t="shared" ca="1" si="118"/>
        <v>#N/A</v>
      </c>
      <c r="DO106" s="23" t="e">
        <f t="shared" ca="1" si="119"/>
        <v>#N/A</v>
      </c>
      <c r="DP106" s="23" t="e">
        <f t="shared" ca="1" si="120"/>
        <v>#N/A</v>
      </c>
      <c r="DQ106" s="23" t="e">
        <f t="shared" ca="1" si="133"/>
        <v>#N/A</v>
      </c>
      <c r="DR106" s="23" t="e">
        <f t="shared" ca="1" si="134"/>
        <v>#N/A</v>
      </c>
      <c r="DS106" s="228" t="e">
        <f t="shared" ca="1" si="165"/>
        <v>#N/A</v>
      </c>
      <c r="DT106" s="93" t="e">
        <f t="shared" ca="1" si="166"/>
        <v>#N/A</v>
      </c>
      <c r="DU106" s="228" t="e">
        <f t="shared" ca="1" si="167"/>
        <v>#N/A</v>
      </c>
      <c r="DZ106" s="23" t="e">
        <f t="shared" ca="1" si="192"/>
        <v>#N/A</v>
      </c>
      <c r="EA106" s="23" t="e">
        <f t="shared" ca="1" si="193"/>
        <v>#N/A</v>
      </c>
      <c r="EB106" s="23" t="e">
        <f t="shared" ca="1" si="200"/>
        <v>#N/A</v>
      </c>
      <c r="EC106" s="23" t="e">
        <f t="shared" ca="1" si="201"/>
        <v>#N/A</v>
      </c>
      <c r="ED106" s="23" t="e">
        <f t="shared" ca="1" si="222"/>
        <v>#N/A</v>
      </c>
      <c r="EE106" s="23" t="e">
        <f t="shared" ca="1" si="223"/>
        <v>#N/A</v>
      </c>
      <c r="EF106" s="23" t="e">
        <f t="shared" ca="1" si="125"/>
        <v>#N/A</v>
      </c>
      <c r="EG106" s="23" t="e">
        <f t="shared" ca="1" si="126"/>
        <v>#N/A</v>
      </c>
      <c r="EH106" s="23" t="e">
        <f t="shared" ca="1" si="232"/>
        <v>#N/A</v>
      </c>
      <c r="EI106" s="23" t="e">
        <f t="shared" ca="1" si="233"/>
        <v>#N/A</v>
      </c>
      <c r="EJ106" s="23" t="e">
        <f t="shared" ca="1" si="121"/>
        <v>#N/A</v>
      </c>
      <c r="EK106" s="23" t="e">
        <f t="shared" ca="1" si="122"/>
        <v>#N/A</v>
      </c>
      <c r="EL106" s="23" t="e">
        <f t="shared" ca="1" si="131"/>
        <v>#N/A</v>
      </c>
      <c r="EM106" s="23" t="e">
        <f t="shared" ca="1" si="132"/>
        <v>#N/A</v>
      </c>
      <c r="EN106" s="228" t="e">
        <f t="shared" ca="1" si="151"/>
        <v>#N/A</v>
      </c>
      <c r="EO106" s="93" t="e">
        <f t="shared" ca="1" si="152"/>
        <v>#N/A</v>
      </c>
      <c r="EP106" s="93" t="e">
        <f t="shared" ca="1" si="153"/>
        <v>#N/A</v>
      </c>
    </row>
    <row r="107" spans="1:146" x14ac:dyDescent="0.2">
      <c r="A107" s="172" t="e">
        <f ca="1">VLOOKUP($D107,Curves!$A$2:$I$1700,9)</f>
        <v>#N/A</v>
      </c>
      <c r="B107" s="86" t="e">
        <f t="shared" ca="1" si="136"/>
        <v>#N/A</v>
      </c>
      <c r="C107" s="86">
        <f t="shared" si="137"/>
        <v>30</v>
      </c>
      <c r="D107" s="139">
        <v>39904</v>
      </c>
      <c r="E107" s="173" t="e">
        <f ca="1">VLOOKUP($D107,Curves!$A$2:$H$1700,2)*$B107</f>
        <v>#N/A</v>
      </c>
      <c r="F107" s="172" t="e">
        <f ca="1">VLOOKUP($D107,Curves!$A$2:$H$1700,3)*$B107</f>
        <v>#N/A</v>
      </c>
      <c r="G107" s="172" t="e">
        <f ca="1">VLOOKUP($D107,Curves!$A$2:$H$1700,7)*$B107</f>
        <v>#N/A</v>
      </c>
      <c r="H107" s="172" t="e">
        <f ca="1">VLOOKUP($D107,Curves!$A$2:$H$1700,5)*$B107</f>
        <v>#N/A</v>
      </c>
      <c r="I107" s="172" t="e">
        <f ca="1">VLOOKUP($D107,Curves!$A$2:$H$1700,4)*$B107</f>
        <v>#N/A</v>
      </c>
      <c r="J107" s="174" t="e">
        <f ca="1">VLOOKUP($D107,Curves!$A$2:$H$1700,8)*$B107</f>
        <v>#N/A</v>
      </c>
      <c r="K107" s="172" t="e">
        <f t="shared" ca="1" si="138"/>
        <v>#N/A</v>
      </c>
      <c r="L107" s="140" t="e">
        <f ca="1">VLOOKUP($D107,Curves!$N$2:$T$2600,2)*$B107</f>
        <v>#N/A</v>
      </c>
      <c r="M107" s="141" t="e">
        <f ca="1">VLOOKUP($D107,Curves!$N$2:$T$2600,3)*$B107</f>
        <v>#N/A</v>
      </c>
      <c r="N107" s="181" t="e">
        <f t="shared" ca="1" si="139"/>
        <v>#N/A</v>
      </c>
      <c r="O107" s="182" t="e">
        <f t="shared" ca="1" si="140"/>
        <v>#N/A</v>
      </c>
      <c r="P107" s="173" t="e">
        <f t="shared" ca="1" si="135"/>
        <v>#N/A</v>
      </c>
      <c r="Q107" s="140" t="e">
        <f ca="1">VLOOKUP($D107,Curves!$N$2:$T$2600,4)*$B107</f>
        <v>#N/A</v>
      </c>
      <c r="R107" s="141" t="e">
        <f ca="1">VLOOKUP($D107,Curves!$N$2:$T$2600,5)*$B107</f>
        <v>#N/A</v>
      </c>
      <c r="S107" s="181" t="e">
        <f t="shared" ca="1" si="141"/>
        <v>#N/A</v>
      </c>
      <c r="T107" s="182" t="e">
        <f t="shared" ca="1" si="142"/>
        <v>#N/A</v>
      </c>
      <c r="U107" s="151" t="e">
        <f t="shared" ca="1" si="143"/>
        <v>#N/A</v>
      </c>
      <c r="V107" s="151" t="e">
        <f t="shared" ca="1" si="144"/>
        <v>#N/A</v>
      </c>
      <c r="W107" s="151" t="e">
        <f t="shared" ca="1" si="145"/>
        <v>#N/A</v>
      </c>
      <c r="X107" s="343" t="e">
        <f ca="1">VLOOKUP($D107,[2]CurveFetch!$D$8:$S$13000,16,0)*$B107</f>
        <v>#N/A</v>
      </c>
      <c r="Y107" s="141" t="e">
        <f ca="1">VLOOKUP($D107,Curves!$N$2:$T$2600,7)*$B107</f>
        <v>#N/A</v>
      </c>
      <c r="Z107" s="200" t="e">
        <f t="shared" ca="1" si="146"/>
        <v>#N/A</v>
      </c>
      <c r="AA107" s="181" t="e">
        <f t="shared" ca="1" si="147"/>
        <v>#N/A</v>
      </c>
      <c r="AB107" s="181" t="e">
        <f t="shared" ca="1" si="148"/>
        <v>#N/A</v>
      </c>
      <c r="AC107" s="181" t="e">
        <f t="shared" ca="1" si="148"/>
        <v>#N/A</v>
      </c>
      <c r="AD107" s="181" t="e">
        <f t="shared" ca="1" si="149"/>
        <v>#N/A</v>
      </c>
      <c r="AE107" s="182" t="e">
        <f t="shared" ca="1" si="150"/>
        <v>#N/A</v>
      </c>
      <c r="AF107" s="23" t="e">
        <f t="shared" ca="1" si="176"/>
        <v>#N/A</v>
      </c>
      <c r="AG107" s="23" t="e">
        <f t="shared" ca="1" si="177"/>
        <v>#N/A</v>
      </c>
      <c r="AH107" s="23" t="e">
        <f t="shared" ca="1" si="194"/>
        <v>#N/A</v>
      </c>
      <c r="AI107" s="23" t="e">
        <f t="shared" ca="1" si="195"/>
        <v>#N/A</v>
      </c>
      <c r="AJ107" s="23" t="e">
        <f t="shared" ca="1" si="206"/>
        <v>#N/A</v>
      </c>
      <c r="AK107" s="23" t="e">
        <f t="shared" ca="1" si="207"/>
        <v>#N/A</v>
      </c>
      <c r="AL107" s="23" t="e">
        <f t="shared" ca="1" si="216"/>
        <v>#N/A</v>
      </c>
      <c r="AM107" s="23" t="e">
        <f t="shared" ca="1" si="217"/>
        <v>#N/A</v>
      </c>
      <c r="AN107" s="23" t="e">
        <f t="shared" ca="1" si="224"/>
        <v>#N/A</v>
      </c>
      <c r="AO107" s="23" t="e">
        <f t="shared" ca="1" si="225"/>
        <v>#N/A</v>
      </c>
      <c r="AP107" s="23" t="e">
        <f t="shared" ca="1" si="218"/>
        <v>#N/A</v>
      </c>
      <c r="AQ107" s="23" t="e">
        <f t="shared" ca="1" si="219"/>
        <v>#N/A</v>
      </c>
      <c r="AR107" s="23" t="e">
        <f t="shared" ca="1" si="228"/>
        <v>#N/A</v>
      </c>
      <c r="AS107" s="23" t="e">
        <f t="shared" ca="1" si="229"/>
        <v>#N/A</v>
      </c>
      <c r="AT107" s="23" t="e">
        <f t="shared" ca="1" si="123"/>
        <v>#N/A</v>
      </c>
      <c r="AU107" s="23" t="e">
        <f t="shared" ca="1" si="124"/>
        <v>#N/A</v>
      </c>
      <c r="AV107" s="228" t="e">
        <f t="shared" ca="1" si="154"/>
        <v>#N/A</v>
      </c>
      <c r="AW107" s="26" t="e">
        <f t="shared" ca="1" si="155"/>
        <v>#N/A</v>
      </c>
      <c r="AX107" s="228" t="e">
        <f t="shared" ca="1" si="156"/>
        <v>#N/A</v>
      </c>
      <c r="AY107" s="23" t="e">
        <f t="shared" ca="1" si="170"/>
        <v>#N/A</v>
      </c>
      <c r="AZ107" s="23" t="e">
        <f t="shared" ca="1" si="171"/>
        <v>#N/A</v>
      </c>
      <c r="BA107" s="23" t="e">
        <f t="shared" ca="1" si="178"/>
        <v>#N/A</v>
      </c>
      <c r="BB107" s="23" t="e">
        <f t="shared" ca="1" si="179"/>
        <v>#N/A</v>
      </c>
      <c r="BC107" s="23" t="e">
        <f t="shared" ca="1" si="172"/>
        <v>#N/A</v>
      </c>
      <c r="BD107" s="23" t="e">
        <f t="shared" ca="1" si="173"/>
        <v>#N/A</v>
      </c>
      <c r="BE107" s="23" t="e">
        <f t="shared" ca="1" si="180"/>
        <v>#N/A</v>
      </c>
      <c r="BF107" s="23" t="e">
        <f t="shared" ca="1" si="181"/>
        <v>#N/A</v>
      </c>
      <c r="BG107" s="23" t="e">
        <f t="shared" ca="1" si="186"/>
        <v>#N/A</v>
      </c>
      <c r="BH107" s="23" t="e">
        <f t="shared" ca="1" si="187"/>
        <v>#N/A</v>
      </c>
      <c r="BI107" s="23" t="e">
        <f t="shared" ca="1" si="202"/>
        <v>#N/A</v>
      </c>
      <c r="BJ107" s="23" t="e">
        <f t="shared" ca="1" si="203"/>
        <v>#N/A</v>
      </c>
      <c r="BK107" s="23" t="e">
        <f t="shared" ca="1" si="204"/>
        <v>#N/A</v>
      </c>
      <c r="BL107" s="23" t="e">
        <f t="shared" ca="1" si="205"/>
        <v>#N/A</v>
      </c>
      <c r="BM107" s="23" t="e">
        <f t="shared" ca="1" si="208"/>
        <v>#N/A</v>
      </c>
      <c r="BN107" s="23" t="e">
        <f t="shared" ca="1" si="209"/>
        <v>#N/A</v>
      </c>
      <c r="BO107" s="23" t="e">
        <f t="shared" ca="1" si="226"/>
        <v>#N/A</v>
      </c>
      <c r="BP107" s="23" t="e">
        <f t="shared" ca="1" si="227"/>
        <v>#N/A</v>
      </c>
      <c r="BQ107" s="23" t="e">
        <f t="shared" ca="1" si="236"/>
        <v>#N/A</v>
      </c>
      <c r="BR107" s="23" t="e">
        <f t="shared" ca="1" si="237"/>
        <v>#N/A</v>
      </c>
      <c r="BS107" s="23" t="e">
        <f t="shared" ca="1" si="127"/>
        <v>#N/A</v>
      </c>
      <c r="BT107" s="23" t="e">
        <f t="shared" ca="1" si="128"/>
        <v>#N/A</v>
      </c>
      <c r="BU107" s="23" t="e">
        <f t="shared" ca="1" si="129"/>
        <v>#N/A</v>
      </c>
      <c r="BV107" s="23" t="e">
        <f t="shared" ca="1" si="130"/>
        <v>#N/A</v>
      </c>
      <c r="BW107" s="389" t="e">
        <f t="shared" ca="1" si="157"/>
        <v>#N/A</v>
      </c>
      <c r="BX107" s="224" t="e">
        <f t="shared" ca="1" si="158"/>
        <v>#N/A</v>
      </c>
      <c r="BY107" s="93" t="e">
        <f t="shared" ca="1" si="159"/>
        <v>#N/A</v>
      </c>
      <c r="BZ107" s="23" t="e">
        <f t="shared" ca="1" si="184"/>
        <v>#N/A</v>
      </c>
      <c r="CA107" s="23" t="e">
        <f t="shared" ca="1" si="185"/>
        <v>#N/A</v>
      </c>
      <c r="CB107" s="23" t="e">
        <f t="shared" ca="1" si="210"/>
        <v>#N/A</v>
      </c>
      <c r="CC107" s="23" t="e">
        <f t="shared" ca="1" si="211"/>
        <v>#N/A</v>
      </c>
      <c r="CD107" s="23" t="e">
        <f t="shared" ref="CD107:CD170" ca="1" si="240">$CD$7*$J$2*$J$5*$N107</f>
        <v>#N/A</v>
      </c>
      <c r="CE107" s="23" t="e">
        <f t="shared" ref="CE107:CE170" ca="1" si="241">$CD$7*$J$3*$J$5*$O107</f>
        <v>#N/A</v>
      </c>
      <c r="CF107" s="228" t="e">
        <f t="shared" ca="1" si="160"/>
        <v>#N/A</v>
      </c>
      <c r="CG107" s="224" t="e">
        <f t="shared" ca="1" si="161"/>
        <v>#N/A</v>
      </c>
      <c r="CH107" s="228" t="e">
        <f t="shared" ca="1" si="162"/>
        <v>#N/A</v>
      </c>
      <c r="CI107" s="23" t="e">
        <f t="shared" ca="1" si="163"/>
        <v>#N/A</v>
      </c>
      <c r="CJ107" s="23" t="e">
        <f t="shared" ca="1" si="164"/>
        <v>#N/A</v>
      </c>
      <c r="CK107" s="23" t="e">
        <f t="shared" ca="1" si="168"/>
        <v>#N/A</v>
      </c>
      <c r="CL107" s="23" t="e">
        <f t="shared" ca="1" si="169"/>
        <v>#N/A</v>
      </c>
      <c r="CM107" s="23" t="e">
        <f t="shared" ca="1" si="174"/>
        <v>#N/A</v>
      </c>
      <c r="CN107" s="23" t="e">
        <f t="shared" ca="1" si="175"/>
        <v>#N/A</v>
      </c>
      <c r="CO107" s="23" t="e">
        <f t="shared" ca="1" si="182"/>
        <v>#N/A</v>
      </c>
      <c r="CP107" s="23" t="e">
        <f t="shared" ca="1" si="183"/>
        <v>#N/A</v>
      </c>
      <c r="CQ107" s="23" t="e">
        <f t="shared" ca="1" si="188"/>
        <v>#N/A</v>
      </c>
      <c r="CR107" s="23" t="e">
        <f t="shared" ca="1" si="189"/>
        <v>#N/A</v>
      </c>
      <c r="CS107" s="23" t="e">
        <f t="shared" ca="1" si="190"/>
        <v>#N/A</v>
      </c>
      <c r="CT107" s="23" t="e">
        <f t="shared" ca="1" si="191"/>
        <v>#N/A</v>
      </c>
      <c r="CU107" s="23" t="e">
        <f t="shared" ca="1" si="196"/>
        <v>#N/A</v>
      </c>
      <c r="CV107" s="23" t="e">
        <f t="shared" ca="1" si="197"/>
        <v>#N/A</v>
      </c>
      <c r="CW107" s="23" t="e">
        <f t="shared" ca="1" si="234"/>
        <v>#N/A</v>
      </c>
      <c r="CX107" s="23" t="e">
        <f t="shared" ca="1" si="235"/>
        <v>#N/A</v>
      </c>
      <c r="CY107" s="23" t="e">
        <f t="shared" ca="1" si="198"/>
        <v>#N/A</v>
      </c>
      <c r="CZ107" s="23" t="e">
        <f t="shared" ca="1" si="199"/>
        <v>#N/A</v>
      </c>
      <c r="DA107" s="23" t="e">
        <f t="shared" ca="1" si="212"/>
        <v>#N/A</v>
      </c>
      <c r="DB107" s="23" t="e">
        <f t="shared" ca="1" si="213"/>
        <v>#N/A</v>
      </c>
      <c r="DC107" s="23"/>
      <c r="DD107" s="23"/>
      <c r="DE107" s="23" t="e">
        <f t="shared" ca="1" si="214"/>
        <v>#N/A</v>
      </c>
      <c r="DF107" s="23" t="e">
        <f t="shared" ca="1" si="215"/>
        <v>#N/A</v>
      </c>
      <c r="DG107" s="23" t="e">
        <f t="shared" ca="1" si="220"/>
        <v>#N/A</v>
      </c>
      <c r="DH107" s="23" t="e">
        <f t="shared" ca="1" si="221"/>
        <v>#N/A</v>
      </c>
      <c r="DI107" s="23" t="e">
        <f t="shared" ca="1" si="230"/>
        <v>#N/A</v>
      </c>
      <c r="DJ107" s="23" t="e">
        <f t="shared" ca="1" si="231"/>
        <v>#N/A</v>
      </c>
      <c r="DK107" s="23" t="e">
        <f t="shared" ca="1" si="238"/>
        <v>#N/A</v>
      </c>
      <c r="DL107" s="23" t="e">
        <f t="shared" ca="1" si="239"/>
        <v>#N/A</v>
      </c>
      <c r="DM107" s="23" t="e">
        <f t="shared" ref="DM107:DM170" ca="1" si="242">$DM$7*$J$2*$J$5*$AB107</f>
        <v>#N/A</v>
      </c>
      <c r="DN107" s="23" t="e">
        <f t="shared" ref="DN107:DN170" ca="1" si="243">$DM$7*$J$3*$J$5*$AC107</f>
        <v>#N/A</v>
      </c>
      <c r="DO107" s="23" t="e">
        <f t="shared" ref="DO107:DO170" ca="1" si="244">$DO$7*$J$2*$J$5*$AB107</f>
        <v>#N/A</v>
      </c>
      <c r="DP107" s="23" t="e">
        <f t="shared" ref="DP107:DP170" ca="1" si="245">$DO$7*$J$3*$J$5*$AC107</f>
        <v>#N/A</v>
      </c>
      <c r="DQ107" s="23" t="e">
        <f t="shared" ca="1" si="133"/>
        <v>#N/A</v>
      </c>
      <c r="DR107" s="23" t="e">
        <f t="shared" ca="1" si="134"/>
        <v>#N/A</v>
      </c>
      <c r="DS107" s="228" t="e">
        <f t="shared" ca="1" si="165"/>
        <v>#N/A</v>
      </c>
      <c r="DT107" s="93" t="e">
        <f t="shared" ca="1" si="166"/>
        <v>#N/A</v>
      </c>
      <c r="DU107" s="228" t="e">
        <f t="shared" ca="1" si="167"/>
        <v>#N/A</v>
      </c>
      <c r="DZ107" s="23" t="e">
        <f t="shared" ca="1" si="192"/>
        <v>#N/A</v>
      </c>
      <c r="EA107" s="23" t="e">
        <f t="shared" ca="1" si="193"/>
        <v>#N/A</v>
      </c>
      <c r="EB107" s="23" t="e">
        <f t="shared" ca="1" si="200"/>
        <v>#N/A</v>
      </c>
      <c r="EC107" s="23" t="e">
        <f t="shared" ca="1" si="201"/>
        <v>#N/A</v>
      </c>
      <c r="ED107" s="23" t="e">
        <f t="shared" ca="1" si="222"/>
        <v>#N/A</v>
      </c>
      <c r="EE107" s="23" t="e">
        <f t="shared" ca="1" si="223"/>
        <v>#N/A</v>
      </c>
      <c r="EF107" s="23" t="e">
        <f t="shared" ca="1" si="125"/>
        <v>#N/A</v>
      </c>
      <c r="EG107" s="23" t="e">
        <f t="shared" ca="1" si="126"/>
        <v>#N/A</v>
      </c>
      <c r="EH107" s="23" t="e">
        <f t="shared" ca="1" si="232"/>
        <v>#N/A</v>
      </c>
      <c r="EI107" s="23" t="e">
        <f t="shared" ca="1" si="233"/>
        <v>#N/A</v>
      </c>
      <c r="EJ107" s="23" t="e">
        <f t="shared" ref="EJ107:EJ170" ca="1" si="246">$EJ$7*$J$2*$J$5*$AB107</f>
        <v>#N/A</v>
      </c>
      <c r="EK107" s="23" t="e">
        <f t="shared" ref="EK107:EK170" ca="1" si="247">$EJ$7*$J$3*$J$5*$AC107</f>
        <v>#N/A</v>
      </c>
      <c r="EL107" s="23" t="e">
        <f t="shared" ca="1" si="131"/>
        <v>#N/A</v>
      </c>
      <c r="EM107" s="23" t="e">
        <f t="shared" ca="1" si="132"/>
        <v>#N/A</v>
      </c>
      <c r="EN107" s="228" t="e">
        <f t="shared" ca="1" si="151"/>
        <v>#N/A</v>
      </c>
      <c r="EO107" s="93" t="e">
        <f t="shared" ca="1" si="152"/>
        <v>#N/A</v>
      </c>
      <c r="EP107" s="93" t="e">
        <f t="shared" ca="1" si="153"/>
        <v>#N/A</v>
      </c>
    </row>
    <row r="108" spans="1:146" x14ac:dyDescent="0.2">
      <c r="A108" s="172" t="e">
        <f ca="1">VLOOKUP($D108,Curves!$A$2:$I$1700,9)</f>
        <v>#N/A</v>
      </c>
      <c r="B108" s="86" t="e">
        <f t="shared" ca="1" si="136"/>
        <v>#N/A</v>
      </c>
      <c r="C108" s="86">
        <f t="shared" si="137"/>
        <v>31</v>
      </c>
      <c r="D108" s="139">
        <v>39934</v>
      </c>
      <c r="E108" s="173" t="e">
        <f ca="1">VLOOKUP($D108,Curves!$A$2:$H$1700,2)*$B108</f>
        <v>#N/A</v>
      </c>
      <c r="F108" s="172" t="e">
        <f ca="1">VLOOKUP($D108,Curves!$A$2:$H$1700,3)*$B108</f>
        <v>#N/A</v>
      </c>
      <c r="G108" s="172" t="e">
        <f ca="1">VLOOKUP($D108,Curves!$A$2:$H$1700,7)*$B108</f>
        <v>#N/A</v>
      </c>
      <c r="H108" s="172" t="e">
        <f ca="1">VLOOKUP($D108,Curves!$A$2:$H$1700,5)*$B108</f>
        <v>#N/A</v>
      </c>
      <c r="I108" s="172" t="e">
        <f ca="1">VLOOKUP($D108,Curves!$A$2:$H$1700,4)*$B108</f>
        <v>#N/A</v>
      </c>
      <c r="J108" s="174" t="e">
        <f ca="1">VLOOKUP($D108,Curves!$A$2:$H$1700,8)*$B108</f>
        <v>#N/A</v>
      </c>
      <c r="K108" s="172" t="e">
        <f t="shared" ca="1" si="138"/>
        <v>#N/A</v>
      </c>
      <c r="L108" s="140" t="e">
        <f ca="1">VLOOKUP($D108,Curves!$N$2:$T$2600,2)*$B108</f>
        <v>#N/A</v>
      </c>
      <c r="M108" s="141" t="e">
        <f ca="1">VLOOKUP($D108,Curves!$N$2:$T$2600,3)*$B108</f>
        <v>#N/A</v>
      </c>
      <c r="N108" s="181" t="e">
        <f t="shared" ca="1" si="139"/>
        <v>#N/A</v>
      </c>
      <c r="O108" s="182" t="e">
        <f t="shared" ca="1" si="140"/>
        <v>#N/A</v>
      </c>
      <c r="P108" s="173" t="e">
        <f t="shared" ca="1" si="135"/>
        <v>#N/A</v>
      </c>
      <c r="Q108" s="140" t="e">
        <f ca="1">VLOOKUP($D108,Curves!$N$2:$T$2600,4)*$B108</f>
        <v>#N/A</v>
      </c>
      <c r="R108" s="141" t="e">
        <f ca="1">VLOOKUP($D108,Curves!$N$2:$T$2600,5)*$B108</f>
        <v>#N/A</v>
      </c>
      <c r="S108" s="181" t="e">
        <f t="shared" ca="1" si="141"/>
        <v>#N/A</v>
      </c>
      <c r="T108" s="182" t="e">
        <f t="shared" ca="1" si="142"/>
        <v>#N/A</v>
      </c>
      <c r="U108" s="151" t="e">
        <f t="shared" ca="1" si="143"/>
        <v>#N/A</v>
      </c>
      <c r="V108" s="151" t="e">
        <f t="shared" ca="1" si="144"/>
        <v>#N/A</v>
      </c>
      <c r="W108" s="151" t="e">
        <f t="shared" ca="1" si="145"/>
        <v>#N/A</v>
      </c>
      <c r="X108" s="343" t="e">
        <f ca="1">VLOOKUP($D108,[2]CurveFetch!$D$8:$S$13000,16,0)*$B108</f>
        <v>#N/A</v>
      </c>
      <c r="Y108" s="141" t="e">
        <f ca="1">VLOOKUP($D108,Curves!$N$2:$T$2600,7)*$B108</f>
        <v>#N/A</v>
      </c>
      <c r="Z108" s="200" t="e">
        <f t="shared" ca="1" si="146"/>
        <v>#N/A</v>
      </c>
      <c r="AA108" s="181" t="e">
        <f t="shared" ca="1" si="147"/>
        <v>#N/A</v>
      </c>
      <c r="AB108" s="181" t="e">
        <f t="shared" ca="1" si="148"/>
        <v>#N/A</v>
      </c>
      <c r="AC108" s="181" t="e">
        <f t="shared" ca="1" si="148"/>
        <v>#N/A</v>
      </c>
      <c r="AD108" s="181" t="e">
        <f t="shared" ca="1" si="149"/>
        <v>#N/A</v>
      </c>
      <c r="AE108" s="182" t="e">
        <f t="shared" ca="1" si="150"/>
        <v>#N/A</v>
      </c>
      <c r="AF108" s="23" t="e">
        <f t="shared" ca="1" si="176"/>
        <v>#N/A</v>
      </c>
      <c r="AG108" s="23" t="e">
        <f t="shared" ca="1" si="177"/>
        <v>#N/A</v>
      </c>
      <c r="AH108" s="23" t="e">
        <f t="shared" ca="1" si="194"/>
        <v>#N/A</v>
      </c>
      <c r="AI108" s="23" t="e">
        <f t="shared" ca="1" si="195"/>
        <v>#N/A</v>
      </c>
      <c r="AJ108" s="23" t="e">
        <f t="shared" ca="1" si="206"/>
        <v>#N/A</v>
      </c>
      <c r="AK108" s="23" t="e">
        <f t="shared" ca="1" si="207"/>
        <v>#N/A</v>
      </c>
      <c r="AL108" s="23" t="e">
        <f t="shared" ca="1" si="216"/>
        <v>#N/A</v>
      </c>
      <c r="AM108" s="23" t="e">
        <f t="shared" ca="1" si="217"/>
        <v>#N/A</v>
      </c>
      <c r="AN108" s="23" t="e">
        <f t="shared" ca="1" si="224"/>
        <v>#N/A</v>
      </c>
      <c r="AO108" s="23" t="e">
        <f t="shared" ca="1" si="225"/>
        <v>#N/A</v>
      </c>
      <c r="AP108" s="23" t="e">
        <f t="shared" ca="1" si="218"/>
        <v>#N/A</v>
      </c>
      <c r="AQ108" s="23" t="e">
        <f t="shared" ca="1" si="219"/>
        <v>#N/A</v>
      </c>
      <c r="AR108" s="23" t="e">
        <f t="shared" ca="1" si="228"/>
        <v>#N/A</v>
      </c>
      <c r="AS108" s="23" t="e">
        <f t="shared" ca="1" si="229"/>
        <v>#N/A</v>
      </c>
      <c r="AT108" s="23" t="e">
        <f t="shared" ref="AT108:AT171" ca="1" si="248">$AT$7*$J$2*$J$5*$N108</f>
        <v>#N/A</v>
      </c>
      <c r="AU108" s="23" t="e">
        <f t="shared" ref="AU108:AU171" ca="1" si="249">$AT$7*$J$3*$J$5*$O108</f>
        <v>#N/A</v>
      </c>
      <c r="AV108" s="228" t="e">
        <f t="shared" ca="1" si="154"/>
        <v>#N/A</v>
      </c>
      <c r="AW108" s="26" t="e">
        <f t="shared" ca="1" si="155"/>
        <v>#N/A</v>
      </c>
      <c r="AX108" s="228" t="e">
        <f t="shared" ca="1" si="156"/>
        <v>#N/A</v>
      </c>
      <c r="AY108" s="23" t="e">
        <f t="shared" ca="1" si="170"/>
        <v>#N/A</v>
      </c>
      <c r="AZ108" s="23" t="e">
        <f t="shared" ca="1" si="171"/>
        <v>#N/A</v>
      </c>
      <c r="BA108" s="23" t="e">
        <f t="shared" ca="1" si="178"/>
        <v>#N/A</v>
      </c>
      <c r="BB108" s="23" t="e">
        <f t="shared" ca="1" si="179"/>
        <v>#N/A</v>
      </c>
      <c r="BC108" s="23" t="e">
        <f t="shared" ca="1" si="172"/>
        <v>#N/A</v>
      </c>
      <c r="BD108" s="23" t="e">
        <f t="shared" ca="1" si="173"/>
        <v>#N/A</v>
      </c>
      <c r="BE108" s="23" t="e">
        <f t="shared" ca="1" si="180"/>
        <v>#N/A</v>
      </c>
      <c r="BF108" s="23" t="e">
        <f t="shared" ca="1" si="181"/>
        <v>#N/A</v>
      </c>
      <c r="BG108" s="23" t="e">
        <f t="shared" ca="1" si="186"/>
        <v>#N/A</v>
      </c>
      <c r="BH108" s="23" t="e">
        <f t="shared" ca="1" si="187"/>
        <v>#N/A</v>
      </c>
      <c r="BI108" s="23" t="e">
        <f t="shared" ca="1" si="202"/>
        <v>#N/A</v>
      </c>
      <c r="BJ108" s="23" t="e">
        <f t="shared" ca="1" si="203"/>
        <v>#N/A</v>
      </c>
      <c r="BK108" s="23" t="e">
        <f t="shared" ca="1" si="204"/>
        <v>#N/A</v>
      </c>
      <c r="BL108" s="23" t="e">
        <f t="shared" ca="1" si="205"/>
        <v>#N/A</v>
      </c>
      <c r="BM108" s="23" t="e">
        <f t="shared" ca="1" si="208"/>
        <v>#N/A</v>
      </c>
      <c r="BN108" s="23" t="e">
        <f t="shared" ca="1" si="209"/>
        <v>#N/A</v>
      </c>
      <c r="BO108" s="23" t="e">
        <f t="shared" ca="1" si="226"/>
        <v>#N/A</v>
      </c>
      <c r="BP108" s="23" t="e">
        <f t="shared" ca="1" si="227"/>
        <v>#N/A</v>
      </c>
      <c r="BQ108" s="23" t="e">
        <f t="shared" ca="1" si="236"/>
        <v>#N/A</v>
      </c>
      <c r="BR108" s="23" t="e">
        <f t="shared" ca="1" si="237"/>
        <v>#N/A</v>
      </c>
      <c r="BS108" s="23" t="e">
        <f t="shared" ca="1" si="127"/>
        <v>#N/A</v>
      </c>
      <c r="BT108" s="23" t="e">
        <f t="shared" ca="1" si="128"/>
        <v>#N/A</v>
      </c>
      <c r="BU108" s="23" t="e">
        <f t="shared" ca="1" si="129"/>
        <v>#N/A</v>
      </c>
      <c r="BV108" s="23" t="e">
        <f t="shared" ca="1" si="130"/>
        <v>#N/A</v>
      </c>
      <c r="BW108" s="389" t="e">
        <f t="shared" ca="1" si="157"/>
        <v>#N/A</v>
      </c>
      <c r="BX108" s="224" t="e">
        <f t="shared" ca="1" si="158"/>
        <v>#N/A</v>
      </c>
      <c r="BY108" s="93" t="e">
        <f t="shared" ca="1" si="159"/>
        <v>#N/A</v>
      </c>
      <c r="BZ108" s="23" t="e">
        <f t="shared" ca="1" si="184"/>
        <v>#N/A</v>
      </c>
      <c r="CA108" s="23" t="e">
        <f t="shared" ca="1" si="185"/>
        <v>#N/A</v>
      </c>
      <c r="CB108" s="23" t="e">
        <f t="shared" ca="1" si="210"/>
        <v>#N/A</v>
      </c>
      <c r="CC108" s="23" t="e">
        <f t="shared" ca="1" si="211"/>
        <v>#N/A</v>
      </c>
      <c r="CD108" s="23" t="e">
        <f t="shared" ca="1" si="240"/>
        <v>#N/A</v>
      </c>
      <c r="CE108" s="23" t="e">
        <f t="shared" ca="1" si="241"/>
        <v>#N/A</v>
      </c>
      <c r="CF108" s="228" t="e">
        <f t="shared" ca="1" si="160"/>
        <v>#N/A</v>
      </c>
      <c r="CG108" s="224" t="e">
        <f t="shared" ca="1" si="161"/>
        <v>#N/A</v>
      </c>
      <c r="CH108" s="228" t="e">
        <f t="shared" ca="1" si="162"/>
        <v>#N/A</v>
      </c>
      <c r="CI108" s="23" t="e">
        <f t="shared" ca="1" si="163"/>
        <v>#N/A</v>
      </c>
      <c r="CJ108" s="23" t="e">
        <f t="shared" ca="1" si="164"/>
        <v>#N/A</v>
      </c>
      <c r="CK108" s="23" t="e">
        <f t="shared" ca="1" si="168"/>
        <v>#N/A</v>
      </c>
      <c r="CL108" s="23" t="e">
        <f t="shared" ca="1" si="169"/>
        <v>#N/A</v>
      </c>
      <c r="CM108" s="23" t="e">
        <f t="shared" ca="1" si="174"/>
        <v>#N/A</v>
      </c>
      <c r="CN108" s="23" t="e">
        <f t="shared" ca="1" si="175"/>
        <v>#N/A</v>
      </c>
      <c r="CO108" s="23" t="e">
        <f t="shared" ca="1" si="182"/>
        <v>#N/A</v>
      </c>
      <c r="CP108" s="23" t="e">
        <f t="shared" ca="1" si="183"/>
        <v>#N/A</v>
      </c>
      <c r="CQ108" s="23" t="e">
        <f t="shared" ca="1" si="188"/>
        <v>#N/A</v>
      </c>
      <c r="CR108" s="23" t="e">
        <f t="shared" ca="1" si="189"/>
        <v>#N/A</v>
      </c>
      <c r="CS108" s="23" t="e">
        <f t="shared" ca="1" si="190"/>
        <v>#N/A</v>
      </c>
      <c r="CT108" s="23" t="e">
        <f t="shared" ca="1" si="191"/>
        <v>#N/A</v>
      </c>
      <c r="CU108" s="23" t="e">
        <f t="shared" ca="1" si="196"/>
        <v>#N/A</v>
      </c>
      <c r="CV108" s="23" t="e">
        <f t="shared" ca="1" si="197"/>
        <v>#N/A</v>
      </c>
      <c r="CW108" s="23" t="e">
        <f t="shared" ca="1" si="234"/>
        <v>#N/A</v>
      </c>
      <c r="CX108" s="23" t="e">
        <f t="shared" ca="1" si="235"/>
        <v>#N/A</v>
      </c>
      <c r="CY108" s="23" t="e">
        <f t="shared" ca="1" si="198"/>
        <v>#N/A</v>
      </c>
      <c r="CZ108" s="23" t="e">
        <f t="shared" ca="1" si="199"/>
        <v>#N/A</v>
      </c>
      <c r="DA108" s="23" t="e">
        <f t="shared" ca="1" si="212"/>
        <v>#N/A</v>
      </c>
      <c r="DB108" s="23" t="e">
        <f t="shared" ca="1" si="213"/>
        <v>#N/A</v>
      </c>
      <c r="DC108" s="23"/>
      <c r="DD108" s="23"/>
      <c r="DE108" s="23" t="e">
        <f t="shared" ca="1" si="214"/>
        <v>#N/A</v>
      </c>
      <c r="DF108" s="23" t="e">
        <f t="shared" ca="1" si="215"/>
        <v>#N/A</v>
      </c>
      <c r="DG108" s="23" t="e">
        <f t="shared" ca="1" si="220"/>
        <v>#N/A</v>
      </c>
      <c r="DH108" s="23" t="e">
        <f t="shared" ca="1" si="221"/>
        <v>#N/A</v>
      </c>
      <c r="DI108" s="23" t="e">
        <f t="shared" ca="1" si="230"/>
        <v>#N/A</v>
      </c>
      <c r="DJ108" s="23" t="e">
        <f t="shared" ca="1" si="231"/>
        <v>#N/A</v>
      </c>
      <c r="DK108" s="23" t="e">
        <f t="shared" ca="1" si="238"/>
        <v>#N/A</v>
      </c>
      <c r="DL108" s="23" t="e">
        <f t="shared" ca="1" si="239"/>
        <v>#N/A</v>
      </c>
      <c r="DM108" s="23" t="e">
        <f t="shared" ca="1" si="242"/>
        <v>#N/A</v>
      </c>
      <c r="DN108" s="23" t="e">
        <f t="shared" ca="1" si="243"/>
        <v>#N/A</v>
      </c>
      <c r="DO108" s="23" t="e">
        <f t="shared" ca="1" si="244"/>
        <v>#N/A</v>
      </c>
      <c r="DP108" s="23" t="e">
        <f t="shared" ca="1" si="245"/>
        <v>#N/A</v>
      </c>
      <c r="DQ108" s="23" t="e">
        <f t="shared" ca="1" si="133"/>
        <v>#N/A</v>
      </c>
      <c r="DR108" s="23" t="e">
        <f t="shared" ca="1" si="134"/>
        <v>#N/A</v>
      </c>
      <c r="DS108" s="228" t="e">
        <f t="shared" ca="1" si="165"/>
        <v>#N/A</v>
      </c>
      <c r="DT108" s="93" t="e">
        <f t="shared" ca="1" si="166"/>
        <v>#N/A</v>
      </c>
      <c r="DU108" s="228" t="e">
        <f t="shared" ca="1" si="167"/>
        <v>#N/A</v>
      </c>
      <c r="DZ108" s="23" t="e">
        <f t="shared" ca="1" si="192"/>
        <v>#N/A</v>
      </c>
      <c r="EA108" s="23" t="e">
        <f t="shared" ca="1" si="193"/>
        <v>#N/A</v>
      </c>
      <c r="EB108" s="23" t="e">
        <f t="shared" ca="1" si="200"/>
        <v>#N/A</v>
      </c>
      <c r="EC108" s="23" t="e">
        <f t="shared" ca="1" si="201"/>
        <v>#N/A</v>
      </c>
      <c r="ED108" s="23" t="e">
        <f t="shared" ca="1" si="222"/>
        <v>#N/A</v>
      </c>
      <c r="EE108" s="23" t="e">
        <f t="shared" ca="1" si="223"/>
        <v>#N/A</v>
      </c>
      <c r="EF108" s="23" t="e">
        <f t="shared" ref="EF108:EF171" ca="1" si="250">$EF$7*$J$2*$J$5*$AB108</f>
        <v>#N/A</v>
      </c>
      <c r="EG108" s="23" t="e">
        <f t="shared" ref="EG108:EG171" ca="1" si="251">$EF$7*$J$3*$J$5*$AC108</f>
        <v>#N/A</v>
      </c>
      <c r="EH108" s="23" t="e">
        <f t="shared" ca="1" si="232"/>
        <v>#N/A</v>
      </c>
      <c r="EI108" s="23" t="e">
        <f t="shared" ca="1" si="233"/>
        <v>#N/A</v>
      </c>
      <c r="EJ108" s="23" t="e">
        <f t="shared" ca="1" si="246"/>
        <v>#N/A</v>
      </c>
      <c r="EK108" s="23" t="e">
        <f t="shared" ca="1" si="247"/>
        <v>#N/A</v>
      </c>
      <c r="EL108" s="23" t="e">
        <f t="shared" ca="1" si="131"/>
        <v>#N/A</v>
      </c>
      <c r="EM108" s="23" t="e">
        <f t="shared" ca="1" si="132"/>
        <v>#N/A</v>
      </c>
      <c r="EN108" s="228" t="e">
        <f t="shared" ca="1" si="151"/>
        <v>#N/A</v>
      </c>
      <c r="EO108" s="93" t="e">
        <f t="shared" ca="1" si="152"/>
        <v>#N/A</v>
      </c>
      <c r="EP108" s="93" t="e">
        <f t="shared" ca="1" si="153"/>
        <v>#N/A</v>
      </c>
    </row>
    <row r="109" spans="1:146" x14ac:dyDescent="0.2">
      <c r="A109" s="172" t="e">
        <f ca="1">VLOOKUP($D109,Curves!$A$2:$I$1700,9)</f>
        <v>#N/A</v>
      </c>
      <c r="B109" s="86" t="e">
        <f t="shared" ca="1" si="136"/>
        <v>#N/A</v>
      </c>
      <c r="C109" s="86">
        <f t="shared" si="137"/>
        <v>30</v>
      </c>
      <c r="D109" s="139">
        <v>39965</v>
      </c>
      <c r="E109" s="173" t="e">
        <f ca="1">VLOOKUP($D109,Curves!$A$2:$H$1700,2)*$B109</f>
        <v>#N/A</v>
      </c>
      <c r="F109" s="172" t="e">
        <f ca="1">VLOOKUP($D109,Curves!$A$2:$H$1700,3)*$B109</f>
        <v>#N/A</v>
      </c>
      <c r="G109" s="172" t="e">
        <f ca="1">VLOOKUP($D109,Curves!$A$2:$H$1700,7)*$B109</f>
        <v>#N/A</v>
      </c>
      <c r="H109" s="172" t="e">
        <f ca="1">VLOOKUP($D109,Curves!$A$2:$H$1700,5)*$B109</f>
        <v>#N/A</v>
      </c>
      <c r="I109" s="172" t="e">
        <f ca="1">VLOOKUP($D109,Curves!$A$2:$H$1700,4)*$B109</f>
        <v>#N/A</v>
      </c>
      <c r="J109" s="174" t="e">
        <f ca="1">VLOOKUP($D109,Curves!$A$2:$H$1700,8)*$B109</f>
        <v>#N/A</v>
      </c>
      <c r="K109" s="172" t="e">
        <f t="shared" ca="1" si="138"/>
        <v>#N/A</v>
      </c>
      <c r="L109" s="140" t="e">
        <f ca="1">VLOOKUP($D109,Curves!$N$2:$T$2600,2)*$B109</f>
        <v>#N/A</v>
      </c>
      <c r="M109" s="141" t="e">
        <f ca="1">VLOOKUP($D109,Curves!$N$2:$T$2600,3)*$B109</f>
        <v>#N/A</v>
      </c>
      <c r="N109" s="181" t="e">
        <f t="shared" ca="1" si="139"/>
        <v>#N/A</v>
      </c>
      <c r="O109" s="182" t="e">
        <f t="shared" ca="1" si="140"/>
        <v>#N/A</v>
      </c>
      <c r="P109" s="173" t="e">
        <f t="shared" ca="1" si="135"/>
        <v>#N/A</v>
      </c>
      <c r="Q109" s="140" t="e">
        <f ca="1">VLOOKUP($D109,Curves!$N$2:$T$2600,4)*$B109</f>
        <v>#N/A</v>
      </c>
      <c r="R109" s="141" t="e">
        <f ca="1">VLOOKUP($D109,Curves!$N$2:$T$2600,5)*$B109</f>
        <v>#N/A</v>
      </c>
      <c r="S109" s="181" t="e">
        <f t="shared" ca="1" si="141"/>
        <v>#N/A</v>
      </c>
      <c r="T109" s="182" t="e">
        <f t="shared" ca="1" si="142"/>
        <v>#N/A</v>
      </c>
      <c r="U109" s="151" t="e">
        <f t="shared" ca="1" si="143"/>
        <v>#N/A</v>
      </c>
      <c r="V109" s="151" t="e">
        <f t="shared" ca="1" si="144"/>
        <v>#N/A</v>
      </c>
      <c r="W109" s="151" t="e">
        <f t="shared" ca="1" si="145"/>
        <v>#N/A</v>
      </c>
      <c r="X109" s="343" t="e">
        <f ca="1">VLOOKUP($D109,[2]CurveFetch!$D$8:$S$13000,16,0)*$B109</f>
        <v>#N/A</v>
      </c>
      <c r="Y109" s="141" t="e">
        <f ca="1">VLOOKUP($D109,Curves!$N$2:$T$2600,7)*$B109</f>
        <v>#N/A</v>
      </c>
      <c r="Z109" s="200" t="e">
        <f t="shared" ca="1" si="146"/>
        <v>#N/A</v>
      </c>
      <c r="AA109" s="181" t="e">
        <f t="shared" ca="1" si="147"/>
        <v>#N/A</v>
      </c>
      <c r="AB109" s="181" t="e">
        <f t="shared" ca="1" si="148"/>
        <v>#N/A</v>
      </c>
      <c r="AC109" s="181" t="e">
        <f t="shared" ca="1" si="148"/>
        <v>#N/A</v>
      </c>
      <c r="AD109" s="181" t="e">
        <f t="shared" ca="1" si="149"/>
        <v>#N/A</v>
      </c>
      <c r="AE109" s="182" t="e">
        <f t="shared" ca="1" si="150"/>
        <v>#N/A</v>
      </c>
      <c r="AF109" s="23" t="e">
        <f t="shared" ca="1" si="176"/>
        <v>#N/A</v>
      </c>
      <c r="AG109" s="23" t="e">
        <f t="shared" ca="1" si="177"/>
        <v>#N/A</v>
      </c>
      <c r="AH109" s="23" t="e">
        <f t="shared" ca="1" si="194"/>
        <v>#N/A</v>
      </c>
      <c r="AI109" s="23" t="e">
        <f t="shared" ca="1" si="195"/>
        <v>#N/A</v>
      </c>
      <c r="AJ109" s="23" t="e">
        <f t="shared" ca="1" si="206"/>
        <v>#N/A</v>
      </c>
      <c r="AK109" s="23" t="e">
        <f t="shared" ca="1" si="207"/>
        <v>#N/A</v>
      </c>
      <c r="AL109" s="23" t="e">
        <f t="shared" ca="1" si="216"/>
        <v>#N/A</v>
      </c>
      <c r="AM109" s="23" t="e">
        <f t="shared" ca="1" si="217"/>
        <v>#N/A</v>
      </c>
      <c r="AN109" s="23" t="e">
        <f t="shared" ca="1" si="224"/>
        <v>#N/A</v>
      </c>
      <c r="AO109" s="23" t="e">
        <f t="shared" ca="1" si="225"/>
        <v>#N/A</v>
      </c>
      <c r="AP109" s="23" t="e">
        <f t="shared" ca="1" si="218"/>
        <v>#N/A</v>
      </c>
      <c r="AQ109" s="23" t="e">
        <f t="shared" ca="1" si="219"/>
        <v>#N/A</v>
      </c>
      <c r="AR109" s="23" t="e">
        <f t="shared" ca="1" si="228"/>
        <v>#N/A</v>
      </c>
      <c r="AS109" s="23" t="e">
        <f t="shared" ca="1" si="229"/>
        <v>#N/A</v>
      </c>
      <c r="AT109" s="23" t="e">
        <f t="shared" ca="1" si="248"/>
        <v>#N/A</v>
      </c>
      <c r="AU109" s="23" t="e">
        <f t="shared" ca="1" si="249"/>
        <v>#N/A</v>
      </c>
      <c r="AV109" s="228" t="e">
        <f t="shared" ca="1" si="154"/>
        <v>#N/A</v>
      </c>
      <c r="AW109" s="26" t="e">
        <f t="shared" ca="1" si="155"/>
        <v>#N/A</v>
      </c>
      <c r="AX109" s="228" t="e">
        <f t="shared" ca="1" si="156"/>
        <v>#N/A</v>
      </c>
      <c r="AY109" s="23" t="e">
        <f t="shared" ca="1" si="170"/>
        <v>#N/A</v>
      </c>
      <c r="AZ109" s="23" t="e">
        <f t="shared" ca="1" si="171"/>
        <v>#N/A</v>
      </c>
      <c r="BA109" s="23" t="e">
        <f t="shared" ca="1" si="178"/>
        <v>#N/A</v>
      </c>
      <c r="BB109" s="23" t="e">
        <f t="shared" ca="1" si="179"/>
        <v>#N/A</v>
      </c>
      <c r="BC109" s="23" t="e">
        <f t="shared" ca="1" si="172"/>
        <v>#N/A</v>
      </c>
      <c r="BD109" s="23" t="e">
        <f t="shared" ca="1" si="173"/>
        <v>#N/A</v>
      </c>
      <c r="BE109" s="23" t="e">
        <f t="shared" ca="1" si="180"/>
        <v>#N/A</v>
      </c>
      <c r="BF109" s="23" t="e">
        <f t="shared" ca="1" si="181"/>
        <v>#N/A</v>
      </c>
      <c r="BG109" s="23" t="e">
        <f t="shared" ca="1" si="186"/>
        <v>#N/A</v>
      </c>
      <c r="BH109" s="23" t="e">
        <f t="shared" ca="1" si="187"/>
        <v>#N/A</v>
      </c>
      <c r="BI109" s="23" t="e">
        <f t="shared" ca="1" si="202"/>
        <v>#N/A</v>
      </c>
      <c r="BJ109" s="23" t="e">
        <f t="shared" ca="1" si="203"/>
        <v>#N/A</v>
      </c>
      <c r="BK109" s="23" t="e">
        <f t="shared" ca="1" si="204"/>
        <v>#N/A</v>
      </c>
      <c r="BL109" s="23" t="e">
        <f t="shared" ca="1" si="205"/>
        <v>#N/A</v>
      </c>
      <c r="BM109" s="23" t="e">
        <f t="shared" ca="1" si="208"/>
        <v>#N/A</v>
      </c>
      <c r="BN109" s="23" t="e">
        <f t="shared" ca="1" si="209"/>
        <v>#N/A</v>
      </c>
      <c r="BO109" s="23" t="e">
        <f t="shared" ca="1" si="226"/>
        <v>#N/A</v>
      </c>
      <c r="BP109" s="23" t="e">
        <f t="shared" ca="1" si="227"/>
        <v>#N/A</v>
      </c>
      <c r="BQ109" s="23" t="e">
        <f t="shared" ca="1" si="236"/>
        <v>#N/A</v>
      </c>
      <c r="BR109" s="23" t="e">
        <f t="shared" ca="1" si="237"/>
        <v>#N/A</v>
      </c>
      <c r="BS109" s="23" t="e">
        <f t="shared" ca="1" si="127"/>
        <v>#N/A</v>
      </c>
      <c r="BT109" s="23" t="e">
        <f t="shared" ca="1" si="128"/>
        <v>#N/A</v>
      </c>
      <c r="BU109" s="23" t="e">
        <f t="shared" ca="1" si="129"/>
        <v>#N/A</v>
      </c>
      <c r="BV109" s="23" t="e">
        <f t="shared" ca="1" si="130"/>
        <v>#N/A</v>
      </c>
      <c r="BW109" s="389" t="e">
        <f t="shared" ca="1" si="157"/>
        <v>#N/A</v>
      </c>
      <c r="BX109" s="224" t="e">
        <f t="shared" ca="1" si="158"/>
        <v>#N/A</v>
      </c>
      <c r="BY109" s="93" t="e">
        <f t="shared" ca="1" si="159"/>
        <v>#N/A</v>
      </c>
      <c r="BZ109" s="23" t="e">
        <f t="shared" ca="1" si="184"/>
        <v>#N/A</v>
      </c>
      <c r="CA109" s="23" t="e">
        <f t="shared" ca="1" si="185"/>
        <v>#N/A</v>
      </c>
      <c r="CB109" s="23" t="e">
        <f t="shared" ca="1" si="210"/>
        <v>#N/A</v>
      </c>
      <c r="CC109" s="23" t="e">
        <f t="shared" ca="1" si="211"/>
        <v>#N/A</v>
      </c>
      <c r="CD109" s="23" t="e">
        <f t="shared" ca="1" si="240"/>
        <v>#N/A</v>
      </c>
      <c r="CE109" s="23" t="e">
        <f t="shared" ca="1" si="241"/>
        <v>#N/A</v>
      </c>
      <c r="CF109" s="228" t="e">
        <f t="shared" ca="1" si="160"/>
        <v>#N/A</v>
      </c>
      <c r="CG109" s="224" t="e">
        <f t="shared" ca="1" si="161"/>
        <v>#N/A</v>
      </c>
      <c r="CH109" s="228" t="e">
        <f t="shared" ca="1" si="162"/>
        <v>#N/A</v>
      </c>
      <c r="CI109" s="23" t="e">
        <f t="shared" ca="1" si="163"/>
        <v>#N/A</v>
      </c>
      <c r="CJ109" s="23" t="e">
        <f t="shared" ca="1" si="164"/>
        <v>#N/A</v>
      </c>
      <c r="CK109" s="23" t="e">
        <f t="shared" ca="1" si="168"/>
        <v>#N/A</v>
      </c>
      <c r="CL109" s="23" t="e">
        <f t="shared" ca="1" si="169"/>
        <v>#N/A</v>
      </c>
      <c r="CM109" s="23" t="e">
        <f t="shared" ca="1" si="174"/>
        <v>#N/A</v>
      </c>
      <c r="CN109" s="23" t="e">
        <f t="shared" ca="1" si="175"/>
        <v>#N/A</v>
      </c>
      <c r="CO109" s="23" t="e">
        <f t="shared" ca="1" si="182"/>
        <v>#N/A</v>
      </c>
      <c r="CP109" s="23" t="e">
        <f t="shared" ca="1" si="183"/>
        <v>#N/A</v>
      </c>
      <c r="CQ109" s="23" t="e">
        <f t="shared" ca="1" si="188"/>
        <v>#N/A</v>
      </c>
      <c r="CR109" s="23" t="e">
        <f t="shared" ca="1" si="189"/>
        <v>#N/A</v>
      </c>
      <c r="CS109" s="23" t="e">
        <f t="shared" ca="1" si="190"/>
        <v>#N/A</v>
      </c>
      <c r="CT109" s="23" t="e">
        <f t="shared" ca="1" si="191"/>
        <v>#N/A</v>
      </c>
      <c r="CU109" s="23" t="e">
        <f t="shared" ca="1" si="196"/>
        <v>#N/A</v>
      </c>
      <c r="CV109" s="23" t="e">
        <f t="shared" ca="1" si="197"/>
        <v>#N/A</v>
      </c>
      <c r="CW109" s="23" t="e">
        <f t="shared" ca="1" si="234"/>
        <v>#N/A</v>
      </c>
      <c r="CX109" s="23" t="e">
        <f t="shared" ca="1" si="235"/>
        <v>#N/A</v>
      </c>
      <c r="CY109" s="23" t="e">
        <f t="shared" ca="1" si="198"/>
        <v>#N/A</v>
      </c>
      <c r="CZ109" s="23" t="e">
        <f t="shared" ca="1" si="199"/>
        <v>#N/A</v>
      </c>
      <c r="DA109" s="23" t="e">
        <f t="shared" ca="1" si="212"/>
        <v>#N/A</v>
      </c>
      <c r="DB109" s="23" t="e">
        <f t="shared" ca="1" si="213"/>
        <v>#N/A</v>
      </c>
      <c r="DC109" s="23"/>
      <c r="DD109" s="23"/>
      <c r="DE109" s="23" t="e">
        <f t="shared" ca="1" si="214"/>
        <v>#N/A</v>
      </c>
      <c r="DF109" s="23" t="e">
        <f t="shared" ca="1" si="215"/>
        <v>#N/A</v>
      </c>
      <c r="DG109" s="23" t="e">
        <f t="shared" ca="1" si="220"/>
        <v>#N/A</v>
      </c>
      <c r="DH109" s="23" t="e">
        <f t="shared" ca="1" si="221"/>
        <v>#N/A</v>
      </c>
      <c r="DI109" s="23" t="e">
        <f t="shared" ca="1" si="230"/>
        <v>#N/A</v>
      </c>
      <c r="DJ109" s="23" t="e">
        <f t="shared" ca="1" si="231"/>
        <v>#N/A</v>
      </c>
      <c r="DK109" s="23" t="e">
        <f t="shared" ca="1" si="238"/>
        <v>#N/A</v>
      </c>
      <c r="DL109" s="23" t="e">
        <f t="shared" ca="1" si="239"/>
        <v>#N/A</v>
      </c>
      <c r="DM109" s="23" t="e">
        <f t="shared" ca="1" si="242"/>
        <v>#N/A</v>
      </c>
      <c r="DN109" s="23" t="e">
        <f t="shared" ca="1" si="243"/>
        <v>#N/A</v>
      </c>
      <c r="DO109" s="23" t="e">
        <f t="shared" ca="1" si="244"/>
        <v>#N/A</v>
      </c>
      <c r="DP109" s="23" t="e">
        <f t="shared" ca="1" si="245"/>
        <v>#N/A</v>
      </c>
      <c r="DQ109" s="23" t="e">
        <f t="shared" ca="1" si="133"/>
        <v>#N/A</v>
      </c>
      <c r="DR109" s="23" t="e">
        <f t="shared" ca="1" si="134"/>
        <v>#N/A</v>
      </c>
      <c r="DS109" s="228" t="e">
        <f t="shared" ca="1" si="165"/>
        <v>#N/A</v>
      </c>
      <c r="DT109" s="93" t="e">
        <f t="shared" ca="1" si="166"/>
        <v>#N/A</v>
      </c>
      <c r="DU109" s="228" t="e">
        <f t="shared" ca="1" si="167"/>
        <v>#N/A</v>
      </c>
      <c r="DZ109" s="23" t="e">
        <f t="shared" ca="1" si="192"/>
        <v>#N/A</v>
      </c>
      <c r="EA109" s="23" t="e">
        <f t="shared" ca="1" si="193"/>
        <v>#N/A</v>
      </c>
      <c r="EB109" s="23" t="e">
        <f t="shared" ca="1" si="200"/>
        <v>#N/A</v>
      </c>
      <c r="EC109" s="23" t="e">
        <f t="shared" ca="1" si="201"/>
        <v>#N/A</v>
      </c>
      <c r="ED109" s="23" t="e">
        <f t="shared" ca="1" si="222"/>
        <v>#N/A</v>
      </c>
      <c r="EE109" s="23" t="e">
        <f t="shared" ca="1" si="223"/>
        <v>#N/A</v>
      </c>
      <c r="EF109" s="23" t="e">
        <f t="shared" ca="1" si="250"/>
        <v>#N/A</v>
      </c>
      <c r="EG109" s="23" t="e">
        <f t="shared" ca="1" si="251"/>
        <v>#N/A</v>
      </c>
      <c r="EH109" s="23" t="e">
        <f t="shared" ca="1" si="232"/>
        <v>#N/A</v>
      </c>
      <c r="EI109" s="23" t="e">
        <f t="shared" ca="1" si="233"/>
        <v>#N/A</v>
      </c>
      <c r="EJ109" s="23" t="e">
        <f t="shared" ca="1" si="246"/>
        <v>#N/A</v>
      </c>
      <c r="EK109" s="23" t="e">
        <f t="shared" ca="1" si="247"/>
        <v>#N/A</v>
      </c>
      <c r="EL109" s="23" t="e">
        <f t="shared" ca="1" si="131"/>
        <v>#N/A</v>
      </c>
      <c r="EM109" s="23" t="e">
        <f t="shared" ca="1" si="132"/>
        <v>#N/A</v>
      </c>
      <c r="EN109" s="228" t="e">
        <f t="shared" ca="1" si="151"/>
        <v>#N/A</v>
      </c>
      <c r="EO109" s="93" t="e">
        <f t="shared" ca="1" si="152"/>
        <v>#N/A</v>
      </c>
      <c r="EP109" s="93" t="e">
        <f t="shared" ca="1" si="153"/>
        <v>#N/A</v>
      </c>
    </row>
    <row r="110" spans="1:146" x14ac:dyDescent="0.2">
      <c r="A110" s="172" t="e">
        <f ca="1">VLOOKUP($D110,Curves!$A$2:$I$1700,9)</f>
        <v>#N/A</v>
      </c>
      <c r="B110" s="86" t="e">
        <f t="shared" ca="1" si="136"/>
        <v>#N/A</v>
      </c>
      <c r="C110" s="86">
        <f t="shared" si="137"/>
        <v>31</v>
      </c>
      <c r="D110" s="139">
        <v>39995</v>
      </c>
      <c r="E110" s="173" t="e">
        <f ca="1">VLOOKUP($D110,Curves!$A$2:$H$1700,2)*$B110</f>
        <v>#N/A</v>
      </c>
      <c r="F110" s="172" t="e">
        <f ca="1">VLOOKUP($D110,Curves!$A$2:$H$1700,3)*$B110</f>
        <v>#N/A</v>
      </c>
      <c r="G110" s="172" t="e">
        <f ca="1">VLOOKUP($D110,Curves!$A$2:$H$1700,7)*$B110</f>
        <v>#N/A</v>
      </c>
      <c r="H110" s="172" t="e">
        <f ca="1">VLOOKUP($D110,Curves!$A$2:$H$1700,5)*$B110</f>
        <v>#N/A</v>
      </c>
      <c r="I110" s="172" t="e">
        <f ca="1">VLOOKUP($D110,Curves!$A$2:$H$1700,4)*$B110</f>
        <v>#N/A</v>
      </c>
      <c r="J110" s="174" t="e">
        <f ca="1">VLOOKUP($D110,Curves!$A$2:$H$1700,8)*$B110</f>
        <v>#N/A</v>
      </c>
      <c r="K110" s="172" t="e">
        <f t="shared" ca="1" si="138"/>
        <v>#N/A</v>
      </c>
      <c r="L110" s="140" t="e">
        <f ca="1">VLOOKUP($D110,Curves!$N$2:$T$2600,2)*$B110</f>
        <v>#N/A</v>
      </c>
      <c r="M110" s="141" t="e">
        <f ca="1">VLOOKUP($D110,Curves!$N$2:$T$2600,3)*$B110</f>
        <v>#N/A</v>
      </c>
      <c r="N110" s="181" t="e">
        <f t="shared" ca="1" si="139"/>
        <v>#N/A</v>
      </c>
      <c r="O110" s="182" t="e">
        <f t="shared" ca="1" si="140"/>
        <v>#N/A</v>
      </c>
      <c r="P110" s="173" t="e">
        <f t="shared" ca="1" si="135"/>
        <v>#N/A</v>
      </c>
      <c r="Q110" s="140" t="e">
        <f ca="1">VLOOKUP($D110,Curves!$N$2:$T$2600,4)*$B110</f>
        <v>#N/A</v>
      </c>
      <c r="R110" s="141" t="e">
        <f ca="1">VLOOKUP($D110,Curves!$N$2:$T$2600,5)*$B110</f>
        <v>#N/A</v>
      </c>
      <c r="S110" s="181" t="e">
        <f t="shared" ca="1" si="141"/>
        <v>#N/A</v>
      </c>
      <c r="T110" s="182" t="e">
        <f t="shared" ca="1" si="142"/>
        <v>#N/A</v>
      </c>
      <c r="U110" s="151" t="e">
        <f t="shared" ca="1" si="143"/>
        <v>#N/A</v>
      </c>
      <c r="V110" s="151" t="e">
        <f t="shared" ca="1" si="144"/>
        <v>#N/A</v>
      </c>
      <c r="W110" s="151" t="e">
        <f t="shared" ca="1" si="145"/>
        <v>#N/A</v>
      </c>
      <c r="X110" s="343" t="e">
        <f ca="1">VLOOKUP($D110,[2]CurveFetch!$D$8:$S$13000,16,0)*$B110</f>
        <v>#N/A</v>
      </c>
      <c r="Y110" s="141" t="e">
        <f ca="1">VLOOKUP($D110,Curves!$N$2:$T$2600,7)*$B110</f>
        <v>#N/A</v>
      </c>
      <c r="Z110" s="200" t="e">
        <f t="shared" ca="1" si="146"/>
        <v>#N/A</v>
      </c>
      <c r="AA110" s="181" t="e">
        <f t="shared" ca="1" si="147"/>
        <v>#N/A</v>
      </c>
      <c r="AB110" s="181" t="e">
        <f t="shared" ca="1" si="148"/>
        <v>#N/A</v>
      </c>
      <c r="AC110" s="181" t="e">
        <f t="shared" ca="1" si="148"/>
        <v>#N/A</v>
      </c>
      <c r="AD110" s="181" t="e">
        <f t="shared" ca="1" si="149"/>
        <v>#N/A</v>
      </c>
      <c r="AE110" s="182" t="e">
        <f t="shared" ca="1" si="150"/>
        <v>#N/A</v>
      </c>
      <c r="AF110" s="23" t="e">
        <f t="shared" ca="1" si="176"/>
        <v>#N/A</v>
      </c>
      <c r="AG110" s="23" t="e">
        <f t="shared" ca="1" si="177"/>
        <v>#N/A</v>
      </c>
      <c r="AH110" s="23" t="e">
        <f t="shared" ca="1" si="194"/>
        <v>#N/A</v>
      </c>
      <c r="AI110" s="23" t="e">
        <f t="shared" ca="1" si="195"/>
        <v>#N/A</v>
      </c>
      <c r="AJ110" s="23" t="e">
        <f t="shared" ca="1" si="206"/>
        <v>#N/A</v>
      </c>
      <c r="AK110" s="23" t="e">
        <f t="shared" ca="1" si="207"/>
        <v>#N/A</v>
      </c>
      <c r="AL110" s="23" t="e">
        <f t="shared" ca="1" si="216"/>
        <v>#N/A</v>
      </c>
      <c r="AM110" s="23" t="e">
        <f t="shared" ca="1" si="217"/>
        <v>#N/A</v>
      </c>
      <c r="AN110" s="23" t="e">
        <f t="shared" ca="1" si="224"/>
        <v>#N/A</v>
      </c>
      <c r="AO110" s="23" t="e">
        <f t="shared" ca="1" si="225"/>
        <v>#N/A</v>
      </c>
      <c r="AP110" s="23" t="e">
        <f t="shared" ca="1" si="218"/>
        <v>#N/A</v>
      </c>
      <c r="AQ110" s="23" t="e">
        <f t="shared" ca="1" si="219"/>
        <v>#N/A</v>
      </c>
      <c r="AR110" s="23" t="e">
        <f t="shared" ca="1" si="228"/>
        <v>#N/A</v>
      </c>
      <c r="AS110" s="23" t="e">
        <f t="shared" ca="1" si="229"/>
        <v>#N/A</v>
      </c>
      <c r="AT110" s="23" t="e">
        <f t="shared" ca="1" si="248"/>
        <v>#N/A</v>
      </c>
      <c r="AU110" s="23" t="e">
        <f t="shared" ca="1" si="249"/>
        <v>#N/A</v>
      </c>
      <c r="AV110" s="228" t="e">
        <f t="shared" ca="1" si="154"/>
        <v>#N/A</v>
      </c>
      <c r="AW110" s="26" t="e">
        <f t="shared" ca="1" si="155"/>
        <v>#N/A</v>
      </c>
      <c r="AX110" s="228" t="e">
        <f t="shared" ca="1" si="156"/>
        <v>#N/A</v>
      </c>
      <c r="AY110" s="23" t="e">
        <f t="shared" ca="1" si="170"/>
        <v>#N/A</v>
      </c>
      <c r="AZ110" s="23" t="e">
        <f t="shared" ca="1" si="171"/>
        <v>#N/A</v>
      </c>
      <c r="BA110" s="23" t="e">
        <f t="shared" ca="1" si="178"/>
        <v>#N/A</v>
      </c>
      <c r="BB110" s="23" t="e">
        <f t="shared" ca="1" si="179"/>
        <v>#N/A</v>
      </c>
      <c r="BC110" s="23" t="e">
        <f t="shared" ca="1" si="172"/>
        <v>#N/A</v>
      </c>
      <c r="BD110" s="23" t="e">
        <f t="shared" ca="1" si="173"/>
        <v>#N/A</v>
      </c>
      <c r="BE110" s="23" t="e">
        <f t="shared" ca="1" si="180"/>
        <v>#N/A</v>
      </c>
      <c r="BF110" s="23" t="e">
        <f t="shared" ca="1" si="181"/>
        <v>#N/A</v>
      </c>
      <c r="BG110" s="23" t="e">
        <f t="shared" ca="1" si="186"/>
        <v>#N/A</v>
      </c>
      <c r="BH110" s="23" t="e">
        <f t="shared" ca="1" si="187"/>
        <v>#N/A</v>
      </c>
      <c r="BI110" s="23" t="e">
        <f t="shared" ca="1" si="202"/>
        <v>#N/A</v>
      </c>
      <c r="BJ110" s="23" t="e">
        <f t="shared" ca="1" si="203"/>
        <v>#N/A</v>
      </c>
      <c r="BK110" s="23" t="e">
        <f t="shared" ca="1" si="204"/>
        <v>#N/A</v>
      </c>
      <c r="BL110" s="23" t="e">
        <f t="shared" ca="1" si="205"/>
        <v>#N/A</v>
      </c>
      <c r="BM110" s="23" t="e">
        <f t="shared" ca="1" si="208"/>
        <v>#N/A</v>
      </c>
      <c r="BN110" s="23" t="e">
        <f t="shared" ca="1" si="209"/>
        <v>#N/A</v>
      </c>
      <c r="BO110" s="23" t="e">
        <f t="shared" ca="1" si="226"/>
        <v>#N/A</v>
      </c>
      <c r="BP110" s="23" t="e">
        <f t="shared" ca="1" si="227"/>
        <v>#N/A</v>
      </c>
      <c r="BQ110" s="23" t="e">
        <f t="shared" ca="1" si="236"/>
        <v>#N/A</v>
      </c>
      <c r="BR110" s="23" t="e">
        <f t="shared" ca="1" si="237"/>
        <v>#N/A</v>
      </c>
      <c r="BS110" s="23" t="e">
        <f t="shared" ca="1" si="127"/>
        <v>#N/A</v>
      </c>
      <c r="BT110" s="23" t="e">
        <f t="shared" ca="1" si="128"/>
        <v>#N/A</v>
      </c>
      <c r="BU110" s="23" t="e">
        <f t="shared" ca="1" si="129"/>
        <v>#N/A</v>
      </c>
      <c r="BV110" s="23" t="e">
        <f t="shared" ca="1" si="130"/>
        <v>#N/A</v>
      </c>
      <c r="BW110" s="389" t="e">
        <f t="shared" ca="1" si="157"/>
        <v>#N/A</v>
      </c>
      <c r="BX110" s="224" t="e">
        <f t="shared" ca="1" si="158"/>
        <v>#N/A</v>
      </c>
      <c r="BY110" s="93" t="e">
        <f t="shared" ca="1" si="159"/>
        <v>#N/A</v>
      </c>
      <c r="BZ110" s="23" t="e">
        <f t="shared" ca="1" si="184"/>
        <v>#N/A</v>
      </c>
      <c r="CA110" s="23" t="e">
        <f t="shared" ca="1" si="185"/>
        <v>#N/A</v>
      </c>
      <c r="CB110" s="23" t="e">
        <f t="shared" ca="1" si="210"/>
        <v>#N/A</v>
      </c>
      <c r="CC110" s="23" t="e">
        <f t="shared" ca="1" si="211"/>
        <v>#N/A</v>
      </c>
      <c r="CD110" s="23" t="e">
        <f t="shared" ca="1" si="240"/>
        <v>#N/A</v>
      </c>
      <c r="CE110" s="23" t="e">
        <f t="shared" ca="1" si="241"/>
        <v>#N/A</v>
      </c>
      <c r="CF110" s="228" t="e">
        <f t="shared" ca="1" si="160"/>
        <v>#N/A</v>
      </c>
      <c r="CG110" s="224" t="e">
        <f t="shared" ca="1" si="161"/>
        <v>#N/A</v>
      </c>
      <c r="CH110" s="228" t="e">
        <f t="shared" ca="1" si="162"/>
        <v>#N/A</v>
      </c>
      <c r="CI110" s="23" t="e">
        <f t="shared" ca="1" si="163"/>
        <v>#N/A</v>
      </c>
      <c r="CJ110" s="23" t="e">
        <f t="shared" ca="1" si="164"/>
        <v>#N/A</v>
      </c>
      <c r="CK110" s="23" t="e">
        <f t="shared" ca="1" si="168"/>
        <v>#N/A</v>
      </c>
      <c r="CL110" s="23" t="e">
        <f t="shared" ca="1" si="169"/>
        <v>#N/A</v>
      </c>
      <c r="CM110" s="23" t="e">
        <f t="shared" ca="1" si="174"/>
        <v>#N/A</v>
      </c>
      <c r="CN110" s="23" t="e">
        <f t="shared" ca="1" si="175"/>
        <v>#N/A</v>
      </c>
      <c r="CO110" s="23" t="e">
        <f t="shared" ca="1" si="182"/>
        <v>#N/A</v>
      </c>
      <c r="CP110" s="23" t="e">
        <f t="shared" ca="1" si="183"/>
        <v>#N/A</v>
      </c>
      <c r="CQ110" s="23" t="e">
        <f t="shared" ca="1" si="188"/>
        <v>#N/A</v>
      </c>
      <c r="CR110" s="23" t="e">
        <f t="shared" ca="1" si="189"/>
        <v>#N/A</v>
      </c>
      <c r="CS110" s="23" t="e">
        <f t="shared" ca="1" si="190"/>
        <v>#N/A</v>
      </c>
      <c r="CT110" s="23" t="e">
        <f t="shared" ca="1" si="191"/>
        <v>#N/A</v>
      </c>
      <c r="CU110" s="23" t="e">
        <f t="shared" ca="1" si="196"/>
        <v>#N/A</v>
      </c>
      <c r="CV110" s="23" t="e">
        <f t="shared" ca="1" si="197"/>
        <v>#N/A</v>
      </c>
      <c r="CW110" s="23" t="e">
        <f t="shared" ca="1" si="234"/>
        <v>#N/A</v>
      </c>
      <c r="CX110" s="23" t="e">
        <f t="shared" ca="1" si="235"/>
        <v>#N/A</v>
      </c>
      <c r="CY110" s="23" t="e">
        <f t="shared" ca="1" si="198"/>
        <v>#N/A</v>
      </c>
      <c r="CZ110" s="23" t="e">
        <f t="shared" ca="1" si="199"/>
        <v>#N/A</v>
      </c>
      <c r="DA110" s="23" t="e">
        <f t="shared" ca="1" si="212"/>
        <v>#N/A</v>
      </c>
      <c r="DB110" s="23" t="e">
        <f t="shared" ca="1" si="213"/>
        <v>#N/A</v>
      </c>
      <c r="DC110" s="23"/>
      <c r="DD110" s="23"/>
      <c r="DE110" s="23" t="e">
        <f t="shared" ca="1" si="214"/>
        <v>#N/A</v>
      </c>
      <c r="DF110" s="23" t="e">
        <f t="shared" ca="1" si="215"/>
        <v>#N/A</v>
      </c>
      <c r="DG110" s="23" t="e">
        <f t="shared" ca="1" si="220"/>
        <v>#N/A</v>
      </c>
      <c r="DH110" s="23" t="e">
        <f t="shared" ca="1" si="221"/>
        <v>#N/A</v>
      </c>
      <c r="DI110" s="23" t="e">
        <f t="shared" ca="1" si="230"/>
        <v>#N/A</v>
      </c>
      <c r="DJ110" s="23" t="e">
        <f t="shared" ca="1" si="231"/>
        <v>#N/A</v>
      </c>
      <c r="DK110" s="23" t="e">
        <f t="shared" ca="1" si="238"/>
        <v>#N/A</v>
      </c>
      <c r="DL110" s="23" t="e">
        <f t="shared" ca="1" si="239"/>
        <v>#N/A</v>
      </c>
      <c r="DM110" s="23" t="e">
        <f t="shared" ca="1" si="242"/>
        <v>#N/A</v>
      </c>
      <c r="DN110" s="23" t="e">
        <f t="shared" ca="1" si="243"/>
        <v>#N/A</v>
      </c>
      <c r="DO110" s="23" t="e">
        <f t="shared" ca="1" si="244"/>
        <v>#N/A</v>
      </c>
      <c r="DP110" s="23" t="e">
        <f t="shared" ca="1" si="245"/>
        <v>#N/A</v>
      </c>
      <c r="DQ110" s="23" t="e">
        <f t="shared" ca="1" si="133"/>
        <v>#N/A</v>
      </c>
      <c r="DR110" s="23" t="e">
        <f t="shared" ca="1" si="134"/>
        <v>#N/A</v>
      </c>
      <c r="DS110" s="228" t="e">
        <f t="shared" ca="1" si="165"/>
        <v>#N/A</v>
      </c>
      <c r="DT110" s="93" t="e">
        <f t="shared" ca="1" si="166"/>
        <v>#N/A</v>
      </c>
      <c r="DU110" s="228" t="e">
        <f t="shared" ca="1" si="167"/>
        <v>#N/A</v>
      </c>
      <c r="DZ110" s="23" t="e">
        <f t="shared" ca="1" si="192"/>
        <v>#N/A</v>
      </c>
      <c r="EA110" s="23" t="e">
        <f t="shared" ca="1" si="193"/>
        <v>#N/A</v>
      </c>
      <c r="EB110" s="23" t="e">
        <f t="shared" ca="1" si="200"/>
        <v>#N/A</v>
      </c>
      <c r="EC110" s="23" t="e">
        <f t="shared" ca="1" si="201"/>
        <v>#N/A</v>
      </c>
      <c r="ED110" s="23" t="e">
        <f t="shared" ca="1" si="222"/>
        <v>#N/A</v>
      </c>
      <c r="EE110" s="23" t="e">
        <f t="shared" ca="1" si="223"/>
        <v>#N/A</v>
      </c>
      <c r="EF110" s="23" t="e">
        <f t="shared" ca="1" si="250"/>
        <v>#N/A</v>
      </c>
      <c r="EG110" s="23" t="e">
        <f t="shared" ca="1" si="251"/>
        <v>#N/A</v>
      </c>
      <c r="EH110" s="23" t="e">
        <f t="shared" ca="1" si="232"/>
        <v>#N/A</v>
      </c>
      <c r="EI110" s="23" t="e">
        <f t="shared" ca="1" si="233"/>
        <v>#N/A</v>
      </c>
      <c r="EJ110" s="23" t="e">
        <f t="shared" ca="1" si="246"/>
        <v>#N/A</v>
      </c>
      <c r="EK110" s="23" t="e">
        <f t="shared" ca="1" si="247"/>
        <v>#N/A</v>
      </c>
      <c r="EL110" s="23" t="e">
        <f t="shared" ca="1" si="131"/>
        <v>#N/A</v>
      </c>
      <c r="EM110" s="23" t="e">
        <f t="shared" ca="1" si="132"/>
        <v>#N/A</v>
      </c>
      <c r="EN110" s="228" t="e">
        <f t="shared" ca="1" si="151"/>
        <v>#N/A</v>
      </c>
      <c r="EO110" s="93" t="e">
        <f t="shared" ca="1" si="152"/>
        <v>#N/A</v>
      </c>
      <c r="EP110" s="93" t="e">
        <f t="shared" ca="1" si="153"/>
        <v>#N/A</v>
      </c>
    </row>
    <row r="111" spans="1:146" x14ac:dyDescent="0.2">
      <c r="A111" s="172" t="e">
        <f ca="1">VLOOKUP($D111,Curves!$A$2:$I$1700,9)</f>
        <v>#N/A</v>
      </c>
      <c r="B111" s="86" t="e">
        <f t="shared" ca="1" si="136"/>
        <v>#N/A</v>
      </c>
      <c r="C111" s="86">
        <f t="shared" si="137"/>
        <v>31</v>
      </c>
      <c r="D111" s="139">
        <v>40026</v>
      </c>
      <c r="E111" s="173" t="e">
        <f ca="1">VLOOKUP($D111,Curves!$A$2:$H$1700,2)*$B111</f>
        <v>#N/A</v>
      </c>
      <c r="F111" s="172" t="e">
        <f ca="1">VLOOKUP($D111,Curves!$A$2:$H$1700,3)*$B111</f>
        <v>#N/A</v>
      </c>
      <c r="G111" s="172" t="e">
        <f ca="1">VLOOKUP($D111,Curves!$A$2:$H$1700,7)*$B111</f>
        <v>#N/A</v>
      </c>
      <c r="H111" s="172" t="e">
        <f ca="1">VLOOKUP($D111,Curves!$A$2:$H$1700,5)*$B111</f>
        <v>#N/A</v>
      </c>
      <c r="I111" s="172" t="e">
        <f ca="1">VLOOKUP($D111,Curves!$A$2:$H$1700,4)*$B111</f>
        <v>#N/A</v>
      </c>
      <c r="J111" s="174" t="e">
        <f ca="1">VLOOKUP($D111,Curves!$A$2:$H$1700,8)*$B111</f>
        <v>#N/A</v>
      </c>
      <c r="K111" s="172" t="e">
        <f t="shared" ca="1" si="138"/>
        <v>#N/A</v>
      </c>
      <c r="L111" s="140" t="e">
        <f ca="1">VLOOKUP($D111,Curves!$N$2:$T$2600,2)*$B111</f>
        <v>#N/A</v>
      </c>
      <c r="M111" s="141" t="e">
        <f ca="1">VLOOKUP($D111,Curves!$N$2:$T$2600,3)*$B111</f>
        <v>#N/A</v>
      </c>
      <c r="N111" s="181" t="e">
        <f t="shared" ca="1" si="139"/>
        <v>#N/A</v>
      </c>
      <c r="O111" s="182" t="e">
        <f t="shared" ca="1" si="140"/>
        <v>#N/A</v>
      </c>
      <c r="P111" s="173" t="e">
        <f t="shared" ca="1" si="135"/>
        <v>#N/A</v>
      </c>
      <c r="Q111" s="140" t="e">
        <f ca="1">VLOOKUP($D111,Curves!$N$2:$T$2600,4)*$B111</f>
        <v>#N/A</v>
      </c>
      <c r="R111" s="141" t="e">
        <f ca="1">VLOOKUP($D111,Curves!$N$2:$T$2600,5)*$B111</f>
        <v>#N/A</v>
      </c>
      <c r="S111" s="181" t="e">
        <f t="shared" ca="1" si="141"/>
        <v>#N/A</v>
      </c>
      <c r="T111" s="182" t="e">
        <f t="shared" ca="1" si="142"/>
        <v>#N/A</v>
      </c>
      <c r="U111" s="151" t="e">
        <f t="shared" ca="1" si="143"/>
        <v>#N/A</v>
      </c>
      <c r="V111" s="151" t="e">
        <f t="shared" ca="1" si="144"/>
        <v>#N/A</v>
      </c>
      <c r="W111" s="151" t="e">
        <f t="shared" ca="1" si="145"/>
        <v>#N/A</v>
      </c>
      <c r="X111" s="343" t="e">
        <f ca="1">VLOOKUP($D111,[2]CurveFetch!$D$8:$S$13000,16,0)*$B111</f>
        <v>#N/A</v>
      </c>
      <c r="Y111" s="141" t="e">
        <f ca="1">VLOOKUP($D111,Curves!$N$2:$T$2600,7)*$B111</f>
        <v>#N/A</v>
      </c>
      <c r="Z111" s="200" t="e">
        <f t="shared" ca="1" si="146"/>
        <v>#N/A</v>
      </c>
      <c r="AA111" s="181" t="e">
        <f t="shared" ca="1" si="147"/>
        <v>#N/A</v>
      </c>
      <c r="AB111" s="181" t="e">
        <f t="shared" ca="1" si="148"/>
        <v>#N/A</v>
      </c>
      <c r="AC111" s="181" t="e">
        <f t="shared" ca="1" si="148"/>
        <v>#N/A</v>
      </c>
      <c r="AD111" s="181" t="e">
        <f t="shared" ca="1" si="149"/>
        <v>#N/A</v>
      </c>
      <c r="AE111" s="182" t="e">
        <f t="shared" ca="1" si="150"/>
        <v>#N/A</v>
      </c>
      <c r="AF111" s="23" t="e">
        <f t="shared" ca="1" si="176"/>
        <v>#N/A</v>
      </c>
      <c r="AG111" s="23" t="e">
        <f t="shared" ca="1" si="177"/>
        <v>#N/A</v>
      </c>
      <c r="AH111" s="23" t="e">
        <f t="shared" ca="1" si="194"/>
        <v>#N/A</v>
      </c>
      <c r="AI111" s="23" t="e">
        <f t="shared" ca="1" si="195"/>
        <v>#N/A</v>
      </c>
      <c r="AJ111" s="23" t="e">
        <f t="shared" ca="1" si="206"/>
        <v>#N/A</v>
      </c>
      <c r="AK111" s="23" t="e">
        <f t="shared" ca="1" si="207"/>
        <v>#N/A</v>
      </c>
      <c r="AL111" s="23" t="e">
        <f t="shared" ca="1" si="216"/>
        <v>#N/A</v>
      </c>
      <c r="AM111" s="23" t="e">
        <f t="shared" ca="1" si="217"/>
        <v>#N/A</v>
      </c>
      <c r="AN111" s="23" t="e">
        <f t="shared" ca="1" si="224"/>
        <v>#N/A</v>
      </c>
      <c r="AO111" s="23" t="e">
        <f t="shared" ca="1" si="225"/>
        <v>#N/A</v>
      </c>
      <c r="AP111" s="23" t="e">
        <f t="shared" ca="1" si="218"/>
        <v>#N/A</v>
      </c>
      <c r="AQ111" s="23" t="e">
        <f t="shared" ca="1" si="219"/>
        <v>#N/A</v>
      </c>
      <c r="AR111" s="23" t="e">
        <f t="shared" ca="1" si="228"/>
        <v>#N/A</v>
      </c>
      <c r="AS111" s="23" t="e">
        <f t="shared" ca="1" si="229"/>
        <v>#N/A</v>
      </c>
      <c r="AT111" s="23" t="e">
        <f t="shared" ca="1" si="248"/>
        <v>#N/A</v>
      </c>
      <c r="AU111" s="23" t="e">
        <f t="shared" ca="1" si="249"/>
        <v>#N/A</v>
      </c>
      <c r="AV111" s="228" t="e">
        <f t="shared" ca="1" si="154"/>
        <v>#N/A</v>
      </c>
      <c r="AW111" s="26" t="e">
        <f t="shared" ca="1" si="155"/>
        <v>#N/A</v>
      </c>
      <c r="AX111" s="228" t="e">
        <f t="shared" ca="1" si="156"/>
        <v>#N/A</v>
      </c>
      <c r="AY111" s="23" t="e">
        <f t="shared" ca="1" si="170"/>
        <v>#N/A</v>
      </c>
      <c r="AZ111" s="23" t="e">
        <f t="shared" ca="1" si="171"/>
        <v>#N/A</v>
      </c>
      <c r="BA111" s="23" t="e">
        <f t="shared" ca="1" si="178"/>
        <v>#N/A</v>
      </c>
      <c r="BB111" s="23" t="e">
        <f t="shared" ca="1" si="179"/>
        <v>#N/A</v>
      </c>
      <c r="BC111" s="23" t="e">
        <f t="shared" ca="1" si="172"/>
        <v>#N/A</v>
      </c>
      <c r="BD111" s="23" t="e">
        <f t="shared" ca="1" si="173"/>
        <v>#N/A</v>
      </c>
      <c r="BE111" s="23" t="e">
        <f t="shared" ca="1" si="180"/>
        <v>#N/A</v>
      </c>
      <c r="BF111" s="23" t="e">
        <f t="shared" ca="1" si="181"/>
        <v>#N/A</v>
      </c>
      <c r="BG111" s="23" t="e">
        <f t="shared" ca="1" si="186"/>
        <v>#N/A</v>
      </c>
      <c r="BH111" s="23" t="e">
        <f t="shared" ca="1" si="187"/>
        <v>#N/A</v>
      </c>
      <c r="BI111" s="23" t="e">
        <f t="shared" ca="1" si="202"/>
        <v>#N/A</v>
      </c>
      <c r="BJ111" s="23" t="e">
        <f t="shared" ca="1" si="203"/>
        <v>#N/A</v>
      </c>
      <c r="BK111" s="23" t="e">
        <f t="shared" ca="1" si="204"/>
        <v>#N/A</v>
      </c>
      <c r="BL111" s="23" t="e">
        <f t="shared" ca="1" si="205"/>
        <v>#N/A</v>
      </c>
      <c r="BM111" s="23" t="e">
        <f t="shared" ca="1" si="208"/>
        <v>#N/A</v>
      </c>
      <c r="BN111" s="23" t="e">
        <f t="shared" ca="1" si="209"/>
        <v>#N/A</v>
      </c>
      <c r="BO111" s="23" t="e">
        <f t="shared" ca="1" si="226"/>
        <v>#N/A</v>
      </c>
      <c r="BP111" s="23" t="e">
        <f t="shared" ca="1" si="227"/>
        <v>#N/A</v>
      </c>
      <c r="BQ111" s="23" t="e">
        <f t="shared" ca="1" si="236"/>
        <v>#N/A</v>
      </c>
      <c r="BR111" s="23" t="e">
        <f t="shared" ca="1" si="237"/>
        <v>#N/A</v>
      </c>
      <c r="BS111" s="23" t="e">
        <f t="shared" ca="1" si="127"/>
        <v>#N/A</v>
      </c>
      <c r="BT111" s="23" t="e">
        <f t="shared" ca="1" si="128"/>
        <v>#N/A</v>
      </c>
      <c r="BU111" s="23" t="e">
        <f t="shared" ca="1" si="129"/>
        <v>#N/A</v>
      </c>
      <c r="BV111" s="23" t="e">
        <f t="shared" ca="1" si="130"/>
        <v>#N/A</v>
      </c>
      <c r="BW111" s="389" t="e">
        <f t="shared" ca="1" si="157"/>
        <v>#N/A</v>
      </c>
      <c r="BX111" s="224" t="e">
        <f t="shared" ca="1" si="158"/>
        <v>#N/A</v>
      </c>
      <c r="BY111" s="93" t="e">
        <f t="shared" ca="1" si="159"/>
        <v>#N/A</v>
      </c>
      <c r="BZ111" s="23" t="e">
        <f t="shared" ca="1" si="184"/>
        <v>#N/A</v>
      </c>
      <c r="CA111" s="23" t="e">
        <f t="shared" ca="1" si="185"/>
        <v>#N/A</v>
      </c>
      <c r="CB111" s="23" t="e">
        <f t="shared" ca="1" si="210"/>
        <v>#N/A</v>
      </c>
      <c r="CC111" s="23" t="e">
        <f t="shared" ca="1" si="211"/>
        <v>#N/A</v>
      </c>
      <c r="CD111" s="23" t="e">
        <f t="shared" ca="1" si="240"/>
        <v>#N/A</v>
      </c>
      <c r="CE111" s="23" t="e">
        <f t="shared" ca="1" si="241"/>
        <v>#N/A</v>
      </c>
      <c r="CF111" s="228" t="e">
        <f t="shared" ca="1" si="160"/>
        <v>#N/A</v>
      </c>
      <c r="CG111" s="224" t="e">
        <f t="shared" ca="1" si="161"/>
        <v>#N/A</v>
      </c>
      <c r="CH111" s="228" t="e">
        <f t="shared" ca="1" si="162"/>
        <v>#N/A</v>
      </c>
      <c r="CI111" s="23" t="e">
        <f t="shared" ca="1" si="163"/>
        <v>#N/A</v>
      </c>
      <c r="CJ111" s="23" t="e">
        <f t="shared" ca="1" si="164"/>
        <v>#N/A</v>
      </c>
      <c r="CK111" s="23" t="e">
        <f t="shared" ca="1" si="168"/>
        <v>#N/A</v>
      </c>
      <c r="CL111" s="23" t="e">
        <f t="shared" ca="1" si="169"/>
        <v>#N/A</v>
      </c>
      <c r="CM111" s="23" t="e">
        <f t="shared" ca="1" si="174"/>
        <v>#N/A</v>
      </c>
      <c r="CN111" s="23" t="e">
        <f t="shared" ca="1" si="175"/>
        <v>#N/A</v>
      </c>
      <c r="CO111" s="23" t="e">
        <f t="shared" ca="1" si="182"/>
        <v>#N/A</v>
      </c>
      <c r="CP111" s="23" t="e">
        <f t="shared" ca="1" si="183"/>
        <v>#N/A</v>
      </c>
      <c r="CQ111" s="23" t="e">
        <f t="shared" ca="1" si="188"/>
        <v>#N/A</v>
      </c>
      <c r="CR111" s="23" t="e">
        <f t="shared" ca="1" si="189"/>
        <v>#N/A</v>
      </c>
      <c r="CS111" s="23" t="e">
        <f t="shared" ca="1" si="190"/>
        <v>#N/A</v>
      </c>
      <c r="CT111" s="23" t="e">
        <f t="shared" ca="1" si="191"/>
        <v>#N/A</v>
      </c>
      <c r="CU111" s="23" t="e">
        <f t="shared" ca="1" si="196"/>
        <v>#N/A</v>
      </c>
      <c r="CV111" s="23" t="e">
        <f t="shared" ca="1" si="197"/>
        <v>#N/A</v>
      </c>
      <c r="CW111" s="23" t="e">
        <f t="shared" ca="1" si="234"/>
        <v>#N/A</v>
      </c>
      <c r="CX111" s="23" t="e">
        <f t="shared" ca="1" si="235"/>
        <v>#N/A</v>
      </c>
      <c r="CY111" s="23" t="e">
        <f t="shared" ca="1" si="198"/>
        <v>#N/A</v>
      </c>
      <c r="CZ111" s="23" t="e">
        <f t="shared" ca="1" si="199"/>
        <v>#N/A</v>
      </c>
      <c r="DA111" s="23" t="e">
        <f t="shared" ca="1" si="212"/>
        <v>#N/A</v>
      </c>
      <c r="DB111" s="23" t="e">
        <f t="shared" ca="1" si="213"/>
        <v>#N/A</v>
      </c>
      <c r="DC111" s="23"/>
      <c r="DD111" s="23"/>
      <c r="DE111" s="23" t="e">
        <f t="shared" ca="1" si="214"/>
        <v>#N/A</v>
      </c>
      <c r="DF111" s="23" t="e">
        <f t="shared" ca="1" si="215"/>
        <v>#N/A</v>
      </c>
      <c r="DG111" s="23" t="e">
        <f t="shared" ca="1" si="220"/>
        <v>#N/A</v>
      </c>
      <c r="DH111" s="23" t="e">
        <f t="shared" ca="1" si="221"/>
        <v>#N/A</v>
      </c>
      <c r="DI111" s="23" t="e">
        <f t="shared" ca="1" si="230"/>
        <v>#N/A</v>
      </c>
      <c r="DJ111" s="23" t="e">
        <f t="shared" ca="1" si="231"/>
        <v>#N/A</v>
      </c>
      <c r="DK111" s="23" t="e">
        <f t="shared" ca="1" si="238"/>
        <v>#N/A</v>
      </c>
      <c r="DL111" s="23" t="e">
        <f t="shared" ca="1" si="239"/>
        <v>#N/A</v>
      </c>
      <c r="DM111" s="23" t="e">
        <f t="shared" ca="1" si="242"/>
        <v>#N/A</v>
      </c>
      <c r="DN111" s="23" t="e">
        <f t="shared" ca="1" si="243"/>
        <v>#N/A</v>
      </c>
      <c r="DO111" s="23" t="e">
        <f t="shared" ca="1" si="244"/>
        <v>#N/A</v>
      </c>
      <c r="DP111" s="23" t="e">
        <f t="shared" ca="1" si="245"/>
        <v>#N/A</v>
      </c>
      <c r="DQ111" s="23" t="e">
        <f t="shared" ca="1" si="133"/>
        <v>#N/A</v>
      </c>
      <c r="DR111" s="23" t="e">
        <f t="shared" ca="1" si="134"/>
        <v>#N/A</v>
      </c>
      <c r="DS111" s="228" t="e">
        <f t="shared" ca="1" si="165"/>
        <v>#N/A</v>
      </c>
      <c r="DT111" s="93" t="e">
        <f t="shared" ca="1" si="166"/>
        <v>#N/A</v>
      </c>
      <c r="DU111" s="228" t="e">
        <f t="shared" ca="1" si="167"/>
        <v>#N/A</v>
      </c>
      <c r="DZ111" s="23" t="e">
        <f t="shared" ca="1" si="192"/>
        <v>#N/A</v>
      </c>
      <c r="EA111" s="23" t="e">
        <f t="shared" ca="1" si="193"/>
        <v>#N/A</v>
      </c>
      <c r="EB111" s="23" t="e">
        <f t="shared" ca="1" si="200"/>
        <v>#N/A</v>
      </c>
      <c r="EC111" s="23" t="e">
        <f t="shared" ca="1" si="201"/>
        <v>#N/A</v>
      </c>
      <c r="ED111" s="23" t="e">
        <f t="shared" ca="1" si="222"/>
        <v>#N/A</v>
      </c>
      <c r="EE111" s="23" t="e">
        <f t="shared" ca="1" si="223"/>
        <v>#N/A</v>
      </c>
      <c r="EF111" s="23" t="e">
        <f t="shared" ca="1" si="250"/>
        <v>#N/A</v>
      </c>
      <c r="EG111" s="23" t="e">
        <f t="shared" ca="1" si="251"/>
        <v>#N/A</v>
      </c>
      <c r="EH111" s="23" t="e">
        <f t="shared" ca="1" si="232"/>
        <v>#N/A</v>
      </c>
      <c r="EI111" s="23" t="e">
        <f t="shared" ca="1" si="233"/>
        <v>#N/A</v>
      </c>
      <c r="EJ111" s="23" t="e">
        <f t="shared" ca="1" si="246"/>
        <v>#N/A</v>
      </c>
      <c r="EK111" s="23" t="e">
        <f t="shared" ca="1" si="247"/>
        <v>#N/A</v>
      </c>
      <c r="EL111" s="23" t="e">
        <f t="shared" ca="1" si="131"/>
        <v>#N/A</v>
      </c>
      <c r="EM111" s="23" t="e">
        <f t="shared" ca="1" si="132"/>
        <v>#N/A</v>
      </c>
      <c r="EN111" s="228" t="e">
        <f t="shared" ca="1" si="151"/>
        <v>#N/A</v>
      </c>
      <c r="EO111" s="93" t="e">
        <f t="shared" ca="1" si="152"/>
        <v>#N/A</v>
      </c>
      <c r="EP111" s="93" t="e">
        <f t="shared" ca="1" si="153"/>
        <v>#N/A</v>
      </c>
    </row>
    <row r="112" spans="1:146" x14ac:dyDescent="0.2">
      <c r="A112" s="172" t="e">
        <f ca="1">VLOOKUP($D112,Curves!$A$2:$I$1700,9)</f>
        <v>#N/A</v>
      </c>
      <c r="B112" s="86" t="e">
        <f t="shared" ca="1" si="136"/>
        <v>#N/A</v>
      </c>
      <c r="C112" s="86">
        <f t="shared" si="137"/>
        <v>30</v>
      </c>
      <c r="D112" s="139">
        <v>40057</v>
      </c>
      <c r="E112" s="173" t="e">
        <f ca="1">VLOOKUP($D112,Curves!$A$2:$H$1700,2)*$B112</f>
        <v>#N/A</v>
      </c>
      <c r="F112" s="172" t="e">
        <f ca="1">VLOOKUP($D112,Curves!$A$2:$H$1700,3)*$B112</f>
        <v>#N/A</v>
      </c>
      <c r="G112" s="172" t="e">
        <f ca="1">VLOOKUP($D112,Curves!$A$2:$H$1700,7)*$B112</f>
        <v>#N/A</v>
      </c>
      <c r="H112" s="172" t="e">
        <f ca="1">VLOOKUP($D112,Curves!$A$2:$H$1700,5)*$B112</f>
        <v>#N/A</v>
      </c>
      <c r="I112" s="172" t="e">
        <f ca="1">VLOOKUP($D112,Curves!$A$2:$H$1700,4)*$B112</f>
        <v>#N/A</v>
      </c>
      <c r="J112" s="174" t="e">
        <f ca="1">VLOOKUP($D112,Curves!$A$2:$H$1700,8)*$B112</f>
        <v>#N/A</v>
      </c>
      <c r="K112" s="172" t="e">
        <f t="shared" ca="1" si="138"/>
        <v>#N/A</v>
      </c>
      <c r="L112" s="140" t="e">
        <f ca="1">VLOOKUP($D112,Curves!$N$2:$T$2600,2)*$B112</f>
        <v>#N/A</v>
      </c>
      <c r="M112" s="141" t="e">
        <f ca="1">VLOOKUP($D112,Curves!$N$2:$T$2600,3)*$B112</f>
        <v>#N/A</v>
      </c>
      <c r="N112" s="181" t="e">
        <f t="shared" ca="1" si="139"/>
        <v>#N/A</v>
      </c>
      <c r="O112" s="182" t="e">
        <f t="shared" ca="1" si="140"/>
        <v>#N/A</v>
      </c>
      <c r="P112" s="173" t="e">
        <f t="shared" ca="1" si="135"/>
        <v>#N/A</v>
      </c>
      <c r="Q112" s="140" t="e">
        <f ca="1">VLOOKUP($D112,Curves!$N$2:$T$2600,4)*$B112</f>
        <v>#N/A</v>
      </c>
      <c r="R112" s="141" t="e">
        <f ca="1">VLOOKUP($D112,Curves!$N$2:$T$2600,5)*$B112</f>
        <v>#N/A</v>
      </c>
      <c r="S112" s="181" t="e">
        <f t="shared" ca="1" si="141"/>
        <v>#N/A</v>
      </c>
      <c r="T112" s="182" t="e">
        <f t="shared" ca="1" si="142"/>
        <v>#N/A</v>
      </c>
      <c r="U112" s="151" t="e">
        <f t="shared" ca="1" si="143"/>
        <v>#N/A</v>
      </c>
      <c r="V112" s="151" t="e">
        <f t="shared" ca="1" si="144"/>
        <v>#N/A</v>
      </c>
      <c r="W112" s="151" t="e">
        <f t="shared" ca="1" si="145"/>
        <v>#N/A</v>
      </c>
      <c r="X112" s="343" t="e">
        <f ca="1">VLOOKUP($D112,[2]CurveFetch!$D$8:$S$13000,16,0)*$B112</f>
        <v>#N/A</v>
      </c>
      <c r="Y112" s="141" t="e">
        <f ca="1">VLOOKUP($D112,Curves!$N$2:$T$2600,7)*$B112</f>
        <v>#N/A</v>
      </c>
      <c r="Z112" s="200" t="e">
        <f t="shared" ca="1" si="146"/>
        <v>#N/A</v>
      </c>
      <c r="AA112" s="181" t="e">
        <f t="shared" ca="1" si="147"/>
        <v>#N/A</v>
      </c>
      <c r="AB112" s="181" t="e">
        <f t="shared" ca="1" si="148"/>
        <v>#N/A</v>
      </c>
      <c r="AC112" s="181" t="e">
        <f t="shared" ca="1" si="148"/>
        <v>#N/A</v>
      </c>
      <c r="AD112" s="181" t="e">
        <f t="shared" ca="1" si="149"/>
        <v>#N/A</v>
      </c>
      <c r="AE112" s="182" t="e">
        <f t="shared" ca="1" si="150"/>
        <v>#N/A</v>
      </c>
      <c r="AF112" s="23" t="e">
        <f t="shared" ca="1" si="176"/>
        <v>#N/A</v>
      </c>
      <c r="AG112" s="23" t="e">
        <f t="shared" ca="1" si="177"/>
        <v>#N/A</v>
      </c>
      <c r="AH112" s="23" t="e">
        <f t="shared" ca="1" si="194"/>
        <v>#N/A</v>
      </c>
      <c r="AI112" s="23" t="e">
        <f t="shared" ca="1" si="195"/>
        <v>#N/A</v>
      </c>
      <c r="AJ112" s="23" t="e">
        <f t="shared" ca="1" si="206"/>
        <v>#N/A</v>
      </c>
      <c r="AK112" s="23" t="e">
        <f t="shared" ca="1" si="207"/>
        <v>#N/A</v>
      </c>
      <c r="AL112" s="23" t="e">
        <f t="shared" ca="1" si="216"/>
        <v>#N/A</v>
      </c>
      <c r="AM112" s="23" t="e">
        <f t="shared" ca="1" si="217"/>
        <v>#N/A</v>
      </c>
      <c r="AN112" s="23" t="e">
        <f t="shared" ca="1" si="224"/>
        <v>#N/A</v>
      </c>
      <c r="AO112" s="23" t="e">
        <f t="shared" ca="1" si="225"/>
        <v>#N/A</v>
      </c>
      <c r="AP112" s="23" t="e">
        <f t="shared" ca="1" si="218"/>
        <v>#N/A</v>
      </c>
      <c r="AQ112" s="23" t="e">
        <f t="shared" ca="1" si="219"/>
        <v>#N/A</v>
      </c>
      <c r="AR112" s="23" t="e">
        <f t="shared" ca="1" si="228"/>
        <v>#N/A</v>
      </c>
      <c r="AS112" s="23" t="e">
        <f t="shared" ca="1" si="229"/>
        <v>#N/A</v>
      </c>
      <c r="AT112" s="23" t="e">
        <f t="shared" ca="1" si="248"/>
        <v>#N/A</v>
      </c>
      <c r="AU112" s="23" t="e">
        <f t="shared" ca="1" si="249"/>
        <v>#N/A</v>
      </c>
      <c r="AV112" s="228" t="e">
        <f t="shared" ca="1" si="154"/>
        <v>#N/A</v>
      </c>
      <c r="AW112" s="26" t="e">
        <f t="shared" ca="1" si="155"/>
        <v>#N/A</v>
      </c>
      <c r="AX112" s="228" t="e">
        <f t="shared" ca="1" si="156"/>
        <v>#N/A</v>
      </c>
      <c r="AY112" s="23" t="e">
        <f t="shared" ca="1" si="170"/>
        <v>#N/A</v>
      </c>
      <c r="AZ112" s="23" t="e">
        <f t="shared" ca="1" si="171"/>
        <v>#N/A</v>
      </c>
      <c r="BA112" s="23" t="e">
        <f t="shared" ca="1" si="178"/>
        <v>#N/A</v>
      </c>
      <c r="BB112" s="23" t="e">
        <f t="shared" ca="1" si="179"/>
        <v>#N/A</v>
      </c>
      <c r="BC112" s="23" t="e">
        <f t="shared" ca="1" si="172"/>
        <v>#N/A</v>
      </c>
      <c r="BD112" s="23" t="e">
        <f t="shared" ca="1" si="173"/>
        <v>#N/A</v>
      </c>
      <c r="BE112" s="23" t="e">
        <f t="shared" ca="1" si="180"/>
        <v>#N/A</v>
      </c>
      <c r="BF112" s="23" t="e">
        <f t="shared" ca="1" si="181"/>
        <v>#N/A</v>
      </c>
      <c r="BG112" s="23" t="e">
        <f t="shared" ca="1" si="186"/>
        <v>#N/A</v>
      </c>
      <c r="BH112" s="23" t="e">
        <f t="shared" ca="1" si="187"/>
        <v>#N/A</v>
      </c>
      <c r="BI112" s="23" t="e">
        <f t="shared" ca="1" si="202"/>
        <v>#N/A</v>
      </c>
      <c r="BJ112" s="23" t="e">
        <f t="shared" ca="1" si="203"/>
        <v>#N/A</v>
      </c>
      <c r="BK112" s="23" t="e">
        <f t="shared" ca="1" si="204"/>
        <v>#N/A</v>
      </c>
      <c r="BL112" s="23" t="e">
        <f t="shared" ca="1" si="205"/>
        <v>#N/A</v>
      </c>
      <c r="BM112" s="23" t="e">
        <f t="shared" ca="1" si="208"/>
        <v>#N/A</v>
      </c>
      <c r="BN112" s="23" t="e">
        <f t="shared" ca="1" si="209"/>
        <v>#N/A</v>
      </c>
      <c r="BO112" s="23" t="e">
        <f t="shared" ca="1" si="226"/>
        <v>#N/A</v>
      </c>
      <c r="BP112" s="23" t="e">
        <f t="shared" ca="1" si="227"/>
        <v>#N/A</v>
      </c>
      <c r="BQ112" s="23" t="e">
        <f t="shared" ca="1" si="236"/>
        <v>#N/A</v>
      </c>
      <c r="BR112" s="23" t="e">
        <f t="shared" ca="1" si="237"/>
        <v>#N/A</v>
      </c>
      <c r="BS112" s="23" t="e">
        <f t="shared" ca="1" si="127"/>
        <v>#N/A</v>
      </c>
      <c r="BT112" s="23" t="e">
        <f t="shared" ca="1" si="128"/>
        <v>#N/A</v>
      </c>
      <c r="BU112" s="23" t="e">
        <f t="shared" ca="1" si="129"/>
        <v>#N/A</v>
      </c>
      <c r="BV112" s="23" t="e">
        <f t="shared" ca="1" si="130"/>
        <v>#N/A</v>
      </c>
      <c r="BW112" s="389" t="e">
        <f t="shared" ca="1" si="157"/>
        <v>#N/A</v>
      </c>
      <c r="BX112" s="224" t="e">
        <f t="shared" ca="1" si="158"/>
        <v>#N/A</v>
      </c>
      <c r="BY112" s="93" t="e">
        <f t="shared" ca="1" si="159"/>
        <v>#N/A</v>
      </c>
      <c r="BZ112" s="23" t="e">
        <f t="shared" ca="1" si="184"/>
        <v>#N/A</v>
      </c>
      <c r="CA112" s="23" t="e">
        <f t="shared" ca="1" si="185"/>
        <v>#N/A</v>
      </c>
      <c r="CB112" s="23" t="e">
        <f t="shared" ca="1" si="210"/>
        <v>#N/A</v>
      </c>
      <c r="CC112" s="23" t="e">
        <f t="shared" ca="1" si="211"/>
        <v>#N/A</v>
      </c>
      <c r="CD112" s="23" t="e">
        <f t="shared" ca="1" si="240"/>
        <v>#N/A</v>
      </c>
      <c r="CE112" s="23" t="e">
        <f t="shared" ca="1" si="241"/>
        <v>#N/A</v>
      </c>
      <c r="CF112" s="228" t="e">
        <f t="shared" ca="1" si="160"/>
        <v>#N/A</v>
      </c>
      <c r="CG112" s="224" t="e">
        <f t="shared" ca="1" si="161"/>
        <v>#N/A</v>
      </c>
      <c r="CH112" s="228" t="e">
        <f t="shared" ca="1" si="162"/>
        <v>#N/A</v>
      </c>
      <c r="CI112" s="23" t="e">
        <f t="shared" ca="1" si="163"/>
        <v>#N/A</v>
      </c>
      <c r="CJ112" s="23" t="e">
        <f t="shared" ca="1" si="164"/>
        <v>#N/A</v>
      </c>
      <c r="CK112" s="23" t="e">
        <f t="shared" ca="1" si="168"/>
        <v>#N/A</v>
      </c>
      <c r="CL112" s="23" t="e">
        <f t="shared" ca="1" si="169"/>
        <v>#N/A</v>
      </c>
      <c r="CM112" s="23" t="e">
        <f t="shared" ca="1" si="174"/>
        <v>#N/A</v>
      </c>
      <c r="CN112" s="23" t="e">
        <f t="shared" ca="1" si="175"/>
        <v>#N/A</v>
      </c>
      <c r="CO112" s="23" t="e">
        <f t="shared" ca="1" si="182"/>
        <v>#N/A</v>
      </c>
      <c r="CP112" s="23" t="e">
        <f t="shared" ca="1" si="183"/>
        <v>#N/A</v>
      </c>
      <c r="CQ112" s="23" t="e">
        <f t="shared" ca="1" si="188"/>
        <v>#N/A</v>
      </c>
      <c r="CR112" s="23" t="e">
        <f t="shared" ca="1" si="189"/>
        <v>#N/A</v>
      </c>
      <c r="CS112" s="23" t="e">
        <f t="shared" ca="1" si="190"/>
        <v>#N/A</v>
      </c>
      <c r="CT112" s="23" t="e">
        <f t="shared" ca="1" si="191"/>
        <v>#N/A</v>
      </c>
      <c r="CU112" s="23" t="e">
        <f t="shared" ca="1" si="196"/>
        <v>#N/A</v>
      </c>
      <c r="CV112" s="23" t="e">
        <f t="shared" ca="1" si="197"/>
        <v>#N/A</v>
      </c>
      <c r="CW112" s="23" t="e">
        <f t="shared" ca="1" si="234"/>
        <v>#N/A</v>
      </c>
      <c r="CX112" s="23" t="e">
        <f t="shared" ca="1" si="235"/>
        <v>#N/A</v>
      </c>
      <c r="CY112" s="23" t="e">
        <f t="shared" ca="1" si="198"/>
        <v>#N/A</v>
      </c>
      <c r="CZ112" s="23" t="e">
        <f t="shared" ca="1" si="199"/>
        <v>#N/A</v>
      </c>
      <c r="DA112" s="23" t="e">
        <f t="shared" ca="1" si="212"/>
        <v>#N/A</v>
      </c>
      <c r="DB112" s="23" t="e">
        <f t="shared" ca="1" si="213"/>
        <v>#N/A</v>
      </c>
      <c r="DC112" s="23"/>
      <c r="DD112" s="23"/>
      <c r="DE112" s="23" t="e">
        <f t="shared" ca="1" si="214"/>
        <v>#N/A</v>
      </c>
      <c r="DF112" s="23" t="e">
        <f t="shared" ca="1" si="215"/>
        <v>#N/A</v>
      </c>
      <c r="DG112" s="23" t="e">
        <f t="shared" ca="1" si="220"/>
        <v>#N/A</v>
      </c>
      <c r="DH112" s="23" t="e">
        <f t="shared" ca="1" si="221"/>
        <v>#N/A</v>
      </c>
      <c r="DI112" s="23" t="e">
        <f t="shared" ca="1" si="230"/>
        <v>#N/A</v>
      </c>
      <c r="DJ112" s="23" t="e">
        <f t="shared" ca="1" si="231"/>
        <v>#N/A</v>
      </c>
      <c r="DK112" s="23" t="e">
        <f t="shared" ca="1" si="238"/>
        <v>#N/A</v>
      </c>
      <c r="DL112" s="23" t="e">
        <f t="shared" ca="1" si="239"/>
        <v>#N/A</v>
      </c>
      <c r="DM112" s="23" t="e">
        <f t="shared" ca="1" si="242"/>
        <v>#N/A</v>
      </c>
      <c r="DN112" s="23" t="e">
        <f t="shared" ca="1" si="243"/>
        <v>#N/A</v>
      </c>
      <c r="DO112" s="23" t="e">
        <f t="shared" ca="1" si="244"/>
        <v>#N/A</v>
      </c>
      <c r="DP112" s="23" t="e">
        <f t="shared" ca="1" si="245"/>
        <v>#N/A</v>
      </c>
      <c r="DQ112" s="23" t="e">
        <f t="shared" ca="1" si="133"/>
        <v>#N/A</v>
      </c>
      <c r="DR112" s="23" t="e">
        <f t="shared" ca="1" si="134"/>
        <v>#N/A</v>
      </c>
      <c r="DS112" s="228" t="e">
        <f t="shared" ca="1" si="165"/>
        <v>#N/A</v>
      </c>
      <c r="DT112" s="93" t="e">
        <f t="shared" ca="1" si="166"/>
        <v>#N/A</v>
      </c>
      <c r="DU112" s="228" t="e">
        <f t="shared" ca="1" si="167"/>
        <v>#N/A</v>
      </c>
      <c r="DZ112" s="23" t="e">
        <f t="shared" ca="1" si="192"/>
        <v>#N/A</v>
      </c>
      <c r="EA112" s="23" t="e">
        <f t="shared" ca="1" si="193"/>
        <v>#N/A</v>
      </c>
      <c r="EB112" s="23" t="e">
        <f t="shared" ca="1" si="200"/>
        <v>#N/A</v>
      </c>
      <c r="EC112" s="23" t="e">
        <f t="shared" ca="1" si="201"/>
        <v>#N/A</v>
      </c>
      <c r="ED112" s="23" t="e">
        <f t="shared" ca="1" si="222"/>
        <v>#N/A</v>
      </c>
      <c r="EE112" s="23" t="e">
        <f t="shared" ca="1" si="223"/>
        <v>#N/A</v>
      </c>
      <c r="EF112" s="23" t="e">
        <f t="shared" ca="1" si="250"/>
        <v>#N/A</v>
      </c>
      <c r="EG112" s="23" t="e">
        <f t="shared" ca="1" si="251"/>
        <v>#N/A</v>
      </c>
      <c r="EH112" s="23" t="e">
        <f t="shared" ca="1" si="232"/>
        <v>#N/A</v>
      </c>
      <c r="EI112" s="23" t="e">
        <f t="shared" ca="1" si="233"/>
        <v>#N/A</v>
      </c>
      <c r="EJ112" s="23" t="e">
        <f t="shared" ca="1" si="246"/>
        <v>#N/A</v>
      </c>
      <c r="EK112" s="23" t="e">
        <f t="shared" ca="1" si="247"/>
        <v>#N/A</v>
      </c>
      <c r="EL112" s="23" t="e">
        <f t="shared" ca="1" si="131"/>
        <v>#N/A</v>
      </c>
      <c r="EM112" s="23" t="e">
        <f t="shared" ca="1" si="132"/>
        <v>#N/A</v>
      </c>
      <c r="EN112" s="228" t="e">
        <f t="shared" ca="1" si="151"/>
        <v>#N/A</v>
      </c>
      <c r="EO112" s="93" t="e">
        <f t="shared" ca="1" si="152"/>
        <v>#N/A</v>
      </c>
      <c r="EP112" s="93" t="e">
        <f t="shared" ca="1" si="153"/>
        <v>#N/A</v>
      </c>
    </row>
    <row r="113" spans="1:146" x14ac:dyDescent="0.2">
      <c r="A113" s="172" t="e">
        <f ca="1">VLOOKUP($D113,Curves!$A$2:$I$1700,9)</f>
        <v>#N/A</v>
      </c>
      <c r="B113" s="86" t="e">
        <f t="shared" ca="1" si="136"/>
        <v>#N/A</v>
      </c>
      <c r="C113" s="86">
        <f t="shared" si="137"/>
        <v>31</v>
      </c>
      <c r="D113" s="139">
        <v>40087</v>
      </c>
      <c r="E113" s="173" t="e">
        <f ca="1">VLOOKUP($D113,Curves!$A$2:$H$1700,2)*$B113</f>
        <v>#N/A</v>
      </c>
      <c r="F113" s="172" t="e">
        <f ca="1">VLOOKUP($D113,Curves!$A$2:$H$1700,3)*$B113</f>
        <v>#N/A</v>
      </c>
      <c r="G113" s="172" t="e">
        <f ca="1">VLOOKUP($D113,Curves!$A$2:$H$1700,7)*$B113</f>
        <v>#N/A</v>
      </c>
      <c r="H113" s="172" t="e">
        <f ca="1">VLOOKUP($D113,Curves!$A$2:$H$1700,5)*$B113</f>
        <v>#N/A</v>
      </c>
      <c r="I113" s="172" t="e">
        <f ca="1">VLOOKUP($D113,Curves!$A$2:$H$1700,4)*$B113</f>
        <v>#N/A</v>
      </c>
      <c r="J113" s="174" t="e">
        <f ca="1">VLOOKUP($D113,Curves!$A$2:$H$1700,8)*$B113</f>
        <v>#N/A</v>
      </c>
      <c r="K113" s="172" t="e">
        <f t="shared" ca="1" si="138"/>
        <v>#N/A</v>
      </c>
      <c r="L113" s="140" t="e">
        <f ca="1">VLOOKUP($D113,Curves!$N$2:$T$2600,2)*$B113</f>
        <v>#N/A</v>
      </c>
      <c r="M113" s="141" t="e">
        <f ca="1">VLOOKUP($D113,Curves!$N$2:$T$2600,3)*$B113</f>
        <v>#N/A</v>
      </c>
      <c r="N113" s="181" t="e">
        <f t="shared" ca="1" si="139"/>
        <v>#N/A</v>
      </c>
      <c r="O113" s="182" t="e">
        <f t="shared" ca="1" si="140"/>
        <v>#N/A</v>
      </c>
      <c r="P113" s="173" t="e">
        <f t="shared" ca="1" si="135"/>
        <v>#N/A</v>
      </c>
      <c r="Q113" s="140" t="e">
        <f ca="1">VLOOKUP($D113,Curves!$N$2:$T$2600,4)*$B113</f>
        <v>#N/A</v>
      </c>
      <c r="R113" s="141" t="e">
        <f ca="1">VLOOKUP($D113,Curves!$N$2:$T$2600,5)*$B113</f>
        <v>#N/A</v>
      </c>
      <c r="S113" s="181" t="e">
        <f t="shared" ca="1" si="141"/>
        <v>#N/A</v>
      </c>
      <c r="T113" s="182" t="e">
        <f t="shared" ca="1" si="142"/>
        <v>#N/A</v>
      </c>
      <c r="U113" s="151" t="e">
        <f t="shared" ca="1" si="143"/>
        <v>#N/A</v>
      </c>
      <c r="V113" s="151" t="e">
        <f t="shared" ca="1" si="144"/>
        <v>#N/A</v>
      </c>
      <c r="W113" s="151" t="e">
        <f t="shared" ca="1" si="145"/>
        <v>#N/A</v>
      </c>
      <c r="X113" s="343" t="e">
        <f ca="1">VLOOKUP($D113,[2]CurveFetch!$D$8:$S$13000,16,0)*$B113</f>
        <v>#N/A</v>
      </c>
      <c r="Y113" s="141" t="e">
        <f ca="1">VLOOKUP($D113,Curves!$N$2:$T$2600,7)*$B113</f>
        <v>#N/A</v>
      </c>
      <c r="Z113" s="200" t="e">
        <f t="shared" ca="1" si="146"/>
        <v>#N/A</v>
      </c>
      <c r="AA113" s="181" t="e">
        <f t="shared" ca="1" si="147"/>
        <v>#N/A</v>
      </c>
      <c r="AB113" s="181" t="e">
        <f t="shared" ca="1" si="148"/>
        <v>#N/A</v>
      </c>
      <c r="AC113" s="181" t="e">
        <f t="shared" ca="1" si="148"/>
        <v>#N/A</v>
      </c>
      <c r="AD113" s="181" t="e">
        <f t="shared" ca="1" si="149"/>
        <v>#N/A</v>
      </c>
      <c r="AE113" s="182" t="e">
        <f t="shared" ca="1" si="150"/>
        <v>#N/A</v>
      </c>
      <c r="AF113" s="23" t="e">
        <f t="shared" ca="1" si="176"/>
        <v>#N/A</v>
      </c>
      <c r="AG113" s="23" t="e">
        <f t="shared" ca="1" si="177"/>
        <v>#N/A</v>
      </c>
      <c r="AH113" s="23" t="e">
        <f t="shared" ca="1" si="194"/>
        <v>#N/A</v>
      </c>
      <c r="AI113" s="23" t="e">
        <f t="shared" ca="1" si="195"/>
        <v>#N/A</v>
      </c>
      <c r="AJ113" s="23" t="e">
        <f t="shared" ca="1" si="206"/>
        <v>#N/A</v>
      </c>
      <c r="AK113" s="23" t="e">
        <f t="shared" ca="1" si="207"/>
        <v>#N/A</v>
      </c>
      <c r="AL113" s="23" t="e">
        <f t="shared" ca="1" si="216"/>
        <v>#N/A</v>
      </c>
      <c r="AM113" s="23" t="e">
        <f t="shared" ca="1" si="217"/>
        <v>#N/A</v>
      </c>
      <c r="AN113" s="23" t="e">
        <f t="shared" ca="1" si="224"/>
        <v>#N/A</v>
      </c>
      <c r="AO113" s="23" t="e">
        <f t="shared" ca="1" si="225"/>
        <v>#N/A</v>
      </c>
      <c r="AP113" s="23" t="e">
        <f t="shared" ca="1" si="218"/>
        <v>#N/A</v>
      </c>
      <c r="AQ113" s="23" t="e">
        <f t="shared" ca="1" si="219"/>
        <v>#N/A</v>
      </c>
      <c r="AR113" s="23" t="e">
        <f t="shared" ca="1" si="228"/>
        <v>#N/A</v>
      </c>
      <c r="AS113" s="23" t="e">
        <f t="shared" ca="1" si="229"/>
        <v>#N/A</v>
      </c>
      <c r="AT113" s="23" t="e">
        <f t="shared" ca="1" si="248"/>
        <v>#N/A</v>
      </c>
      <c r="AU113" s="23" t="e">
        <f t="shared" ca="1" si="249"/>
        <v>#N/A</v>
      </c>
      <c r="AV113" s="228" t="e">
        <f t="shared" ca="1" si="154"/>
        <v>#N/A</v>
      </c>
      <c r="AW113" s="26" t="e">
        <f t="shared" ca="1" si="155"/>
        <v>#N/A</v>
      </c>
      <c r="AX113" s="228" t="e">
        <f t="shared" ca="1" si="156"/>
        <v>#N/A</v>
      </c>
      <c r="AY113" s="23" t="e">
        <f t="shared" ca="1" si="170"/>
        <v>#N/A</v>
      </c>
      <c r="AZ113" s="23" t="e">
        <f t="shared" ca="1" si="171"/>
        <v>#N/A</v>
      </c>
      <c r="BA113" s="23" t="e">
        <f t="shared" ca="1" si="178"/>
        <v>#N/A</v>
      </c>
      <c r="BB113" s="23" t="e">
        <f t="shared" ca="1" si="179"/>
        <v>#N/A</v>
      </c>
      <c r="BC113" s="23" t="e">
        <f t="shared" ca="1" si="172"/>
        <v>#N/A</v>
      </c>
      <c r="BD113" s="23" t="e">
        <f t="shared" ca="1" si="173"/>
        <v>#N/A</v>
      </c>
      <c r="BE113" s="23" t="e">
        <f t="shared" ca="1" si="180"/>
        <v>#N/A</v>
      </c>
      <c r="BF113" s="23" t="e">
        <f t="shared" ca="1" si="181"/>
        <v>#N/A</v>
      </c>
      <c r="BG113" s="23" t="e">
        <f t="shared" ca="1" si="186"/>
        <v>#N/A</v>
      </c>
      <c r="BH113" s="23" t="e">
        <f t="shared" ca="1" si="187"/>
        <v>#N/A</v>
      </c>
      <c r="BI113" s="23" t="e">
        <f t="shared" ca="1" si="202"/>
        <v>#N/A</v>
      </c>
      <c r="BJ113" s="23" t="e">
        <f t="shared" ca="1" si="203"/>
        <v>#N/A</v>
      </c>
      <c r="BK113" s="23" t="e">
        <f t="shared" ca="1" si="204"/>
        <v>#N/A</v>
      </c>
      <c r="BL113" s="23" t="e">
        <f t="shared" ca="1" si="205"/>
        <v>#N/A</v>
      </c>
      <c r="BM113" s="23" t="e">
        <f t="shared" ca="1" si="208"/>
        <v>#N/A</v>
      </c>
      <c r="BN113" s="23" t="e">
        <f t="shared" ca="1" si="209"/>
        <v>#N/A</v>
      </c>
      <c r="BO113" s="23" t="e">
        <f t="shared" ca="1" si="226"/>
        <v>#N/A</v>
      </c>
      <c r="BP113" s="23" t="e">
        <f t="shared" ca="1" si="227"/>
        <v>#N/A</v>
      </c>
      <c r="BQ113" s="23" t="e">
        <f t="shared" ca="1" si="236"/>
        <v>#N/A</v>
      </c>
      <c r="BR113" s="23" t="e">
        <f t="shared" ca="1" si="237"/>
        <v>#N/A</v>
      </c>
      <c r="BS113" s="23" t="e">
        <f t="shared" ref="BS113:BS176" ca="1" si="252">$BS$7*$J$2*$J$5*$S113</f>
        <v>#N/A</v>
      </c>
      <c r="BT113" s="23" t="e">
        <f t="shared" ref="BT113:BT176" ca="1" si="253">$BS$7*$J$3*$J$5*$T113</f>
        <v>#N/A</v>
      </c>
      <c r="BU113" s="23" t="e">
        <f t="shared" ca="1" si="129"/>
        <v>#N/A</v>
      </c>
      <c r="BV113" s="23" t="e">
        <f t="shared" ca="1" si="130"/>
        <v>#N/A</v>
      </c>
      <c r="BW113" s="389" t="e">
        <f t="shared" ca="1" si="157"/>
        <v>#N/A</v>
      </c>
      <c r="BX113" s="224" t="e">
        <f t="shared" ca="1" si="158"/>
        <v>#N/A</v>
      </c>
      <c r="BY113" s="93" t="e">
        <f t="shared" ca="1" si="159"/>
        <v>#N/A</v>
      </c>
      <c r="BZ113" s="23" t="e">
        <f t="shared" ca="1" si="184"/>
        <v>#N/A</v>
      </c>
      <c r="CA113" s="23" t="e">
        <f t="shared" ca="1" si="185"/>
        <v>#N/A</v>
      </c>
      <c r="CB113" s="23" t="e">
        <f t="shared" ca="1" si="210"/>
        <v>#N/A</v>
      </c>
      <c r="CC113" s="23" t="e">
        <f t="shared" ca="1" si="211"/>
        <v>#N/A</v>
      </c>
      <c r="CD113" s="23" t="e">
        <f t="shared" ca="1" si="240"/>
        <v>#N/A</v>
      </c>
      <c r="CE113" s="23" t="e">
        <f t="shared" ca="1" si="241"/>
        <v>#N/A</v>
      </c>
      <c r="CF113" s="228" t="e">
        <f t="shared" ca="1" si="160"/>
        <v>#N/A</v>
      </c>
      <c r="CG113" s="224" t="e">
        <f t="shared" ca="1" si="161"/>
        <v>#N/A</v>
      </c>
      <c r="CH113" s="228" t="e">
        <f t="shared" ca="1" si="162"/>
        <v>#N/A</v>
      </c>
      <c r="CI113" s="23" t="e">
        <f t="shared" ca="1" si="163"/>
        <v>#N/A</v>
      </c>
      <c r="CJ113" s="23" t="e">
        <f t="shared" ca="1" si="164"/>
        <v>#N/A</v>
      </c>
      <c r="CK113" s="23" t="e">
        <f t="shared" ca="1" si="168"/>
        <v>#N/A</v>
      </c>
      <c r="CL113" s="23" t="e">
        <f t="shared" ca="1" si="169"/>
        <v>#N/A</v>
      </c>
      <c r="CM113" s="23" t="e">
        <f t="shared" ca="1" si="174"/>
        <v>#N/A</v>
      </c>
      <c r="CN113" s="23" t="e">
        <f t="shared" ca="1" si="175"/>
        <v>#N/A</v>
      </c>
      <c r="CO113" s="23" t="e">
        <f t="shared" ca="1" si="182"/>
        <v>#N/A</v>
      </c>
      <c r="CP113" s="23" t="e">
        <f t="shared" ca="1" si="183"/>
        <v>#N/A</v>
      </c>
      <c r="CQ113" s="23" t="e">
        <f t="shared" ca="1" si="188"/>
        <v>#N/A</v>
      </c>
      <c r="CR113" s="23" t="e">
        <f t="shared" ca="1" si="189"/>
        <v>#N/A</v>
      </c>
      <c r="CS113" s="23" t="e">
        <f t="shared" ca="1" si="190"/>
        <v>#N/A</v>
      </c>
      <c r="CT113" s="23" t="e">
        <f t="shared" ca="1" si="191"/>
        <v>#N/A</v>
      </c>
      <c r="CU113" s="23" t="e">
        <f t="shared" ca="1" si="196"/>
        <v>#N/A</v>
      </c>
      <c r="CV113" s="23" t="e">
        <f t="shared" ca="1" si="197"/>
        <v>#N/A</v>
      </c>
      <c r="CW113" s="23" t="e">
        <f t="shared" ca="1" si="234"/>
        <v>#N/A</v>
      </c>
      <c r="CX113" s="23" t="e">
        <f t="shared" ca="1" si="235"/>
        <v>#N/A</v>
      </c>
      <c r="CY113" s="23" t="e">
        <f t="shared" ca="1" si="198"/>
        <v>#N/A</v>
      </c>
      <c r="CZ113" s="23" t="e">
        <f t="shared" ca="1" si="199"/>
        <v>#N/A</v>
      </c>
      <c r="DA113" s="23" t="e">
        <f t="shared" ca="1" si="212"/>
        <v>#N/A</v>
      </c>
      <c r="DB113" s="23" t="e">
        <f t="shared" ca="1" si="213"/>
        <v>#N/A</v>
      </c>
      <c r="DC113" s="23"/>
      <c r="DD113" s="23"/>
      <c r="DE113" s="23" t="e">
        <f t="shared" ca="1" si="214"/>
        <v>#N/A</v>
      </c>
      <c r="DF113" s="23" t="e">
        <f t="shared" ca="1" si="215"/>
        <v>#N/A</v>
      </c>
      <c r="DG113" s="23" t="e">
        <f t="shared" ca="1" si="220"/>
        <v>#N/A</v>
      </c>
      <c r="DH113" s="23" t="e">
        <f t="shared" ca="1" si="221"/>
        <v>#N/A</v>
      </c>
      <c r="DI113" s="23" t="e">
        <f t="shared" ca="1" si="230"/>
        <v>#N/A</v>
      </c>
      <c r="DJ113" s="23" t="e">
        <f t="shared" ca="1" si="231"/>
        <v>#N/A</v>
      </c>
      <c r="DK113" s="23" t="e">
        <f t="shared" ca="1" si="238"/>
        <v>#N/A</v>
      </c>
      <c r="DL113" s="23" t="e">
        <f t="shared" ca="1" si="239"/>
        <v>#N/A</v>
      </c>
      <c r="DM113" s="23" t="e">
        <f t="shared" ca="1" si="242"/>
        <v>#N/A</v>
      </c>
      <c r="DN113" s="23" t="e">
        <f t="shared" ca="1" si="243"/>
        <v>#N/A</v>
      </c>
      <c r="DO113" s="23" t="e">
        <f t="shared" ca="1" si="244"/>
        <v>#N/A</v>
      </c>
      <c r="DP113" s="23" t="e">
        <f t="shared" ca="1" si="245"/>
        <v>#N/A</v>
      </c>
      <c r="DQ113" s="23" t="e">
        <f t="shared" ca="1" si="133"/>
        <v>#N/A</v>
      </c>
      <c r="DR113" s="23" t="e">
        <f t="shared" ca="1" si="134"/>
        <v>#N/A</v>
      </c>
      <c r="DS113" s="228" t="e">
        <f t="shared" ca="1" si="165"/>
        <v>#N/A</v>
      </c>
      <c r="DT113" s="93" t="e">
        <f t="shared" ca="1" si="166"/>
        <v>#N/A</v>
      </c>
      <c r="DU113" s="228" t="e">
        <f t="shared" ca="1" si="167"/>
        <v>#N/A</v>
      </c>
      <c r="DZ113" s="23" t="e">
        <f t="shared" ca="1" si="192"/>
        <v>#N/A</v>
      </c>
      <c r="EA113" s="23" t="e">
        <f t="shared" ca="1" si="193"/>
        <v>#N/A</v>
      </c>
      <c r="EB113" s="23" t="e">
        <f t="shared" ca="1" si="200"/>
        <v>#N/A</v>
      </c>
      <c r="EC113" s="23" t="e">
        <f t="shared" ca="1" si="201"/>
        <v>#N/A</v>
      </c>
      <c r="ED113" s="23" t="e">
        <f t="shared" ca="1" si="222"/>
        <v>#N/A</v>
      </c>
      <c r="EE113" s="23" t="e">
        <f t="shared" ca="1" si="223"/>
        <v>#N/A</v>
      </c>
      <c r="EF113" s="23" t="e">
        <f t="shared" ca="1" si="250"/>
        <v>#N/A</v>
      </c>
      <c r="EG113" s="23" t="e">
        <f t="shared" ca="1" si="251"/>
        <v>#N/A</v>
      </c>
      <c r="EH113" s="23" t="e">
        <f t="shared" ca="1" si="232"/>
        <v>#N/A</v>
      </c>
      <c r="EI113" s="23" t="e">
        <f t="shared" ca="1" si="233"/>
        <v>#N/A</v>
      </c>
      <c r="EJ113" s="23" t="e">
        <f t="shared" ca="1" si="246"/>
        <v>#N/A</v>
      </c>
      <c r="EK113" s="23" t="e">
        <f t="shared" ca="1" si="247"/>
        <v>#N/A</v>
      </c>
      <c r="EL113" s="23" t="e">
        <f t="shared" ca="1" si="131"/>
        <v>#N/A</v>
      </c>
      <c r="EM113" s="23" t="e">
        <f t="shared" ca="1" si="132"/>
        <v>#N/A</v>
      </c>
      <c r="EN113" s="228" t="e">
        <f t="shared" ca="1" si="151"/>
        <v>#N/A</v>
      </c>
      <c r="EO113" s="93" t="e">
        <f t="shared" ca="1" si="152"/>
        <v>#N/A</v>
      </c>
      <c r="EP113" s="93" t="e">
        <f t="shared" ca="1" si="153"/>
        <v>#N/A</v>
      </c>
    </row>
    <row r="114" spans="1:146" x14ac:dyDescent="0.2">
      <c r="A114" s="172" t="e">
        <f ca="1">VLOOKUP($D114,Curves!$A$2:$I$1700,9)</f>
        <v>#N/A</v>
      </c>
      <c r="B114" s="86" t="e">
        <f t="shared" ca="1" si="136"/>
        <v>#N/A</v>
      </c>
      <c r="C114" s="86">
        <f t="shared" si="137"/>
        <v>30</v>
      </c>
      <c r="D114" s="139">
        <v>40118</v>
      </c>
      <c r="E114" s="173" t="e">
        <f ca="1">VLOOKUP($D114,Curves!$A$2:$H$1700,2)*$B114</f>
        <v>#N/A</v>
      </c>
      <c r="F114" s="172" t="e">
        <f ca="1">VLOOKUP($D114,Curves!$A$2:$H$1700,3)*$B114</f>
        <v>#N/A</v>
      </c>
      <c r="G114" s="172" t="e">
        <f ca="1">VLOOKUP($D114,Curves!$A$2:$H$1700,7)*$B114</f>
        <v>#N/A</v>
      </c>
      <c r="H114" s="172" t="e">
        <f ca="1">VLOOKUP($D114,Curves!$A$2:$H$1700,5)*$B114</f>
        <v>#N/A</v>
      </c>
      <c r="I114" s="172" t="e">
        <f ca="1">VLOOKUP($D114,Curves!$A$2:$H$1700,4)*$B114</f>
        <v>#N/A</v>
      </c>
      <c r="J114" s="174" t="e">
        <f ca="1">VLOOKUP($D114,Curves!$A$2:$H$1700,8)*$B114</f>
        <v>#N/A</v>
      </c>
      <c r="K114" s="172" t="e">
        <f t="shared" ca="1" si="138"/>
        <v>#N/A</v>
      </c>
      <c r="L114" s="140" t="e">
        <f ca="1">VLOOKUP($D114,Curves!$N$2:$T$2600,2)*$B114</f>
        <v>#N/A</v>
      </c>
      <c r="M114" s="141" t="e">
        <f ca="1">VLOOKUP($D114,Curves!$N$2:$T$2600,3)*$B114</f>
        <v>#N/A</v>
      </c>
      <c r="N114" s="181" t="e">
        <f t="shared" ca="1" si="139"/>
        <v>#N/A</v>
      </c>
      <c r="O114" s="182" t="e">
        <f t="shared" ca="1" si="140"/>
        <v>#N/A</v>
      </c>
      <c r="P114" s="173" t="e">
        <f t="shared" ca="1" si="135"/>
        <v>#N/A</v>
      </c>
      <c r="Q114" s="140" t="e">
        <f ca="1">VLOOKUP($D114,Curves!$N$2:$T$2600,4)*$B114</f>
        <v>#N/A</v>
      </c>
      <c r="R114" s="141" t="e">
        <f ca="1">VLOOKUP($D114,Curves!$N$2:$T$2600,5)*$B114</f>
        <v>#N/A</v>
      </c>
      <c r="S114" s="181" t="e">
        <f t="shared" ca="1" si="141"/>
        <v>#N/A</v>
      </c>
      <c r="T114" s="182" t="e">
        <f t="shared" ca="1" si="142"/>
        <v>#N/A</v>
      </c>
      <c r="U114" s="151" t="e">
        <f t="shared" ca="1" si="143"/>
        <v>#N/A</v>
      </c>
      <c r="V114" s="151" t="e">
        <f t="shared" ca="1" si="144"/>
        <v>#N/A</v>
      </c>
      <c r="W114" s="151" t="e">
        <f t="shared" ca="1" si="145"/>
        <v>#N/A</v>
      </c>
      <c r="X114" s="343" t="e">
        <f ca="1">VLOOKUP($D114,[2]CurveFetch!$D$8:$S$13000,16,0)*$B114</f>
        <v>#N/A</v>
      </c>
      <c r="Y114" s="141" t="e">
        <f ca="1">VLOOKUP($D114,Curves!$N$2:$T$2600,7)*$B114</f>
        <v>#N/A</v>
      </c>
      <c r="Z114" s="200" t="e">
        <f t="shared" ca="1" si="146"/>
        <v>#N/A</v>
      </c>
      <c r="AA114" s="181" t="e">
        <f t="shared" ca="1" si="147"/>
        <v>#N/A</v>
      </c>
      <c r="AB114" s="181" t="e">
        <f t="shared" ca="1" si="148"/>
        <v>#N/A</v>
      </c>
      <c r="AC114" s="181" t="e">
        <f t="shared" ca="1" si="148"/>
        <v>#N/A</v>
      </c>
      <c r="AD114" s="181" t="e">
        <f t="shared" ca="1" si="149"/>
        <v>#N/A</v>
      </c>
      <c r="AE114" s="182" t="e">
        <f t="shared" ca="1" si="150"/>
        <v>#N/A</v>
      </c>
      <c r="AF114" s="23" t="e">
        <f t="shared" ca="1" si="176"/>
        <v>#N/A</v>
      </c>
      <c r="AG114" s="23" t="e">
        <f t="shared" ca="1" si="177"/>
        <v>#N/A</v>
      </c>
      <c r="AH114" s="23" t="e">
        <f t="shared" ca="1" si="194"/>
        <v>#N/A</v>
      </c>
      <c r="AI114" s="23" t="e">
        <f t="shared" ca="1" si="195"/>
        <v>#N/A</v>
      </c>
      <c r="AJ114" s="23" t="e">
        <f t="shared" ca="1" si="206"/>
        <v>#N/A</v>
      </c>
      <c r="AK114" s="23" t="e">
        <f t="shared" ca="1" si="207"/>
        <v>#N/A</v>
      </c>
      <c r="AL114" s="23" t="e">
        <f t="shared" ca="1" si="216"/>
        <v>#N/A</v>
      </c>
      <c r="AM114" s="23" t="e">
        <f t="shared" ca="1" si="217"/>
        <v>#N/A</v>
      </c>
      <c r="AN114" s="23" t="e">
        <f t="shared" ca="1" si="224"/>
        <v>#N/A</v>
      </c>
      <c r="AO114" s="23" t="e">
        <f t="shared" ca="1" si="225"/>
        <v>#N/A</v>
      </c>
      <c r="AP114" s="23" t="e">
        <f t="shared" ca="1" si="218"/>
        <v>#N/A</v>
      </c>
      <c r="AQ114" s="23" t="e">
        <f t="shared" ca="1" si="219"/>
        <v>#N/A</v>
      </c>
      <c r="AR114" s="23" t="e">
        <f t="shared" ca="1" si="228"/>
        <v>#N/A</v>
      </c>
      <c r="AS114" s="23" t="e">
        <f t="shared" ca="1" si="229"/>
        <v>#N/A</v>
      </c>
      <c r="AT114" s="23" t="e">
        <f t="shared" ca="1" si="248"/>
        <v>#N/A</v>
      </c>
      <c r="AU114" s="23" t="e">
        <f t="shared" ca="1" si="249"/>
        <v>#N/A</v>
      </c>
      <c r="AV114" s="228" t="e">
        <f t="shared" ca="1" si="154"/>
        <v>#N/A</v>
      </c>
      <c r="AW114" s="26" t="e">
        <f t="shared" ca="1" si="155"/>
        <v>#N/A</v>
      </c>
      <c r="AX114" s="228" t="e">
        <f t="shared" ca="1" si="156"/>
        <v>#N/A</v>
      </c>
      <c r="AY114" s="23" t="e">
        <f t="shared" ca="1" si="170"/>
        <v>#N/A</v>
      </c>
      <c r="AZ114" s="23" t="e">
        <f t="shared" ca="1" si="171"/>
        <v>#N/A</v>
      </c>
      <c r="BA114" s="23" t="e">
        <f t="shared" ca="1" si="178"/>
        <v>#N/A</v>
      </c>
      <c r="BB114" s="23" t="e">
        <f t="shared" ca="1" si="179"/>
        <v>#N/A</v>
      </c>
      <c r="BC114" s="23" t="e">
        <f t="shared" ca="1" si="172"/>
        <v>#N/A</v>
      </c>
      <c r="BD114" s="23" t="e">
        <f t="shared" ca="1" si="173"/>
        <v>#N/A</v>
      </c>
      <c r="BE114" s="23" t="e">
        <f t="shared" ca="1" si="180"/>
        <v>#N/A</v>
      </c>
      <c r="BF114" s="23" t="e">
        <f t="shared" ca="1" si="181"/>
        <v>#N/A</v>
      </c>
      <c r="BG114" s="23" t="e">
        <f t="shared" ca="1" si="186"/>
        <v>#N/A</v>
      </c>
      <c r="BH114" s="23" t="e">
        <f t="shared" ca="1" si="187"/>
        <v>#N/A</v>
      </c>
      <c r="BI114" s="23" t="e">
        <f t="shared" ca="1" si="202"/>
        <v>#N/A</v>
      </c>
      <c r="BJ114" s="23" t="e">
        <f t="shared" ca="1" si="203"/>
        <v>#N/A</v>
      </c>
      <c r="BK114" s="23" t="e">
        <f t="shared" ca="1" si="204"/>
        <v>#N/A</v>
      </c>
      <c r="BL114" s="23" t="e">
        <f t="shared" ca="1" si="205"/>
        <v>#N/A</v>
      </c>
      <c r="BM114" s="23" t="e">
        <f t="shared" ca="1" si="208"/>
        <v>#N/A</v>
      </c>
      <c r="BN114" s="23" t="e">
        <f t="shared" ca="1" si="209"/>
        <v>#N/A</v>
      </c>
      <c r="BO114" s="23" t="e">
        <f t="shared" ca="1" si="226"/>
        <v>#N/A</v>
      </c>
      <c r="BP114" s="23" t="e">
        <f t="shared" ca="1" si="227"/>
        <v>#N/A</v>
      </c>
      <c r="BQ114" s="23" t="e">
        <f t="shared" ca="1" si="236"/>
        <v>#N/A</v>
      </c>
      <c r="BR114" s="23" t="e">
        <f t="shared" ca="1" si="237"/>
        <v>#N/A</v>
      </c>
      <c r="BS114" s="23" t="e">
        <f t="shared" ca="1" si="252"/>
        <v>#N/A</v>
      </c>
      <c r="BT114" s="23" t="e">
        <f t="shared" ca="1" si="253"/>
        <v>#N/A</v>
      </c>
      <c r="BU114" s="23" t="e">
        <f t="shared" ca="1" si="129"/>
        <v>#N/A</v>
      </c>
      <c r="BV114" s="23" t="e">
        <f t="shared" ca="1" si="130"/>
        <v>#N/A</v>
      </c>
      <c r="BW114" s="389" t="e">
        <f t="shared" ca="1" si="157"/>
        <v>#N/A</v>
      </c>
      <c r="BX114" s="224" t="e">
        <f t="shared" ca="1" si="158"/>
        <v>#N/A</v>
      </c>
      <c r="BY114" s="93" t="e">
        <f t="shared" ca="1" si="159"/>
        <v>#N/A</v>
      </c>
      <c r="BZ114" s="23" t="e">
        <f t="shared" ca="1" si="184"/>
        <v>#N/A</v>
      </c>
      <c r="CA114" s="23" t="e">
        <f t="shared" ca="1" si="185"/>
        <v>#N/A</v>
      </c>
      <c r="CB114" s="23" t="e">
        <f t="shared" ca="1" si="210"/>
        <v>#N/A</v>
      </c>
      <c r="CC114" s="23" t="e">
        <f t="shared" ca="1" si="211"/>
        <v>#N/A</v>
      </c>
      <c r="CD114" s="23" t="e">
        <f t="shared" ca="1" si="240"/>
        <v>#N/A</v>
      </c>
      <c r="CE114" s="23" t="e">
        <f t="shared" ca="1" si="241"/>
        <v>#N/A</v>
      </c>
      <c r="CF114" s="228" t="e">
        <f t="shared" ca="1" si="160"/>
        <v>#N/A</v>
      </c>
      <c r="CG114" s="224" t="e">
        <f t="shared" ca="1" si="161"/>
        <v>#N/A</v>
      </c>
      <c r="CH114" s="228" t="e">
        <f t="shared" ca="1" si="162"/>
        <v>#N/A</v>
      </c>
      <c r="CI114" s="23" t="e">
        <f t="shared" ca="1" si="163"/>
        <v>#N/A</v>
      </c>
      <c r="CJ114" s="23" t="e">
        <f t="shared" ca="1" si="164"/>
        <v>#N/A</v>
      </c>
      <c r="CK114" s="23" t="e">
        <f t="shared" ca="1" si="168"/>
        <v>#N/A</v>
      </c>
      <c r="CL114" s="23" t="e">
        <f t="shared" ca="1" si="169"/>
        <v>#N/A</v>
      </c>
      <c r="CM114" s="23" t="e">
        <f t="shared" ca="1" si="174"/>
        <v>#N/A</v>
      </c>
      <c r="CN114" s="23" t="e">
        <f t="shared" ca="1" si="175"/>
        <v>#N/A</v>
      </c>
      <c r="CO114" s="23" t="e">
        <f t="shared" ca="1" si="182"/>
        <v>#N/A</v>
      </c>
      <c r="CP114" s="23" t="e">
        <f t="shared" ca="1" si="183"/>
        <v>#N/A</v>
      </c>
      <c r="CQ114" s="23" t="e">
        <f t="shared" ca="1" si="188"/>
        <v>#N/A</v>
      </c>
      <c r="CR114" s="23" t="e">
        <f t="shared" ca="1" si="189"/>
        <v>#N/A</v>
      </c>
      <c r="CS114" s="23" t="e">
        <f t="shared" ca="1" si="190"/>
        <v>#N/A</v>
      </c>
      <c r="CT114" s="23" t="e">
        <f t="shared" ca="1" si="191"/>
        <v>#N/A</v>
      </c>
      <c r="CU114" s="23" t="e">
        <f t="shared" ca="1" si="196"/>
        <v>#N/A</v>
      </c>
      <c r="CV114" s="23" t="e">
        <f t="shared" ca="1" si="197"/>
        <v>#N/A</v>
      </c>
      <c r="CW114" s="23" t="e">
        <f t="shared" ca="1" si="234"/>
        <v>#N/A</v>
      </c>
      <c r="CX114" s="23" t="e">
        <f t="shared" ca="1" si="235"/>
        <v>#N/A</v>
      </c>
      <c r="CY114" s="23" t="e">
        <f t="shared" ca="1" si="198"/>
        <v>#N/A</v>
      </c>
      <c r="CZ114" s="23" t="e">
        <f t="shared" ca="1" si="199"/>
        <v>#N/A</v>
      </c>
      <c r="DA114" s="23" t="e">
        <f t="shared" ca="1" si="212"/>
        <v>#N/A</v>
      </c>
      <c r="DB114" s="23" t="e">
        <f t="shared" ca="1" si="213"/>
        <v>#N/A</v>
      </c>
      <c r="DC114" s="23"/>
      <c r="DD114" s="23"/>
      <c r="DE114" s="23" t="e">
        <f t="shared" ca="1" si="214"/>
        <v>#N/A</v>
      </c>
      <c r="DF114" s="23" t="e">
        <f t="shared" ca="1" si="215"/>
        <v>#N/A</v>
      </c>
      <c r="DG114" s="23" t="e">
        <f t="shared" ca="1" si="220"/>
        <v>#N/A</v>
      </c>
      <c r="DH114" s="23" t="e">
        <f t="shared" ca="1" si="221"/>
        <v>#N/A</v>
      </c>
      <c r="DI114" s="23" t="e">
        <f t="shared" ca="1" si="230"/>
        <v>#N/A</v>
      </c>
      <c r="DJ114" s="23" t="e">
        <f t="shared" ca="1" si="231"/>
        <v>#N/A</v>
      </c>
      <c r="DK114" s="23" t="e">
        <f t="shared" ca="1" si="238"/>
        <v>#N/A</v>
      </c>
      <c r="DL114" s="23" t="e">
        <f t="shared" ca="1" si="239"/>
        <v>#N/A</v>
      </c>
      <c r="DM114" s="23" t="e">
        <f t="shared" ca="1" si="242"/>
        <v>#N/A</v>
      </c>
      <c r="DN114" s="23" t="e">
        <f t="shared" ca="1" si="243"/>
        <v>#N/A</v>
      </c>
      <c r="DO114" s="23" t="e">
        <f t="shared" ca="1" si="244"/>
        <v>#N/A</v>
      </c>
      <c r="DP114" s="23" t="e">
        <f t="shared" ca="1" si="245"/>
        <v>#N/A</v>
      </c>
      <c r="DQ114" s="23" t="e">
        <f t="shared" ca="1" si="133"/>
        <v>#N/A</v>
      </c>
      <c r="DR114" s="23" t="e">
        <f t="shared" ca="1" si="134"/>
        <v>#N/A</v>
      </c>
      <c r="DS114" s="228" t="e">
        <f t="shared" ca="1" si="165"/>
        <v>#N/A</v>
      </c>
      <c r="DT114" s="93" t="e">
        <f t="shared" ca="1" si="166"/>
        <v>#N/A</v>
      </c>
      <c r="DU114" s="228" t="e">
        <f t="shared" ca="1" si="167"/>
        <v>#N/A</v>
      </c>
      <c r="DZ114" s="23" t="e">
        <f t="shared" ca="1" si="192"/>
        <v>#N/A</v>
      </c>
      <c r="EA114" s="23" t="e">
        <f t="shared" ca="1" si="193"/>
        <v>#N/A</v>
      </c>
      <c r="EB114" s="23" t="e">
        <f t="shared" ca="1" si="200"/>
        <v>#N/A</v>
      </c>
      <c r="EC114" s="23" t="e">
        <f t="shared" ca="1" si="201"/>
        <v>#N/A</v>
      </c>
      <c r="ED114" s="23" t="e">
        <f t="shared" ca="1" si="222"/>
        <v>#N/A</v>
      </c>
      <c r="EE114" s="23" t="e">
        <f t="shared" ca="1" si="223"/>
        <v>#N/A</v>
      </c>
      <c r="EF114" s="23" t="e">
        <f t="shared" ca="1" si="250"/>
        <v>#N/A</v>
      </c>
      <c r="EG114" s="23" t="e">
        <f t="shared" ca="1" si="251"/>
        <v>#N/A</v>
      </c>
      <c r="EH114" s="23" t="e">
        <f t="shared" ca="1" si="232"/>
        <v>#N/A</v>
      </c>
      <c r="EI114" s="23" t="e">
        <f t="shared" ca="1" si="233"/>
        <v>#N/A</v>
      </c>
      <c r="EJ114" s="23" t="e">
        <f t="shared" ca="1" si="246"/>
        <v>#N/A</v>
      </c>
      <c r="EK114" s="23" t="e">
        <f t="shared" ca="1" si="247"/>
        <v>#N/A</v>
      </c>
      <c r="EL114" s="23" t="e">
        <f t="shared" ca="1" si="131"/>
        <v>#N/A</v>
      </c>
      <c r="EM114" s="23" t="e">
        <f t="shared" ca="1" si="132"/>
        <v>#N/A</v>
      </c>
      <c r="EN114" s="228" t="e">
        <f t="shared" ca="1" si="151"/>
        <v>#N/A</v>
      </c>
      <c r="EO114" s="93" t="e">
        <f t="shared" ca="1" si="152"/>
        <v>#N/A</v>
      </c>
      <c r="EP114" s="93" t="e">
        <f t="shared" ca="1" si="153"/>
        <v>#N/A</v>
      </c>
    </row>
    <row r="115" spans="1:146" x14ac:dyDescent="0.2">
      <c r="A115" s="172" t="e">
        <f ca="1">VLOOKUP($D115,Curves!$A$2:$I$1700,9)</f>
        <v>#N/A</v>
      </c>
      <c r="B115" s="86" t="e">
        <f t="shared" ca="1" si="136"/>
        <v>#N/A</v>
      </c>
      <c r="C115" s="86">
        <f t="shared" si="137"/>
        <v>31</v>
      </c>
      <c r="D115" s="139">
        <v>40148</v>
      </c>
      <c r="E115" s="173" t="e">
        <f ca="1">VLOOKUP($D115,Curves!$A$2:$H$1700,2)*$B115</f>
        <v>#N/A</v>
      </c>
      <c r="F115" s="172" t="e">
        <f ca="1">VLOOKUP($D115,Curves!$A$2:$H$1700,3)*$B115</f>
        <v>#N/A</v>
      </c>
      <c r="G115" s="172" t="e">
        <f ca="1">VLOOKUP($D115,Curves!$A$2:$H$1700,7)*$B115</f>
        <v>#N/A</v>
      </c>
      <c r="H115" s="172" t="e">
        <f ca="1">VLOOKUP($D115,Curves!$A$2:$H$1700,5)*$B115</f>
        <v>#N/A</v>
      </c>
      <c r="I115" s="172" t="e">
        <f ca="1">VLOOKUP($D115,Curves!$A$2:$H$1700,4)*$B115</f>
        <v>#N/A</v>
      </c>
      <c r="J115" s="174" t="e">
        <f ca="1">VLOOKUP($D115,Curves!$A$2:$H$1700,8)*$B115</f>
        <v>#N/A</v>
      </c>
      <c r="K115" s="172" t="e">
        <f t="shared" ca="1" si="138"/>
        <v>#N/A</v>
      </c>
      <c r="L115" s="140" t="e">
        <f ca="1">VLOOKUP($D115,Curves!$N$2:$T$2600,2)*$B115</f>
        <v>#N/A</v>
      </c>
      <c r="M115" s="141" t="e">
        <f ca="1">VLOOKUP($D115,Curves!$N$2:$T$2600,3)*$B115</f>
        <v>#N/A</v>
      </c>
      <c r="N115" s="181" t="e">
        <f t="shared" ca="1" si="139"/>
        <v>#N/A</v>
      </c>
      <c r="O115" s="182" t="e">
        <f t="shared" ca="1" si="140"/>
        <v>#N/A</v>
      </c>
      <c r="P115" s="173" t="e">
        <f t="shared" ca="1" si="135"/>
        <v>#N/A</v>
      </c>
      <c r="Q115" s="140" t="e">
        <f ca="1">VLOOKUP($D115,Curves!$N$2:$T$2600,4)*$B115</f>
        <v>#N/A</v>
      </c>
      <c r="R115" s="141" t="e">
        <f ca="1">VLOOKUP($D115,Curves!$N$2:$T$2600,5)*$B115</f>
        <v>#N/A</v>
      </c>
      <c r="S115" s="181" t="e">
        <f t="shared" ca="1" si="141"/>
        <v>#N/A</v>
      </c>
      <c r="T115" s="182" t="e">
        <f t="shared" ca="1" si="142"/>
        <v>#N/A</v>
      </c>
      <c r="U115" s="151" t="e">
        <f t="shared" ca="1" si="143"/>
        <v>#N/A</v>
      </c>
      <c r="V115" s="151" t="e">
        <f t="shared" ca="1" si="144"/>
        <v>#N/A</v>
      </c>
      <c r="W115" s="151" t="e">
        <f t="shared" ca="1" si="145"/>
        <v>#N/A</v>
      </c>
      <c r="X115" s="343" t="e">
        <f ca="1">VLOOKUP($D115,[2]CurveFetch!$D$8:$S$13000,16,0)*$B115</f>
        <v>#N/A</v>
      </c>
      <c r="Y115" s="141" t="e">
        <f ca="1">VLOOKUP($D115,Curves!$N$2:$T$2600,7)*$B115</f>
        <v>#N/A</v>
      </c>
      <c r="Z115" s="200" t="e">
        <f t="shared" ca="1" si="146"/>
        <v>#N/A</v>
      </c>
      <c r="AA115" s="181" t="e">
        <f t="shared" ca="1" si="147"/>
        <v>#N/A</v>
      </c>
      <c r="AB115" s="181" t="e">
        <f t="shared" ca="1" si="148"/>
        <v>#N/A</v>
      </c>
      <c r="AC115" s="181" t="e">
        <f t="shared" ca="1" si="148"/>
        <v>#N/A</v>
      </c>
      <c r="AD115" s="181" t="e">
        <f t="shared" ca="1" si="149"/>
        <v>#N/A</v>
      </c>
      <c r="AE115" s="182" t="e">
        <f t="shared" ca="1" si="150"/>
        <v>#N/A</v>
      </c>
      <c r="AF115" s="23" t="e">
        <f t="shared" ca="1" si="176"/>
        <v>#N/A</v>
      </c>
      <c r="AG115" s="23" t="e">
        <f t="shared" ca="1" si="177"/>
        <v>#N/A</v>
      </c>
      <c r="AH115" s="23" t="e">
        <f t="shared" ca="1" si="194"/>
        <v>#N/A</v>
      </c>
      <c r="AI115" s="23" t="e">
        <f t="shared" ca="1" si="195"/>
        <v>#N/A</v>
      </c>
      <c r="AJ115" s="23" t="e">
        <f t="shared" ca="1" si="206"/>
        <v>#N/A</v>
      </c>
      <c r="AK115" s="23" t="e">
        <f t="shared" ca="1" si="207"/>
        <v>#N/A</v>
      </c>
      <c r="AL115" s="23" t="e">
        <f t="shared" ca="1" si="216"/>
        <v>#N/A</v>
      </c>
      <c r="AM115" s="23" t="e">
        <f t="shared" ca="1" si="217"/>
        <v>#N/A</v>
      </c>
      <c r="AN115" s="23" t="e">
        <f t="shared" ca="1" si="224"/>
        <v>#N/A</v>
      </c>
      <c r="AO115" s="23" t="e">
        <f t="shared" ca="1" si="225"/>
        <v>#N/A</v>
      </c>
      <c r="AP115" s="23" t="e">
        <f t="shared" ca="1" si="218"/>
        <v>#N/A</v>
      </c>
      <c r="AQ115" s="23" t="e">
        <f t="shared" ca="1" si="219"/>
        <v>#N/A</v>
      </c>
      <c r="AR115" s="23" t="e">
        <f t="shared" ca="1" si="228"/>
        <v>#N/A</v>
      </c>
      <c r="AS115" s="23" t="e">
        <f t="shared" ca="1" si="229"/>
        <v>#N/A</v>
      </c>
      <c r="AT115" s="23" t="e">
        <f t="shared" ca="1" si="248"/>
        <v>#N/A</v>
      </c>
      <c r="AU115" s="23" t="e">
        <f t="shared" ca="1" si="249"/>
        <v>#N/A</v>
      </c>
      <c r="AV115" s="228" t="e">
        <f t="shared" ca="1" si="154"/>
        <v>#N/A</v>
      </c>
      <c r="AW115" s="26" t="e">
        <f t="shared" ca="1" si="155"/>
        <v>#N/A</v>
      </c>
      <c r="AX115" s="228" t="e">
        <f t="shared" ca="1" si="156"/>
        <v>#N/A</v>
      </c>
      <c r="AY115" s="23" t="e">
        <f t="shared" ca="1" si="170"/>
        <v>#N/A</v>
      </c>
      <c r="AZ115" s="23" t="e">
        <f t="shared" ca="1" si="171"/>
        <v>#N/A</v>
      </c>
      <c r="BA115" s="23" t="e">
        <f t="shared" ca="1" si="178"/>
        <v>#N/A</v>
      </c>
      <c r="BB115" s="23" t="e">
        <f t="shared" ca="1" si="179"/>
        <v>#N/A</v>
      </c>
      <c r="BC115" s="23" t="e">
        <f t="shared" ca="1" si="172"/>
        <v>#N/A</v>
      </c>
      <c r="BD115" s="23" t="e">
        <f t="shared" ca="1" si="173"/>
        <v>#N/A</v>
      </c>
      <c r="BE115" s="23" t="e">
        <f t="shared" ca="1" si="180"/>
        <v>#N/A</v>
      </c>
      <c r="BF115" s="23" t="e">
        <f t="shared" ca="1" si="181"/>
        <v>#N/A</v>
      </c>
      <c r="BG115" s="23" t="e">
        <f t="shared" ca="1" si="186"/>
        <v>#N/A</v>
      </c>
      <c r="BH115" s="23" t="e">
        <f t="shared" ca="1" si="187"/>
        <v>#N/A</v>
      </c>
      <c r="BI115" s="23" t="e">
        <f t="shared" ca="1" si="202"/>
        <v>#N/A</v>
      </c>
      <c r="BJ115" s="23" t="e">
        <f t="shared" ca="1" si="203"/>
        <v>#N/A</v>
      </c>
      <c r="BK115" s="23" t="e">
        <f t="shared" ca="1" si="204"/>
        <v>#N/A</v>
      </c>
      <c r="BL115" s="23" t="e">
        <f t="shared" ca="1" si="205"/>
        <v>#N/A</v>
      </c>
      <c r="BM115" s="23" t="e">
        <f t="shared" ca="1" si="208"/>
        <v>#N/A</v>
      </c>
      <c r="BN115" s="23" t="e">
        <f t="shared" ca="1" si="209"/>
        <v>#N/A</v>
      </c>
      <c r="BO115" s="23" t="e">
        <f t="shared" ca="1" si="226"/>
        <v>#N/A</v>
      </c>
      <c r="BP115" s="23" t="e">
        <f t="shared" ca="1" si="227"/>
        <v>#N/A</v>
      </c>
      <c r="BQ115" s="23" t="e">
        <f t="shared" ca="1" si="236"/>
        <v>#N/A</v>
      </c>
      <c r="BR115" s="23" t="e">
        <f t="shared" ca="1" si="237"/>
        <v>#N/A</v>
      </c>
      <c r="BS115" s="23" t="e">
        <f t="shared" ca="1" si="252"/>
        <v>#N/A</v>
      </c>
      <c r="BT115" s="23" t="e">
        <f t="shared" ca="1" si="253"/>
        <v>#N/A</v>
      </c>
      <c r="BU115" s="23" t="e">
        <f t="shared" ca="1" si="129"/>
        <v>#N/A</v>
      </c>
      <c r="BV115" s="23" t="e">
        <f t="shared" ca="1" si="130"/>
        <v>#N/A</v>
      </c>
      <c r="BW115" s="389" t="e">
        <f t="shared" ca="1" si="157"/>
        <v>#N/A</v>
      </c>
      <c r="BX115" s="224" t="e">
        <f t="shared" ca="1" si="158"/>
        <v>#N/A</v>
      </c>
      <c r="BY115" s="93" t="e">
        <f t="shared" ca="1" si="159"/>
        <v>#N/A</v>
      </c>
      <c r="BZ115" s="23" t="e">
        <f t="shared" ca="1" si="184"/>
        <v>#N/A</v>
      </c>
      <c r="CA115" s="23" t="e">
        <f t="shared" ca="1" si="185"/>
        <v>#N/A</v>
      </c>
      <c r="CB115" s="23" t="e">
        <f t="shared" ca="1" si="210"/>
        <v>#N/A</v>
      </c>
      <c r="CC115" s="23" t="e">
        <f t="shared" ca="1" si="211"/>
        <v>#N/A</v>
      </c>
      <c r="CD115" s="23" t="e">
        <f t="shared" ca="1" si="240"/>
        <v>#N/A</v>
      </c>
      <c r="CE115" s="23" t="e">
        <f t="shared" ca="1" si="241"/>
        <v>#N/A</v>
      </c>
      <c r="CF115" s="228" t="e">
        <f t="shared" ca="1" si="160"/>
        <v>#N/A</v>
      </c>
      <c r="CG115" s="224" t="e">
        <f t="shared" ca="1" si="161"/>
        <v>#N/A</v>
      </c>
      <c r="CH115" s="228" t="e">
        <f t="shared" ca="1" si="162"/>
        <v>#N/A</v>
      </c>
      <c r="CI115" s="23" t="e">
        <f t="shared" ca="1" si="163"/>
        <v>#N/A</v>
      </c>
      <c r="CJ115" s="23" t="e">
        <f t="shared" ca="1" si="164"/>
        <v>#N/A</v>
      </c>
      <c r="CK115" s="23" t="e">
        <f t="shared" ca="1" si="168"/>
        <v>#N/A</v>
      </c>
      <c r="CL115" s="23" t="e">
        <f t="shared" ca="1" si="169"/>
        <v>#N/A</v>
      </c>
      <c r="CM115" s="23" t="e">
        <f t="shared" ca="1" si="174"/>
        <v>#N/A</v>
      </c>
      <c r="CN115" s="23" t="e">
        <f t="shared" ca="1" si="175"/>
        <v>#N/A</v>
      </c>
      <c r="CO115" s="23" t="e">
        <f t="shared" ca="1" si="182"/>
        <v>#N/A</v>
      </c>
      <c r="CP115" s="23" t="e">
        <f t="shared" ca="1" si="183"/>
        <v>#N/A</v>
      </c>
      <c r="CQ115" s="23" t="e">
        <f t="shared" ca="1" si="188"/>
        <v>#N/A</v>
      </c>
      <c r="CR115" s="23" t="e">
        <f t="shared" ca="1" si="189"/>
        <v>#N/A</v>
      </c>
      <c r="CS115" s="23" t="e">
        <f t="shared" ca="1" si="190"/>
        <v>#N/A</v>
      </c>
      <c r="CT115" s="23" t="e">
        <f t="shared" ca="1" si="191"/>
        <v>#N/A</v>
      </c>
      <c r="CU115" s="23" t="e">
        <f t="shared" ca="1" si="196"/>
        <v>#N/A</v>
      </c>
      <c r="CV115" s="23" t="e">
        <f t="shared" ca="1" si="197"/>
        <v>#N/A</v>
      </c>
      <c r="CW115" s="23" t="e">
        <f t="shared" ca="1" si="234"/>
        <v>#N/A</v>
      </c>
      <c r="CX115" s="23" t="e">
        <f t="shared" ca="1" si="235"/>
        <v>#N/A</v>
      </c>
      <c r="CY115" s="23" t="e">
        <f t="shared" ca="1" si="198"/>
        <v>#N/A</v>
      </c>
      <c r="CZ115" s="23" t="e">
        <f t="shared" ca="1" si="199"/>
        <v>#N/A</v>
      </c>
      <c r="DA115" s="23" t="e">
        <f t="shared" ca="1" si="212"/>
        <v>#N/A</v>
      </c>
      <c r="DB115" s="23" t="e">
        <f t="shared" ca="1" si="213"/>
        <v>#N/A</v>
      </c>
      <c r="DC115" s="23"/>
      <c r="DD115" s="23"/>
      <c r="DE115" s="23" t="e">
        <f t="shared" ca="1" si="214"/>
        <v>#N/A</v>
      </c>
      <c r="DF115" s="23" t="e">
        <f t="shared" ca="1" si="215"/>
        <v>#N/A</v>
      </c>
      <c r="DG115" s="23" t="e">
        <f t="shared" ca="1" si="220"/>
        <v>#N/A</v>
      </c>
      <c r="DH115" s="23" t="e">
        <f t="shared" ca="1" si="221"/>
        <v>#N/A</v>
      </c>
      <c r="DI115" s="23" t="e">
        <f t="shared" ca="1" si="230"/>
        <v>#N/A</v>
      </c>
      <c r="DJ115" s="23" t="e">
        <f t="shared" ca="1" si="231"/>
        <v>#N/A</v>
      </c>
      <c r="DK115" s="23" t="e">
        <f t="shared" ca="1" si="238"/>
        <v>#N/A</v>
      </c>
      <c r="DL115" s="23" t="e">
        <f t="shared" ca="1" si="239"/>
        <v>#N/A</v>
      </c>
      <c r="DM115" s="23" t="e">
        <f t="shared" ca="1" si="242"/>
        <v>#N/A</v>
      </c>
      <c r="DN115" s="23" t="e">
        <f t="shared" ca="1" si="243"/>
        <v>#N/A</v>
      </c>
      <c r="DO115" s="23" t="e">
        <f t="shared" ca="1" si="244"/>
        <v>#N/A</v>
      </c>
      <c r="DP115" s="23" t="e">
        <f t="shared" ca="1" si="245"/>
        <v>#N/A</v>
      </c>
      <c r="DQ115" s="23" t="e">
        <f t="shared" ca="1" si="133"/>
        <v>#N/A</v>
      </c>
      <c r="DR115" s="23" t="e">
        <f t="shared" ca="1" si="134"/>
        <v>#N/A</v>
      </c>
      <c r="DS115" s="228" t="e">
        <f t="shared" ca="1" si="165"/>
        <v>#N/A</v>
      </c>
      <c r="DT115" s="93" t="e">
        <f t="shared" ca="1" si="166"/>
        <v>#N/A</v>
      </c>
      <c r="DU115" s="228" t="e">
        <f t="shared" ca="1" si="167"/>
        <v>#N/A</v>
      </c>
      <c r="DZ115" s="23" t="e">
        <f t="shared" ca="1" si="192"/>
        <v>#N/A</v>
      </c>
      <c r="EA115" s="23" t="e">
        <f t="shared" ca="1" si="193"/>
        <v>#N/A</v>
      </c>
      <c r="EB115" s="23" t="e">
        <f t="shared" ca="1" si="200"/>
        <v>#N/A</v>
      </c>
      <c r="EC115" s="23" t="e">
        <f t="shared" ca="1" si="201"/>
        <v>#N/A</v>
      </c>
      <c r="ED115" s="23" t="e">
        <f t="shared" ca="1" si="222"/>
        <v>#N/A</v>
      </c>
      <c r="EE115" s="23" t="e">
        <f t="shared" ca="1" si="223"/>
        <v>#N/A</v>
      </c>
      <c r="EF115" s="23" t="e">
        <f t="shared" ca="1" si="250"/>
        <v>#N/A</v>
      </c>
      <c r="EG115" s="23" t="e">
        <f t="shared" ca="1" si="251"/>
        <v>#N/A</v>
      </c>
      <c r="EH115" s="23" t="e">
        <f t="shared" ca="1" si="232"/>
        <v>#N/A</v>
      </c>
      <c r="EI115" s="23" t="e">
        <f t="shared" ca="1" si="233"/>
        <v>#N/A</v>
      </c>
      <c r="EJ115" s="23" t="e">
        <f t="shared" ca="1" si="246"/>
        <v>#N/A</v>
      </c>
      <c r="EK115" s="23" t="e">
        <f t="shared" ca="1" si="247"/>
        <v>#N/A</v>
      </c>
      <c r="EL115" s="23" t="e">
        <f t="shared" ca="1" si="131"/>
        <v>#N/A</v>
      </c>
      <c r="EM115" s="23" t="e">
        <f t="shared" ca="1" si="132"/>
        <v>#N/A</v>
      </c>
      <c r="EN115" s="228" t="e">
        <f t="shared" ca="1" si="151"/>
        <v>#N/A</v>
      </c>
      <c r="EO115" s="93" t="e">
        <f t="shared" ca="1" si="152"/>
        <v>#N/A</v>
      </c>
      <c r="EP115" s="93" t="e">
        <f t="shared" ca="1" si="153"/>
        <v>#N/A</v>
      </c>
    </row>
    <row r="116" spans="1:146" x14ac:dyDescent="0.2">
      <c r="A116" s="172" t="e">
        <f ca="1">VLOOKUP($D116,Curves!$A$2:$I$1700,9)</f>
        <v>#N/A</v>
      </c>
      <c r="B116" s="86" t="e">
        <f t="shared" ca="1" si="136"/>
        <v>#N/A</v>
      </c>
      <c r="C116" s="86">
        <f t="shared" si="137"/>
        <v>31</v>
      </c>
      <c r="D116" s="139">
        <v>40179</v>
      </c>
      <c r="E116" s="173" t="e">
        <f ca="1">VLOOKUP($D116,Curves!$A$2:$H$1700,2)*$B116</f>
        <v>#N/A</v>
      </c>
      <c r="F116" s="172" t="e">
        <f ca="1">VLOOKUP($D116,Curves!$A$2:$H$1700,3)*$B116</f>
        <v>#N/A</v>
      </c>
      <c r="G116" s="172" t="e">
        <f ca="1">VLOOKUP($D116,Curves!$A$2:$H$1700,7)*$B116</f>
        <v>#N/A</v>
      </c>
      <c r="H116" s="172" t="e">
        <f ca="1">VLOOKUP($D116,Curves!$A$2:$H$1700,5)*$B116</f>
        <v>#N/A</v>
      </c>
      <c r="I116" s="172" t="e">
        <f ca="1">VLOOKUP($D116,Curves!$A$2:$H$1700,4)*$B116</f>
        <v>#N/A</v>
      </c>
      <c r="J116" s="174" t="e">
        <f ca="1">VLOOKUP($D116,Curves!$A$2:$H$1700,8)*$B116</f>
        <v>#N/A</v>
      </c>
      <c r="K116" s="172" t="e">
        <f t="shared" ca="1" si="138"/>
        <v>#N/A</v>
      </c>
      <c r="L116" s="140" t="e">
        <f ca="1">VLOOKUP($D116,Curves!$N$2:$T$2600,2)*$B116</f>
        <v>#N/A</v>
      </c>
      <c r="M116" s="141" t="e">
        <f ca="1">VLOOKUP($D116,Curves!$N$2:$T$2600,3)*$B116</f>
        <v>#N/A</v>
      </c>
      <c r="N116" s="181" t="e">
        <f t="shared" ca="1" si="139"/>
        <v>#N/A</v>
      </c>
      <c r="O116" s="182" t="e">
        <f t="shared" ca="1" si="140"/>
        <v>#N/A</v>
      </c>
      <c r="P116" s="173" t="e">
        <f t="shared" ca="1" si="135"/>
        <v>#N/A</v>
      </c>
      <c r="Q116" s="140" t="e">
        <f ca="1">VLOOKUP($D116,Curves!$N$2:$T$2600,4)*$B116</f>
        <v>#N/A</v>
      </c>
      <c r="R116" s="141" t="e">
        <f ca="1">VLOOKUP($D116,Curves!$N$2:$T$2600,5)*$B116</f>
        <v>#N/A</v>
      </c>
      <c r="S116" s="181" t="e">
        <f t="shared" ca="1" si="141"/>
        <v>#N/A</v>
      </c>
      <c r="T116" s="182" t="e">
        <f t="shared" ca="1" si="142"/>
        <v>#N/A</v>
      </c>
      <c r="U116" s="151" t="e">
        <f t="shared" ca="1" si="143"/>
        <v>#N/A</v>
      </c>
      <c r="V116" s="151" t="e">
        <f t="shared" ca="1" si="144"/>
        <v>#N/A</v>
      </c>
      <c r="W116" s="151" t="e">
        <f t="shared" ca="1" si="145"/>
        <v>#N/A</v>
      </c>
      <c r="X116" s="343" t="e">
        <f ca="1">VLOOKUP($D116,[2]CurveFetch!$D$8:$S$13000,16,0)*$B116</f>
        <v>#N/A</v>
      </c>
      <c r="Y116" s="141" t="e">
        <f ca="1">VLOOKUP($D116,Curves!$N$2:$T$2600,7)*$B116</f>
        <v>#N/A</v>
      </c>
      <c r="Z116" s="200" t="e">
        <f t="shared" ca="1" si="146"/>
        <v>#N/A</v>
      </c>
      <c r="AA116" s="181" t="e">
        <f t="shared" ca="1" si="147"/>
        <v>#N/A</v>
      </c>
      <c r="AB116" s="181" t="e">
        <f t="shared" ca="1" si="148"/>
        <v>#N/A</v>
      </c>
      <c r="AC116" s="181" t="e">
        <f t="shared" ca="1" si="148"/>
        <v>#N/A</v>
      </c>
      <c r="AD116" s="181" t="e">
        <f t="shared" ca="1" si="149"/>
        <v>#N/A</v>
      </c>
      <c r="AE116" s="182" t="e">
        <f t="shared" ca="1" si="150"/>
        <v>#N/A</v>
      </c>
      <c r="AF116" s="23" t="e">
        <f t="shared" ca="1" si="176"/>
        <v>#N/A</v>
      </c>
      <c r="AG116" s="23" t="e">
        <f t="shared" ca="1" si="177"/>
        <v>#N/A</v>
      </c>
      <c r="AH116" s="23" t="e">
        <f t="shared" ca="1" si="194"/>
        <v>#N/A</v>
      </c>
      <c r="AI116" s="23" t="e">
        <f t="shared" ca="1" si="195"/>
        <v>#N/A</v>
      </c>
      <c r="AJ116" s="23" t="e">
        <f t="shared" ca="1" si="206"/>
        <v>#N/A</v>
      </c>
      <c r="AK116" s="23" t="e">
        <f t="shared" ca="1" si="207"/>
        <v>#N/A</v>
      </c>
      <c r="AL116" s="23" t="e">
        <f t="shared" ca="1" si="216"/>
        <v>#N/A</v>
      </c>
      <c r="AM116" s="23" t="e">
        <f t="shared" ca="1" si="217"/>
        <v>#N/A</v>
      </c>
      <c r="AN116" s="23" t="e">
        <f t="shared" ca="1" si="224"/>
        <v>#N/A</v>
      </c>
      <c r="AO116" s="23" t="e">
        <f t="shared" ca="1" si="225"/>
        <v>#N/A</v>
      </c>
      <c r="AP116" s="23" t="e">
        <f t="shared" ca="1" si="218"/>
        <v>#N/A</v>
      </c>
      <c r="AQ116" s="23" t="e">
        <f t="shared" ca="1" si="219"/>
        <v>#N/A</v>
      </c>
      <c r="AR116" s="23" t="e">
        <f t="shared" ca="1" si="228"/>
        <v>#N/A</v>
      </c>
      <c r="AS116" s="23" t="e">
        <f t="shared" ca="1" si="229"/>
        <v>#N/A</v>
      </c>
      <c r="AT116" s="23" t="e">
        <f t="shared" ca="1" si="248"/>
        <v>#N/A</v>
      </c>
      <c r="AU116" s="23" t="e">
        <f t="shared" ca="1" si="249"/>
        <v>#N/A</v>
      </c>
      <c r="AV116" s="228" t="e">
        <f t="shared" ca="1" si="154"/>
        <v>#N/A</v>
      </c>
      <c r="AW116" s="26" t="e">
        <f t="shared" ca="1" si="155"/>
        <v>#N/A</v>
      </c>
      <c r="AX116" s="228" t="e">
        <f t="shared" ca="1" si="156"/>
        <v>#N/A</v>
      </c>
      <c r="AY116" s="23" t="e">
        <f t="shared" ca="1" si="170"/>
        <v>#N/A</v>
      </c>
      <c r="AZ116" s="23" t="e">
        <f t="shared" ca="1" si="171"/>
        <v>#N/A</v>
      </c>
      <c r="BA116" s="23" t="e">
        <f t="shared" ca="1" si="178"/>
        <v>#N/A</v>
      </c>
      <c r="BB116" s="23" t="e">
        <f t="shared" ca="1" si="179"/>
        <v>#N/A</v>
      </c>
      <c r="BC116" s="23" t="e">
        <f t="shared" ca="1" si="172"/>
        <v>#N/A</v>
      </c>
      <c r="BD116" s="23" t="e">
        <f t="shared" ca="1" si="173"/>
        <v>#N/A</v>
      </c>
      <c r="BE116" s="23" t="e">
        <f t="shared" ca="1" si="180"/>
        <v>#N/A</v>
      </c>
      <c r="BF116" s="23" t="e">
        <f t="shared" ca="1" si="181"/>
        <v>#N/A</v>
      </c>
      <c r="BG116" s="23" t="e">
        <f t="shared" ca="1" si="186"/>
        <v>#N/A</v>
      </c>
      <c r="BH116" s="23" t="e">
        <f t="shared" ca="1" si="187"/>
        <v>#N/A</v>
      </c>
      <c r="BI116" s="23" t="e">
        <f t="shared" ca="1" si="202"/>
        <v>#N/A</v>
      </c>
      <c r="BJ116" s="23" t="e">
        <f t="shared" ca="1" si="203"/>
        <v>#N/A</v>
      </c>
      <c r="BK116" s="23" t="e">
        <f t="shared" ca="1" si="204"/>
        <v>#N/A</v>
      </c>
      <c r="BL116" s="23" t="e">
        <f t="shared" ca="1" si="205"/>
        <v>#N/A</v>
      </c>
      <c r="BM116" s="23" t="e">
        <f t="shared" ca="1" si="208"/>
        <v>#N/A</v>
      </c>
      <c r="BN116" s="23" t="e">
        <f t="shared" ca="1" si="209"/>
        <v>#N/A</v>
      </c>
      <c r="BO116" s="23" t="e">
        <f t="shared" ca="1" si="226"/>
        <v>#N/A</v>
      </c>
      <c r="BP116" s="23" t="e">
        <f t="shared" ca="1" si="227"/>
        <v>#N/A</v>
      </c>
      <c r="BQ116" s="23" t="e">
        <f t="shared" ca="1" si="236"/>
        <v>#N/A</v>
      </c>
      <c r="BR116" s="23" t="e">
        <f t="shared" ca="1" si="237"/>
        <v>#N/A</v>
      </c>
      <c r="BS116" s="23" t="e">
        <f t="shared" ca="1" si="252"/>
        <v>#N/A</v>
      </c>
      <c r="BT116" s="23" t="e">
        <f t="shared" ca="1" si="253"/>
        <v>#N/A</v>
      </c>
      <c r="BU116" s="23" t="e">
        <f t="shared" ca="1" si="129"/>
        <v>#N/A</v>
      </c>
      <c r="BV116" s="23" t="e">
        <f t="shared" ca="1" si="130"/>
        <v>#N/A</v>
      </c>
      <c r="BW116" s="389" t="e">
        <f t="shared" ca="1" si="157"/>
        <v>#N/A</v>
      </c>
      <c r="BX116" s="224" t="e">
        <f t="shared" ca="1" si="158"/>
        <v>#N/A</v>
      </c>
      <c r="BY116" s="93" t="e">
        <f t="shared" ca="1" si="159"/>
        <v>#N/A</v>
      </c>
      <c r="BZ116" s="23" t="e">
        <f t="shared" ca="1" si="184"/>
        <v>#N/A</v>
      </c>
      <c r="CA116" s="23" t="e">
        <f t="shared" ca="1" si="185"/>
        <v>#N/A</v>
      </c>
      <c r="CB116" s="23" t="e">
        <f t="shared" ca="1" si="210"/>
        <v>#N/A</v>
      </c>
      <c r="CC116" s="23" t="e">
        <f t="shared" ca="1" si="211"/>
        <v>#N/A</v>
      </c>
      <c r="CD116" s="23" t="e">
        <f t="shared" ca="1" si="240"/>
        <v>#N/A</v>
      </c>
      <c r="CE116" s="23" t="e">
        <f t="shared" ca="1" si="241"/>
        <v>#N/A</v>
      </c>
      <c r="CF116" s="228" t="e">
        <f t="shared" ca="1" si="160"/>
        <v>#N/A</v>
      </c>
      <c r="CG116" s="224" t="e">
        <f t="shared" ca="1" si="161"/>
        <v>#N/A</v>
      </c>
      <c r="CH116" s="228" t="e">
        <f t="shared" ca="1" si="162"/>
        <v>#N/A</v>
      </c>
      <c r="CI116" s="23" t="e">
        <f t="shared" ca="1" si="163"/>
        <v>#N/A</v>
      </c>
      <c r="CJ116" s="23" t="e">
        <f t="shared" ca="1" si="164"/>
        <v>#N/A</v>
      </c>
      <c r="CK116" s="23" t="e">
        <f t="shared" ca="1" si="168"/>
        <v>#N/A</v>
      </c>
      <c r="CL116" s="23" t="e">
        <f t="shared" ca="1" si="169"/>
        <v>#N/A</v>
      </c>
      <c r="CM116" s="23" t="e">
        <f t="shared" ca="1" si="174"/>
        <v>#N/A</v>
      </c>
      <c r="CN116" s="23" t="e">
        <f t="shared" ca="1" si="175"/>
        <v>#N/A</v>
      </c>
      <c r="CO116" s="23" t="e">
        <f t="shared" ca="1" si="182"/>
        <v>#N/A</v>
      </c>
      <c r="CP116" s="23" t="e">
        <f t="shared" ca="1" si="183"/>
        <v>#N/A</v>
      </c>
      <c r="CQ116" s="23" t="e">
        <f t="shared" ca="1" si="188"/>
        <v>#N/A</v>
      </c>
      <c r="CR116" s="23" t="e">
        <f t="shared" ca="1" si="189"/>
        <v>#N/A</v>
      </c>
      <c r="CS116" s="23" t="e">
        <f t="shared" ca="1" si="190"/>
        <v>#N/A</v>
      </c>
      <c r="CT116" s="23" t="e">
        <f t="shared" ca="1" si="191"/>
        <v>#N/A</v>
      </c>
      <c r="CU116" s="23" t="e">
        <f t="shared" ca="1" si="196"/>
        <v>#N/A</v>
      </c>
      <c r="CV116" s="23" t="e">
        <f t="shared" ca="1" si="197"/>
        <v>#N/A</v>
      </c>
      <c r="CW116" s="23" t="e">
        <f t="shared" ca="1" si="234"/>
        <v>#N/A</v>
      </c>
      <c r="CX116" s="23" t="e">
        <f t="shared" ca="1" si="235"/>
        <v>#N/A</v>
      </c>
      <c r="CY116" s="23" t="e">
        <f t="shared" ca="1" si="198"/>
        <v>#N/A</v>
      </c>
      <c r="CZ116" s="23" t="e">
        <f t="shared" ca="1" si="199"/>
        <v>#N/A</v>
      </c>
      <c r="DA116" s="23" t="e">
        <f t="shared" ca="1" si="212"/>
        <v>#N/A</v>
      </c>
      <c r="DB116" s="23" t="e">
        <f t="shared" ca="1" si="213"/>
        <v>#N/A</v>
      </c>
      <c r="DC116" s="23"/>
      <c r="DD116" s="23"/>
      <c r="DE116" s="23" t="e">
        <f t="shared" ca="1" si="214"/>
        <v>#N/A</v>
      </c>
      <c r="DF116" s="23" t="e">
        <f t="shared" ca="1" si="215"/>
        <v>#N/A</v>
      </c>
      <c r="DG116" s="23" t="e">
        <f t="shared" ca="1" si="220"/>
        <v>#N/A</v>
      </c>
      <c r="DH116" s="23" t="e">
        <f t="shared" ca="1" si="221"/>
        <v>#N/A</v>
      </c>
      <c r="DI116" s="23" t="e">
        <f t="shared" ca="1" si="230"/>
        <v>#N/A</v>
      </c>
      <c r="DJ116" s="23" t="e">
        <f t="shared" ca="1" si="231"/>
        <v>#N/A</v>
      </c>
      <c r="DK116" s="23" t="e">
        <f t="shared" ca="1" si="238"/>
        <v>#N/A</v>
      </c>
      <c r="DL116" s="23" t="e">
        <f t="shared" ca="1" si="239"/>
        <v>#N/A</v>
      </c>
      <c r="DM116" s="23" t="e">
        <f t="shared" ca="1" si="242"/>
        <v>#N/A</v>
      </c>
      <c r="DN116" s="23" t="e">
        <f t="shared" ca="1" si="243"/>
        <v>#N/A</v>
      </c>
      <c r="DO116" s="23" t="e">
        <f t="shared" ca="1" si="244"/>
        <v>#N/A</v>
      </c>
      <c r="DP116" s="23" t="e">
        <f t="shared" ca="1" si="245"/>
        <v>#N/A</v>
      </c>
      <c r="DQ116" s="23" t="e">
        <f t="shared" ca="1" si="133"/>
        <v>#N/A</v>
      </c>
      <c r="DR116" s="23" t="e">
        <f t="shared" ca="1" si="134"/>
        <v>#N/A</v>
      </c>
      <c r="DS116" s="228" t="e">
        <f t="shared" ca="1" si="165"/>
        <v>#N/A</v>
      </c>
      <c r="DT116" s="93" t="e">
        <f t="shared" ca="1" si="166"/>
        <v>#N/A</v>
      </c>
      <c r="DU116" s="228" t="e">
        <f t="shared" ca="1" si="167"/>
        <v>#N/A</v>
      </c>
      <c r="DZ116" s="23" t="e">
        <f t="shared" ca="1" si="192"/>
        <v>#N/A</v>
      </c>
      <c r="EA116" s="23" t="e">
        <f t="shared" ca="1" si="193"/>
        <v>#N/A</v>
      </c>
      <c r="EB116" s="23" t="e">
        <f t="shared" ca="1" si="200"/>
        <v>#N/A</v>
      </c>
      <c r="EC116" s="23" t="e">
        <f t="shared" ca="1" si="201"/>
        <v>#N/A</v>
      </c>
      <c r="ED116" s="23" t="e">
        <f t="shared" ca="1" si="222"/>
        <v>#N/A</v>
      </c>
      <c r="EE116" s="23" t="e">
        <f t="shared" ca="1" si="223"/>
        <v>#N/A</v>
      </c>
      <c r="EF116" s="23" t="e">
        <f t="shared" ca="1" si="250"/>
        <v>#N/A</v>
      </c>
      <c r="EG116" s="23" t="e">
        <f t="shared" ca="1" si="251"/>
        <v>#N/A</v>
      </c>
      <c r="EH116" s="23" t="e">
        <f t="shared" ca="1" si="232"/>
        <v>#N/A</v>
      </c>
      <c r="EI116" s="23" t="e">
        <f t="shared" ca="1" si="233"/>
        <v>#N/A</v>
      </c>
      <c r="EJ116" s="23" t="e">
        <f t="shared" ca="1" si="246"/>
        <v>#N/A</v>
      </c>
      <c r="EK116" s="23" t="e">
        <f t="shared" ca="1" si="247"/>
        <v>#N/A</v>
      </c>
      <c r="EL116" s="23" t="e">
        <f t="shared" ca="1" si="131"/>
        <v>#N/A</v>
      </c>
      <c r="EM116" s="23" t="e">
        <f t="shared" ca="1" si="132"/>
        <v>#N/A</v>
      </c>
      <c r="EN116" s="228" t="e">
        <f t="shared" ca="1" si="151"/>
        <v>#N/A</v>
      </c>
      <c r="EO116" s="93" t="e">
        <f t="shared" ca="1" si="152"/>
        <v>#N/A</v>
      </c>
      <c r="EP116" s="93" t="e">
        <f t="shared" ca="1" si="153"/>
        <v>#N/A</v>
      </c>
    </row>
    <row r="117" spans="1:146" x14ac:dyDescent="0.2">
      <c r="A117" s="172" t="e">
        <f ca="1">VLOOKUP($D117,Curves!$A$2:$I$1700,9)</f>
        <v>#N/A</v>
      </c>
      <c r="B117" s="86" t="e">
        <f t="shared" ca="1" si="136"/>
        <v>#N/A</v>
      </c>
      <c r="C117" s="86">
        <f t="shared" si="137"/>
        <v>28</v>
      </c>
      <c r="D117" s="139">
        <v>40210</v>
      </c>
      <c r="E117" s="173" t="e">
        <f ca="1">VLOOKUP($D117,Curves!$A$2:$H$1700,2)*$B117</f>
        <v>#N/A</v>
      </c>
      <c r="F117" s="172" t="e">
        <f ca="1">VLOOKUP($D117,Curves!$A$2:$H$1700,3)*$B117</f>
        <v>#N/A</v>
      </c>
      <c r="G117" s="172" t="e">
        <f ca="1">VLOOKUP($D117,Curves!$A$2:$H$1700,7)*$B117</f>
        <v>#N/A</v>
      </c>
      <c r="H117" s="172" t="e">
        <f ca="1">VLOOKUP($D117,Curves!$A$2:$H$1700,5)*$B117</f>
        <v>#N/A</v>
      </c>
      <c r="I117" s="172" t="e">
        <f ca="1">VLOOKUP($D117,Curves!$A$2:$H$1700,4)*$B117</f>
        <v>#N/A</v>
      </c>
      <c r="J117" s="174" t="e">
        <f ca="1">VLOOKUP($D117,Curves!$A$2:$H$1700,8)*$B117</f>
        <v>#N/A</v>
      </c>
      <c r="K117" s="172" t="e">
        <f t="shared" ca="1" si="138"/>
        <v>#N/A</v>
      </c>
      <c r="L117" s="140" t="e">
        <f ca="1">VLOOKUP($D117,Curves!$N$2:$T$2600,2)*$B117</f>
        <v>#N/A</v>
      </c>
      <c r="M117" s="141" t="e">
        <f ca="1">VLOOKUP($D117,Curves!$N$2:$T$2600,3)*$B117</f>
        <v>#N/A</v>
      </c>
      <c r="N117" s="181" t="e">
        <f t="shared" ca="1" si="139"/>
        <v>#N/A</v>
      </c>
      <c r="O117" s="182" t="e">
        <f t="shared" ca="1" si="140"/>
        <v>#N/A</v>
      </c>
      <c r="P117" s="173" t="e">
        <f t="shared" ca="1" si="135"/>
        <v>#N/A</v>
      </c>
      <c r="Q117" s="140" t="e">
        <f ca="1">VLOOKUP($D117,Curves!$N$2:$T$2600,4)*$B117</f>
        <v>#N/A</v>
      </c>
      <c r="R117" s="141" t="e">
        <f ca="1">VLOOKUP($D117,Curves!$N$2:$T$2600,5)*$B117</f>
        <v>#N/A</v>
      </c>
      <c r="S117" s="181" t="e">
        <f t="shared" ca="1" si="141"/>
        <v>#N/A</v>
      </c>
      <c r="T117" s="182" t="e">
        <f t="shared" ca="1" si="142"/>
        <v>#N/A</v>
      </c>
      <c r="U117" s="151" t="e">
        <f t="shared" ca="1" si="143"/>
        <v>#N/A</v>
      </c>
      <c r="V117" s="151" t="e">
        <f t="shared" ca="1" si="144"/>
        <v>#N/A</v>
      </c>
      <c r="W117" s="151" t="e">
        <f t="shared" ca="1" si="145"/>
        <v>#N/A</v>
      </c>
      <c r="X117" s="343" t="e">
        <f ca="1">VLOOKUP($D117,[2]CurveFetch!$D$8:$S$13000,16,0)*$B117</f>
        <v>#N/A</v>
      </c>
      <c r="Y117" s="141" t="e">
        <f ca="1">VLOOKUP($D117,Curves!$N$2:$T$2600,7)*$B117</f>
        <v>#N/A</v>
      </c>
      <c r="Z117" s="200" t="e">
        <f t="shared" ca="1" si="146"/>
        <v>#N/A</v>
      </c>
      <c r="AA117" s="181" t="e">
        <f t="shared" ca="1" si="147"/>
        <v>#N/A</v>
      </c>
      <c r="AB117" s="181" t="e">
        <f t="shared" ca="1" si="148"/>
        <v>#N/A</v>
      </c>
      <c r="AC117" s="181" t="e">
        <f t="shared" ca="1" si="148"/>
        <v>#N/A</v>
      </c>
      <c r="AD117" s="181" t="e">
        <f t="shared" ca="1" si="149"/>
        <v>#N/A</v>
      </c>
      <c r="AE117" s="182" t="e">
        <f t="shared" ca="1" si="150"/>
        <v>#N/A</v>
      </c>
      <c r="AF117" s="23" t="e">
        <f t="shared" ca="1" si="176"/>
        <v>#N/A</v>
      </c>
      <c r="AG117" s="23" t="e">
        <f t="shared" ca="1" si="177"/>
        <v>#N/A</v>
      </c>
      <c r="AH117" s="23" t="e">
        <f t="shared" ca="1" si="194"/>
        <v>#N/A</v>
      </c>
      <c r="AI117" s="23" t="e">
        <f t="shared" ca="1" si="195"/>
        <v>#N/A</v>
      </c>
      <c r="AJ117" s="23" t="e">
        <f t="shared" ca="1" si="206"/>
        <v>#N/A</v>
      </c>
      <c r="AK117" s="23" t="e">
        <f t="shared" ca="1" si="207"/>
        <v>#N/A</v>
      </c>
      <c r="AL117" s="23" t="e">
        <f t="shared" ca="1" si="216"/>
        <v>#N/A</v>
      </c>
      <c r="AM117" s="23" t="e">
        <f t="shared" ca="1" si="217"/>
        <v>#N/A</v>
      </c>
      <c r="AN117" s="23" t="e">
        <f t="shared" ca="1" si="224"/>
        <v>#N/A</v>
      </c>
      <c r="AO117" s="23" t="e">
        <f t="shared" ca="1" si="225"/>
        <v>#N/A</v>
      </c>
      <c r="AP117" s="23" t="e">
        <f t="shared" ca="1" si="218"/>
        <v>#N/A</v>
      </c>
      <c r="AQ117" s="23" t="e">
        <f t="shared" ca="1" si="219"/>
        <v>#N/A</v>
      </c>
      <c r="AR117" s="23" t="e">
        <f t="shared" ca="1" si="228"/>
        <v>#N/A</v>
      </c>
      <c r="AS117" s="23" t="e">
        <f t="shared" ca="1" si="229"/>
        <v>#N/A</v>
      </c>
      <c r="AT117" s="23" t="e">
        <f t="shared" ca="1" si="248"/>
        <v>#N/A</v>
      </c>
      <c r="AU117" s="23" t="e">
        <f t="shared" ca="1" si="249"/>
        <v>#N/A</v>
      </c>
      <c r="AV117" s="228" t="e">
        <f t="shared" ca="1" si="154"/>
        <v>#N/A</v>
      </c>
      <c r="AW117" s="26" t="e">
        <f t="shared" ca="1" si="155"/>
        <v>#N/A</v>
      </c>
      <c r="AX117" s="228" t="e">
        <f t="shared" ca="1" si="156"/>
        <v>#N/A</v>
      </c>
      <c r="AY117" s="23" t="e">
        <f t="shared" ca="1" si="170"/>
        <v>#N/A</v>
      </c>
      <c r="AZ117" s="23" t="e">
        <f t="shared" ca="1" si="171"/>
        <v>#N/A</v>
      </c>
      <c r="BA117" s="23" t="e">
        <f t="shared" ca="1" si="178"/>
        <v>#N/A</v>
      </c>
      <c r="BB117" s="23" t="e">
        <f t="shared" ca="1" si="179"/>
        <v>#N/A</v>
      </c>
      <c r="BC117" s="23" t="e">
        <f t="shared" ca="1" si="172"/>
        <v>#N/A</v>
      </c>
      <c r="BD117" s="23" t="e">
        <f t="shared" ca="1" si="173"/>
        <v>#N/A</v>
      </c>
      <c r="BE117" s="23" t="e">
        <f t="shared" ca="1" si="180"/>
        <v>#N/A</v>
      </c>
      <c r="BF117" s="23" t="e">
        <f t="shared" ca="1" si="181"/>
        <v>#N/A</v>
      </c>
      <c r="BG117" s="23" t="e">
        <f t="shared" ca="1" si="186"/>
        <v>#N/A</v>
      </c>
      <c r="BH117" s="23" t="e">
        <f t="shared" ca="1" si="187"/>
        <v>#N/A</v>
      </c>
      <c r="BI117" s="23" t="e">
        <f t="shared" ca="1" si="202"/>
        <v>#N/A</v>
      </c>
      <c r="BJ117" s="23" t="e">
        <f t="shared" ca="1" si="203"/>
        <v>#N/A</v>
      </c>
      <c r="BK117" s="23" t="e">
        <f t="shared" ca="1" si="204"/>
        <v>#N/A</v>
      </c>
      <c r="BL117" s="23" t="e">
        <f t="shared" ca="1" si="205"/>
        <v>#N/A</v>
      </c>
      <c r="BM117" s="23" t="e">
        <f t="shared" ca="1" si="208"/>
        <v>#N/A</v>
      </c>
      <c r="BN117" s="23" t="e">
        <f t="shared" ca="1" si="209"/>
        <v>#N/A</v>
      </c>
      <c r="BO117" s="23" t="e">
        <f t="shared" ca="1" si="226"/>
        <v>#N/A</v>
      </c>
      <c r="BP117" s="23" t="e">
        <f t="shared" ca="1" si="227"/>
        <v>#N/A</v>
      </c>
      <c r="BQ117" s="23" t="e">
        <f t="shared" ca="1" si="236"/>
        <v>#N/A</v>
      </c>
      <c r="BR117" s="23" t="e">
        <f t="shared" ca="1" si="237"/>
        <v>#N/A</v>
      </c>
      <c r="BS117" s="23" t="e">
        <f t="shared" ca="1" si="252"/>
        <v>#N/A</v>
      </c>
      <c r="BT117" s="23" t="e">
        <f t="shared" ca="1" si="253"/>
        <v>#N/A</v>
      </c>
      <c r="BU117" s="23" t="e">
        <f t="shared" ca="1" si="129"/>
        <v>#N/A</v>
      </c>
      <c r="BV117" s="23" t="e">
        <f t="shared" ca="1" si="130"/>
        <v>#N/A</v>
      </c>
      <c r="BW117" s="389" t="e">
        <f t="shared" ca="1" si="157"/>
        <v>#N/A</v>
      </c>
      <c r="BX117" s="224" t="e">
        <f t="shared" ca="1" si="158"/>
        <v>#N/A</v>
      </c>
      <c r="BY117" s="93" t="e">
        <f t="shared" ca="1" si="159"/>
        <v>#N/A</v>
      </c>
      <c r="BZ117" s="23" t="e">
        <f t="shared" ca="1" si="184"/>
        <v>#N/A</v>
      </c>
      <c r="CA117" s="23" t="e">
        <f t="shared" ca="1" si="185"/>
        <v>#N/A</v>
      </c>
      <c r="CB117" s="23" t="e">
        <f t="shared" ca="1" si="210"/>
        <v>#N/A</v>
      </c>
      <c r="CC117" s="23" t="e">
        <f t="shared" ca="1" si="211"/>
        <v>#N/A</v>
      </c>
      <c r="CD117" s="23" t="e">
        <f t="shared" ca="1" si="240"/>
        <v>#N/A</v>
      </c>
      <c r="CE117" s="23" t="e">
        <f t="shared" ca="1" si="241"/>
        <v>#N/A</v>
      </c>
      <c r="CF117" s="228" t="e">
        <f t="shared" ca="1" si="160"/>
        <v>#N/A</v>
      </c>
      <c r="CG117" s="224" t="e">
        <f t="shared" ca="1" si="161"/>
        <v>#N/A</v>
      </c>
      <c r="CH117" s="228" t="e">
        <f t="shared" ca="1" si="162"/>
        <v>#N/A</v>
      </c>
      <c r="CI117" s="23" t="e">
        <f t="shared" ca="1" si="163"/>
        <v>#N/A</v>
      </c>
      <c r="CJ117" s="23" t="e">
        <f t="shared" ca="1" si="164"/>
        <v>#N/A</v>
      </c>
      <c r="CK117" s="23" t="e">
        <f t="shared" ca="1" si="168"/>
        <v>#N/A</v>
      </c>
      <c r="CL117" s="23" t="e">
        <f t="shared" ca="1" si="169"/>
        <v>#N/A</v>
      </c>
      <c r="CM117" s="23" t="e">
        <f t="shared" ca="1" si="174"/>
        <v>#N/A</v>
      </c>
      <c r="CN117" s="23" t="e">
        <f t="shared" ca="1" si="175"/>
        <v>#N/A</v>
      </c>
      <c r="CO117" s="23" t="e">
        <f t="shared" ca="1" si="182"/>
        <v>#N/A</v>
      </c>
      <c r="CP117" s="23" t="e">
        <f t="shared" ca="1" si="183"/>
        <v>#N/A</v>
      </c>
      <c r="CQ117" s="23" t="e">
        <f t="shared" ca="1" si="188"/>
        <v>#N/A</v>
      </c>
      <c r="CR117" s="23" t="e">
        <f t="shared" ca="1" si="189"/>
        <v>#N/A</v>
      </c>
      <c r="CS117" s="23" t="e">
        <f t="shared" ca="1" si="190"/>
        <v>#N/A</v>
      </c>
      <c r="CT117" s="23" t="e">
        <f t="shared" ca="1" si="191"/>
        <v>#N/A</v>
      </c>
      <c r="CU117" s="23" t="e">
        <f t="shared" ca="1" si="196"/>
        <v>#N/A</v>
      </c>
      <c r="CV117" s="23" t="e">
        <f t="shared" ca="1" si="197"/>
        <v>#N/A</v>
      </c>
      <c r="CW117" s="23" t="e">
        <f t="shared" ca="1" si="234"/>
        <v>#N/A</v>
      </c>
      <c r="CX117" s="23" t="e">
        <f t="shared" ca="1" si="235"/>
        <v>#N/A</v>
      </c>
      <c r="CY117" s="23" t="e">
        <f t="shared" ca="1" si="198"/>
        <v>#N/A</v>
      </c>
      <c r="CZ117" s="23" t="e">
        <f t="shared" ca="1" si="199"/>
        <v>#N/A</v>
      </c>
      <c r="DA117" s="23" t="e">
        <f t="shared" ca="1" si="212"/>
        <v>#N/A</v>
      </c>
      <c r="DB117" s="23" t="e">
        <f t="shared" ca="1" si="213"/>
        <v>#N/A</v>
      </c>
      <c r="DC117" s="23"/>
      <c r="DD117" s="23"/>
      <c r="DE117" s="23" t="e">
        <f t="shared" ca="1" si="214"/>
        <v>#N/A</v>
      </c>
      <c r="DF117" s="23" t="e">
        <f t="shared" ca="1" si="215"/>
        <v>#N/A</v>
      </c>
      <c r="DG117" s="23" t="e">
        <f t="shared" ca="1" si="220"/>
        <v>#N/A</v>
      </c>
      <c r="DH117" s="23" t="e">
        <f t="shared" ca="1" si="221"/>
        <v>#N/A</v>
      </c>
      <c r="DI117" s="23" t="e">
        <f t="shared" ca="1" si="230"/>
        <v>#N/A</v>
      </c>
      <c r="DJ117" s="23" t="e">
        <f t="shared" ca="1" si="231"/>
        <v>#N/A</v>
      </c>
      <c r="DK117" s="23" t="e">
        <f t="shared" ca="1" si="238"/>
        <v>#N/A</v>
      </c>
      <c r="DL117" s="23" t="e">
        <f t="shared" ca="1" si="239"/>
        <v>#N/A</v>
      </c>
      <c r="DM117" s="23" t="e">
        <f t="shared" ca="1" si="242"/>
        <v>#N/A</v>
      </c>
      <c r="DN117" s="23" t="e">
        <f t="shared" ca="1" si="243"/>
        <v>#N/A</v>
      </c>
      <c r="DO117" s="23" t="e">
        <f t="shared" ca="1" si="244"/>
        <v>#N/A</v>
      </c>
      <c r="DP117" s="23" t="e">
        <f t="shared" ca="1" si="245"/>
        <v>#N/A</v>
      </c>
      <c r="DQ117" s="23" t="e">
        <f t="shared" ca="1" si="133"/>
        <v>#N/A</v>
      </c>
      <c r="DR117" s="23" t="e">
        <f t="shared" ca="1" si="134"/>
        <v>#N/A</v>
      </c>
      <c r="DS117" s="228" t="e">
        <f t="shared" ca="1" si="165"/>
        <v>#N/A</v>
      </c>
      <c r="DT117" s="93" t="e">
        <f t="shared" ca="1" si="166"/>
        <v>#N/A</v>
      </c>
      <c r="DU117" s="228" t="e">
        <f t="shared" ca="1" si="167"/>
        <v>#N/A</v>
      </c>
      <c r="DZ117" s="23" t="e">
        <f t="shared" ca="1" si="192"/>
        <v>#N/A</v>
      </c>
      <c r="EA117" s="23" t="e">
        <f t="shared" ca="1" si="193"/>
        <v>#N/A</v>
      </c>
      <c r="EB117" s="23" t="e">
        <f t="shared" ca="1" si="200"/>
        <v>#N/A</v>
      </c>
      <c r="EC117" s="23" t="e">
        <f t="shared" ca="1" si="201"/>
        <v>#N/A</v>
      </c>
      <c r="ED117" s="23" t="e">
        <f t="shared" ca="1" si="222"/>
        <v>#N/A</v>
      </c>
      <c r="EE117" s="23" t="e">
        <f t="shared" ca="1" si="223"/>
        <v>#N/A</v>
      </c>
      <c r="EF117" s="23" t="e">
        <f t="shared" ca="1" si="250"/>
        <v>#N/A</v>
      </c>
      <c r="EG117" s="23" t="e">
        <f t="shared" ca="1" si="251"/>
        <v>#N/A</v>
      </c>
      <c r="EH117" s="23" t="e">
        <f t="shared" ca="1" si="232"/>
        <v>#N/A</v>
      </c>
      <c r="EI117" s="23" t="e">
        <f t="shared" ca="1" si="233"/>
        <v>#N/A</v>
      </c>
      <c r="EJ117" s="23" t="e">
        <f t="shared" ca="1" si="246"/>
        <v>#N/A</v>
      </c>
      <c r="EK117" s="23" t="e">
        <f t="shared" ca="1" si="247"/>
        <v>#N/A</v>
      </c>
      <c r="EL117" s="23" t="e">
        <f t="shared" ca="1" si="131"/>
        <v>#N/A</v>
      </c>
      <c r="EM117" s="23" t="e">
        <f t="shared" ca="1" si="132"/>
        <v>#N/A</v>
      </c>
      <c r="EN117" s="228" t="e">
        <f t="shared" ca="1" si="151"/>
        <v>#N/A</v>
      </c>
      <c r="EO117" s="93" t="e">
        <f t="shared" ca="1" si="152"/>
        <v>#N/A</v>
      </c>
      <c r="EP117" s="93" t="e">
        <f t="shared" ca="1" si="153"/>
        <v>#N/A</v>
      </c>
    </row>
    <row r="118" spans="1:146" x14ac:dyDescent="0.2">
      <c r="A118" s="172" t="e">
        <f ca="1">VLOOKUP($D118,Curves!$A$2:$I$1700,9)</f>
        <v>#N/A</v>
      </c>
      <c r="B118" s="86" t="e">
        <f t="shared" ca="1" si="136"/>
        <v>#N/A</v>
      </c>
      <c r="C118" s="86">
        <f t="shared" si="137"/>
        <v>31</v>
      </c>
      <c r="D118" s="139">
        <v>40238</v>
      </c>
      <c r="E118" s="173" t="e">
        <f ca="1">VLOOKUP($D118,Curves!$A$2:$H$1700,2)*$B118</f>
        <v>#N/A</v>
      </c>
      <c r="F118" s="172" t="e">
        <f ca="1">VLOOKUP($D118,Curves!$A$2:$H$1700,3)*$B118</f>
        <v>#N/A</v>
      </c>
      <c r="G118" s="172" t="e">
        <f ca="1">VLOOKUP($D118,Curves!$A$2:$H$1700,7)*$B118</f>
        <v>#N/A</v>
      </c>
      <c r="H118" s="172" t="e">
        <f ca="1">VLOOKUP($D118,Curves!$A$2:$H$1700,5)*$B118</f>
        <v>#N/A</v>
      </c>
      <c r="I118" s="172" t="e">
        <f ca="1">VLOOKUP($D118,Curves!$A$2:$H$1700,4)*$B118</f>
        <v>#N/A</v>
      </c>
      <c r="J118" s="174" t="e">
        <f ca="1">VLOOKUP($D118,Curves!$A$2:$H$1700,8)*$B118</f>
        <v>#N/A</v>
      </c>
      <c r="K118" s="172" t="e">
        <f t="shared" ca="1" si="138"/>
        <v>#N/A</v>
      </c>
      <c r="L118" s="140" t="e">
        <f ca="1">VLOOKUP($D118,Curves!$N$2:$T$2600,2)*$B118</f>
        <v>#N/A</v>
      </c>
      <c r="M118" s="141" t="e">
        <f ca="1">VLOOKUP($D118,Curves!$N$2:$T$2600,3)*$B118</f>
        <v>#N/A</v>
      </c>
      <c r="N118" s="181" t="e">
        <f t="shared" ca="1" si="139"/>
        <v>#N/A</v>
      </c>
      <c r="O118" s="182" t="e">
        <f t="shared" ca="1" si="140"/>
        <v>#N/A</v>
      </c>
      <c r="P118" s="173" t="e">
        <f t="shared" ca="1" si="135"/>
        <v>#N/A</v>
      </c>
      <c r="Q118" s="140" t="e">
        <f ca="1">VLOOKUP($D118,Curves!$N$2:$T$2600,4)*$B118</f>
        <v>#N/A</v>
      </c>
      <c r="R118" s="141" t="e">
        <f ca="1">VLOOKUP($D118,Curves!$N$2:$T$2600,5)*$B118</f>
        <v>#N/A</v>
      </c>
      <c r="S118" s="181" t="e">
        <f t="shared" ca="1" si="141"/>
        <v>#N/A</v>
      </c>
      <c r="T118" s="182" t="e">
        <f t="shared" ca="1" si="142"/>
        <v>#N/A</v>
      </c>
      <c r="U118" s="151" t="e">
        <f t="shared" ca="1" si="143"/>
        <v>#N/A</v>
      </c>
      <c r="V118" s="151" t="e">
        <f t="shared" ca="1" si="144"/>
        <v>#N/A</v>
      </c>
      <c r="W118" s="151" t="e">
        <f t="shared" ca="1" si="145"/>
        <v>#N/A</v>
      </c>
      <c r="X118" s="343" t="e">
        <f ca="1">VLOOKUP($D118,[2]CurveFetch!$D$8:$S$13000,16,0)*$B118</f>
        <v>#N/A</v>
      </c>
      <c r="Y118" s="141" t="e">
        <f ca="1">VLOOKUP($D118,Curves!$N$2:$T$2600,7)*$B118</f>
        <v>#N/A</v>
      </c>
      <c r="Z118" s="200" t="e">
        <f t="shared" ca="1" si="146"/>
        <v>#N/A</v>
      </c>
      <c r="AA118" s="181" t="e">
        <f t="shared" ca="1" si="147"/>
        <v>#N/A</v>
      </c>
      <c r="AB118" s="181" t="e">
        <f t="shared" ca="1" si="148"/>
        <v>#N/A</v>
      </c>
      <c r="AC118" s="181" t="e">
        <f t="shared" ca="1" si="148"/>
        <v>#N/A</v>
      </c>
      <c r="AD118" s="181" t="e">
        <f t="shared" ca="1" si="149"/>
        <v>#N/A</v>
      </c>
      <c r="AE118" s="182" t="e">
        <f t="shared" ca="1" si="150"/>
        <v>#N/A</v>
      </c>
      <c r="AF118" s="23" t="e">
        <f t="shared" ca="1" si="176"/>
        <v>#N/A</v>
      </c>
      <c r="AG118" s="23" t="e">
        <f t="shared" ca="1" si="177"/>
        <v>#N/A</v>
      </c>
      <c r="AH118" s="23" t="e">
        <f t="shared" ca="1" si="194"/>
        <v>#N/A</v>
      </c>
      <c r="AI118" s="23" t="e">
        <f t="shared" ca="1" si="195"/>
        <v>#N/A</v>
      </c>
      <c r="AJ118" s="23" t="e">
        <f t="shared" ca="1" si="206"/>
        <v>#N/A</v>
      </c>
      <c r="AK118" s="23" t="e">
        <f t="shared" ca="1" si="207"/>
        <v>#N/A</v>
      </c>
      <c r="AL118" s="23" t="e">
        <f t="shared" ca="1" si="216"/>
        <v>#N/A</v>
      </c>
      <c r="AM118" s="23" t="e">
        <f t="shared" ca="1" si="217"/>
        <v>#N/A</v>
      </c>
      <c r="AN118" s="23" t="e">
        <f t="shared" ca="1" si="224"/>
        <v>#N/A</v>
      </c>
      <c r="AO118" s="23" t="e">
        <f t="shared" ca="1" si="225"/>
        <v>#N/A</v>
      </c>
      <c r="AP118" s="23" t="e">
        <f t="shared" ca="1" si="218"/>
        <v>#N/A</v>
      </c>
      <c r="AQ118" s="23" t="e">
        <f t="shared" ca="1" si="219"/>
        <v>#N/A</v>
      </c>
      <c r="AR118" s="23" t="e">
        <f t="shared" ca="1" si="228"/>
        <v>#N/A</v>
      </c>
      <c r="AS118" s="23" t="e">
        <f t="shared" ca="1" si="229"/>
        <v>#N/A</v>
      </c>
      <c r="AT118" s="23" t="e">
        <f t="shared" ca="1" si="248"/>
        <v>#N/A</v>
      </c>
      <c r="AU118" s="23" t="e">
        <f t="shared" ca="1" si="249"/>
        <v>#N/A</v>
      </c>
      <c r="AV118" s="228" t="e">
        <f t="shared" ca="1" si="154"/>
        <v>#N/A</v>
      </c>
      <c r="AW118" s="26" t="e">
        <f t="shared" ca="1" si="155"/>
        <v>#N/A</v>
      </c>
      <c r="AX118" s="228" t="e">
        <f t="shared" ca="1" si="156"/>
        <v>#N/A</v>
      </c>
      <c r="AY118" s="23" t="e">
        <f t="shared" ca="1" si="170"/>
        <v>#N/A</v>
      </c>
      <c r="AZ118" s="23" t="e">
        <f t="shared" ca="1" si="171"/>
        <v>#N/A</v>
      </c>
      <c r="BA118" s="23" t="e">
        <f t="shared" ca="1" si="178"/>
        <v>#N/A</v>
      </c>
      <c r="BB118" s="23" t="e">
        <f t="shared" ca="1" si="179"/>
        <v>#N/A</v>
      </c>
      <c r="BC118" s="23" t="e">
        <f t="shared" ca="1" si="172"/>
        <v>#N/A</v>
      </c>
      <c r="BD118" s="23" t="e">
        <f t="shared" ca="1" si="173"/>
        <v>#N/A</v>
      </c>
      <c r="BE118" s="23" t="e">
        <f t="shared" ca="1" si="180"/>
        <v>#N/A</v>
      </c>
      <c r="BF118" s="23" t="e">
        <f t="shared" ca="1" si="181"/>
        <v>#N/A</v>
      </c>
      <c r="BG118" s="23" t="e">
        <f t="shared" ca="1" si="186"/>
        <v>#N/A</v>
      </c>
      <c r="BH118" s="23" t="e">
        <f t="shared" ca="1" si="187"/>
        <v>#N/A</v>
      </c>
      <c r="BI118" s="23" t="e">
        <f t="shared" ca="1" si="202"/>
        <v>#N/A</v>
      </c>
      <c r="BJ118" s="23" t="e">
        <f t="shared" ca="1" si="203"/>
        <v>#N/A</v>
      </c>
      <c r="BK118" s="23" t="e">
        <f t="shared" ca="1" si="204"/>
        <v>#N/A</v>
      </c>
      <c r="BL118" s="23" t="e">
        <f t="shared" ca="1" si="205"/>
        <v>#N/A</v>
      </c>
      <c r="BM118" s="23" t="e">
        <f t="shared" ca="1" si="208"/>
        <v>#N/A</v>
      </c>
      <c r="BN118" s="23" t="e">
        <f t="shared" ca="1" si="209"/>
        <v>#N/A</v>
      </c>
      <c r="BO118" s="23" t="e">
        <f t="shared" ca="1" si="226"/>
        <v>#N/A</v>
      </c>
      <c r="BP118" s="23" t="e">
        <f t="shared" ca="1" si="227"/>
        <v>#N/A</v>
      </c>
      <c r="BQ118" s="23" t="e">
        <f t="shared" ca="1" si="236"/>
        <v>#N/A</v>
      </c>
      <c r="BR118" s="23" t="e">
        <f t="shared" ca="1" si="237"/>
        <v>#N/A</v>
      </c>
      <c r="BS118" s="23" t="e">
        <f t="shared" ca="1" si="252"/>
        <v>#N/A</v>
      </c>
      <c r="BT118" s="23" t="e">
        <f t="shared" ca="1" si="253"/>
        <v>#N/A</v>
      </c>
      <c r="BU118" s="23" t="e">
        <f t="shared" ca="1" si="129"/>
        <v>#N/A</v>
      </c>
      <c r="BV118" s="23" t="e">
        <f t="shared" ca="1" si="130"/>
        <v>#N/A</v>
      </c>
      <c r="BW118" s="389" t="e">
        <f t="shared" ca="1" si="157"/>
        <v>#N/A</v>
      </c>
      <c r="BX118" s="224" t="e">
        <f t="shared" ca="1" si="158"/>
        <v>#N/A</v>
      </c>
      <c r="BY118" s="93" t="e">
        <f t="shared" ca="1" si="159"/>
        <v>#N/A</v>
      </c>
      <c r="BZ118" s="23" t="e">
        <f t="shared" ca="1" si="184"/>
        <v>#N/A</v>
      </c>
      <c r="CA118" s="23" t="e">
        <f t="shared" ca="1" si="185"/>
        <v>#N/A</v>
      </c>
      <c r="CB118" s="23" t="e">
        <f t="shared" ca="1" si="210"/>
        <v>#N/A</v>
      </c>
      <c r="CC118" s="23" t="e">
        <f t="shared" ca="1" si="211"/>
        <v>#N/A</v>
      </c>
      <c r="CD118" s="23" t="e">
        <f t="shared" ca="1" si="240"/>
        <v>#N/A</v>
      </c>
      <c r="CE118" s="23" t="e">
        <f t="shared" ca="1" si="241"/>
        <v>#N/A</v>
      </c>
      <c r="CF118" s="228" t="e">
        <f t="shared" ca="1" si="160"/>
        <v>#N/A</v>
      </c>
      <c r="CG118" s="224" t="e">
        <f t="shared" ca="1" si="161"/>
        <v>#N/A</v>
      </c>
      <c r="CH118" s="228" t="e">
        <f t="shared" ca="1" si="162"/>
        <v>#N/A</v>
      </c>
      <c r="CI118" s="23" t="e">
        <f t="shared" ca="1" si="163"/>
        <v>#N/A</v>
      </c>
      <c r="CJ118" s="23" t="e">
        <f t="shared" ca="1" si="164"/>
        <v>#N/A</v>
      </c>
      <c r="CK118" s="23" t="e">
        <f t="shared" ca="1" si="168"/>
        <v>#N/A</v>
      </c>
      <c r="CL118" s="23" t="e">
        <f t="shared" ca="1" si="169"/>
        <v>#N/A</v>
      </c>
      <c r="CM118" s="23" t="e">
        <f t="shared" ca="1" si="174"/>
        <v>#N/A</v>
      </c>
      <c r="CN118" s="23" t="e">
        <f t="shared" ca="1" si="175"/>
        <v>#N/A</v>
      </c>
      <c r="CO118" s="23" t="e">
        <f t="shared" ca="1" si="182"/>
        <v>#N/A</v>
      </c>
      <c r="CP118" s="23" t="e">
        <f t="shared" ca="1" si="183"/>
        <v>#N/A</v>
      </c>
      <c r="CQ118" s="23" t="e">
        <f t="shared" ca="1" si="188"/>
        <v>#N/A</v>
      </c>
      <c r="CR118" s="23" t="e">
        <f t="shared" ca="1" si="189"/>
        <v>#N/A</v>
      </c>
      <c r="CS118" s="23" t="e">
        <f t="shared" ca="1" si="190"/>
        <v>#N/A</v>
      </c>
      <c r="CT118" s="23" t="e">
        <f t="shared" ca="1" si="191"/>
        <v>#N/A</v>
      </c>
      <c r="CU118" s="23" t="e">
        <f t="shared" ca="1" si="196"/>
        <v>#N/A</v>
      </c>
      <c r="CV118" s="23" t="e">
        <f t="shared" ca="1" si="197"/>
        <v>#N/A</v>
      </c>
      <c r="CW118" s="23" t="e">
        <f t="shared" ca="1" si="234"/>
        <v>#N/A</v>
      </c>
      <c r="CX118" s="23" t="e">
        <f t="shared" ca="1" si="235"/>
        <v>#N/A</v>
      </c>
      <c r="CY118" s="23" t="e">
        <f t="shared" ca="1" si="198"/>
        <v>#N/A</v>
      </c>
      <c r="CZ118" s="23" t="e">
        <f t="shared" ca="1" si="199"/>
        <v>#N/A</v>
      </c>
      <c r="DA118" s="23" t="e">
        <f t="shared" ca="1" si="212"/>
        <v>#N/A</v>
      </c>
      <c r="DB118" s="23" t="e">
        <f t="shared" ca="1" si="213"/>
        <v>#N/A</v>
      </c>
      <c r="DC118" s="23"/>
      <c r="DD118" s="23"/>
      <c r="DE118" s="23" t="e">
        <f t="shared" ca="1" si="214"/>
        <v>#N/A</v>
      </c>
      <c r="DF118" s="23" t="e">
        <f t="shared" ca="1" si="215"/>
        <v>#N/A</v>
      </c>
      <c r="DG118" s="23" t="e">
        <f t="shared" ca="1" si="220"/>
        <v>#N/A</v>
      </c>
      <c r="DH118" s="23" t="e">
        <f t="shared" ca="1" si="221"/>
        <v>#N/A</v>
      </c>
      <c r="DI118" s="23" t="e">
        <f t="shared" ca="1" si="230"/>
        <v>#N/A</v>
      </c>
      <c r="DJ118" s="23" t="e">
        <f t="shared" ca="1" si="231"/>
        <v>#N/A</v>
      </c>
      <c r="DK118" s="23" t="e">
        <f t="shared" ca="1" si="238"/>
        <v>#N/A</v>
      </c>
      <c r="DL118" s="23" t="e">
        <f t="shared" ca="1" si="239"/>
        <v>#N/A</v>
      </c>
      <c r="DM118" s="23" t="e">
        <f t="shared" ca="1" si="242"/>
        <v>#N/A</v>
      </c>
      <c r="DN118" s="23" t="e">
        <f t="shared" ca="1" si="243"/>
        <v>#N/A</v>
      </c>
      <c r="DO118" s="23" t="e">
        <f t="shared" ca="1" si="244"/>
        <v>#N/A</v>
      </c>
      <c r="DP118" s="23" t="e">
        <f t="shared" ca="1" si="245"/>
        <v>#N/A</v>
      </c>
      <c r="DQ118" s="23" t="e">
        <f t="shared" ca="1" si="133"/>
        <v>#N/A</v>
      </c>
      <c r="DR118" s="23" t="e">
        <f t="shared" ca="1" si="134"/>
        <v>#N/A</v>
      </c>
      <c r="DS118" s="228" t="e">
        <f t="shared" ca="1" si="165"/>
        <v>#N/A</v>
      </c>
      <c r="DT118" s="93" t="e">
        <f t="shared" ca="1" si="166"/>
        <v>#N/A</v>
      </c>
      <c r="DU118" s="228" t="e">
        <f t="shared" ca="1" si="167"/>
        <v>#N/A</v>
      </c>
      <c r="DZ118" s="23" t="e">
        <f t="shared" ca="1" si="192"/>
        <v>#N/A</v>
      </c>
      <c r="EA118" s="23" t="e">
        <f t="shared" ca="1" si="193"/>
        <v>#N/A</v>
      </c>
      <c r="EB118" s="23" t="e">
        <f t="shared" ca="1" si="200"/>
        <v>#N/A</v>
      </c>
      <c r="EC118" s="23" t="e">
        <f t="shared" ca="1" si="201"/>
        <v>#N/A</v>
      </c>
      <c r="ED118" s="23" t="e">
        <f t="shared" ca="1" si="222"/>
        <v>#N/A</v>
      </c>
      <c r="EE118" s="23" t="e">
        <f t="shared" ca="1" si="223"/>
        <v>#N/A</v>
      </c>
      <c r="EF118" s="23" t="e">
        <f t="shared" ca="1" si="250"/>
        <v>#N/A</v>
      </c>
      <c r="EG118" s="23" t="e">
        <f t="shared" ca="1" si="251"/>
        <v>#N/A</v>
      </c>
      <c r="EH118" s="23" t="e">
        <f t="shared" ca="1" si="232"/>
        <v>#N/A</v>
      </c>
      <c r="EI118" s="23" t="e">
        <f t="shared" ca="1" si="233"/>
        <v>#N/A</v>
      </c>
      <c r="EJ118" s="23" t="e">
        <f t="shared" ca="1" si="246"/>
        <v>#N/A</v>
      </c>
      <c r="EK118" s="23" t="e">
        <f t="shared" ca="1" si="247"/>
        <v>#N/A</v>
      </c>
      <c r="EL118" s="23" t="e">
        <f t="shared" ca="1" si="131"/>
        <v>#N/A</v>
      </c>
      <c r="EM118" s="23" t="e">
        <f t="shared" ca="1" si="132"/>
        <v>#N/A</v>
      </c>
      <c r="EN118" s="228" t="e">
        <f t="shared" ca="1" si="151"/>
        <v>#N/A</v>
      </c>
      <c r="EO118" s="93" t="e">
        <f t="shared" ca="1" si="152"/>
        <v>#N/A</v>
      </c>
      <c r="EP118" s="93" t="e">
        <f t="shared" ca="1" si="153"/>
        <v>#N/A</v>
      </c>
    </row>
    <row r="119" spans="1:146" x14ac:dyDescent="0.2">
      <c r="A119" s="172" t="e">
        <f ca="1">VLOOKUP($D119,Curves!$A$2:$I$1700,9)</f>
        <v>#N/A</v>
      </c>
      <c r="B119" s="86" t="e">
        <f t="shared" ca="1" si="136"/>
        <v>#N/A</v>
      </c>
      <c r="C119" s="86">
        <f t="shared" si="137"/>
        <v>30</v>
      </c>
      <c r="D119" s="139">
        <v>40269</v>
      </c>
      <c r="E119" s="173" t="e">
        <f ca="1">VLOOKUP($D119,Curves!$A$2:$H$1700,2)*$B119</f>
        <v>#N/A</v>
      </c>
      <c r="F119" s="172" t="e">
        <f ca="1">VLOOKUP($D119,Curves!$A$2:$H$1700,3)*$B119</f>
        <v>#N/A</v>
      </c>
      <c r="G119" s="172" t="e">
        <f ca="1">VLOOKUP($D119,Curves!$A$2:$H$1700,7)*$B119</f>
        <v>#N/A</v>
      </c>
      <c r="H119" s="172" t="e">
        <f ca="1">VLOOKUP($D119,Curves!$A$2:$H$1700,5)*$B119</f>
        <v>#N/A</v>
      </c>
      <c r="I119" s="172" t="e">
        <f ca="1">VLOOKUP($D119,Curves!$A$2:$H$1700,4)*$B119</f>
        <v>#N/A</v>
      </c>
      <c r="J119" s="174" t="e">
        <f ca="1">VLOOKUP($D119,Curves!$A$2:$H$1700,8)*$B119</f>
        <v>#N/A</v>
      </c>
      <c r="K119" s="172" t="e">
        <f t="shared" ca="1" si="138"/>
        <v>#N/A</v>
      </c>
      <c r="L119" s="140" t="e">
        <f ca="1">VLOOKUP($D119,Curves!$N$2:$T$2600,2)*$B119</f>
        <v>#N/A</v>
      </c>
      <c r="M119" s="141" t="e">
        <f ca="1">VLOOKUP($D119,Curves!$N$2:$T$2600,3)*$B119</f>
        <v>#N/A</v>
      </c>
      <c r="N119" s="181" t="e">
        <f t="shared" ca="1" si="139"/>
        <v>#N/A</v>
      </c>
      <c r="O119" s="182" t="e">
        <f t="shared" ca="1" si="140"/>
        <v>#N/A</v>
      </c>
      <c r="P119" s="173" t="e">
        <f t="shared" ca="1" si="135"/>
        <v>#N/A</v>
      </c>
      <c r="Q119" s="140" t="e">
        <f ca="1">VLOOKUP($D119,Curves!$N$2:$T$2600,4)*$B119</f>
        <v>#N/A</v>
      </c>
      <c r="R119" s="141" t="e">
        <f ca="1">VLOOKUP($D119,Curves!$N$2:$T$2600,5)*$B119</f>
        <v>#N/A</v>
      </c>
      <c r="S119" s="181" t="e">
        <f t="shared" ca="1" si="141"/>
        <v>#N/A</v>
      </c>
      <c r="T119" s="182" t="e">
        <f t="shared" ca="1" si="142"/>
        <v>#N/A</v>
      </c>
      <c r="U119" s="151" t="e">
        <f t="shared" ca="1" si="143"/>
        <v>#N/A</v>
      </c>
      <c r="V119" s="151" t="e">
        <f t="shared" ca="1" si="144"/>
        <v>#N/A</v>
      </c>
      <c r="W119" s="151" t="e">
        <f t="shared" ca="1" si="145"/>
        <v>#N/A</v>
      </c>
      <c r="X119" s="343" t="e">
        <f ca="1">VLOOKUP($D119,[2]CurveFetch!$D$8:$S$13000,16,0)*$B119</f>
        <v>#N/A</v>
      </c>
      <c r="Y119" s="141" t="e">
        <f ca="1">VLOOKUP($D119,Curves!$N$2:$T$2600,7)*$B119</f>
        <v>#N/A</v>
      </c>
      <c r="Z119" s="200" t="e">
        <f t="shared" ca="1" si="146"/>
        <v>#N/A</v>
      </c>
      <c r="AA119" s="181" t="e">
        <f t="shared" ca="1" si="147"/>
        <v>#N/A</v>
      </c>
      <c r="AB119" s="181" t="e">
        <f t="shared" ca="1" si="148"/>
        <v>#N/A</v>
      </c>
      <c r="AC119" s="181" t="e">
        <f t="shared" ca="1" si="148"/>
        <v>#N/A</v>
      </c>
      <c r="AD119" s="181" t="e">
        <f t="shared" ca="1" si="149"/>
        <v>#N/A</v>
      </c>
      <c r="AE119" s="182" t="e">
        <f t="shared" ca="1" si="150"/>
        <v>#N/A</v>
      </c>
      <c r="AF119" s="23" t="e">
        <f t="shared" ca="1" si="176"/>
        <v>#N/A</v>
      </c>
      <c r="AG119" s="23" t="e">
        <f t="shared" ca="1" si="177"/>
        <v>#N/A</v>
      </c>
      <c r="AH119" s="23" t="e">
        <f t="shared" ca="1" si="194"/>
        <v>#N/A</v>
      </c>
      <c r="AI119" s="23" t="e">
        <f t="shared" ca="1" si="195"/>
        <v>#N/A</v>
      </c>
      <c r="AJ119" s="23" t="e">
        <f t="shared" ca="1" si="206"/>
        <v>#N/A</v>
      </c>
      <c r="AK119" s="23" t="e">
        <f t="shared" ca="1" si="207"/>
        <v>#N/A</v>
      </c>
      <c r="AL119" s="23" t="e">
        <f t="shared" ca="1" si="216"/>
        <v>#N/A</v>
      </c>
      <c r="AM119" s="23" t="e">
        <f t="shared" ca="1" si="217"/>
        <v>#N/A</v>
      </c>
      <c r="AN119" s="23" t="e">
        <f t="shared" ca="1" si="224"/>
        <v>#N/A</v>
      </c>
      <c r="AO119" s="23" t="e">
        <f t="shared" ca="1" si="225"/>
        <v>#N/A</v>
      </c>
      <c r="AP119" s="23" t="e">
        <f t="shared" ca="1" si="218"/>
        <v>#N/A</v>
      </c>
      <c r="AQ119" s="23" t="e">
        <f t="shared" ca="1" si="219"/>
        <v>#N/A</v>
      </c>
      <c r="AR119" s="23" t="e">
        <f t="shared" ca="1" si="228"/>
        <v>#N/A</v>
      </c>
      <c r="AS119" s="23" t="e">
        <f t="shared" ca="1" si="229"/>
        <v>#N/A</v>
      </c>
      <c r="AT119" s="23" t="e">
        <f t="shared" ca="1" si="248"/>
        <v>#N/A</v>
      </c>
      <c r="AU119" s="23" t="e">
        <f t="shared" ca="1" si="249"/>
        <v>#N/A</v>
      </c>
      <c r="AV119" s="228" t="e">
        <f t="shared" ca="1" si="154"/>
        <v>#N/A</v>
      </c>
      <c r="AW119" s="26" t="e">
        <f t="shared" ca="1" si="155"/>
        <v>#N/A</v>
      </c>
      <c r="AX119" s="228" t="e">
        <f t="shared" ca="1" si="156"/>
        <v>#N/A</v>
      </c>
      <c r="AY119" s="23" t="e">
        <f t="shared" ca="1" si="170"/>
        <v>#N/A</v>
      </c>
      <c r="AZ119" s="23" t="e">
        <f t="shared" ca="1" si="171"/>
        <v>#N/A</v>
      </c>
      <c r="BA119" s="23" t="e">
        <f t="shared" ca="1" si="178"/>
        <v>#N/A</v>
      </c>
      <c r="BB119" s="23" t="e">
        <f t="shared" ca="1" si="179"/>
        <v>#N/A</v>
      </c>
      <c r="BC119" s="23" t="e">
        <f t="shared" ca="1" si="172"/>
        <v>#N/A</v>
      </c>
      <c r="BD119" s="23" t="e">
        <f t="shared" ca="1" si="173"/>
        <v>#N/A</v>
      </c>
      <c r="BE119" s="23" t="e">
        <f t="shared" ca="1" si="180"/>
        <v>#N/A</v>
      </c>
      <c r="BF119" s="23" t="e">
        <f t="shared" ca="1" si="181"/>
        <v>#N/A</v>
      </c>
      <c r="BG119" s="23" t="e">
        <f t="shared" ca="1" si="186"/>
        <v>#N/A</v>
      </c>
      <c r="BH119" s="23" t="e">
        <f t="shared" ca="1" si="187"/>
        <v>#N/A</v>
      </c>
      <c r="BI119" s="23" t="e">
        <f t="shared" ca="1" si="202"/>
        <v>#N/A</v>
      </c>
      <c r="BJ119" s="23" t="e">
        <f t="shared" ca="1" si="203"/>
        <v>#N/A</v>
      </c>
      <c r="BK119" s="23" t="e">
        <f t="shared" ca="1" si="204"/>
        <v>#N/A</v>
      </c>
      <c r="BL119" s="23" t="e">
        <f t="shared" ca="1" si="205"/>
        <v>#N/A</v>
      </c>
      <c r="BM119" s="23" t="e">
        <f t="shared" ca="1" si="208"/>
        <v>#N/A</v>
      </c>
      <c r="BN119" s="23" t="e">
        <f t="shared" ca="1" si="209"/>
        <v>#N/A</v>
      </c>
      <c r="BO119" s="23" t="e">
        <f t="shared" ca="1" si="226"/>
        <v>#N/A</v>
      </c>
      <c r="BP119" s="23" t="e">
        <f t="shared" ca="1" si="227"/>
        <v>#N/A</v>
      </c>
      <c r="BQ119" s="23" t="e">
        <f t="shared" ca="1" si="236"/>
        <v>#N/A</v>
      </c>
      <c r="BR119" s="23" t="e">
        <f t="shared" ca="1" si="237"/>
        <v>#N/A</v>
      </c>
      <c r="BS119" s="23" t="e">
        <f t="shared" ca="1" si="252"/>
        <v>#N/A</v>
      </c>
      <c r="BT119" s="23" t="e">
        <f t="shared" ca="1" si="253"/>
        <v>#N/A</v>
      </c>
      <c r="BU119" s="23" t="e">
        <f t="shared" ref="BU119:BU182" ca="1" si="254">$BU$7*$J$2*$J$5*$S119</f>
        <v>#N/A</v>
      </c>
      <c r="BV119" s="23" t="e">
        <f t="shared" ref="BV119:BV182" ca="1" si="255">$BU$7*$J$3*$J$5*$T119</f>
        <v>#N/A</v>
      </c>
      <c r="BW119" s="389" t="e">
        <f t="shared" ca="1" si="157"/>
        <v>#N/A</v>
      </c>
      <c r="BX119" s="224" t="e">
        <f t="shared" ca="1" si="158"/>
        <v>#N/A</v>
      </c>
      <c r="BY119" s="93" t="e">
        <f t="shared" ca="1" si="159"/>
        <v>#N/A</v>
      </c>
      <c r="BZ119" s="23" t="e">
        <f t="shared" ca="1" si="184"/>
        <v>#N/A</v>
      </c>
      <c r="CA119" s="23" t="e">
        <f t="shared" ca="1" si="185"/>
        <v>#N/A</v>
      </c>
      <c r="CB119" s="23" t="e">
        <f t="shared" ca="1" si="210"/>
        <v>#N/A</v>
      </c>
      <c r="CC119" s="23" t="e">
        <f t="shared" ca="1" si="211"/>
        <v>#N/A</v>
      </c>
      <c r="CD119" s="23" t="e">
        <f t="shared" ca="1" si="240"/>
        <v>#N/A</v>
      </c>
      <c r="CE119" s="23" t="e">
        <f t="shared" ca="1" si="241"/>
        <v>#N/A</v>
      </c>
      <c r="CF119" s="228" t="e">
        <f t="shared" ca="1" si="160"/>
        <v>#N/A</v>
      </c>
      <c r="CG119" s="224" t="e">
        <f t="shared" ca="1" si="161"/>
        <v>#N/A</v>
      </c>
      <c r="CH119" s="228" t="e">
        <f t="shared" ca="1" si="162"/>
        <v>#N/A</v>
      </c>
      <c r="CI119" s="23" t="e">
        <f t="shared" ca="1" si="163"/>
        <v>#N/A</v>
      </c>
      <c r="CJ119" s="23" t="e">
        <f t="shared" ca="1" si="164"/>
        <v>#N/A</v>
      </c>
      <c r="CK119" s="23" t="e">
        <f t="shared" ca="1" si="168"/>
        <v>#N/A</v>
      </c>
      <c r="CL119" s="23" t="e">
        <f t="shared" ca="1" si="169"/>
        <v>#N/A</v>
      </c>
      <c r="CM119" s="23" t="e">
        <f t="shared" ca="1" si="174"/>
        <v>#N/A</v>
      </c>
      <c r="CN119" s="23" t="e">
        <f t="shared" ca="1" si="175"/>
        <v>#N/A</v>
      </c>
      <c r="CO119" s="23" t="e">
        <f t="shared" ca="1" si="182"/>
        <v>#N/A</v>
      </c>
      <c r="CP119" s="23" t="e">
        <f t="shared" ca="1" si="183"/>
        <v>#N/A</v>
      </c>
      <c r="CQ119" s="23" t="e">
        <f t="shared" ca="1" si="188"/>
        <v>#N/A</v>
      </c>
      <c r="CR119" s="23" t="e">
        <f t="shared" ca="1" si="189"/>
        <v>#N/A</v>
      </c>
      <c r="CS119" s="23" t="e">
        <f t="shared" ca="1" si="190"/>
        <v>#N/A</v>
      </c>
      <c r="CT119" s="23" t="e">
        <f t="shared" ca="1" si="191"/>
        <v>#N/A</v>
      </c>
      <c r="CU119" s="23" t="e">
        <f t="shared" ca="1" si="196"/>
        <v>#N/A</v>
      </c>
      <c r="CV119" s="23" t="e">
        <f t="shared" ca="1" si="197"/>
        <v>#N/A</v>
      </c>
      <c r="CW119" s="23" t="e">
        <f t="shared" ca="1" si="234"/>
        <v>#N/A</v>
      </c>
      <c r="CX119" s="23" t="e">
        <f t="shared" ca="1" si="235"/>
        <v>#N/A</v>
      </c>
      <c r="CY119" s="23" t="e">
        <f t="shared" ca="1" si="198"/>
        <v>#N/A</v>
      </c>
      <c r="CZ119" s="23" t="e">
        <f t="shared" ca="1" si="199"/>
        <v>#N/A</v>
      </c>
      <c r="DA119" s="23" t="e">
        <f t="shared" ca="1" si="212"/>
        <v>#N/A</v>
      </c>
      <c r="DB119" s="23" t="e">
        <f t="shared" ca="1" si="213"/>
        <v>#N/A</v>
      </c>
      <c r="DC119" s="23"/>
      <c r="DD119" s="23"/>
      <c r="DE119" s="23" t="e">
        <f t="shared" ca="1" si="214"/>
        <v>#N/A</v>
      </c>
      <c r="DF119" s="23" t="e">
        <f t="shared" ca="1" si="215"/>
        <v>#N/A</v>
      </c>
      <c r="DG119" s="23" t="e">
        <f t="shared" ca="1" si="220"/>
        <v>#N/A</v>
      </c>
      <c r="DH119" s="23" t="e">
        <f t="shared" ca="1" si="221"/>
        <v>#N/A</v>
      </c>
      <c r="DI119" s="23" t="e">
        <f t="shared" ca="1" si="230"/>
        <v>#N/A</v>
      </c>
      <c r="DJ119" s="23" t="e">
        <f t="shared" ca="1" si="231"/>
        <v>#N/A</v>
      </c>
      <c r="DK119" s="23" t="e">
        <f t="shared" ca="1" si="238"/>
        <v>#N/A</v>
      </c>
      <c r="DL119" s="23" t="e">
        <f t="shared" ca="1" si="239"/>
        <v>#N/A</v>
      </c>
      <c r="DM119" s="23" t="e">
        <f t="shared" ca="1" si="242"/>
        <v>#N/A</v>
      </c>
      <c r="DN119" s="23" t="e">
        <f t="shared" ca="1" si="243"/>
        <v>#N/A</v>
      </c>
      <c r="DO119" s="23" t="e">
        <f t="shared" ca="1" si="244"/>
        <v>#N/A</v>
      </c>
      <c r="DP119" s="23" t="e">
        <f t="shared" ca="1" si="245"/>
        <v>#N/A</v>
      </c>
      <c r="DQ119" s="23" t="e">
        <f t="shared" ca="1" si="133"/>
        <v>#N/A</v>
      </c>
      <c r="DR119" s="23" t="e">
        <f t="shared" ca="1" si="134"/>
        <v>#N/A</v>
      </c>
      <c r="DS119" s="228" t="e">
        <f t="shared" ca="1" si="165"/>
        <v>#N/A</v>
      </c>
      <c r="DT119" s="93" t="e">
        <f t="shared" ca="1" si="166"/>
        <v>#N/A</v>
      </c>
      <c r="DU119" s="228" t="e">
        <f t="shared" ca="1" si="167"/>
        <v>#N/A</v>
      </c>
      <c r="DZ119" s="23" t="e">
        <f t="shared" ca="1" si="192"/>
        <v>#N/A</v>
      </c>
      <c r="EA119" s="23" t="e">
        <f t="shared" ca="1" si="193"/>
        <v>#N/A</v>
      </c>
      <c r="EB119" s="23" t="e">
        <f t="shared" ca="1" si="200"/>
        <v>#N/A</v>
      </c>
      <c r="EC119" s="23" t="e">
        <f t="shared" ca="1" si="201"/>
        <v>#N/A</v>
      </c>
      <c r="ED119" s="23" t="e">
        <f t="shared" ca="1" si="222"/>
        <v>#N/A</v>
      </c>
      <c r="EE119" s="23" t="e">
        <f t="shared" ca="1" si="223"/>
        <v>#N/A</v>
      </c>
      <c r="EF119" s="23" t="e">
        <f t="shared" ca="1" si="250"/>
        <v>#N/A</v>
      </c>
      <c r="EG119" s="23" t="e">
        <f t="shared" ca="1" si="251"/>
        <v>#N/A</v>
      </c>
      <c r="EH119" s="23" t="e">
        <f t="shared" ca="1" si="232"/>
        <v>#N/A</v>
      </c>
      <c r="EI119" s="23" t="e">
        <f t="shared" ca="1" si="233"/>
        <v>#N/A</v>
      </c>
      <c r="EJ119" s="23" t="e">
        <f t="shared" ca="1" si="246"/>
        <v>#N/A</v>
      </c>
      <c r="EK119" s="23" t="e">
        <f t="shared" ca="1" si="247"/>
        <v>#N/A</v>
      </c>
      <c r="EL119" s="23" t="e">
        <f t="shared" ref="EL119:EL182" ca="1" si="256">$EL$7*$J$2*$J$5*$AB119</f>
        <v>#N/A</v>
      </c>
      <c r="EM119" s="23" t="e">
        <f t="shared" ref="EM119:EM182" ca="1" si="257">$EL$7*$J$3*$J$5*$AC119</f>
        <v>#N/A</v>
      </c>
      <c r="EN119" s="228" t="e">
        <f t="shared" ca="1" si="151"/>
        <v>#N/A</v>
      </c>
      <c r="EO119" s="93" t="e">
        <f t="shared" ca="1" si="152"/>
        <v>#N/A</v>
      </c>
      <c r="EP119" s="93" t="e">
        <f t="shared" ca="1" si="153"/>
        <v>#N/A</v>
      </c>
    </row>
    <row r="120" spans="1:146" x14ac:dyDescent="0.2">
      <c r="A120" s="172" t="e">
        <f ca="1">VLOOKUP($D120,Curves!$A$2:$I$1700,9)</f>
        <v>#N/A</v>
      </c>
      <c r="B120" s="86" t="e">
        <f t="shared" ca="1" si="136"/>
        <v>#N/A</v>
      </c>
      <c r="C120" s="86">
        <f t="shared" si="137"/>
        <v>31</v>
      </c>
      <c r="D120" s="139">
        <v>40299</v>
      </c>
      <c r="E120" s="173" t="e">
        <f ca="1">VLOOKUP($D120,Curves!$A$2:$H$1700,2)*$B120</f>
        <v>#N/A</v>
      </c>
      <c r="F120" s="172" t="e">
        <f ca="1">VLOOKUP($D120,Curves!$A$2:$H$1700,3)*$B120</f>
        <v>#N/A</v>
      </c>
      <c r="G120" s="172" t="e">
        <f ca="1">VLOOKUP($D120,Curves!$A$2:$H$1700,7)*$B120</f>
        <v>#N/A</v>
      </c>
      <c r="H120" s="172" t="e">
        <f ca="1">VLOOKUP($D120,Curves!$A$2:$H$1700,5)*$B120</f>
        <v>#N/A</v>
      </c>
      <c r="I120" s="172" t="e">
        <f ca="1">VLOOKUP($D120,Curves!$A$2:$H$1700,4)*$B120</f>
        <v>#N/A</v>
      </c>
      <c r="J120" s="174" t="e">
        <f ca="1">VLOOKUP($D120,Curves!$A$2:$H$1700,8)*$B120</f>
        <v>#N/A</v>
      </c>
      <c r="K120" s="172" t="e">
        <f t="shared" ca="1" si="138"/>
        <v>#N/A</v>
      </c>
      <c r="L120" s="140" t="e">
        <f ca="1">VLOOKUP($D120,Curves!$N$2:$T$2600,2)*$B120</f>
        <v>#N/A</v>
      </c>
      <c r="M120" s="141" t="e">
        <f ca="1">VLOOKUP($D120,Curves!$N$2:$T$2600,3)*$B120</f>
        <v>#N/A</v>
      </c>
      <c r="N120" s="181" t="e">
        <f t="shared" ca="1" si="139"/>
        <v>#N/A</v>
      </c>
      <c r="O120" s="182" t="e">
        <f t="shared" ca="1" si="140"/>
        <v>#N/A</v>
      </c>
      <c r="P120" s="173" t="e">
        <f t="shared" ca="1" si="135"/>
        <v>#N/A</v>
      </c>
      <c r="Q120" s="140" t="e">
        <f ca="1">VLOOKUP($D120,Curves!$N$2:$T$2600,4)*$B120</f>
        <v>#N/A</v>
      </c>
      <c r="R120" s="141" t="e">
        <f ca="1">VLOOKUP($D120,Curves!$N$2:$T$2600,5)*$B120</f>
        <v>#N/A</v>
      </c>
      <c r="S120" s="181" t="e">
        <f t="shared" ca="1" si="141"/>
        <v>#N/A</v>
      </c>
      <c r="T120" s="182" t="e">
        <f t="shared" ca="1" si="142"/>
        <v>#N/A</v>
      </c>
      <c r="U120" s="151" t="e">
        <f t="shared" ca="1" si="143"/>
        <v>#N/A</v>
      </c>
      <c r="V120" s="151" t="e">
        <f t="shared" ca="1" si="144"/>
        <v>#N/A</v>
      </c>
      <c r="W120" s="151" t="e">
        <f t="shared" ca="1" si="145"/>
        <v>#N/A</v>
      </c>
      <c r="X120" s="343" t="e">
        <f ca="1">VLOOKUP($D120,[2]CurveFetch!$D$8:$S$13000,16,0)*$B120</f>
        <v>#N/A</v>
      </c>
      <c r="Y120" s="141" t="e">
        <f ca="1">VLOOKUP($D120,Curves!$N$2:$T$2600,7)*$B120</f>
        <v>#N/A</v>
      </c>
      <c r="Z120" s="200" t="e">
        <f t="shared" ca="1" si="146"/>
        <v>#N/A</v>
      </c>
      <c r="AA120" s="181" t="e">
        <f t="shared" ca="1" si="147"/>
        <v>#N/A</v>
      </c>
      <c r="AB120" s="181" t="e">
        <f t="shared" ca="1" si="148"/>
        <v>#N/A</v>
      </c>
      <c r="AC120" s="181" t="e">
        <f t="shared" ca="1" si="148"/>
        <v>#N/A</v>
      </c>
      <c r="AD120" s="181" t="e">
        <f t="shared" ca="1" si="149"/>
        <v>#N/A</v>
      </c>
      <c r="AE120" s="182" t="e">
        <f t="shared" ca="1" si="150"/>
        <v>#N/A</v>
      </c>
      <c r="AF120" s="23" t="e">
        <f t="shared" ca="1" si="176"/>
        <v>#N/A</v>
      </c>
      <c r="AG120" s="23" t="e">
        <f t="shared" ca="1" si="177"/>
        <v>#N/A</v>
      </c>
      <c r="AH120" s="23" t="e">
        <f t="shared" ca="1" si="194"/>
        <v>#N/A</v>
      </c>
      <c r="AI120" s="23" t="e">
        <f t="shared" ca="1" si="195"/>
        <v>#N/A</v>
      </c>
      <c r="AJ120" s="23" t="e">
        <f t="shared" ca="1" si="206"/>
        <v>#N/A</v>
      </c>
      <c r="AK120" s="23" t="e">
        <f t="shared" ca="1" si="207"/>
        <v>#N/A</v>
      </c>
      <c r="AL120" s="23" t="e">
        <f t="shared" ca="1" si="216"/>
        <v>#N/A</v>
      </c>
      <c r="AM120" s="23" t="e">
        <f t="shared" ca="1" si="217"/>
        <v>#N/A</v>
      </c>
      <c r="AN120" s="23" t="e">
        <f t="shared" ca="1" si="224"/>
        <v>#N/A</v>
      </c>
      <c r="AO120" s="23" t="e">
        <f t="shared" ca="1" si="225"/>
        <v>#N/A</v>
      </c>
      <c r="AP120" s="23" t="e">
        <f t="shared" ca="1" si="218"/>
        <v>#N/A</v>
      </c>
      <c r="AQ120" s="23" t="e">
        <f t="shared" ca="1" si="219"/>
        <v>#N/A</v>
      </c>
      <c r="AR120" s="23" t="e">
        <f t="shared" ca="1" si="228"/>
        <v>#N/A</v>
      </c>
      <c r="AS120" s="23" t="e">
        <f t="shared" ca="1" si="229"/>
        <v>#N/A</v>
      </c>
      <c r="AT120" s="23" t="e">
        <f t="shared" ca="1" si="248"/>
        <v>#N/A</v>
      </c>
      <c r="AU120" s="23" t="e">
        <f t="shared" ca="1" si="249"/>
        <v>#N/A</v>
      </c>
      <c r="AV120" s="228" t="e">
        <f t="shared" ca="1" si="154"/>
        <v>#N/A</v>
      </c>
      <c r="AW120" s="26" t="e">
        <f t="shared" ca="1" si="155"/>
        <v>#N/A</v>
      </c>
      <c r="AX120" s="228" t="e">
        <f t="shared" ca="1" si="156"/>
        <v>#N/A</v>
      </c>
      <c r="AY120" s="23" t="e">
        <f t="shared" ca="1" si="170"/>
        <v>#N/A</v>
      </c>
      <c r="AZ120" s="23" t="e">
        <f t="shared" ca="1" si="171"/>
        <v>#N/A</v>
      </c>
      <c r="BA120" s="23" t="e">
        <f t="shared" ca="1" si="178"/>
        <v>#N/A</v>
      </c>
      <c r="BB120" s="23" t="e">
        <f t="shared" ca="1" si="179"/>
        <v>#N/A</v>
      </c>
      <c r="BC120" s="23" t="e">
        <f t="shared" ca="1" si="172"/>
        <v>#N/A</v>
      </c>
      <c r="BD120" s="23" t="e">
        <f t="shared" ca="1" si="173"/>
        <v>#N/A</v>
      </c>
      <c r="BE120" s="23" t="e">
        <f t="shared" ca="1" si="180"/>
        <v>#N/A</v>
      </c>
      <c r="BF120" s="23" t="e">
        <f t="shared" ca="1" si="181"/>
        <v>#N/A</v>
      </c>
      <c r="BG120" s="23" t="e">
        <f t="shared" ca="1" si="186"/>
        <v>#N/A</v>
      </c>
      <c r="BH120" s="23" t="e">
        <f t="shared" ca="1" si="187"/>
        <v>#N/A</v>
      </c>
      <c r="BI120" s="23" t="e">
        <f t="shared" ca="1" si="202"/>
        <v>#N/A</v>
      </c>
      <c r="BJ120" s="23" t="e">
        <f t="shared" ca="1" si="203"/>
        <v>#N/A</v>
      </c>
      <c r="BK120" s="23" t="e">
        <f t="shared" ca="1" si="204"/>
        <v>#N/A</v>
      </c>
      <c r="BL120" s="23" t="e">
        <f t="shared" ca="1" si="205"/>
        <v>#N/A</v>
      </c>
      <c r="BM120" s="23" t="e">
        <f t="shared" ca="1" si="208"/>
        <v>#N/A</v>
      </c>
      <c r="BN120" s="23" t="e">
        <f t="shared" ca="1" si="209"/>
        <v>#N/A</v>
      </c>
      <c r="BO120" s="23" t="e">
        <f t="shared" ca="1" si="226"/>
        <v>#N/A</v>
      </c>
      <c r="BP120" s="23" t="e">
        <f t="shared" ca="1" si="227"/>
        <v>#N/A</v>
      </c>
      <c r="BQ120" s="23" t="e">
        <f t="shared" ca="1" si="236"/>
        <v>#N/A</v>
      </c>
      <c r="BR120" s="23" t="e">
        <f t="shared" ca="1" si="237"/>
        <v>#N/A</v>
      </c>
      <c r="BS120" s="23" t="e">
        <f t="shared" ca="1" si="252"/>
        <v>#N/A</v>
      </c>
      <c r="BT120" s="23" t="e">
        <f t="shared" ca="1" si="253"/>
        <v>#N/A</v>
      </c>
      <c r="BU120" s="23" t="e">
        <f t="shared" ca="1" si="254"/>
        <v>#N/A</v>
      </c>
      <c r="BV120" s="23" t="e">
        <f t="shared" ca="1" si="255"/>
        <v>#N/A</v>
      </c>
      <c r="BW120" s="389" t="e">
        <f t="shared" ca="1" si="157"/>
        <v>#N/A</v>
      </c>
      <c r="BX120" s="224" t="e">
        <f t="shared" ca="1" si="158"/>
        <v>#N/A</v>
      </c>
      <c r="BY120" s="93" t="e">
        <f t="shared" ca="1" si="159"/>
        <v>#N/A</v>
      </c>
      <c r="BZ120" s="23" t="e">
        <f t="shared" ca="1" si="184"/>
        <v>#N/A</v>
      </c>
      <c r="CA120" s="23" t="e">
        <f t="shared" ca="1" si="185"/>
        <v>#N/A</v>
      </c>
      <c r="CB120" s="23" t="e">
        <f t="shared" ca="1" si="210"/>
        <v>#N/A</v>
      </c>
      <c r="CC120" s="23" t="e">
        <f t="shared" ca="1" si="211"/>
        <v>#N/A</v>
      </c>
      <c r="CD120" s="23" t="e">
        <f t="shared" ca="1" si="240"/>
        <v>#N/A</v>
      </c>
      <c r="CE120" s="23" t="e">
        <f t="shared" ca="1" si="241"/>
        <v>#N/A</v>
      </c>
      <c r="CF120" s="228" t="e">
        <f t="shared" ca="1" si="160"/>
        <v>#N/A</v>
      </c>
      <c r="CG120" s="224" t="e">
        <f t="shared" ca="1" si="161"/>
        <v>#N/A</v>
      </c>
      <c r="CH120" s="228" t="e">
        <f t="shared" ca="1" si="162"/>
        <v>#N/A</v>
      </c>
      <c r="CI120" s="23" t="e">
        <f t="shared" ca="1" si="163"/>
        <v>#N/A</v>
      </c>
      <c r="CJ120" s="23" t="e">
        <f t="shared" ca="1" si="164"/>
        <v>#N/A</v>
      </c>
      <c r="CK120" s="23" t="e">
        <f t="shared" ca="1" si="168"/>
        <v>#N/A</v>
      </c>
      <c r="CL120" s="23" t="e">
        <f t="shared" ca="1" si="169"/>
        <v>#N/A</v>
      </c>
      <c r="CM120" s="23" t="e">
        <f t="shared" ca="1" si="174"/>
        <v>#N/A</v>
      </c>
      <c r="CN120" s="23" t="e">
        <f t="shared" ca="1" si="175"/>
        <v>#N/A</v>
      </c>
      <c r="CO120" s="23" t="e">
        <f t="shared" ca="1" si="182"/>
        <v>#N/A</v>
      </c>
      <c r="CP120" s="23" t="e">
        <f t="shared" ca="1" si="183"/>
        <v>#N/A</v>
      </c>
      <c r="CQ120" s="23" t="e">
        <f t="shared" ca="1" si="188"/>
        <v>#N/A</v>
      </c>
      <c r="CR120" s="23" t="e">
        <f t="shared" ca="1" si="189"/>
        <v>#N/A</v>
      </c>
      <c r="CS120" s="23" t="e">
        <f t="shared" ca="1" si="190"/>
        <v>#N/A</v>
      </c>
      <c r="CT120" s="23" t="e">
        <f t="shared" ca="1" si="191"/>
        <v>#N/A</v>
      </c>
      <c r="CU120" s="23" t="e">
        <f t="shared" ca="1" si="196"/>
        <v>#N/A</v>
      </c>
      <c r="CV120" s="23" t="e">
        <f t="shared" ca="1" si="197"/>
        <v>#N/A</v>
      </c>
      <c r="CW120" s="23" t="e">
        <f t="shared" ca="1" si="234"/>
        <v>#N/A</v>
      </c>
      <c r="CX120" s="23" t="e">
        <f t="shared" ca="1" si="235"/>
        <v>#N/A</v>
      </c>
      <c r="CY120" s="23" t="e">
        <f t="shared" ca="1" si="198"/>
        <v>#N/A</v>
      </c>
      <c r="CZ120" s="23" t="e">
        <f t="shared" ca="1" si="199"/>
        <v>#N/A</v>
      </c>
      <c r="DA120" s="23" t="e">
        <f t="shared" ca="1" si="212"/>
        <v>#N/A</v>
      </c>
      <c r="DB120" s="23" t="e">
        <f t="shared" ca="1" si="213"/>
        <v>#N/A</v>
      </c>
      <c r="DC120" s="23"/>
      <c r="DD120" s="23"/>
      <c r="DE120" s="23" t="e">
        <f t="shared" ca="1" si="214"/>
        <v>#N/A</v>
      </c>
      <c r="DF120" s="23" t="e">
        <f t="shared" ca="1" si="215"/>
        <v>#N/A</v>
      </c>
      <c r="DG120" s="23" t="e">
        <f t="shared" ca="1" si="220"/>
        <v>#N/A</v>
      </c>
      <c r="DH120" s="23" t="e">
        <f t="shared" ca="1" si="221"/>
        <v>#N/A</v>
      </c>
      <c r="DI120" s="23" t="e">
        <f t="shared" ca="1" si="230"/>
        <v>#N/A</v>
      </c>
      <c r="DJ120" s="23" t="e">
        <f t="shared" ca="1" si="231"/>
        <v>#N/A</v>
      </c>
      <c r="DK120" s="23" t="e">
        <f t="shared" ca="1" si="238"/>
        <v>#N/A</v>
      </c>
      <c r="DL120" s="23" t="e">
        <f t="shared" ca="1" si="239"/>
        <v>#N/A</v>
      </c>
      <c r="DM120" s="23" t="e">
        <f t="shared" ca="1" si="242"/>
        <v>#N/A</v>
      </c>
      <c r="DN120" s="23" t="e">
        <f t="shared" ca="1" si="243"/>
        <v>#N/A</v>
      </c>
      <c r="DO120" s="23" t="e">
        <f t="shared" ca="1" si="244"/>
        <v>#N/A</v>
      </c>
      <c r="DP120" s="23" t="e">
        <f t="shared" ca="1" si="245"/>
        <v>#N/A</v>
      </c>
      <c r="DQ120" s="23" t="e">
        <f t="shared" ref="DQ120:DQ183" ca="1" si="258">$DQ$7*$J$2*$J$5*$AB120</f>
        <v>#N/A</v>
      </c>
      <c r="DR120" s="23" t="e">
        <f t="shared" ref="DR120:DR183" ca="1" si="259">$DQ$7*$J$3*$J$5*$AC120</f>
        <v>#N/A</v>
      </c>
      <c r="DS120" s="228" t="e">
        <f t="shared" ca="1" si="165"/>
        <v>#N/A</v>
      </c>
      <c r="DT120" s="93" t="e">
        <f t="shared" ca="1" si="166"/>
        <v>#N/A</v>
      </c>
      <c r="DU120" s="228" t="e">
        <f t="shared" ca="1" si="167"/>
        <v>#N/A</v>
      </c>
      <c r="DZ120" s="23" t="e">
        <f t="shared" ca="1" si="192"/>
        <v>#N/A</v>
      </c>
      <c r="EA120" s="23" t="e">
        <f t="shared" ca="1" si="193"/>
        <v>#N/A</v>
      </c>
      <c r="EB120" s="23" t="e">
        <f t="shared" ca="1" si="200"/>
        <v>#N/A</v>
      </c>
      <c r="EC120" s="23" t="e">
        <f t="shared" ca="1" si="201"/>
        <v>#N/A</v>
      </c>
      <c r="ED120" s="23" t="e">
        <f t="shared" ca="1" si="222"/>
        <v>#N/A</v>
      </c>
      <c r="EE120" s="23" t="e">
        <f t="shared" ca="1" si="223"/>
        <v>#N/A</v>
      </c>
      <c r="EF120" s="23" t="e">
        <f t="shared" ca="1" si="250"/>
        <v>#N/A</v>
      </c>
      <c r="EG120" s="23" t="e">
        <f t="shared" ca="1" si="251"/>
        <v>#N/A</v>
      </c>
      <c r="EH120" s="23" t="e">
        <f t="shared" ca="1" si="232"/>
        <v>#N/A</v>
      </c>
      <c r="EI120" s="23" t="e">
        <f t="shared" ca="1" si="233"/>
        <v>#N/A</v>
      </c>
      <c r="EJ120" s="23" t="e">
        <f t="shared" ca="1" si="246"/>
        <v>#N/A</v>
      </c>
      <c r="EK120" s="23" t="e">
        <f t="shared" ca="1" si="247"/>
        <v>#N/A</v>
      </c>
      <c r="EL120" s="23" t="e">
        <f t="shared" ca="1" si="256"/>
        <v>#N/A</v>
      </c>
      <c r="EM120" s="23" t="e">
        <f t="shared" ca="1" si="257"/>
        <v>#N/A</v>
      </c>
      <c r="EN120" s="228" t="e">
        <f t="shared" ca="1" si="151"/>
        <v>#N/A</v>
      </c>
      <c r="EO120" s="93" t="e">
        <f t="shared" ca="1" si="152"/>
        <v>#N/A</v>
      </c>
      <c r="EP120" s="93" t="e">
        <f t="shared" ca="1" si="153"/>
        <v>#N/A</v>
      </c>
    </row>
    <row r="121" spans="1:146" x14ac:dyDescent="0.2">
      <c r="A121" s="172" t="e">
        <f ca="1">VLOOKUP($D121,Curves!$A$2:$I$1700,9)</f>
        <v>#N/A</v>
      </c>
      <c r="B121" s="86" t="e">
        <f t="shared" ca="1" si="136"/>
        <v>#N/A</v>
      </c>
      <c r="C121" s="86">
        <f t="shared" si="137"/>
        <v>30</v>
      </c>
      <c r="D121" s="139">
        <v>40330</v>
      </c>
      <c r="E121" s="173" t="e">
        <f ca="1">VLOOKUP($D121,Curves!$A$2:$H$1700,2)*$B121</f>
        <v>#N/A</v>
      </c>
      <c r="F121" s="172" t="e">
        <f ca="1">VLOOKUP($D121,Curves!$A$2:$H$1700,3)*$B121</f>
        <v>#N/A</v>
      </c>
      <c r="G121" s="172" t="e">
        <f ca="1">VLOOKUP($D121,Curves!$A$2:$H$1700,7)*$B121</f>
        <v>#N/A</v>
      </c>
      <c r="H121" s="172" t="e">
        <f ca="1">VLOOKUP($D121,Curves!$A$2:$H$1700,5)*$B121</f>
        <v>#N/A</v>
      </c>
      <c r="I121" s="172" t="e">
        <f ca="1">VLOOKUP($D121,Curves!$A$2:$H$1700,4)*$B121</f>
        <v>#N/A</v>
      </c>
      <c r="J121" s="174" t="e">
        <f ca="1">VLOOKUP($D121,Curves!$A$2:$H$1700,8)*$B121</f>
        <v>#N/A</v>
      </c>
      <c r="K121" s="172" t="e">
        <f t="shared" ca="1" si="138"/>
        <v>#N/A</v>
      </c>
      <c r="L121" s="140" t="e">
        <f ca="1">VLOOKUP($D121,Curves!$N$2:$T$2600,2)*$B121</f>
        <v>#N/A</v>
      </c>
      <c r="M121" s="141" t="e">
        <f ca="1">VLOOKUP($D121,Curves!$N$2:$T$2600,3)*$B121</f>
        <v>#N/A</v>
      </c>
      <c r="N121" s="181" t="e">
        <f t="shared" ca="1" si="139"/>
        <v>#N/A</v>
      </c>
      <c r="O121" s="182" t="e">
        <f t="shared" ca="1" si="140"/>
        <v>#N/A</v>
      </c>
      <c r="P121" s="173" t="e">
        <f t="shared" ca="1" si="135"/>
        <v>#N/A</v>
      </c>
      <c r="Q121" s="140" t="e">
        <f ca="1">VLOOKUP($D121,Curves!$N$2:$T$2600,4)*$B121</f>
        <v>#N/A</v>
      </c>
      <c r="R121" s="141" t="e">
        <f ca="1">VLOOKUP($D121,Curves!$N$2:$T$2600,5)*$B121</f>
        <v>#N/A</v>
      </c>
      <c r="S121" s="181" t="e">
        <f t="shared" ca="1" si="141"/>
        <v>#N/A</v>
      </c>
      <c r="T121" s="182" t="e">
        <f t="shared" ca="1" si="142"/>
        <v>#N/A</v>
      </c>
      <c r="U121" s="151" t="e">
        <f t="shared" ca="1" si="143"/>
        <v>#N/A</v>
      </c>
      <c r="V121" s="151" t="e">
        <f t="shared" ca="1" si="144"/>
        <v>#N/A</v>
      </c>
      <c r="W121" s="151" t="e">
        <f t="shared" ca="1" si="145"/>
        <v>#N/A</v>
      </c>
      <c r="X121" s="343" t="e">
        <f ca="1">VLOOKUP($D121,[2]CurveFetch!$D$8:$S$13000,16,0)*$B121</f>
        <v>#N/A</v>
      </c>
      <c r="Y121" s="141" t="e">
        <f ca="1">VLOOKUP($D121,Curves!$N$2:$T$2600,7)*$B121</f>
        <v>#N/A</v>
      </c>
      <c r="Z121" s="200" t="e">
        <f t="shared" ca="1" si="146"/>
        <v>#N/A</v>
      </c>
      <c r="AA121" s="181" t="e">
        <f t="shared" ca="1" si="147"/>
        <v>#N/A</v>
      </c>
      <c r="AB121" s="181" t="e">
        <f t="shared" ca="1" si="148"/>
        <v>#N/A</v>
      </c>
      <c r="AC121" s="181" t="e">
        <f t="shared" ca="1" si="148"/>
        <v>#N/A</v>
      </c>
      <c r="AD121" s="181" t="e">
        <f t="shared" ca="1" si="149"/>
        <v>#N/A</v>
      </c>
      <c r="AE121" s="182" t="e">
        <f t="shared" ca="1" si="150"/>
        <v>#N/A</v>
      </c>
      <c r="AF121" s="23" t="e">
        <f t="shared" ca="1" si="176"/>
        <v>#N/A</v>
      </c>
      <c r="AG121" s="23" t="e">
        <f t="shared" ca="1" si="177"/>
        <v>#N/A</v>
      </c>
      <c r="AH121" s="23" t="e">
        <f t="shared" ca="1" si="194"/>
        <v>#N/A</v>
      </c>
      <c r="AI121" s="23" t="e">
        <f t="shared" ca="1" si="195"/>
        <v>#N/A</v>
      </c>
      <c r="AJ121" s="23" t="e">
        <f t="shared" ca="1" si="206"/>
        <v>#N/A</v>
      </c>
      <c r="AK121" s="23" t="e">
        <f t="shared" ca="1" si="207"/>
        <v>#N/A</v>
      </c>
      <c r="AL121" s="23" t="e">
        <f t="shared" ca="1" si="216"/>
        <v>#N/A</v>
      </c>
      <c r="AM121" s="23" t="e">
        <f t="shared" ca="1" si="217"/>
        <v>#N/A</v>
      </c>
      <c r="AN121" s="23" t="e">
        <f t="shared" ca="1" si="224"/>
        <v>#N/A</v>
      </c>
      <c r="AO121" s="23" t="e">
        <f t="shared" ca="1" si="225"/>
        <v>#N/A</v>
      </c>
      <c r="AP121" s="23" t="e">
        <f t="shared" ca="1" si="218"/>
        <v>#N/A</v>
      </c>
      <c r="AQ121" s="23" t="e">
        <f t="shared" ca="1" si="219"/>
        <v>#N/A</v>
      </c>
      <c r="AR121" s="23" t="e">
        <f t="shared" ca="1" si="228"/>
        <v>#N/A</v>
      </c>
      <c r="AS121" s="23" t="e">
        <f t="shared" ca="1" si="229"/>
        <v>#N/A</v>
      </c>
      <c r="AT121" s="23" t="e">
        <f t="shared" ca="1" si="248"/>
        <v>#N/A</v>
      </c>
      <c r="AU121" s="23" t="e">
        <f t="shared" ca="1" si="249"/>
        <v>#N/A</v>
      </c>
      <c r="AV121" s="228" t="e">
        <f t="shared" ca="1" si="154"/>
        <v>#N/A</v>
      </c>
      <c r="AW121" s="26" t="e">
        <f t="shared" ca="1" si="155"/>
        <v>#N/A</v>
      </c>
      <c r="AX121" s="228" t="e">
        <f t="shared" ca="1" si="156"/>
        <v>#N/A</v>
      </c>
      <c r="AY121" s="23" t="e">
        <f t="shared" ca="1" si="170"/>
        <v>#N/A</v>
      </c>
      <c r="AZ121" s="23" t="e">
        <f t="shared" ca="1" si="171"/>
        <v>#N/A</v>
      </c>
      <c r="BA121" s="23" t="e">
        <f t="shared" ca="1" si="178"/>
        <v>#N/A</v>
      </c>
      <c r="BB121" s="23" t="e">
        <f t="shared" ca="1" si="179"/>
        <v>#N/A</v>
      </c>
      <c r="BC121" s="23" t="e">
        <f t="shared" ca="1" si="172"/>
        <v>#N/A</v>
      </c>
      <c r="BD121" s="23" t="e">
        <f t="shared" ca="1" si="173"/>
        <v>#N/A</v>
      </c>
      <c r="BE121" s="23" t="e">
        <f t="shared" ca="1" si="180"/>
        <v>#N/A</v>
      </c>
      <c r="BF121" s="23" t="e">
        <f t="shared" ca="1" si="181"/>
        <v>#N/A</v>
      </c>
      <c r="BG121" s="23" t="e">
        <f t="shared" ca="1" si="186"/>
        <v>#N/A</v>
      </c>
      <c r="BH121" s="23" t="e">
        <f t="shared" ca="1" si="187"/>
        <v>#N/A</v>
      </c>
      <c r="BI121" s="23" t="e">
        <f t="shared" ca="1" si="202"/>
        <v>#N/A</v>
      </c>
      <c r="BJ121" s="23" t="e">
        <f t="shared" ca="1" si="203"/>
        <v>#N/A</v>
      </c>
      <c r="BK121" s="23" t="e">
        <f t="shared" ca="1" si="204"/>
        <v>#N/A</v>
      </c>
      <c r="BL121" s="23" t="e">
        <f t="shared" ca="1" si="205"/>
        <v>#N/A</v>
      </c>
      <c r="BM121" s="23" t="e">
        <f t="shared" ca="1" si="208"/>
        <v>#N/A</v>
      </c>
      <c r="BN121" s="23" t="e">
        <f t="shared" ca="1" si="209"/>
        <v>#N/A</v>
      </c>
      <c r="BO121" s="23" t="e">
        <f t="shared" ca="1" si="226"/>
        <v>#N/A</v>
      </c>
      <c r="BP121" s="23" t="e">
        <f t="shared" ca="1" si="227"/>
        <v>#N/A</v>
      </c>
      <c r="BQ121" s="23" t="e">
        <f t="shared" ca="1" si="236"/>
        <v>#N/A</v>
      </c>
      <c r="BR121" s="23" t="e">
        <f t="shared" ca="1" si="237"/>
        <v>#N/A</v>
      </c>
      <c r="BS121" s="23" t="e">
        <f t="shared" ca="1" si="252"/>
        <v>#N/A</v>
      </c>
      <c r="BT121" s="23" t="e">
        <f t="shared" ca="1" si="253"/>
        <v>#N/A</v>
      </c>
      <c r="BU121" s="23" t="e">
        <f t="shared" ca="1" si="254"/>
        <v>#N/A</v>
      </c>
      <c r="BV121" s="23" t="e">
        <f t="shared" ca="1" si="255"/>
        <v>#N/A</v>
      </c>
      <c r="BW121" s="389" t="e">
        <f t="shared" ca="1" si="157"/>
        <v>#N/A</v>
      </c>
      <c r="BX121" s="224" t="e">
        <f t="shared" ca="1" si="158"/>
        <v>#N/A</v>
      </c>
      <c r="BY121" s="93" t="e">
        <f t="shared" ca="1" si="159"/>
        <v>#N/A</v>
      </c>
      <c r="BZ121" s="23" t="e">
        <f t="shared" ca="1" si="184"/>
        <v>#N/A</v>
      </c>
      <c r="CA121" s="23" t="e">
        <f t="shared" ca="1" si="185"/>
        <v>#N/A</v>
      </c>
      <c r="CB121" s="23" t="e">
        <f t="shared" ca="1" si="210"/>
        <v>#N/A</v>
      </c>
      <c r="CC121" s="23" t="e">
        <f t="shared" ca="1" si="211"/>
        <v>#N/A</v>
      </c>
      <c r="CD121" s="23" t="e">
        <f t="shared" ca="1" si="240"/>
        <v>#N/A</v>
      </c>
      <c r="CE121" s="23" t="e">
        <f t="shared" ca="1" si="241"/>
        <v>#N/A</v>
      </c>
      <c r="CF121" s="228" t="e">
        <f t="shared" ca="1" si="160"/>
        <v>#N/A</v>
      </c>
      <c r="CG121" s="224" t="e">
        <f t="shared" ca="1" si="161"/>
        <v>#N/A</v>
      </c>
      <c r="CH121" s="228" t="e">
        <f t="shared" ca="1" si="162"/>
        <v>#N/A</v>
      </c>
      <c r="CI121" s="23" t="e">
        <f t="shared" ca="1" si="163"/>
        <v>#N/A</v>
      </c>
      <c r="CJ121" s="23" t="e">
        <f t="shared" ca="1" si="164"/>
        <v>#N/A</v>
      </c>
      <c r="CK121" s="23" t="e">
        <f t="shared" ca="1" si="168"/>
        <v>#N/A</v>
      </c>
      <c r="CL121" s="23" t="e">
        <f t="shared" ca="1" si="169"/>
        <v>#N/A</v>
      </c>
      <c r="CM121" s="23" t="e">
        <f t="shared" ca="1" si="174"/>
        <v>#N/A</v>
      </c>
      <c r="CN121" s="23" t="e">
        <f t="shared" ca="1" si="175"/>
        <v>#N/A</v>
      </c>
      <c r="CO121" s="23" t="e">
        <f t="shared" ca="1" si="182"/>
        <v>#N/A</v>
      </c>
      <c r="CP121" s="23" t="e">
        <f t="shared" ca="1" si="183"/>
        <v>#N/A</v>
      </c>
      <c r="CQ121" s="23" t="e">
        <f t="shared" ca="1" si="188"/>
        <v>#N/A</v>
      </c>
      <c r="CR121" s="23" t="e">
        <f t="shared" ca="1" si="189"/>
        <v>#N/A</v>
      </c>
      <c r="CS121" s="23" t="e">
        <f t="shared" ca="1" si="190"/>
        <v>#N/A</v>
      </c>
      <c r="CT121" s="23" t="e">
        <f t="shared" ca="1" si="191"/>
        <v>#N/A</v>
      </c>
      <c r="CU121" s="23" t="e">
        <f t="shared" ca="1" si="196"/>
        <v>#N/A</v>
      </c>
      <c r="CV121" s="23" t="e">
        <f t="shared" ca="1" si="197"/>
        <v>#N/A</v>
      </c>
      <c r="CW121" s="23" t="e">
        <f t="shared" ca="1" si="234"/>
        <v>#N/A</v>
      </c>
      <c r="CX121" s="23" t="e">
        <f t="shared" ca="1" si="235"/>
        <v>#N/A</v>
      </c>
      <c r="CY121" s="23" t="e">
        <f t="shared" ca="1" si="198"/>
        <v>#N/A</v>
      </c>
      <c r="CZ121" s="23" t="e">
        <f t="shared" ca="1" si="199"/>
        <v>#N/A</v>
      </c>
      <c r="DA121" s="23" t="e">
        <f t="shared" ca="1" si="212"/>
        <v>#N/A</v>
      </c>
      <c r="DB121" s="23" t="e">
        <f t="shared" ca="1" si="213"/>
        <v>#N/A</v>
      </c>
      <c r="DC121" s="23"/>
      <c r="DD121" s="23"/>
      <c r="DE121" s="23" t="e">
        <f t="shared" ca="1" si="214"/>
        <v>#N/A</v>
      </c>
      <c r="DF121" s="23" t="e">
        <f t="shared" ca="1" si="215"/>
        <v>#N/A</v>
      </c>
      <c r="DG121" s="23" t="e">
        <f t="shared" ca="1" si="220"/>
        <v>#N/A</v>
      </c>
      <c r="DH121" s="23" t="e">
        <f t="shared" ca="1" si="221"/>
        <v>#N/A</v>
      </c>
      <c r="DI121" s="23" t="e">
        <f t="shared" ca="1" si="230"/>
        <v>#N/A</v>
      </c>
      <c r="DJ121" s="23" t="e">
        <f t="shared" ca="1" si="231"/>
        <v>#N/A</v>
      </c>
      <c r="DK121" s="23" t="e">
        <f t="shared" ca="1" si="238"/>
        <v>#N/A</v>
      </c>
      <c r="DL121" s="23" t="e">
        <f t="shared" ca="1" si="239"/>
        <v>#N/A</v>
      </c>
      <c r="DM121" s="23" t="e">
        <f t="shared" ca="1" si="242"/>
        <v>#N/A</v>
      </c>
      <c r="DN121" s="23" t="e">
        <f t="shared" ca="1" si="243"/>
        <v>#N/A</v>
      </c>
      <c r="DO121" s="23" t="e">
        <f t="shared" ca="1" si="244"/>
        <v>#N/A</v>
      </c>
      <c r="DP121" s="23" t="e">
        <f t="shared" ca="1" si="245"/>
        <v>#N/A</v>
      </c>
      <c r="DQ121" s="23" t="e">
        <f t="shared" ca="1" si="258"/>
        <v>#N/A</v>
      </c>
      <c r="DR121" s="23" t="e">
        <f t="shared" ca="1" si="259"/>
        <v>#N/A</v>
      </c>
      <c r="DS121" s="228" t="e">
        <f t="shared" ca="1" si="165"/>
        <v>#N/A</v>
      </c>
      <c r="DT121" s="93" t="e">
        <f t="shared" ca="1" si="166"/>
        <v>#N/A</v>
      </c>
      <c r="DU121" s="228" t="e">
        <f t="shared" ca="1" si="167"/>
        <v>#N/A</v>
      </c>
      <c r="DZ121" s="23" t="e">
        <f t="shared" ca="1" si="192"/>
        <v>#N/A</v>
      </c>
      <c r="EA121" s="23" t="e">
        <f t="shared" ca="1" si="193"/>
        <v>#N/A</v>
      </c>
      <c r="EB121" s="23" t="e">
        <f t="shared" ca="1" si="200"/>
        <v>#N/A</v>
      </c>
      <c r="EC121" s="23" t="e">
        <f t="shared" ca="1" si="201"/>
        <v>#N/A</v>
      </c>
      <c r="ED121" s="23" t="e">
        <f t="shared" ca="1" si="222"/>
        <v>#N/A</v>
      </c>
      <c r="EE121" s="23" t="e">
        <f t="shared" ca="1" si="223"/>
        <v>#N/A</v>
      </c>
      <c r="EF121" s="23" t="e">
        <f t="shared" ca="1" si="250"/>
        <v>#N/A</v>
      </c>
      <c r="EG121" s="23" t="e">
        <f t="shared" ca="1" si="251"/>
        <v>#N/A</v>
      </c>
      <c r="EH121" s="23" t="e">
        <f t="shared" ca="1" si="232"/>
        <v>#N/A</v>
      </c>
      <c r="EI121" s="23" t="e">
        <f t="shared" ca="1" si="233"/>
        <v>#N/A</v>
      </c>
      <c r="EJ121" s="23" t="e">
        <f t="shared" ca="1" si="246"/>
        <v>#N/A</v>
      </c>
      <c r="EK121" s="23" t="e">
        <f t="shared" ca="1" si="247"/>
        <v>#N/A</v>
      </c>
      <c r="EL121" s="23" t="e">
        <f t="shared" ca="1" si="256"/>
        <v>#N/A</v>
      </c>
      <c r="EM121" s="23" t="e">
        <f t="shared" ca="1" si="257"/>
        <v>#N/A</v>
      </c>
      <c r="EN121" s="228" t="e">
        <f t="shared" ca="1" si="151"/>
        <v>#N/A</v>
      </c>
      <c r="EO121" s="93" t="e">
        <f t="shared" ca="1" si="152"/>
        <v>#N/A</v>
      </c>
      <c r="EP121" s="93" t="e">
        <f t="shared" ca="1" si="153"/>
        <v>#N/A</v>
      </c>
    </row>
    <row r="122" spans="1:146" x14ac:dyDescent="0.2">
      <c r="A122" s="172" t="e">
        <f ca="1">VLOOKUP($D122,Curves!$A$2:$I$1700,9)</f>
        <v>#N/A</v>
      </c>
      <c r="B122" s="86" t="e">
        <f t="shared" ca="1" si="136"/>
        <v>#N/A</v>
      </c>
      <c r="C122" s="86">
        <f t="shared" si="137"/>
        <v>31</v>
      </c>
      <c r="D122" s="139">
        <v>40360</v>
      </c>
      <c r="E122" s="173" t="e">
        <f ca="1">VLOOKUP($D122,Curves!$A$2:$H$1700,2)*$B122</f>
        <v>#N/A</v>
      </c>
      <c r="F122" s="172" t="e">
        <f ca="1">VLOOKUP($D122,Curves!$A$2:$H$1700,3)*$B122</f>
        <v>#N/A</v>
      </c>
      <c r="G122" s="172" t="e">
        <f ca="1">VLOOKUP($D122,Curves!$A$2:$H$1700,7)*$B122</f>
        <v>#N/A</v>
      </c>
      <c r="H122" s="172" t="e">
        <f ca="1">VLOOKUP($D122,Curves!$A$2:$H$1700,5)*$B122</f>
        <v>#N/A</v>
      </c>
      <c r="I122" s="172" t="e">
        <f ca="1">VLOOKUP($D122,Curves!$A$2:$H$1700,4)*$B122</f>
        <v>#N/A</v>
      </c>
      <c r="J122" s="174" t="e">
        <f ca="1">VLOOKUP($D122,Curves!$A$2:$H$1700,8)*$B122</f>
        <v>#N/A</v>
      </c>
      <c r="K122" s="172" t="e">
        <f t="shared" ca="1" si="138"/>
        <v>#N/A</v>
      </c>
      <c r="L122" s="140" t="e">
        <f ca="1">VLOOKUP($D122,Curves!$N$2:$T$2600,2)*$B122</f>
        <v>#N/A</v>
      </c>
      <c r="M122" s="141" t="e">
        <f ca="1">VLOOKUP($D122,Curves!$N$2:$T$2600,3)*$B122</f>
        <v>#N/A</v>
      </c>
      <c r="N122" s="181" t="e">
        <f t="shared" ca="1" si="139"/>
        <v>#N/A</v>
      </c>
      <c r="O122" s="182" t="e">
        <f t="shared" ca="1" si="140"/>
        <v>#N/A</v>
      </c>
      <c r="P122" s="173" t="e">
        <f t="shared" ca="1" si="135"/>
        <v>#N/A</v>
      </c>
      <c r="Q122" s="140" t="e">
        <f ca="1">VLOOKUP($D122,Curves!$N$2:$T$2600,4)*$B122</f>
        <v>#N/A</v>
      </c>
      <c r="R122" s="141" t="e">
        <f ca="1">VLOOKUP($D122,Curves!$N$2:$T$2600,5)*$B122</f>
        <v>#N/A</v>
      </c>
      <c r="S122" s="181" t="e">
        <f t="shared" ca="1" si="141"/>
        <v>#N/A</v>
      </c>
      <c r="T122" s="182" t="e">
        <f t="shared" ca="1" si="142"/>
        <v>#N/A</v>
      </c>
      <c r="U122" s="151" t="e">
        <f t="shared" ca="1" si="143"/>
        <v>#N/A</v>
      </c>
      <c r="V122" s="151" t="e">
        <f t="shared" ca="1" si="144"/>
        <v>#N/A</v>
      </c>
      <c r="W122" s="151" t="e">
        <f t="shared" ca="1" si="145"/>
        <v>#N/A</v>
      </c>
      <c r="X122" s="343" t="e">
        <f ca="1">VLOOKUP($D122,[2]CurveFetch!$D$8:$S$13000,16,0)*$B122</f>
        <v>#N/A</v>
      </c>
      <c r="Y122" s="141" t="e">
        <f ca="1">VLOOKUP($D122,Curves!$N$2:$T$2600,7)*$B122</f>
        <v>#N/A</v>
      </c>
      <c r="Z122" s="200" t="e">
        <f t="shared" ca="1" si="146"/>
        <v>#N/A</v>
      </c>
      <c r="AA122" s="181" t="e">
        <f t="shared" ca="1" si="147"/>
        <v>#N/A</v>
      </c>
      <c r="AB122" s="181" t="e">
        <f t="shared" ca="1" si="148"/>
        <v>#N/A</v>
      </c>
      <c r="AC122" s="181" t="e">
        <f t="shared" ca="1" si="148"/>
        <v>#N/A</v>
      </c>
      <c r="AD122" s="181" t="e">
        <f t="shared" ca="1" si="149"/>
        <v>#N/A</v>
      </c>
      <c r="AE122" s="182" t="e">
        <f t="shared" ca="1" si="150"/>
        <v>#N/A</v>
      </c>
      <c r="AF122" s="23" t="e">
        <f t="shared" ca="1" si="176"/>
        <v>#N/A</v>
      </c>
      <c r="AG122" s="23" t="e">
        <f t="shared" ca="1" si="177"/>
        <v>#N/A</v>
      </c>
      <c r="AH122" s="23" t="e">
        <f t="shared" ca="1" si="194"/>
        <v>#N/A</v>
      </c>
      <c r="AI122" s="23" t="e">
        <f t="shared" ca="1" si="195"/>
        <v>#N/A</v>
      </c>
      <c r="AJ122" s="23" t="e">
        <f t="shared" ca="1" si="206"/>
        <v>#N/A</v>
      </c>
      <c r="AK122" s="23" t="e">
        <f t="shared" ca="1" si="207"/>
        <v>#N/A</v>
      </c>
      <c r="AL122" s="23" t="e">
        <f t="shared" ca="1" si="216"/>
        <v>#N/A</v>
      </c>
      <c r="AM122" s="23" t="e">
        <f t="shared" ca="1" si="217"/>
        <v>#N/A</v>
      </c>
      <c r="AN122" s="23" t="e">
        <f t="shared" ca="1" si="224"/>
        <v>#N/A</v>
      </c>
      <c r="AO122" s="23" t="e">
        <f t="shared" ca="1" si="225"/>
        <v>#N/A</v>
      </c>
      <c r="AP122" s="23" t="e">
        <f t="shared" ca="1" si="218"/>
        <v>#N/A</v>
      </c>
      <c r="AQ122" s="23" t="e">
        <f t="shared" ca="1" si="219"/>
        <v>#N/A</v>
      </c>
      <c r="AR122" s="23" t="e">
        <f t="shared" ca="1" si="228"/>
        <v>#N/A</v>
      </c>
      <c r="AS122" s="23" t="e">
        <f t="shared" ca="1" si="229"/>
        <v>#N/A</v>
      </c>
      <c r="AT122" s="23" t="e">
        <f t="shared" ca="1" si="248"/>
        <v>#N/A</v>
      </c>
      <c r="AU122" s="23" t="e">
        <f t="shared" ca="1" si="249"/>
        <v>#N/A</v>
      </c>
      <c r="AV122" s="228" t="e">
        <f t="shared" ca="1" si="154"/>
        <v>#N/A</v>
      </c>
      <c r="AW122" s="26" t="e">
        <f t="shared" ca="1" si="155"/>
        <v>#N/A</v>
      </c>
      <c r="AX122" s="228" t="e">
        <f t="shared" ca="1" si="156"/>
        <v>#N/A</v>
      </c>
      <c r="AY122" s="23" t="e">
        <f t="shared" ca="1" si="170"/>
        <v>#N/A</v>
      </c>
      <c r="AZ122" s="23" t="e">
        <f t="shared" ca="1" si="171"/>
        <v>#N/A</v>
      </c>
      <c r="BA122" s="23" t="e">
        <f t="shared" ca="1" si="178"/>
        <v>#N/A</v>
      </c>
      <c r="BB122" s="23" t="e">
        <f t="shared" ca="1" si="179"/>
        <v>#N/A</v>
      </c>
      <c r="BC122" s="23" t="e">
        <f t="shared" ca="1" si="172"/>
        <v>#N/A</v>
      </c>
      <c r="BD122" s="23" t="e">
        <f t="shared" ca="1" si="173"/>
        <v>#N/A</v>
      </c>
      <c r="BE122" s="23" t="e">
        <f t="shared" ca="1" si="180"/>
        <v>#N/A</v>
      </c>
      <c r="BF122" s="23" t="e">
        <f t="shared" ca="1" si="181"/>
        <v>#N/A</v>
      </c>
      <c r="BG122" s="23" t="e">
        <f t="shared" ca="1" si="186"/>
        <v>#N/A</v>
      </c>
      <c r="BH122" s="23" t="e">
        <f t="shared" ca="1" si="187"/>
        <v>#N/A</v>
      </c>
      <c r="BI122" s="23" t="e">
        <f t="shared" ca="1" si="202"/>
        <v>#N/A</v>
      </c>
      <c r="BJ122" s="23" t="e">
        <f t="shared" ca="1" si="203"/>
        <v>#N/A</v>
      </c>
      <c r="BK122" s="23" t="e">
        <f t="shared" ca="1" si="204"/>
        <v>#N/A</v>
      </c>
      <c r="BL122" s="23" t="e">
        <f t="shared" ca="1" si="205"/>
        <v>#N/A</v>
      </c>
      <c r="BM122" s="23" t="e">
        <f t="shared" ca="1" si="208"/>
        <v>#N/A</v>
      </c>
      <c r="BN122" s="23" t="e">
        <f t="shared" ca="1" si="209"/>
        <v>#N/A</v>
      </c>
      <c r="BO122" s="23" t="e">
        <f t="shared" ca="1" si="226"/>
        <v>#N/A</v>
      </c>
      <c r="BP122" s="23" t="e">
        <f t="shared" ca="1" si="227"/>
        <v>#N/A</v>
      </c>
      <c r="BQ122" s="23" t="e">
        <f t="shared" ca="1" si="236"/>
        <v>#N/A</v>
      </c>
      <c r="BR122" s="23" t="e">
        <f t="shared" ca="1" si="237"/>
        <v>#N/A</v>
      </c>
      <c r="BS122" s="23" t="e">
        <f t="shared" ca="1" si="252"/>
        <v>#N/A</v>
      </c>
      <c r="BT122" s="23" t="e">
        <f t="shared" ca="1" si="253"/>
        <v>#N/A</v>
      </c>
      <c r="BU122" s="23" t="e">
        <f t="shared" ca="1" si="254"/>
        <v>#N/A</v>
      </c>
      <c r="BV122" s="23" t="e">
        <f t="shared" ca="1" si="255"/>
        <v>#N/A</v>
      </c>
      <c r="BW122" s="389" t="e">
        <f t="shared" ca="1" si="157"/>
        <v>#N/A</v>
      </c>
      <c r="BX122" s="224" t="e">
        <f t="shared" ca="1" si="158"/>
        <v>#N/A</v>
      </c>
      <c r="BY122" s="93" t="e">
        <f t="shared" ca="1" si="159"/>
        <v>#N/A</v>
      </c>
      <c r="BZ122" s="23" t="e">
        <f t="shared" ca="1" si="184"/>
        <v>#N/A</v>
      </c>
      <c r="CA122" s="23" t="e">
        <f t="shared" ca="1" si="185"/>
        <v>#N/A</v>
      </c>
      <c r="CB122" s="23" t="e">
        <f t="shared" ca="1" si="210"/>
        <v>#N/A</v>
      </c>
      <c r="CC122" s="23" t="e">
        <f t="shared" ca="1" si="211"/>
        <v>#N/A</v>
      </c>
      <c r="CD122" s="23" t="e">
        <f t="shared" ca="1" si="240"/>
        <v>#N/A</v>
      </c>
      <c r="CE122" s="23" t="e">
        <f t="shared" ca="1" si="241"/>
        <v>#N/A</v>
      </c>
      <c r="CF122" s="228" t="e">
        <f t="shared" ca="1" si="160"/>
        <v>#N/A</v>
      </c>
      <c r="CG122" s="224" t="e">
        <f t="shared" ca="1" si="161"/>
        <v>#N/A</v>
      </c>
      <c r="CH122" s="228" t="e">
        <f t="shared" ca="1" si="162"/>
        <v>#N/A</v>
      </c>
      <c r="CI122" s="23" t="e">
        <f t="shared" ca="1" si="163"/>
        <v>#N/A</v>
      </c>
      <c r="CJ122" s="23" t="e">
        <f t="shared" ca="1" si="164"/>
        <v>#N/A</v>
      </c>
      <c r="CK122" s="23" t="e">
        <f t="shared" ca="1" si="168"/>
        <v>#N/A</v>
      </c>
      <c r="CL122" s="23" t="e">
        <f t="shared" ca="1" si="169"/>
        <v>#N/A</v>
      </c>
      <c r="CM122" s="23" t="e">
        <f t="shared" ca="1" si="174"/>
        <v>#N/A</v>
      </c>
      <c r="CN122" s="23" t="e">
        <f t="shared" ca="1" si="175"/>
        <v>#N/A</v>
      </c>
      <c r="CO122" s="23" t="e">
        <f t="shared" ca="1" si="182"/>
        <v>#N/A</v>
      </c>
      <c r="CP122" s="23" t="e">
        <f t="shared" ca="1" si="183"/>
        <v>#N/A</v>
      </c>
      <c r="CQ122" s="23" t="e">
        <f t="shared" ca="1" si="188"/>
        <v>#N/A</v>
      </c>
      <c r="CR122" s="23" t="e">
        <f t="shared" ca="1" si="189"/>
        <v>#N/A</v>
      </c>
      <c r="CS122" s="23" t="e">
        <f t="shared" ca="1" si="190"/>
        <v>#N/A</v>
      </c>
      <c r="CT122" s="23" t="e">
        <f t="shared" ca="1" si="191"/>
        <v>#N/A</v>
      </c>
      <c r="CU122" s="23" t="e">
        <f t="shared" ca="1" si="196"/>
        <v>#N/A</v>
      </c>
      <c r="CV122" s="23" t="e">
        <f t="shared" ca="1" si="197"/>
        <v>#N/A</v>
      </c>
      <c r="CW122" s="23" t="e">
        <f t="shared" ca="1" si="234"/>
        <v>#N/A</v>
      </c>
      <c r="CX122" s="23" t="e">
        <f t="shared" ca="1" si="235"/>
        <v>#N/A</v>
      </c>
      <c r="CY122" s="23" t="e">
        <f t="shared" ca="1" si="198"/>
        <v>#N/A</v>
      </c>
      <c r="CZ122" s="23" t="e">
        <f t="shared" ca="1" si="199"/>
        <v>#N/A</v>
      </c>
      <c r="DA122" s="23" t="e">
        <f t="shared" ca="1" si="212"/>
        <v>#N/A</v>
      </c>
      <c r="DB122" s="23" t="e">
        <f t="shared" ca="1" si="213"/>
        <v>#N/A</v>
      </c>
      <c r="DC122" s="23"/>
      <c r="DD122" s="23"/>
      <c r="DE122" s="23" t="e">
        <f t="shared" ca="1" si="214"/>
        <v>#N/A</v>
      </c>
      <c r="DF122" s="23" t="e">
        <f t="shared" ca="1" si="215"/>
        <v>#N/A</v>
      </c>
      <c r="DG122" s="23" t="e">
        <f t="shared" ca="1" si="220"/>
        <v>#N/A</v>
      </c>
      <c r="DH122" s="23" t="e">
        <f t="shared" ca="1" si="221"/>
        <v>#N/A</v>
      </c>
      <c r="DI122" s="23" t="e">
        <f t="shared" ca="1" si="230"/>
        <v>#N/A</v>
      </c>
      <c r="DJ122" s="23" t="e">
        <f t="shared" ca="1" si="231"/>
        <v>#N/A</v>
      </c>
      <c r="DK122" s="23" t="e">
        <f t="shared" ca="1" si="238"/>
        <v>#N/A</v>
      </c>
      <c r="DL122" s="23" t="e">
        <f t="shared" ca="1" si="239"/>
        <v>#N/A</v>
      </c>
      <c r="DM122" s="23" t="e">
        <f t="shared" ca="1" si="242"/>
        <v>#N/A</v>
      </c>
      <c r="DN122" s="23" t="e">
        <f t="shared" ca="1" si="243"/>
        <v>#N/A</v>
      </c>
      <c r="DO122" s="23" t="e">
        <f t="shared" ca="1" si="244"/>
        <v>#N/A</v>
      </c>
      <c r="DP122" s="23" t="e">
        <f t="shared" ca="1" si="245"/>
        <v>#N/A</v>
      </c>
      <c r="DQ122" s="23" t="e">
        <f t="shared" ca="1" si="258"/>
        <v>#N/A</v>
      </c>
      <c r="DR122" s="23" t="e">
        <f t="shared" ca="1" si="259"/>
        <v>#N/A</v>
      </c>
      <c r="DS122" s="228" t="e">
        <f t="shared" ca="1" si="165"/>
        <v>#N/A</v>
      </c>
      <c r="DT122" s="93" t="e">
        <f t="shared" ca="1" si="166"/>
        <v>#N/A</v>
      </c>
      <c r="DU122" s="228" t="e">
        <f t="shared" ca="1" si="167"/>
        <v>#N/A</v>
      </c>
      <c r="DZ122" s="23" t="e">
        <f t="shared" ca="1" si="192"/>
        <v>#N/A</v>
      </c>
      <c r="EA122" s="23" t="e">
        <f t="shared" ca="1" si="193"/>
        <v>#N/A</v>
      </c>
      <c r="EB122" s="23" t="e">
        <f t="shared" ca="1" si="200"/>
        <v>#N/A</v>
      </c>
      <c r="EC122" s="23" t="e">
        <f t="shared" ca="1" si="201"/>
        <v>#N/A</v>
      </c>
      <c r="ED122" s="23" t="e">
        <f t="shared" ca="1" si="222"/>
        <v>#N/A</v>
      </c>
      <c r="EE122" s="23" t="e">
        <f t="shared" ca="1" si="223"/>
        <v>#N/A</v>
      </c>
      <c r="EF122" s="23" t="e">
        <f t="shared" ca="1" si="250"/>
        <v>#N/A</v>
      </c>
      <c r="EG122" s="23" t="e">
        <f t="shared" ca="1" si="251"/>
        <v>#N/A</v>
      </c>
      <c r="EH122" s="23" t="e">
        <f t="shared" ca="1" si="232"/>
        <v>#N/A</v>
      </c>
      <c r="EI122" s="23" t="e">
        <f t="shared" ca="1" si="233"/>
        <v>#N/A</v>
      </c>
      <c r="EJ122" s="23" t="e">
        <f t="shared" ca="1" si="246"/>
        <v>#N/A</v>
      </c>
      <c r="EK122" s="23" t="e">
        <f t="shared" ca="1" si="247"/>
        <v>#N/A</v>
      </c>
      <c r="EL122" s="23" t="e">
        <f t="shared" ca="1" si="256"/>
        <v>#N/A</v>
      </c>
      <c r="EM122" s="23" t="e">
        <f t="shared" ca="1" si="257"/>
        <v>#N/A</v>
      </c>
      <c r="EN122" s="228" t="e">
        <f t="shared" ca="1" si="151"/>
        <v>#N/A</v>
      </c>
      <c r="EO122" s="93" t="e">
        <f t="shared" ca="1" si="152"/>
        <v>#N/A</v>
      </c>
      <c r="EP122" s="93" t="e">
        <f t="shared" ca="1" si="153"/>
        <v>#N/A</v>
      </c>
    </row>
    <row r="123" spans="1:146" x14ac:dyDescent="0.2">
      <c r="A123" s="172" t="e">
        <f ca="1">VLOOKUP($D123,Curves!$A$2:$I$1700,9)</f>
        <v>#N/A</v>
      </c>
      <c r="B123" s="86" t="e">
        <f t="shared" ca="1" si="136"/>
        <v>#N/A</v>
      </c>
      <c r="C123" s="86">
        <f t="shared" si="137"/>
        <v>31</v>
      </c>
      <c r="D123" s="139">
        <v>40391</v>
      </c>
      <c r="E123" s="173" t="e">
        <f ca="1">VLOOKUP($D123,Curves!$A$2:$H$1700,2)*$B123</f>
        <v>#N/A</v>
      </c>
      <c r="F123" s="172" t="e">
        <f ca="1">VLOOKUP($D123,Curves!$A$2:$H$1700,3)*$B123</f>
        <v>#N/A</v>
      </c>
      <c r="G123" s="172" t="e">
        <f ca="1">VLOOKUP($D123,Curves!$A$2:$H$1700,7)*$B123</f>
        <v>#N/A</v>
      </c>
      <c r="H123" s="172" t="e">
        <f ca="1">VLOOKUP($D123,Curves!$A$2:$H$1700,5)*$B123</f>
        <v>#N/A</v>
      </c>
      <c r="I123" s="172" t="e">
        <f ca="1">VLOOKUP($D123,Curves!$A$2:$H$1700,4)*$B123</f>
        <v>#N/A</v>
      </c>
      <c r="J123" s="174" t="e">
        <f ca="1">VLOOKUP($D123,Curves!$A$2:$H$1700,8)*$B123</f>
        <v>#N/A</v>
      </c>
      <c r="K123" s="172" t="e">
        <f t="shared" ca="1" si="138"/>
        <v>#N/A</v>
      </c>
      <c r="L123" s="140" t="e">
        <f ca="1">VLOOKUP($D123,Curves!$N$2:$T$2600,2)*$B123</f>
        <v>#N/A</v>
      </c>
      <c r="M123" s="141" t="e">
        <f ca="1">VLOOKUP($D123,Curves!$N$2:$T$2600,3)*$B123</f>
        <v>#N/A</v>
      </c>
      <c r="N123" s="181" t="e">
        <f t="shared" ca="1" si="139"/>
        <v>#N/A</v>
      </c>
      <c r="O123" s="182" t="e">
        <f t="shared" ca="1" si="140"/>
        <v>#N/A</v>
      </c>
      <c r="P123" s="173" t="e">
        <f t="shared" ca="1" si="135"/>
        <v>#N/A</v>
      </c>
      <c r="Q123" s="140" t="e">
        <f ca="1">VLOOKUP($D123,Curves!$N$2:$T$2600,4)*$B123</f>
        <v>#N/A</v>
      </c>
      <c r="R123" s="141" t="e">
        <f ca="1">VLOOKUP($D123,Curves!$N$2:$T$2600,5)*$B123</f>
        <v>#N/A</v>
      </c>
      <c r="S123" s="181" t="e">
        <f t="shared" ca="1" si="141"/>
        <v>#N/A</v>
      </c>
      <c r="T123" s="182" t="e">
        <f t="shared" ca="1" si="142"/>
        <v>#N/A</v>
      </c>
      <c r="U123" s="151" t="e">
        <f t="shared" ca="1" si="143"/>
        <v>#N/A</v>
      </c>
      <c r="V123" s="151" t="e">
        <f t="shared" ca="1" si="144"/>
        <v>#N/A</v>
      </c>
      <c r="W123" s="151" t="e">
        <f t="shared" ca="1" si="145"/>
        <v>#N/A</v>
      </c>
      <c r="X123" s="343" t="e">
        <f ca="1">VLOOKUP($D123,[2]CurveFetch!$D$8:$S$13000,16,0)*$B123</f>
        <v>#N/A</v>
      </c>
      <c r="Y123" s="141" t="e">
        <f ca="1">VLOOKUP($D123,Curves!$N$2:$T$2600,7)*$B123</f>
        <v>#N/A</v>
      </c>
      <c r="Z123" s="200" t="e">
        <f t="shared" ca="1" si="146"/>
        <v>#N/A</v>
      </c>
      <c r="AA123" s="181" t="e">
        <f t="shared" ca="1" si="147"/>
        <v>#N/A</v>
      </c>
      <c r="AB123" s="181" t="e">
        <f t="shared" ca="1" si="148"/>
        <v>#N/A</v>
      </c>
      <c r="AC123" s="181" t="e">
        <f t="shared" ca="1" si="148"/>
        <v>#N/A</v>
      </c>
      <c r="AD123" s="181" t="e">
        <f t="shared" ca="1" si="149"/>
        <v>#N/A</v>
      </c>
      <c r="AE123" s="182" t="e">
        <f t="shared" ca="1" si="150"/>
        <v>#N/A</v>
      </c>
      <c r="AF123" s="23" t="e">
        <f t="shared" ca="1" si="176"/>
        <v>#N/A</v>
      </c>
      <c r="AG123" s="23" t="e">
        <f t="shared" ca="1" si="177"/>
        <v>#N/A</v>
      </c>
      <c r="AH123" s="23" t="e">
        <f t="shared" ca="1" si="194"/>
        <v>#N/A</v>
      </c>
      <c r="AI123" s="23" t="e">
        <f t="shared" ca="1" si="195"/>
        <v>#N/A</v>
      </c>
      <c r="AJ123" s="23" t="e">
        <f t="shared" ca="1" si="206"/>
        <v>#N/A</v>
      </c>
      <c r="AK123" s="23" t="e">
        <f t="shared" ca="1" si="207"/>
        <v>#N/A</v>
      </c>
      <c r="AL123" s="23" t="e">
        <f t="shared" ca="1" si="216"/>
        <v>#N/A</v>
      </c>
      <c r="AM123" s="23" t="e">
        <f t="shared" ca="1" si="217"/>
        <v>#N/A</v>
      </c>
      <c r="AN123" s="23" t="e">
        <f t="shared" ca="1" si="224"/>
        <v>#N/A</v>
      </c>
      <c r="AO123" s="23" t="e">
        <f t="shared" ca="1" si="225"/>
        <v>#N/A</v>
      </c>
      <c r="AP123" s="23" t="e">
        <f t="shared" ca="1" si="218"/>
        <v>#N/A</v>
      </c>
      <c r="AQ123" s="23" t="e">
        <f t="shared" ca="1" si="219"/>
        <v>#N/A</v>
      </c>
      <c r="AR123" s="23" t="e">
        <f t="shared" ca="1" si="228"/>
        <v>#N/A</v>
      </c>
      <c r="AS123" s="23" t="e">
        <f t="shared" ca="1" si="229"/>
        <v>#N/A</v>
      </c>
      <c r="AT123" s="23" t="e">
        <f t="shared" ca="1" si="248"/>
        <v>#N/A</v>
      </c>
      <c r="AU123" s="23" t="e">
        <f t="shared" ca="1" si="249"/>
        <v>#N/A</v>
      </c>
      <c r="AV123" s="228" t="e">
        <f t="shared" ca="1" si="154"/>
        <v>#N/A</v>
      </c>
      <c r="AW123" s="26" t="e">
        <f t="shared" ca="1" si="155"/>
        <v>#N/A</v>
      </c>
      <c r="AX123" s="228" t="e">
        <f t="shared" ca="1" si="156"/>
        <v>#N/A</v>
      </c>
      <c r="AY123" s="23" t="e">
        <f t="shared" ca="1" si="170"/>
        <v>#N/A</v>
      </c>
      <c r="AZ123" s="23" t="e">
        <f t="shared" ca="1" si="171"/>
        <v>#N/A</v>
      </c>
      <c r="BA123" s="23" t="e">
        <f t="shared" ca="1" si="178"/>
        <v>#N/A</v>
      </c>
      <c r="BB123" s="23" t="e">
        <f t="shared" ca="1" si="179"/>
        <v>#N/A</v>
      </c>
      <c r="BC123" s="23" t="e">
        <f t="shared" ca="1" si="172"/>
        <v>#N/A</v>
      </c>
      <c r="BD123" s="23" t="e">
        <f t="shared" ca="1" si="173"/>
        <v>#N/A</v>
      </c>
      <c r="BE123" s="23" t="e">
        <f t="shared" ca="1" si="180"/>
        <v>#N/A</v>
      </c>
      <c r="BF123" s="23" t="e">
        <f t="shared" ca="1" si="181"/>
        <v>#N/A</v>
      </c>
      <c r="BG123" s="23" t="e">
        <f t="shared" ca="1" si="186"/>
        <v>#N/A</v>
      </c>
      <c r="BH123" s="23" t="e">
        <f t="shared" ca="1" si="187"/>
        <v>#N/A</v>
      </c>
      <c r="BI123" s="23" t="e">
        <f t="shared" ca="1" si="202"/>
        <v>#N/A</v>
      </c>
      <c r="BJ123" s="23" t="e">
        <f t="shared" ca="1" si="203"/>
        <v>#N/A</v>
      </c>
      <c r="BK123" s="23" t="e">
        <f t="shared" ca="1" si="204"/>
        <v>#N/A</v>
      </c>
      <c r="BL123" s="23" t="e">
        <f t="shared" ca="1" si="205"/>
        <v>#N/A</v>
      </c>
      <c r="BM123" s="23" t="e">
        <f t="shared" ca="1" si="208"/>
        <v>#N/A</v>
      </c>
      <c r="BN123" s="23" t="e">
        <f t="shared" ca="1" si="209"/>
        <v>#N/A</v>
      </c>
      <c r="BO123" s="23" t="e">
        <f t="shared" ca="1" si="226"/>
        <v>#N/A</v>
      </c>
      <c r="BP123" s="23" t="e">
        <f t="shared" ca="1" si="227"/>
        <v>#N/A</v>
      </c>
      <c r="BQ123" s="23" t="e">
        <f t="shared" ca="1" si="236"/>
        <v>#N/A</v>
      </c>
      <c r="BR123" s="23" t="e">
        <f t="shared" ca="1" si="237"/>
        <v>#N/A</v>
      </c>
      <c r="BS123" s="23" t="e">
        <f t="shared" ca="1" si="252"/>
        <v>#N/A</v>
      </c>
      <c r="BT123" s="23" t="e">
        <f t="shared" ca="1" si="253"/>
        <v>#N/A</v>
      </c>
      <c r="BU123" s="23" t="e">
        <f t="shared" ca="1" si="254"/>
        <v>#N/A</v>
      </c>
      <c r="BV123" s="23" t="e">
        <f t="shared" ca="1" si="255"/>
        <v>#N/A</v>
      </c>
      <c r="BW123" s="389" t="e">
        <f t="shared" ca="1" si="157"/>
        <v>#N/A</v>
      </c>
      <c r="BX123" s="224" t="e">
        <f t="shared" ca="1" si="158"/>
        <v>#N/A</v>
      </c>
      <c r="BY123" s="93" t="e">
        <f t="shared" ca="1" si="159"/>
        <v>#N/A</v>
      </c>
      <c r="BZ123" s="23" t="e">
        <f t="shared" ca="1" si="184"/>
        <v>#N/A</v>
      </c>
      <c r="CA123" s="23" t="e">
        <f t="shared" ca="1" si="185"/>
        <v>#N/A</v>
      </c>
      <c r="CB123" s="23" t="e">
        <f t="shared" ca="1" si="210"/>
        <v>#N/A</v>
      </c>
      <c r="CC123" s="23" t="e">
        <f t="shared" ca="1" si="211"/>
        <v>#N/A</v>
      </c>
      <c r="CD123" s="23" t="e">
        <f t="shared" ca="1" si="240"/>
        <v>#N/A</v>
      </c>
      <c r="CE123" s="23" t="e">
        <f t="shared" ca="1" si="241"/>
        <v>#N/A</v>
      </c>
      <c r="CF123" s="228" t="e">
        <f t="shared" ca="1" si="160"/>
        <v>#N/A</v>
      </c>
      <c r="CG123" s="224" t="e">
        <f t="shared" ca="1" si="161"/>
        <v>#N/A</v>
      </c>
      <c r="CH123" s="228" t="e">
        <f t="shared" ca="1" si="162"/>
        <v>#N/A</v>
      </c>
      <c r="CI123" s="23" t="e">
        <f t="shared" ca="1" si="163"/>
        <v>#N/A</v>
      </c>
      <c r="CJ123" s="23" t="e">
        <f t="shared" ca="1" si="164"/>
        <v>#N/A</v>
      </c>
      <c r="CK123" s="23" t="e">
        <f t="shared" ca="1" si="168"/>
        <v>#N/A</v>
      </c>
      <c r="CL123" s="23" t="e">
        <f t="shared" ca="1" si="169"/>
        <v>#N/A</v>
      </c>
      <c r="CM123" s="23" t="e">
        <f t="shared" ca="1" si="174"/>
        <v>#N/A</v>
      </c>
      <c r="CN123" s="23" t="e">
        <f t="shared" ca="1" si="175"/>
        <v>#N/A</v>
      </c>
      <c r="CO123" s="23" t="e">
        <f t="shared" ca="1" si="182"/>
        <v>#N/A</v>
      </c>
      <c r="CP123" s="23" t="e">
        <f t="shared" ca="1" si="183"/>
        <v>#N/A</v>
      </c>
      <c r="CQ123" s="23" t="e">
        <f t="shared" ca="1" si="188"/>
        <v>#N/A</v>
      </c>
      <c r="CR123" s="23" t="e">
        <f t="shared" ca="1" si="189"/>
        <v>#N/A</v>
      </c>
      <c r="CS123" s="23" t="e">
        <f t="shared" ca="1" si="190"/>
        <v>#N/A</v>
      </c>
      <c r="CT123" s="23" t="e">
        <f t="shared" ca="1" si="191"/>
        <v>#N/A</v>
      </c>
      <c r="CU123" s="23" t="e">
        <f t="shared" ca="1" si="196"/>
        <v>#N/A</v>
      </c>
      <c r="CV123" s="23" t="e">
        <f t="shared" ca="1" si="197"/>
        <v>#N/A</v>
      </c>
      <c r="CW123" s="23" t="e">
        <f t="shared" ca="1" si="234"/>
        <v>#N/A</v>
      </c>
      <c r="CX123" s="23" t="e">
        <f t="shared" ca="1" si="235"/>
        <v>#N/A</v>
      </c>
      <c r="CY123" s="23" t="e">
        <f t="shared" ca="1" si="198"/>
        <v>#N/A</v>
      </c>
      <c r="CZ123" s="23" t="e">
        <f t="shared" ca="1" si="199"/>
        <v>#N/A</v>
      </c>
      <c r="DA123" s="23" t="e">
        <f t="shared" ca="1" si="212"/>
        <v>#N/A</v>
      </c>
      <c r="DB123" s="23" t="e">
        <f t="shared" ca="1" si="213"/>
        <v>#N/A</v>
      </c>
      <c r="DC123" s="23"/>
      <c r="DD123" s="23"/>
      <c r="DE123" s="23" t="e">
        <f t="shared" ca="1" si="214"/>
        <v>#N/A</v>
      </c>
      <c r="DF123" s="23" t="e">
        <f t="shared" ca="1" si="215"/>
        <v>#N/A</v>
      </c>
      <c r="DG123" s="23" t="e">
        <f t="shared" ca="1" si="220"/>
        <v>#N/A</v>
      </c>
      <c r="DH123" s="23" t="e">
        <f t="shared" ca="1" si="221"/>
        <v>#N/A</v>
      </c>
      <c r="DI123" s="23" t="e">
        <f t="shared" ca="1" si="230"/>
        <v>#N/A</v>
      </c>
      <c r="DJ123" s="23" t="e">
        <f t="shared" ca="1" si="231"/>
        <v>#N/A</v>
      </c>
      <c r="DK123" s="23" t="e">
        <f t="shared" ca="1" si="238"/>
        <v>#N/A</v>
      </c>
      <c r="DL123" s="23" t="e">
        <f t="shared" ca="1" si="239"/>
        <v>#N/A</v>
      </c>
      <c r="DM123" s="23" t="e">
        <f t="shared" ca="1" si="242"/>
        <v>#N/A</v>
      </c>
      <c r="DN123" s="23" t="e">
        <f t="shared" ca="1" si="243"/>
        <v>#N/A</v>
      </c>
      <c r="DO123" s="23" t="e">
        <f t="shared" ca="1" si="244"/>
        <v>#N/A</v>
      </c>
      <c r="DP123" s="23" t="e">
        <f t="shared" ca="1" si="245"/>
        <v>#N/A</v>
      </c>
      <c r="DQ123" s="23" t="e">
        <f t="shared" ca="1" si="258"/>
        <v>#N/A</v>
      </c>
      <c r="DR123" s="23" t="e">
        <f t="shared" ca="1" si="259"/>
        <v>#N/A</v>
      </c>
      <c r="DS123" s="228" t="e">
        <f t="shared" ca="1" si="165"/>
        <v>#N/A</v>
      </c>
      <c r="DT123" s="93" t="e">
        <f t="shared" ca="1" si="166"/>
        <v>#N/A</v>
      </c>
      <c r="DU123" s="228" t="e">
        <f t="shared" ca="1" si="167"/>
        <v>#N/A</v>
      </c>
      <c r="DZ123" s="23" t="e">
        <f t="shared" ca="1" si="192"/>
        <v>#N/A</v>
      </c>
      <c r="EA123" s="23" t="e">
        <f t="shared" ca="1" si="193"/>
        <v>#N/A</v>
      </c>
      <c r="EB123" s="23" t="e">
        <f t="shared" ca="1" si="200"/>
        <v>#N/A</v>
      </c>
      <c r="EC123" s="23" t="e">
        <f t="shared" ca="1" si="201"/>
        <v>#N/A</v>
      </c>
      <c r="ED123" s="23" t="e">
        <f t="shared" ca="1" si="222"/>
        <v>#N/A</v>
      </c>
      <c r="EE123" s="23" t="e">
        <f t="shared" ca="1" si="223"/>
        <v>#N/A</v>
      </c>
      <c r="EF123" s="23" t="e">
        <f t="shared" ca="1" si="250"/>
        <v>#N/A</v>
      </c>
      <c r="EG123" s="23" t="e">
        <f t="shared" ca="1" si="251"/>
        <v>#N/A</v>
      </c>
      <c r="EH123" s="23" t="e">
        <f t="shared" ca="1" si="232"/>
        <v>#N/A</v>
      </c>
      <c r="EI123" s="23" t="e">
        <f t="shared" ca="1" si="233"/>
        <v>#N/A</v>
      </c>
      <c r="EJ123" s="23" t="e">
        <f t="shared" ca="1" si="246"/>
        <v>#N/A</v>
      </c>
      <c r="EK123" s="23" t="e">
        <f t="shared" ca="1" si="247"/>
        <v>#N/A</v>
      </c>
      <c r="EL123" s="23" t="e">
        <f t="shared" ca="1" si="256"/>
        <v>#N/A</v>
      </c>
      <c r="EM123" s="23" t="e">
        <f t="shared" ca="1" si="257"/>
        <v>#N/A</v>
      </c>
      <c r="EN123" s="228" t="e">
        <f t="shared" ca="1" si="151"/>
        <v>#N/A</v>
      </c>
      <c r="EO123" s="93" t="e">
        <f t="shared" ca="1" si="152"/>
        <v>#N/A</v>
      </c>
      <c r="EP123" s="93" t="e">
        <f t="shared" ca="1" si="153"/>
        <v>#N/A</v>
      </c>
    </row>
    <row r="124" spans="1:146" x14ac:dyDescent="0.2">
      <c r="A124" s="172" t="e">
        <f ca="1">VLOOKUP($D124,Curves!$A$2:$I$1700,9)</f>
        <v>#N/A</v>
      </c>
      <c r="B124" s="86" t="e">
        <f t="shared" ca="1" si="136"/>
        <v>#N/A</v>
      </c>
      <c r="C124" s="86">
        <f t="shared" si="137"/>
        <v>30</v>
      </c>
      <c r="D124" s="139">
        <v>40422</v>
      </c>
      <c r="E124" s="173" t="e">
        <f ca="1">VLOOKUP($D124,Curves!$A$2:$H$1700,2)*$B124</f>
        <v>#N/A</v>
      </c>
      <c r="F124" s="172" t="e">
        <f ca="1">VLOOKUP($D124,Curves!$A$2:$H$1700,3)*$B124</f>
        <v>#N/A</v>
      </c>
      <c r="G124" s="172" t="e">
        <f ca="1">VLOOKUP($D124,Curves!$A$2:$H$1700,7)*$B124</f>
        <v>#N/A</v>
      </c>
      <c r="H124" s="172" t="e">
        <f ca="1">VLOOKUP($D124,Curves!$A$2:$H$1700,5)*$B124</f>
        <v>#N/A</v>
      </c>
      <c r="I124" s="172" t="e">
        <f ca="1">VLOOKUP($D124,Curves!$A$2:$H$1700,4)*$B124</f>
        <v>#N/A</v>
      </c>
      <c r="J124" s="174" t="e">
        <f ca="1">VLOOKUP($D124,Curves!$A$2:$H$1700,8)*$B124</f>
        <v>#N/A</v>
      </c>
      <c r="K124" s="172" t="e">
        <f t="shared" ca="1" si="138"/>
        <v>#N/A</v>
      </c>
      <c r="L124" s="140" t="e">
        <f ca="1">VLOOKUP($D124,Curves!$N$2:$T$2600,2)*$B124</f>
        <v>#N/A</v>
      </c>
      <c r="M124" s="141" t="e">
        <f ca="1">VLOOKUP($D124,Curves!$N$2:$T$2600,3)*$B124</f>
        <v>#N/A</v>
      </c>
      <c r="N124" s="181" t="e">
        <f t="shared" ca="1" si="139"/>
        <v>#N/A</v>
      </c>
      <c r="O124" s="182" t="e">
        <f t="shared" ca="1" si="140"/>
        <v>#N/A</v>
      </c>
      <c r="P124" s="173" t="e">
        <f t="shared" ca="1" si="135"/>
        <v>#N/A</v>
      </c>
      <c r="Q124" s="140" t="e">
        <f ca="1">VLOOKUP($D124,Curves!$N$2:$T$2600,4)*$B124</f>
        <v>#N/A</v>
      </c>
      <c r="R124" s="141" t="e">
        <f ca="1">VLOOKUP($D124,Curves!$N$2:$T$2600,5)*$B124</f>
        <v>#N/A</v>
      </c>
      <c r="S124" s="181" t="e">
        <f t="shared" ca="1" si="141"/>
        <v>#N/A</v>
      </c>
      <c r="T124" s="182" t="e">
        <f t="shared" ca="1" si="142"/>
        <v>#N/A</v>
      </c>
      <c r="U124" s="151" t="e">
        <f t="shared" ca="1" si="143"/>
        <v>#N/A</v>
      </c>
      <c r="V124" s="151" t="e">
        <f t="shared" ca="1" si="144"/>
        <v>#N/A</v>
      </c>
      <c r="W124" s="151" t="e">
        <f t="shared" ca="1" si="145"/>
        <v>#N/A</v>
      </c>
      <c r="X124" s="343" t="e">
        <f ca="1">VLOOKUP($D124,[2]CurveFetch!$D$8:$S$13000,16,0)*$B124</f>
        <v>#N/A</v>
      </c>
      <c r="Y124" s="141" t="e">
        <f ca="1">VLOOKUP($D124,Curves!$N$2:$T$2600,7)*$B124</f>
        <v>#N/A</v>
      </c>
      <c r="Z124" s="200" t="e">
        <f t="shared" ca="1" si="146"/>
        <v>#N/A</v>
      </c>
      <c r="AA124" s="181" t="e">
        <f t="shared" ca="1" si="147"/>
        <v>#N/A</v>
      </c>
      <c r="AB124" s="181" t="e">
        <f t="shared" ca="1" si="148"/>
        <v>#N/A</v>
      </c>
      <c r="AC124" s="181" t="e">
        <f t="shared" ca="1" si="148"/>
        <v>#N/A</v>
      </c>
      <c r="AD124" s="181" t="e">
        <f t="shared" ca="1" si="149"/>
        <v>#N/A</v>
      </c>
      <c r="AE124" s="182" t="e">
        <f t="shared" ca="1" si="150"/>
        <v>#N/A</v>
      </c>
      <c r="AF124" s="23" t="e">
        <f t="shared" ca="1" si="176"/>
        <v>#N/A</v>
      </c>
      <c r="AG124" s="23" t="e">
        <f t="shared" ca="1" si="177"/>
        <v>#N/A</v>
      </c>
      <c r="AH124" s="23" t="e">
        <f t="shared" ca="1" si="194"/>
        <v>#N/A</v>
      </c>
      <c r="AI124" s="23" t="e">
        <f t="shared" ca="1" si="195"/>
        <v>#N/A</v>
      </c>
      <c r="AJ124" s="23" t="e">
        <f t="shared" ca="1" si="206"/>
        <v>#N/A</v>
      </c>
      <c r="AK124" s="23" t="e">
        <f t="shared" ca="1" si="207"/>
        <v>#N/A</v>
      </c>
      <c r="AL124" s="23" t="e">
        <f t="shared" ca="1" si="216"/>
        <v>#N/A</v>
      </c>
      <c r="AM124" s="23" t="e">
        <f t="shared" ca="1" si="217"/>
        <v>#N/A</v>
      </c>
      <c r="AN124" s="23" t="e">
        <f t="shared" ca="1" si="224"/>
        <v>#N/A</v>
      </c>
      <c r="AO124" s="23" t="e">
        <f t="shared" ca="1" si="225"/>
        <v>#N/A</v>
      </c>
      <c r="AP124" s="23" t="e">
        <f t="shared" ca="1" si="218"/>
        <v>#N/A</v>
      </c>
      <c r="AQ124" s="23" t="e">
        <f t="shared" ca="1" si="219"/>
        <v>#N/A</v>
      </c>
      <c r="AR124" s="23" t="e">
        <f t="shared" ca="1" si="228"/>
        <v>#N/A</v>
      </c>
      <c r="AS124" s="23" t="e">
        <f t="shared" ca="1" si="229"/>
        <v>#N/A</v>
      </c>
      <c r="AT124" s="23" t="e">
        <f t="shared" ca="1" si="248"/>
        <v>#N/A</v>
      </c>
      <c r="AU124" s="23" t="e">
        <f t="shared" ca="1" si="249"/>
        <v>#N/A</v>
      </c>
      <c r="AV124" s="228" t="e">
        <f t="shared" ca="1" si="154"/>
        <v>#N/A</v>
      </c>
      <c r="AW124" s="26" t="e">
        <f t="shared" ca="1" si="155"/>
        <v>#N/A</v>
      </c>
      <c r="AX124" s="228" t="e">
        <f t="shared" ca="1" si="156"/>
        <v>#N/A</v>
      </c>
      <c r="AY124" s="23" t="e">
        <f t="shared" ca="1" si="170"/>
        <v>#N/A</v>
      </c>
      <c r="AZ124" s="23" t="e">
        <f t="shared" ca="1" si="171"/>
        <v>#N/A</v>
      </c>
      <c r="BA124" s="23" t="e">
        <f t="shared" ca="1" si="178"/>
        <v>#N/A</v>
      </c>
      <c r="BB124" s="23" t="e">
        <f t="shared" ca="1" si="179"/>
        <v>#N/A</v>
      </c>
      <c r="BC124" s="23" t="e">
        <f t="shared" ca="1" si="172"/>
        <v>#N/A</v>
      </c>
      <c r="BD124" s="23" t="e">
        <f t="shared" ca="1" si="173"/>
        <v>#N/A</v>
      </c>
      <c r="BE124" s="23" t="e">
        <f t="shared" ca="1" si="180"/>
        <v>#N/A</v>
      </c>
      <c r="BF124" s="23" t="e">
        <f t="shared" ca="1" si="181"/>
        <v>#N/A</v>
      </c>
      <c r="BG124" s="23" t="e">
        <f t="shared" ca="1" si="186"/>
        <v>#N/A</v>
      </c>
      <c r="BH124" s="23" t="e">
        <f t="shared" ca="1" si="187"/>
        <v>#N/A</v>
      </c>
      <c r="BI124" s="23" t="e">
        <f t="shared" ca="1" si="202"/>
        <v>#N/A</v>
      </c>
      <c r="BJ124" s="23" t="e">
        <f t="shared" ca="1" si="203"/>
        <v>#N/A</v>
      </c>
      <c r="BK124" s="23" t="e">
        <f t="shared" ca="1" si="204"/>
        <v>#N/A</v>
      </c>
      <c r="BL124" s="23" t="e">
        <f t="shared" ca="1" si="205"/>
        <v>#N/A</v>
      </c>
      <c r="BM124" s="23" t="e">
        <f t="shared" ca="1" si="208"/>
        <v>#N/A</v>
      </c>
      <c r="BN124" s="23" t="e">
        <f t="shared" ca="1" si="209"/>
        <v>#N/A</v>
      </c>
      <c r="BO124" s="23" t="e">
        <f t="shared" ca="1" si="226"/>
        <v>#N/A</v>
      </c>
      <c r="BP124" s="23" t="e">
        <f t="shared" ca="1" si="227"/>
        <v>#N/A</v>
      </c>
      <c r="BQ124" s="23" t="e">
        <f t="shared" ca="1" si="236"/>
        <v>#N/A</v>
      </c>
      <c r="BR124" s="23" t="e">
        <f t="shared" ca="1" si="237"/>
        <v>#N/A</v>
      </c>
      <c r="BS124" s="23" t="e">
        <f t="shared" ca="1" si="252"/>
        <v>#N/A</v>
      </c>
      <c r="BT124" s="23" t="e">
        <f t="shared" ca="1" si="253"/>
        <v>#N/A</v>
      </c>
      <c r="BU124" s="23" t="e">
        <f t="shared" ca="1" si="254"/>
        <v>#N/A</v>
      </c>
      <c r="BV124" s="23" t="e">
        <f t="shared" ca="1" si="255"/>
        <v>#N/A</v>
      </c>
      <c r="BW124" s="389" t="e">
        <f t="shared" ca="1" si="157"/>
        <v>#N/A</v>
      </c>
      <c r="BX124" s="224" t="e">
        <f t="shared" ca="1" si="158"/>
        <v>#N/A</v>
      </c>
      <c r="BY124" s="93" t="e">
        <f t="shared" ca="1" si="159"/>
        <v>#N/A</v>
      </c>
      <c r="BZ124" s="23" t="e">
        <f t="shared" ca="1" si="184"/>
        <v>#N/A</v>
      </c>
      <c r="CA124" s="23" t="e">
        <f t="shared" ca="1" si="185"/>
        <v>#N/A</v>
      </c>
      <c r="CB124" s="23" t="e">
        <f t="shared" ca="1" si="210"/>
        <v>#N/A</v>
      </c>
      <c r="CC124" s="23" t="e">
        <f t="shared" ca="1" si="211"/>
        <v>#N/A</v>
      </c>
      <c r="CD124" s="23" t="e">
        <f t="shared" ca="1" si="240"/>
        <v>#N/A</v>
      </c>
      <c r="CE124" s="23" t="e">
        <f t="shared" ca="1" si="241"/>
        <v>#N/A</v>
      </c>
      <c r="CF124" s="228" t="e">
        <f t="shared" ca="1" si="160"/>
        <v>#N/A</v>
      </c>
      <c r="CG124" s="224" t="e">
        <f t="shared" ca="1" si="161"/>
        <v>#N/A</v>
      </c>
      <c r="CH124" s="228" t="e">
        <f t="shared" ca="1" si="162"/>
        <v>#N/A</v>
      </c>
      <c r="CI124" s="23" t="e">
        <f t="shared" ca="1" si="163"/>
        <v>#N/A</v>
      </c>
      <c r="CJ124" s="23" t="e">
        <f t="shared" ca="1" si="164"/>
        <v>#N/A</v>
      </c>
      <c r="CK124" s="23" t="e">
        <f t="shared" ca="1" si="168"/>
        <v>#N/A</v>
      </c>
      <c r="CL124" s="23" t="e">
        <f t="shared" ca="1" si="169"/>
        <v>#N/A</v>
      </c>
      <c r="CM124" s="23" t="e">
        <f t="shared" ca="1" si="174"/>
        <v>#N/A</v>
      </c>
      <c r="CN124" s="23" t="e">
        <f t="shared" ca="1" si="175"/>
        <v>#N/A</v>
      </c>
      <c r="CO124" s="23" t="e">
        <f t="shared" ca="1" si="182"/>
        <v>#N/A</v>
      </c>
      <c r="CP124" s="23" t="e">
        <f t="shared" ca="1" si="183"/>
        <v>#N/A</v>
      </c>
      <c r="CQ124" s="23" t="e">
        <f t="shared" ca="1" si="188"/>
        <v>#N/A</v>
      </c>
      <c r="CR124" s="23" t="e">
        <f t="shared" ca="1" si="189"/>
        <v>#N/A</v>
      </c>
      <c r="CS124" s="23" t="e">
        <f t="shared" ca="1" si="190"/>
        <v>#N/A</v>
      </c>
      <c r="CT124" s="23" t="e">
        <f t="shared" ca="1" si="191"/>
        <v>#N/A</v>
      </c>
      <c r="CU124" s="23" t="e">
        <f t="shared" ca="1" si="196"/>
        <v>#N/A</v>
      </c>
      <c r="CV124" s="23" t="e">
        <f t="shared" ca="1" si="197"/>
        <v>#N/A</v>
      </c>
      <c r="CW124" s="23" t="e">
        <f t="shared" ca="1" si="234"/>
        <v>#N/A</v>
      </c>
      <c r="CX124" s="23" t="e">
        <f t="shared" ca="1" si="235"/>
        <v>#N/A</v>
      </c>
      <c r="CY124" s="23" t="e">
        <f t="shared" ca="1" si="198"/>
        <v>#N/A</v>
      </c>
      <c r="CZ124" s="23" t="e">
        <f t="shared" ca="1" si="199"/>
        <v>#N/A</v>
      </c>
      <c r="DA124" s="23" t="e">
        <f t="shared" ca="1" si="212"/>
        <v>#N/A</v>
      </c>
      <c r="DB124" s="23" t="e">
        <f t="shared" ca="1" si="213"/>
        <v>#N/A</v>
      </c>
      <c r="DC124" s="23"/>
      <c r="DD124" s="23"/>
      <c r="DE124" s="23" t="e">
        <f t="shared" ca="1" si="214"/>
        <v>#N/A</v>
      </c>
      <c r="DF124" s="23" t="e">
        <f t="shared" ca="1" si="215"/>
        <v>#N/A</v>
      </c>
      <c r="DG124" s="23" t="e">
        <f t="shared" ca="1" si="220"/>
        <v>#N/A</v>
      </c>
      <c r="DH124" s="23" t="e">
        <f t="shared" ca="1" si="221"/>
        <v>#N/A</v>
      </c>
      <c r="DI124" s="23" t="e">
        <f t="shared" ca="1" si="230"/>
        <v>#N/A</v>
      </c>
      <c r="DJ124" s="23" t="e">
        <f t="shared" ca="1" si="231"/>
        <v>#N/A</v>
      </c>
      <c r="DK124" s="23" t="e">
        <f t="shared" ca="1" si="238"/>
        <v>#N/A</v>
      </c>
      <c r="DL124" s="23" t="e">
        <f t="shared" ca="1" si="239"/>
        <v>#N/A</v>
      </c>
      <c r="DM124" s="23" t="e">
        <f t="shared" ca="1" si="242"/>
        <v>#N/A</v>
      </c>
      <c r="DN124" s="23" t="e">
        <f t="shared" ca="1" si="243"/>
        <v>#N/A</v>
      </c>
      <c r="DO124" s="23" t="e">
        <f t="shared" ca="1" si="244"/>
        <v>#N/A</v>
      </c>
      <c r="DP124" s="23" t="e">
        <f t="shared" ca="1" si="245"/>
        <v>#N/A</v>
      </c>
      <c r="DQ124" s="23" t="e">
        <f t="shared" ca="1" si="258"/>
        <v>#N/A</v>
      </c>
      <c r="DR124" s="23" t="e">
        <f t="shared" ca="1" si="259"/>
        <v>#N/A</v>
      </c>
      <c r="DS124" s="228" t="e">
        <f t="shared" ca="1" si="165"/>
        <v>#N/A</v>
      </c>
      <c r="DT124" s="93" t="e">
        <f t="shared" ca="1" si="166"/>
        <v>#N/A</v>
      </c>
      <c r="DU124" s="228" t="e">
        <f t="shared" ca="1" si="167"/>
        <v>#N/A</v>
      </c>
      <c r="DZ124" s="23" t="e">
        <f t="shared" ca="1" si="192"/>
        <v>#N/A</v>
      </c>
      <c r="EA124" s="23" t="e">
        <f t="shared" ca="1" si="193"/>
        <v>#N/A</v>
      </c>
      <c r="EB124" s="23" t="e">
        <f t="shared" ca="1" si="200"/>
        <v>#N/A</v>
      </c>
      <c r="EC124" s="23" t="e">
        <f t="shared" ca="1" si="201"/>
        <v>#N/A</v>
      </c>
      <c r="ED124" s="23" t="e">
        <f t="shared" ca="1" si="222"/>
        <v>#N/A</v>
      </c>
      <c r="EE124" s="23" t="e">
        <f t="shared" ca="1" si="223"/>
        <v>#N/A</v>
      </c>
      <c r="EF124" s="23" t="e">
        <f t="shared" ca="1" si="250"/>
        <v>#N/A</v>
      </c>
      <c r="EG124" s="23" t="e">
        <f t="shared" ca="1" si="251"/>
        <v>#N/A</v>
      </c>
      <c r="EH124" s="23" t="e">
        <f t="shared" ca="1" si="232"/>
        <v>#N/A</v>
      </c>
      <c r="EI124" s="23" t="e">
        <f t="shared" ca="1" si="233"/>
        <v>#N/A</v>
      </c>
      <c r="EJ124" s="23" t="e">
        <f t="shared" ca="1" si="246"/>
        <v>#N/A</v>
      </c>
      <c r="EK124" s="23" t="e">
        <f t="shared" ca="1" si="247"/>
        <v>#N/A</v>
      </c>
      <c r="EL124" s="23" t="e">
        <f t="shared" ca="1" si="256"/>
        <v>#N/A</v>
      </c>
      <c r="EM124" s="23" t="e">
        <f t="shared" ca="1" si="257"/>
        <v>#N/A</v>
      </c>
      <c r="EN124" s="228" t="e">
        <f t="shared" ca="1" si="151"/>
        <v>#N/A</v>
      </c>
      <c r="EO124" s="93" t="e">
        <f t="shared" ca="1" si="152"/>
        <v>#N/A</v>
      </c>
      <c r="EP124" s="93" t="e">
        <f t="shared" ca="1" si="153"/>
        <v>#N/A</v>
      </c>
    </row>
    <row r="125" spans="1:146" x14ac:dyDescent="0.2">
      <c r="A125" s="172" t="e">
        <f ca="1">VLOOKUP($D125,Curves!$A$2:$I$1700,9)</f>
        <v>#N/A</v>
      </c>
      <c r="B125" s="86" t="e">
        <f t="shared" ca="1" si="136"/>
        <v>#N/A</v>
      </c>
      <c r="C125" s="86">
        <f t="shared" si="137"/>
        <v>31</v>
      </c>
      <c r="D125" s="139">
        <v>40452</v>
      </c>
      <c r="E125" s="173" t="e">
        <f ca="1">VLOOKUP($D125,Curves!$A$2:$H$1700,2)*$B125</f>
        <v>#N/A</v>
      </c>
      <c r="F125" s="172" t="e">
        <f ca="1">VLOOKUP($D125,Curves!$A$2:$H$1700,3)*$B125</f>
        <v>#N/A</v>
      </c>
      <c r="G125" s="172" t="e">
        <f ca="1">VLOOKUP($D125,Curves!$A$2:$H$1700,7)*$B125</f>
        <v>#N/A</v>
      </c>
      <c r="H125" s="172" t="e">
        <f ca="1">VLOOKUP($D125,Curves!$A$2:$H$1700,5)*$B125</f>
        <v>#N/A</v>
      </c>
      <c r="I125" s="172" t="e">
        <f ca="1">VLOOKUP($D125,Curves!$A$2:$H$1700,4)*$B125</f>
        <v>#N/A</v>
      </c>
      <c r="J125" s="174" t="e">
        <f ca="1">VLOOKUP($D125,Curves!$A$2:$H$1700,8)*$B125</f>
        <v>#N/A</v>
      </c>
      <c r="K125" s="172" t="e">
        <f t="shared" ca="1" si="138"/>
        <v>#N/A</v>
      </c>
      <c r="L125" s="140" t="e">
        <f ca="1">VLOOKUP($D125,Curves!$N$2:$T$2600,2)*$B125</f>
        <v>#N/A</v>
      </c>
      <c r="M125" s="141" t="e">
        <f ca="1">VLOOKUP($D125,Curves!$N$2:$T$2600,3)*$B125</f>
        <v>#N/A</v>
      </c>
      <c r="N125" s="181" t="e">
        <f t="shared" ca="1" si="139"/>
        <v>#N/A</v>
      </c>
      <c r="O125" s="182" t="e">
        <f t="shared" ca="1" si="140"/>
        <v>#N/A</v>
      </c>
      <c r="P125" s="173" t="e">
        <f t="shared" ca="1" si="135"/>
        <v>#N/A</v>
      </c>
      <c r="Q125" s="140" t="e">
        <f ca="1">VLOOKUP($D125,Curves!$N$2:$T$2600,4)*$B125</f>
        <v>#N/A</v>
      </c>
      <c r="R125" s="141" t="e">
        <f ca="1">VLOOKUP($D125,Curves!$N$2:$T$2600,5)*$B125</f>
        <v>#N/A</v>
      </c>
      <c r="S125" s="181" t="e">
        <f t="shared" ca="1" si="141"/>
        <v>#N/A</v>
      </c>
      <c r="T125" s="182" t="e">
        <f t="shared" ca="1" si="142"/>
        <v>#N/A</v>
      </c>
      <c r="U125" s="151" t="e">
        <f t="shared" ca="1" si="143"/>
        <v>#N/A</v>
      </c>
      <c r="V125" s="151" t="e">
        <f t="shared" ca="1" si="144"/>
        <v>#N/A</v>
      </c>
      <c r="W125" s="151" t="e">
        <f t="shared" ca="1" si="145"/>
        <v>#N/A</v>
      </c>
      <c r="X125" s="343" t="e">
        <f ca="1">VLOOKUP($D125,[2]CurveFetch!$D$8:$S$13000,16,0)*$B125</f>
        <v>#N/A</v>
      </c>
      <c r="Y125" s="141" t="e">
        <f ca="1">VLOOKUP($D125,Curves!$N$2:$T$2600,7)*$B125</f>
        <v>#N/A</v>
      </c>
      <c r="Z125" s="200" t="e">
        <f t="shared" ca="1" si="146"/>
        <v>#N/A</v>
      </c>
      <c r="AA125" s="181" t="e">
        <f t="shared" ca="1" si="147"/>
        <v>#N/A</v>
      </c>
      <c r="AB125" s="181" t="e">
        <f t="shared" ca="1" si="148"/>
        <v>#N/A</v>
      </c>
      <c r="AC125" s="181" t="e">
        <f t="shared" ca="1" si="148"/>
        <v>#N/A</v>
      </c>
      <c r="AD125" s="181" t="e">
        <f t="shared" ca="1" si="149"/>
        <v>#N/A</v>
      </c>
      <c r="AE125" s="182" t="e">
        <f t="shared" ca="1" si="150"/>
        <v>#N/A</v>
      </c>
      <c r="AF125" s="23" t="e">
        <f t="shared" ca="1" si="176"/>
        <v>#N/A</v>
      </c>
      <c r="AG125" s="23" t="e">
        <f t="shared" ca="1" si="177"/>
        <v>#N/A</v>
      </c>
      <c r="AH125" s="23" t="e">
        <f t="shared" ca="1" si="194"/>
        <v>#N/A</v>
      </c>
      <c r="AI125" s="23" t="e">
        <f t="shared" ca="1" si="195"/>
        <v>#N/A</v>
      </c>
      <c r="AJ125" s="23" t="e">
        <f t="shared" ca="1" si="206"/>
        <v>#N/A</v>
      </c>
      <c r="AK125" s="23" t="e">
        <f t="shared" ca="1" si="207"/>
        <v>#N/A</v>
      </c>
      <c r="AL125" s="23" t="e">
        <f t="shared" ca="1" si="216"/>
        <v>#N/A</v>
      </c>
      <c r="AM125" s="23" t="e">
        <f t="shared" ca="1" si="217"/>
        <v>#N/A</v>
      </c>
      <c r="AN125" s="23" t="e">
        <f t="shared" ca="1" si="224"/>
        <v>#N/A</v>
      </c>
      <c r="AO125" s="23" t="e">
        <f t="shared" ca="1" si="225"/>
        <v>#N/A</v>
      </c>
      <c r="AP125" s="23" t="e">
        <f t="shared" ca="1" si="218"/>
        <v>#N/A</v>
      </c>
      <c r="AQ125" s="23" t="e">
        <f t="shared" ca="1" si="219"/>
        <v>#N/A</v>
      </c>
      <c r="AR125" s="23" t="e">
        <f t="shared" ca="1" si="228"/>
        <v>#N/A</v>
      </c>
      <c r="AS125" s="23" t="e">
        <f t="shared" ca="1" si="229"/>
        <v>#N/A</v>
      </c>
      <c r="AT125" s="23" t="e">
        <f t="shared" ca="1" si="248"/>
        <v>#N/A</v>
      </c>
      <c r="AU125" s="23" t="e">
        <f t="shared" ca="1" si="249"/>
        <v>#N/A</v>
      </c>
      <c r="AV125" s="228" t="e">
        <f t="shared" ca="1" si="154"/>
        <v>#N/A</v>
      </c>
      <c r="AW125" s="26" t="e">
        <f t="shared" ca="1" si="155"/>
        <v>#N/A</v>
      </c>
      <c r="AX125" s="228" t="e">
        <f t="shared" ca="1" si="156"/>
        <v>#N/A</v>
      </c>
      <c r="AY125" s="23" t="e">
        <f t="shared" ca="1" si="170"/>
        <v>#N/A</v>
      </c>
      <c r="AZ125" s="23" t="e">
        <f t="shared" ca="1" si="171"/>
        <v>#N/A</v>
      </c>
      <c r="BA125" s="23" t="e">
        <f t="shared" ca="1" si="178"/>
        <v>#N/A</v>
      </c>
      <c r="BB125" s="23" t="e">
        <f t="shared" ca="1" si="179"/>
        <v>#N/A</v>
      </c>
      <c r="BC125" s="23" t="e">
        <f t="shared" ca="1" si="172"/>
        <v>#N/A</v>
      </c>
      <c r="BD125" s="23" t="e">
        <f t="shared" ca="1" si="173"/>
        <v>#N/A</v>
      </c>
      <c r="BE125" s="23" t="e">
        <f t="shared" ca="1" si="180"/>
        <v>#N/A</v>
      </c>
      <c r="BF125" s="23" t="e">
        <f t="shared" ca="1" si="181"/>
        <v>#N/A</v>
      </c>
      <c r="BG125" s="23" t="e">
        <f t="shared" ca="1" si="186"/>
        <v>#N/A</v>
      </c>
      <c r="BH125" s="23" t="e">
        <f t="shared" ca="1" si="187"/>
        <v>#N/A</v>
      </c>
      <c r="BI125" s="23" t="e">
        <f t="shared" ca="1" si="202"/>
        <v>#N/A</v>
      </c>
      <c r="BJ125" s="23" t="e">
        <f t="shared" ca="1" si="203"/>
        <v>#N/A</v>
      </c>
      <c r="BK125" s="23" t="e">
        <f t="shared" ca="1" si="204"/>
        <v>#N/A</v>
      </c>
      <c r="BL125" s="23" t="e">
        <f t="shared" ca="1" si="205"/>
        <v>#N/A</v>
      </c>
      <c r="BM125" s="23" t="e">
        <f t="shared" ca="1" si="208"/>
        <v>#N/A</v>
      </c>
      <c r="BN125" s="23" t="e">
        <f t="shared" ca="1" si="209"/>
        <v>#N/A</v>
      </c>
      <c r="BO125" s="23" t="e">
        <f t="shared" ca="1" si="226"/>
        <v>#N/A</v>
      </c>
      <c r="BP125" s="23" t="e">
        <f t="shared" ca="1" si="227"/>
        <v>#N/A</v>
      </c>
      <c r="BQ125" s="23" t="e">
        <f t="shared" ca="1" si="236"/>
        <v>#N/A</v>
      </c>
      <c r="BR125" s="23" t="e">
        <f t="shared" ca="1" si="237"/>
        <v>#N/A</v>
      </c>
      <c r="BS125" s="23" t="e">
        <f t="shared" ca="1" si="252"/>
        <v>#N/A</v>
      </c>
      <c r="BT125" s="23" t="e">
        <f t="shared" ca="1" si="253"/>
        <v>#N/A</v>
      </c>
      <c r="BU125" s="23" t="e">
        <f t="shared" ca="1" si="254"/>
        <v>#N/A</v>
      </c>
      <c r="BV125" s="23" t="e">
        <f t="shared" ca="1" si="255"/>
        <v>#N/A</v>
      </c>
      <c r="BW125" s="389" t="e">
        <f t="shared" ca="1" si="157"/>
        <v>#N/A</v>
      </c>
      <c r="BX125" s="224" t="e">
        <f t="shared" ca="1" si="158"/>
        <v>#N/A</v>
      </c>
      <c r="BY125" s="93" t="e">
        <f t="shared" ca="1" si="159"/>
        <v>#N/A</v>
      </c>
      <c r="BZ125" s="23" t="e">
        <f t="shared" ca="1" si="184"/>
        <v>#N/A</v>
      </c>
      <c r="CA125" s="23" t="e">
        <f t="shared" ca="1" si="185"/>
        <v>#N/A</v>
      </c>
      <c r="CB125" s="23" t="e">
        <f t="shared" ca="1" si="210"/>
        <v>#N/A</v>
      </c>
      <c r="CC125" s="23" t="e">
        <f t="shared" ca="1" si="211"/>
        <v>#N/A</v>
      </c>
      <c r="CD125" s="23" t="e">
        <f t="shared" ca="1" si="240"/>
        <v>#N/A</v>
      </c>
      <c r="CE125" s="23" t="e">
        <f t="shared" ca="1" si="241"/>
        <v>#N/A</v>
      </c>
      <c r="CF125" s="228" t="e">
        <f t="shared" ca="1" si="160"/>
        <v>#N/A</v>
      </c>
      <c r="CG125" s="224" t="e">
        <f t="shared" ca="1" si="161"/>
        <v>#N/A</v>
      </c>
      <c r="CH125" s="228" t="e">
        <f t="shared" ca="1" si="162"/>
        <v>#N/A</v>
      </c>
      <c r="CI125" s="23" t="e">
        <f t="shared" ca="1" si="163"/>
        <v>#N/A</v>
      </c>
      <c r="CJ125" s="23" t="e">
        <f t="shared" ca="1" si="164"/>
        <v>#N/A</v>
      </c>
      <c r="CK125" s="23" t="e">
        <f t="shared" ca="1" si="168"/>
        <v>#N/A</v>
      </c>
      <c r="CL125" s="23" t="e">
        <f t="shared" ca="1" si="169"/>
        <v>#N/A</v>
      </c>
      <c r="CM125" s="23" t="e">
        <f t="shared" ca="1" si="174"/>
        <v>#N/A</v>
      </c>
      <c r="CN125" s="23" t="e">
        <f t="shared" ca="1" si="175"/>
        <v>#N/A</v>
      </c>
      <c r="CO125" s="23" t="e">
        <f t="shared" ca="1" si="182"/>
        <v>#N/A</v>
      </c>
      <c r="CP125" s="23" t="e">
        <f t="shared" ca="1" si="183"/>
        <v>#N/A</v>
      </c>
      <c r="CQ125" s="23" t="e">
        <f t="shared" ca="1" si="188"/>
        <v>#N/A</v>
      </c>
      <c r="CR125" s="23" t="e">
        <f t="shared" ca="1" si="189"/>
        <v>#N/A</v>
      </c>
      <c r="CS125" s="23" t="e">
        <f t="shared" ca="1" si="190"/>
        <v>#N/A</v>
      </c>
      <c r="CT125" s="23" t="e">
        <f t="shared" ca="1" si="191"/>
        <v>#N/A</v>
      </c>
      <c r="CU125" s="23" t="e">
        <f t="shared" ca="1" si="196"/>
        <v>#N/A</v>
      </c>
      <c r="CV125" s="23" t="e">
        <f t="shared" ca="1" si="197"/>
        <v>#N/A</v>
      </c>
      <c r="CW125" s="23" t="e">
        <f t="shared" ca="1" si="234"/>
        <v>#N/A</v>
      </c>
      <c r="CX125" s="23" t="e">
        <f t="shared" ca="1" si="235"/>
        <v>#N/A</v>
      </c>
      <c r="CY125" s="23" t="e">
        <f t="shared" ca="1" si="198"/>
        <v>#N/A</v>
      </c>
      <c r="CZ125" s="23" t="e">
        <f t="shared" ca="1" si="199"/>
        <v>#N/A</v>
      </c>
      <c r="DA125" s="23" t="e">
        <f t="shared" ca="1" si="212"/>
        <v>#N/A</v>
      </c>
      <c r="DB125" s="23" t="e">
        <f t="shared" ca="1" si="213"/>
        <v>#N/A</v>
      </c>
      <c r="DC125" s="23"/>
      <c r="DD125" s="23"/>
      <c r="DE125" s="23" t="e">
        <f t="shared" ca="1" si="214"/>
        <v>#N/A</v>
      </c>
      <c r="DF125" s="23" t="e">
        <f t="shared" ca="1" si="215"/>
        <v>#N/A</v>
      </c>
      <c r="DG125" s="23" t="e">
        <f t="shared" ca="1" si="220"/>
        <v>#N/A</v>
      </c>
      <c r="DH125" s="23" t="e">
        <f t="shared" ca="1" si="221"/>
        <v>#N/A</v>
      </c>
      <c r="DI125" s="23" t="e">
        <f t="shared" ca="1" si="230"/>
        <v>#N/A</v>
      </c>
      <c r="DJ125" s="23" t="e">
        <f t="shared" ca="1" si="231"/>
        <v>#N/A</v>
      </c>
      <c r="DK125" s="23" t="e">
        <f t="shared" ca="1" si="238"/>
        <v>#N/A</v>
      </c>
      <c r="DL125" s="23" t="e">
        <f t="shared" ca="1" si="239"/>
        <v>#N/A</v>
      </c>
      <c r="DM125" s="23" t="e">
        <f t="shared" ca="1" si="242"/>
        <v>#N/A</v>
      </c>
      <c r="DN125" s="23" t="e">
        <f t="shared" ca="1" si="243"/>
        <v>#N/A</v>
      </c>
      <c r="DO125" s="23" t="e">
        <f t="shared" ca="1" si="244"/>
        <v>#N/A</v>
      </c>
      <c r="DP125" s="23" t="e">
        <f t="shared" ca="1" si="245"/>
        <v>#N/A</v>
      </c>
      <c r="DQ125" s="23" t="e">
        <f t="shared" ca="1" si="258"/>
        <v>#N/A</v>
      </c>
      <c r="DR125" s="23" t="e">
        <f t="shared" ca="1" si="259"/>
        <v>#N/A</v>
      </c>
      <c r="DS125" s="228" t="e">
        <f t="shared" ca="1" si="165"/>
        <v>#N/A</v>
      </c>
      <c r="DT125" s="93" t="e">
        <f t="shared" ca="1" si="166"/>
        <v>#N/A</v>
      </c>
      <c r="DU125" s="228" t="e">
        <f t="shared" ca="1" si="167"/>
        <v>#N/A</v>
      </c>
      <c r="DZ125" s="23" t="e">
        <f t="shared" ca="1" si="192"/>
        <v>#N/A</v>
      </c>
      <c r="EA125" s="23" t="e">
        <f t="shared" ca="1" si="193"/>
        <v>#N/A</v>
      </c>
      <c r="EB125" s="23" t="e">
        <f t="shared" ca="1" si="200"/>
        <v>#N/A</v>
      </c>
      <c r="EC125" s="23" t="e">
        <f t="shared" ca="1" si="201"/>
        <v>#N/A</v>
      </c>
      <c r="ED125" s="23" t="e">
        <f t="shared" ca="1" si="222"/>
        <v>#N/A</v>
      </c>
      <c r="EE125" s="23" t="e">
        <f t="shared" ca="1" si="223"/>
        <v>#N/A</v>
      </c>
      <c r="EF125" s="23" t="e">
        <f t="shared" ca="1" si="250"/>
        <v>#N/A</v>
      </c>
      <c r="EG125" s="23" t="e">
        <f t="shared" ca="1" si="251"/>
        <v>#N/A</v>
      </c>
      <c r="EH125" s="23" t="e">
        <f t="shared" ca="1" si="232"/>
        <v>#N/A</v>
      </c>
      <c r="EI125" s="23" t="e">
        <f t="shared" ca="1" si="233"/>
        <v>#N/A</v>
      </c>
      <c r="EJ125" s="23" t="e">
        <f t="shared" ca="1" si="246"/>
        <v>#N/A</v>
      </c>
      <c r="EK125" s="23" t="e">
        <f t="shared" ca="1" si="247"/>
        <v>#N/A</v>
      </c>
      <c r="EL125" s="23" t="e">
        <f t="shared" ca="1" si="256"/>
        <v>#N/A</v>
      </c>
      <c r="EM125" s="23" t="e">
        <f t="shared" ca="1" si="257"/>
        <v>#N/A</v>
      </c>
      <c r="EN125" s="228" t="e">
        <f t="shared" ca="1" si="151"/>
        <v>#N/A</v>
      </c>
      <c r="EO125" s="93" t="e">
        <f t="shared" ca="1" si="152"/>
        <v>#N/A</v>
      </c>
      <c r="EP125" s="93" t="e">
        <f t="shared" ca="1" si="153"/>
        <v>#N/A</v>
      </c>
    </row>
    <row r="126" spans="1:146" x14ac:dyDescent="0.2">
      <c r="A126" s="172" t="e">
        <f ca="1">VLOOKUP($D126,Curves!$A$2:$I$1700,9)</f>
        <v>#N/A</v>
      </c>
      <c r="B126" s="86" t="e">
        <f t="shared" ca="1" si="136"/>
        <v>#N/A</v>
      </c>
      <c r="C126" s="86">
        <f t="shared" si="137"/>
        <v>30</v>
      </c>
      <c r="D126" s="139">
        <v>40483</v>
      </c>
      <c r="E126" s="173" t="e">
        <f ca="1">VLOOKUP($D126,Curves!$A$2:$H$1700,2)*$B126</f>
        <v>#N/A</v>
      </c>
      <c r="F126" s="172" t="e">
        <f ca="1">VLOOKUP($D126,Curves!$A$2:$H$1700,3)*$B126</f>
        <v>#N/A</v>
      </c>
      <c r="G126" s="172" t="e">
        <f ca="1">VLOOKUP($D126,Curves!$A$2:$H$1700,7)*$B126</f>
        <v>#N/A</v>
      </c>
      <c r="H126" s="172" t="e">
        <f ca="1">VLOOKUP($D126,Curves!$A$2:$H$1700,5)*$B126</f>
        <v>#N/A</v>
      </c>
      <c r="I126" s="172" t="e">
        <f ca="1">VLOOKUP($D126,Curves!$A$2:$H$1700,4)*$B126</f>
        <v>#N/A</v>
      </c>
      <c r="J126" s="174" t="e">
        <f ca="1">VLOOKUP($D126,Curves!$A$2:$H$1700,8)*$B126</f>
        <v>#N/A</v>
      </c>
      <c r="K126" s="172" t="e">
        <f t="shared" ca="1" si="138"/>
        <v>#N/A</v>
      </c>
      <c r="L126" s="140" t="e">
        <f ca="1">VLOOKUP($D126,Curves!$N$2:$T$2600,2)*$B126</f>
        <v>#N/A</v>
      </c>
      <c r="M126" s="141" t="e">
        <f ca="1">VLOOKUP($D126,Curves!$N$2:$T$2600,3)*$B126</f>
        <v>#N/A</v>
      </c>
      <c r="N126" s="181" t="e">
        <f t="shared" ca="1" si="139"/>
        <v>#N/A</v>
      </c>
      <c r="O126" s="182" t="e">
        <f t="shared" ca="1" si="140"/>
        <v>#N/A</v>
      </c>
      <c r="P126" s="173" t="e">
        <f t="shared" ca="1" si="135"/>
        <v>#N/A</v>
      </c>
      <c r="Q126" s="140" t="e">
        <f ca="1">VLOOKUP($D126,Curves!$N$2:$T$2600,4)*$B126</f>
        <v>#N/A</v>
      </c>
      <c r="R126" s="141" t="e">
        <f ca="1">VLOOKUP($D126,Curves!$N$2:$T$2600,5)*$B126</f>
        <v>#N/A</v>
      </c>
      <c r="S126" s="181" t="e">
        <f t="shared" ca="1" si="141"/>
        <v>#N/A</v>
      </c>
      <c r="T126" s="182" t="e">
        <f t="shared" ca="1" si="142"/>
        <v>#N/A</v>
      </c>
      <c r="U126" s="151" t="e">
        <f t="shared" ca="1" si="143"/>
        <v>#N/A</v>
      </c>
      <c r="V126" s="151" t="e">
        <f t="shared" ca="1" si="144"/>
        <v>#N/A</v>
      </c>
      <c r="W126" s="151" t="e">
        <f t="shared" ca="1" si="145"/>
        <v>#N/A</v>
      </c>
      <c r="X126" s="343" t="e">
        <f ca="1">VLOOKUP($D126,[2]CurveFetch!$D$8:$S$13000,16,0)*$B126</f>
        <v>#N/A</v>
      </c>
      <c r="Y126" s="141" t="e">
        <f ca="1">VLOOKUP($D126,Curves!$N$2:$T$2600,7)*$B126</f>
        <v>#N/A</v>
      </c>
      <c r="Z126" s="200" t="e">
        <f t="shared" ca="1" si="146"/>
        <v>#N/A</v>
      </c>
      <c r="AA126" s="181" t="e">
        <f t="shared" ca="1" si="147"/>
        <v>#N/A</v>
      </c>
      <c r="AB126" s="181" t="e">
        <f t="shared" ca="1" si="148"/>
        <v>#N/A</v>
      </c>
      <c r="AC126" s="181" t="e">
        <f t="shared" ca="1" si="148"/>
        <v>#N/A</v>
      </c>
      <c r="AD126" s="181" t="e">
        <f t="shared" ca="1" si="149"/>
        <v>#N/A</v>
      </c>
      <c r="AE126" s="182" t="e">
        <f t="shared" ca="1" si="150"/>
        <v>#N/A</v>
      </c>
      <c r="AF126" s="23" t="e">
        <f t="shared" ca="1" si="176"/>
        <v>#N/A</v>
      </c>
      <c r="AG126" s="23" t="e">
        <f t="shared" ca="1" si="177"/>
        <v>#N/A</v>
      </c>
      <c r="AH126" s="23" t="e">
        <f t="shared" ca="1" si="194"/>
        <v>#N/A</v>
      </c>
      <c r="AI126" s="23" t="e">
        <f t="shared" ca="1" si="195"/>
        <v>#N/A</v>
      </c>
      <c r="AJ126" s="23" t="e">
        <f t="shared" ca="1" si="206"/>
        <v>#N/A</v>
      </c>
      <c r="AK126" s="23" t="e">
        <f t="shared" ca="1" si="207"/>
        <v>#N/A</v>
      </c>
      <c r="AL126" s="23" t="e">
        <f t="shared" ca="1" si="216"/>
        <v>#N/A</v>
      </c>
      <c r="AM126" s="23" t="e">
        <f t="shared" ca="1" si="217"/>
        <v>#N/A</v>
      </c>
      <c r="AN126" s="23" t="e">
        <f t="shared" ca="1" si="224"/>
        <v>#N/A</v>
      </c>
      <c r="AO126" s="23" t="e">
        <f t="shared" ca="1" si="225"/>
        <v>#N/A</v>
      </c>
      <c r="AP126" s="23" t="e">
        <f t="shared" ca="1" si="218"/>
        <v>#N/A</v>
      </c>
      <c r="AQ126" s="23" t="e">
        <f t="shared" ca="1" si="219"/>
        <v>#N/A</v>
      </c>
      <c r="AR126" s="23" t="e">
        <f t="shared" ca="1" si="228"/>
        <v>#N/A</v>
      </c>
      <c r="AS126" s="23" t="e">
        <f t="shared" ca="1" si="229"/>
        <v>#N/A</v>
      </c>
      <c r="AT126" s="23" t="e">
        <f t="shared" ca="1" si="248"/>
        <v>#N/A</v>
      </c>
      <c r="AU126" s="23" t="e">
        <f t="shared" ca="1" si="249"/>
        <v>#N/A</v>
      </c>
      <c r="AV126" s="228" t="e">
        <f t="shared" ca="1" si="154"/>
        <v>#N/A</v>
      </c>
      <c r="AW126" s="26" t="e">
        <f t="shared" ca="1" si="155"/>
        <v>#N/A</v>
      </c>
      <c r="AX126" s="228" t="e">
        <f t="shared" ca="1" si="156"/>
        <v>#N/A</v>
      </c>
      <c r="AY126" s="23" t="e">
        <f t="shared" ca="1" si="170"/>
        <v>#N/A</v>
      </c>
      <c r="AZ126" s="23" t="e">
        <f t="shared" ca="1" si="171"/>
        <v>#N/A</v>
      </c>
      <c r="BA126" s="23" t="e">
        <f t="shared" ca="1" si="178"/>
        <v>#N/A</v>
      </c>
      <c r="BB126" s="23" t="e">
        <f t="shared" ca="1" si="179"/>
        <v>#N/A</v>
      </c>
      <c r="BC126" s="23" t="e">
        <f t="shared" ca="1" si="172"/>
        <v>#N/A</v>
      </c>
      <c r="BD126" s="23" t="e">
        <f t="shared" ca="1" si="173"/>
        <v>#N/A</v>
      </c>
      <c r="BE126" s="23" t="e">
        <f t="shared" ca="1" si="180"/>
        <v>#N/A</v>
      </c>
      <c r="BF126" s="23" t="e">
        <f t="shared" ca="1" si="181"/>
        <v>#N/A</v>
      </c>
      <c r="BG126" s="23" t="e">
        <f t="shared" ca="1" si="186"/>
        <v>#N/A</v>
      </c>
      <c r="BH126" s="23" t="e">
        <f t="shared" ca="1" si="187"/>
        <v>#N/A</v>
      </c>
      <c r="BI126" s="23" t="e">
        <f t="shared" ca="1" si="202"/>
        <v>#N/A</v>
      </c>
      <c r="BJ126" s="23" t="e">
        <f t="shared" ca="1" si="203"/>
        <v>#N/A</v>
      </c>
      <c r="BK126" s="23" t="e">
        <f t="shared" ca="1" si="204"/>
        <v>#N/A</v>
      </c>
      <c r="BL126" s="23" t="e">
        <f t="shared" ca="1" si="205"/>
        <v>#N/A</v>
      </c>
      <c r="BM126" s="23" t="e">
        <f t="shared" ca="1" si="208"/>
        <v>#N/A</v>
      </c>
      <c r="BN126" s="23" t="e">
        <f t="shared" ca="1" si="209"/>
        <v>#N/A</v>
      </c>
      <c r="BO126" s="23" t="e">
        <f t="shared" ca="1" si="226"/>
        <v>#N/A</v>
      </c>
      <c r="BP126" s="23" t="e">
        <f t="shared" ca="1" si="227"/>
        <v>#N/A</v>
      </c>
      <c r="BQ126" s="23" t="e">
        <f t="shared" ca="1" si="236"/>
        <v>#N/A</v>
      </c>
      <c r="BR126" s="23" t="e">
        <f t="shared" ca="1" si="237"/>
        <v>#N/A</v>
      </c>
      <c r="BS126" s="23" t="e">
        <f t="shared" ca="1" si="252"/>
        <v>#N/A</v>
      </c>
      <c r="BT126" s="23" t="e">
        <f t="shared" ca="1" si="253"/>
        <v>#N/A</v>
      </c>
      <c r="BU126" s="23" t="e">
        <f t="shared" ca="1" si="254"/>
        <v>#N/A</v>
      </c>
      <c r="BV126" s="23" t="e">
        <f t="shared" ca="1" si="255"/>
        <v>#N/A</v>
      </c>
      <c r="BW126" s="389" t="e">
        <f t="shared" ca="1" si="157"/>
        <v>#N/A</v>
      </c>
      <c r="BX126" s="224" t="e">
        <f t="shared" ca="1" si="158"/>
        <v>#N/A</v>
      </c>
      <c r="BY126" s="93" t="e">
        <f t="shared" ca="1" si="159"/>
        <v>#N/A</v>
      </c>
      <c r="BZ126" s="23" t="e">
        <f t="shared" ca="1" si="184"/>
        <v>#N/A</v>
      </c>
      <c r="CA126" s="23" t="e">
        <f t="shared" ca="1" si="185"/>
        <v>#N/A</v>
      </c>
      <c r="CB126" s="23" t="e">
        <f t="shared" ca="1" si="210"/>
        <v>#N/A</v>
      </c>
      <c r="CC126" s="23" t="e">
        <f t="shared" ca="1" si="211"/>
        <v>#N/A</v>
      </c>
      <c r="CD126" s="23" t="e">
        <f t="shared" ca="1" si="240"/>
        <v>#N/A</v>
      </c>
      <c r="CE126" s="23" t="e">
        <f t="shared" ca="1" si="241"/>
        <v>#N/A</v>
      </c>
      <c r="CF126" s="228" t="e">
        <f t="shared" ca="1" si="160"/>
        <v>#N/A</v>
      </c>
      <c r="CG126" s="224" t="e">
        <f t="shared" ca="1" si="161"/>
        <v>#N/A</v>
      </c>
      <c r="CH126" s="228" t="e">
        <f t="shared" ca="1" si="162"/>
        <v>#N/A</v>
      </c>
      <c r="CI126" s="23" t="e">
        <f t="shared" ca="1" si="163"/>
        <v>#N/A</v>
      </c>
      <c r="CJ126" s="23" t="e">
        <f t="shared" ca="1" si="164"/>
        <v>#N/A</v>
      </c>
      <c r="CK126" s="23" t="e">
        <f t="shared" ca="1" si="168"/>
        <v>#N/A</v>
      </c>
      <c r="CL126" s="23" t="e">
        <f t="shared" ca="1" si="169"/>
        <v>#N/A</v>
      </c>
      <c r="CM126" s="23" t="e">
        <f t="shared" ca="1" si="174"/>
        <v>#N/A</v>
      </c>
      <c r="CN126" s="23" t="e">
        <f t="shared" ca="1" si="175"/>
        <v>#N/A</v>
      </c>
      <c r="CO126" s="23" t="e">
        <f t="shared" ca="1" si="182"/>
        <v>#N/A</v>
      </c>
      <c r="CP126" s="23" t="e">
        <f t="shared" ca="1" si="183"/>
        <v>#N/A</v>
      </c>
      <c r="CQ126" s="23" t="e">
        <f t="shared" ca="1" si="188"/>
        <v>#N/A</v>
      </c>
      <c r="CR126" s="23" t="e">
        <f t="shared" ca="1" si="189"/>
        <v>#N/A</v>
      </c>
      <c r="CS126" s="23" t="e">
        <f t="shared" ca="1" si="190"/>
        <v>#N/A</v>
      </c>
      <c r="CT126" s="23" t="e">
        <f t="shared" ca="1" si="191"/>
        <v>#N/A</v>
      </c>
      <c r="CU126" s="23" t="e">
        <f t="shared" ca="1" si="196"/>
        <v>#N/A</v>
      </c>
      <c r="CV126" s="23" t="e">
        <f t="shared" ca="1" si="197"/>
        <v>#N/A</v>
      </c>
      <c r="CW126" s="23" t="e">
        <f t="shared" ca="1" si="234"/>
        <v>#N/A</v>
      </c>
      <c r="CX126" s="23" t="e">
        <f t="shared" ca="1" si="235"/>
        <v>#N/A</v>
      </c>
      <c r="CY126" s="23" t="e">
        <f t="shared" ca="1" si="198"/>
        <v>#N/A</v>
      </c>
      <c r="CZ126" s="23" t="e">
        <f t="shared" ca="1" si="199"/>
        <v>#N/A</v>
      </c>
      <c r="DA126" s="23" t="e">
        <f t="shared" ca="1" si="212"/>
        <v>#N/A</v>
      </c>
      <c r="DB126" s="23" t="e">
        <f t="shared" ca="1" si="213"/>
        <v>#N/A</v>
      </c>
      <c r="DC126" s="23"/>
      <c r="DD126" s="23"/>
      <c r="DE126" s="23" t="e">
        <f t="shared" ca="1" si="214"/>
        <v>#N/A</v>
      </c>
      <c r="DF126" s="23" t="e">
        <f t="shared" ca="1" si="215"/>
        <v>#N/A</v>
      </c>
      <c r="DG126" s="23" t="e">
        <f t="shared" ca="1" si="220"/>
        <v>#N/A</v>
      </c>
      <c r="DH126" s="23" t="e">
        <f t="shared" ca="1" si="221"/>
        <v>#N/A</v>
      </c>
      <c r="DI126" s="23" t="e">
        <f t="shared" ca="1" si="230"/>
        <v>#N/A</v>
      </c>
      <c r="DJ126" s="23" t="e">
        <f t="shared" ca="1" si="231"/>
        <v>#N/A</v>
      </c>
      <c r="DK126" s="23" t="e">
        <f t="shared" ca="1" si="238"/>
        <v>#N/A</v>
      </c>
      <c r="DL126" s="23" t="e">
        <f t="shared" ca="1" si="239"/>
        <v>#N/A</v>
      </c>
      <c r="DM126" s="23" t="e">
        <f t="shared" ca="1" si="242"/>
        <v>#N/A</v>
      </c>
      <c r="DN126" s="23" t="e">
        <f t="shared" ca="1" si="243"/>
        <v>#N/A</v>
      </c>
      <c r="DO126" s="23" t="e">
        <f t="shared" ca="1" si="244"/>
        <v>#N/A</v>
      </c>
      <c r="DP126" s="23" t="e">
        <f t="shared" ca="1" si="245"/>
        <v>#N/A</v>
      </c>
      <c r="DQ126" s="23" t="e">
        <f t="shared" ca="1" si="258"/>
        <v>#N/A</v>
      </c>
      <c r="DR126" s="23" t="e">
        <f t="shared" ca="1" si="259"/>
        <v>#N/A</v>
      </c>
      <c r="DS126" s="228" t="e">
        <f t="shared" ca="1" si="165"/>
        <v>#N/A</v>
      </c>
      <c r="DT126" s="93" t="e">
        <f t="shared" ca="1" si="166"/>
        <v>#N/A</v>
      </c>
      <c r="DU126" s="228" t="e">
        <f t="shared" ca="1" si="167"/>
        <v>#N/A</v>
      </c>
      <c r="DZ126" s="23" t="e">
        <f t="shared" ca="1" si="192"/>
        <v>#N/A</v>
      </c>
      <c r="EA126" s="23" t="e">
        <f t="shared" ca="1" si="193"/>
        <v>#N/A</v>
      </c>
      <c r="EB126" s="23" t="e">
        <f t="shared" ca="1" si="200"/>
        <v>#N/A</v>
      </c>
      <c r="EC126" s="23" t="e">
        <f t="shared" ca="1" si="201"/>
        <v>#N/A</v>
      </c>
      <c r="ED126" s="23" t="e">
        <f t="shared" ca="1" si="222"/>
        <v>#N/A</v>
      </c>
      <c r="EE126" s="23" t="e">
        <f t="shared" ca="1" si="223"/>
        <v>#N/A</v>
      </c>
      <c r="EF126" s="23" t="e">
        <f t="shared" ca="1" si="250"/>
        <v>#N/A</v>
      </c>
      <c r="EG126" s="23" t="e">
        <f t="shared" ca="1" si="251"/>
        <v>#N/A</v>
      </c>
      <c r="EH126" s="23" t="e">
        <f t="shared" ca="1" si="232"/>
        <v>#N/A</v>
      </c>
      <c r="EI126" s="23" t="e">
        <f t="shared" ca="1" si="233"/>
        <v>#N/A</v>
      </c>
      <c r="EJ126" s="23" t="e">
        <f t="shared" ca="1" si="246"/>
        <v>#N/A</v>
      </c>
      <c r="EK126" s="23" t="e">
        <f t="shared" ca="1" si="247"/>
        <v>#N/A</v>
      </c>
      <c r="EL126" s="23" t="e">
        <f t="shared" ca="1" si="256"/>
        <v>#N/A</v>
      </c>
      <c r="EM126" s="23" t="e">
        <f t="shared" ca="1" si="257"/>
        <v>#N/A</v>
      </c>
      <c r="EN126" s="228" t="e">
        <f t="shared" ca="1" si="151"/>
        <v>#N/A</v>
      </c>
      <c r="EO126" s="93" t="e">
        <f t="shared" ca="1" si="152"/>
        <v>#N/A</v>
      </c>
      <c r="EP126" s="93" t="e">
        <f t="shared" ca="1" si="153"/>
        <v>#N/A</v>
      </c>
    </row>
    <row r="127" spans="1:146" x14ac:dyDescent="0.2">
      <c r="A127" s="172" t="e">
        <f ca="1">VLOOKUP($D127,Curves!$A$2:$I$1700,9)</f>
        <v>#N/A</v>
      </c>
      <c r="B127" s="86" t="e">
        <f t="shared" ca="1" si="136"/>
        <v>#N/A</v>
      </c>
      <c r="C127" s="86">
        <f t="shared" si="137"/>
        <v>31</v>
      </c>
      <c r="D127" s="139">
        <v>40513</v>
      </c>
      <c r="E127" s="173" t="e">
        <f ca="1">VLOOKUP($D127,Curves!$A$2:$H$1700,2)*$B127</f>
        <v>#N/A</v>
      </c>
      <c r="F127" s="172" t="e">
        <f ca="1">VLOOKUP($D127,Curves!$A$2:$H$1700,3)*$B127</f>
        <v>#N/A</v>
      </c>
      <c r="G127" s="172" t="e">
        <f ca="1">VLOOKUP($D127,Curves!$A$2:$H$1700,7)*$B127</f>
        <v>#N/A</v>
      </c>
      <c r="H127" s="172" t="e">
        <f ca="1">VLOOKUP($D127,Curves!$A$2:$H$1700,5)*$B127</f>
        <v>#N/A</v>
      </c>
      <c r="I127" s="172" t="e">
        <f ca="1">VLOOKUP($D127,Curves!$A$2:$H$1700,4)*$B127</f>
        <v>#N/A</v>
      </c>
      <c r="J127" s="174" t="e">
        <f ca="1">VLOOKUP($D127,Curves!$A$2:$H$1700,8)*$B127</f>
        <v>#N/A</v>
      </c>
      <c r="K127" s="172" t="e">
        <f t="shared" ca="1" si="138"/>
        <v>#N/A</v>
      </c>
      <c r="L127" s="140" t="e">
        <f ca="1">VLOOKUP($D127,Curves!$N$2:$T$2600,2)*$B127</f>
        <v>#N/A</v>
      </c>
      <c r="M127" s="141" t="e">
        <f ca="1">VLOOKUP($D127,Curves!$N$2:$T$2600,3)*$B127</f>
        <v>#N/A</v>
      </c>
      <c r="N127" s="181" t="e">
        <f t="shared" ca="1" si="139"/>
        <v>#N/A</v>
      </c>
      <c r="O127" s="182" t="e">
        <f t="shared" ca="1" si="140"/>
        <v>#N/A</v>
      </c>
      <c r="P127" s="173" t="e">
        <f t="shared" ca="1" si="135"/>
        <v>#N/A</v>
      </c>
      <c r="Q127" s="140" t="e">
        <f ca="1">VLOOKUP($D127,Curves!$N$2:$T$2600,4)*$B127</f>
        <v>#N/A</v>
      </c>
      <c r="R127" s="141" t="e">
        <f ca="1">VLOOKUP($D127,Curves!$N$2:$T$2600,5)*$B127</f>
        <v>#N/A</v>
      </c>
      <c r="S127" s="181" t="e">
        <f t="shared" ca="1" si="141"/>
        <v>#N/A</v>
      </c>
      <c r="T127" s="182" t="e">
        <f t="shared" ca="1" si="142"/>
        <v>#N/A</v>
      </c>
      <c r="U127" s="151" t="e">
        <f t="shared" ca="1" si="143"/>
        <v>#N/A</v>
      </c>
      <c r="V127" s="151" t="e">
        <f t="shared" ca="1" si="144"/>
        <v>#N/A</v>
      </c>
      <c r="W127" s="151" t="e">
        <f t="shared" ca="1" si="145"/>
        <v>#N/A</v>
      </c>
      <c r="X127" s="343" t="e">
        <f ca="1">VLOOKUP($D127,[2]CurveFetch!$D$8:$S$13000,16,0)*$B127</f>
        <v>#N/A</v>
      </c>
      <c r="Y127" s="141" t="e">
        <f ca="1">VLOOKUP($D127,Curves!$N$2:$T$2600,7)*$B127</f>
        <v>#N/A</v>
      </c>
      <c r="Z127" s="200" t="e">
        <f t="shared" ca="1" si="146"/>
        <v>#N/A</v>
      </c>
      <c r="AA127" s="181" t="e">
        <f t="shared" ca="1" si="147"/>
        <v>#N/A</v>
      </c>
      <c r="AB127" s="181" t="e">
        <f t="shared" ca="1" si="148"/>
        <v>#N/A</v>
      </c>
      <c r="AC127" s="181" t="e">
        <f t="shared" ca="1" si="148"/>
        <v>#N/A</v>
      </c>
      <c r="AD127" s="181" t="e">
        <f t="shared" ca="1" si="149"/>
        <v>#N/A</v>
      </c>
      <c r="AE127" s="182" t="e">
        <f t="shared" ca="1" si="150"/>
        <v>#N/A</v>
      </c>
      <c r="AF127" s="23" t="e">
        <f t="shared" ca="1" si="176"/>
        <v>#N/A</v>
      </c>
      <c r="AG127" s="23" t="e">
        <f t="shared" ca="1" si="177"/>
        <v>#N/A</v>
      </c>
      <c r="AH127" s="23" t="e">
        <f t="shared" ca="1" si="194"/>
        <v>#N/A</v>
      </c>
      <c r="AI127" s="23" t="e">
        <f t="shared" ca="1" si="195"/>
        <v>#N/A</v>
      </c>
      <c r="AJ127" s="23" t="e">
        <f t="shared" ca="1" si="206"/>
        <v>#N/A</v>
      </c>
      <c r="AK127" s="23" t="e">
        <f t="shared" ca="1" si="207"/>
        <v>#N/A</v>
      </c>
      <c r="AL127" s="23" t="e">
        <f t="shared" ca="1" si="216"/>
        <v>#N/A</v>
      </c>
      <c r="AM127" s="23" t="e">
        <f t="shared" ca="1" si="217"/>
        <v>#N/A</v>
      </c>
      <c r="AN127" s="23" t="e">
        <f t="shared" ca="1" si="224"/>
        <v>#N/A</v>
      </c>
      <c r="AO127" s="23" t="e">
        <f t="shared" ca="1" si="225"/>
        <v>#N/A</v>
      </c>
      <c r="AP127" s="23" t="e">
        <f t="shared" ca="1" si="218"/>
        <v>#N/A</v>
      </c>
      <c r="AQ127" s="23" t="e">
        <f t="shared" ca="1" si="219"/>
        <v>#N/A</v>
      </c>
      <c r="AR127" s="23" t="e">
        <f t="shared" ca="1" si="228"/>
        <v>#N/A</v>
      </c>
      <c r="AS127" s="23" t="e">
        <f t="shared" ca="1" si="229"/>
        <v>#N/A</v>
      </c>
      <c r="AT127" s="23" t="e">
        <f t="shared" ca="1" si="248"/>
        <v>#N/A</v>
      </c>
      <c r="AU127" s="23" t="e">
        <f t="shared" ca="1" si="249"/>
        <v>#N/A</v>
      </c>
      <c r="AV127" s="228" t="e">
        <f t="shared" ca="1" si="154"/>
        <v>#N/A</v>
      </c>
      <c r="AW127" s="26" t="e">
        <f t="shared" ca="1" si="155"/>
        <v>#N/A</v>
      </c>
      <c r="AX127" s="228" t="e">
        <f t="shared" ca="1" si="156"/>
        <v>#N/A</v>
      </c>
      <c r="AY127" s="23" t="e">
        <f t="shared" ca="1" si="170"/>
        <v>#N/A</v>
      </c>
      <c r="AZ127" s="23" t="e">
        <f t="shared" ca="1" si="171"/>
        <v>#N/A</v>
      </c>
      <c r="BA127" s="23" t="e">
        <f t="shared" ca="1" si="178"/>
        <v>#N/A</v>
      </c>
      <c r="BB127" s="23" t="e">
        <f t="shared" ca="1" si="179"/>
        <v>#N/A</v>
      </c>
      <c r="BC127" s="23" t="e">
        <f t="shared" ca="1" si="172"/>
        <v>#N/A</v>
      </c>
      <c r="BD127" s="23" t="e">
        <f t="shared" ca="1" si="173"/>
        <v>#N/A</v>
      </c>
      <c r="BE127" s="23" t="e">
        <f t="shared" ca="1" si="180"/>
        <v>#N/A</v>
      </c>
      <c r="BF127" s="23" t="e">
        <f t="shared" ca="1" si="181"/>
        <v>#N/A</v>
      </c>
      <c r="BG127" s="23" t="e">
        <f t="shared" ca="1" si="186"/>
        <v>#N/A</v>
      </c>
      <c r="BH127" s="23" t="e">
        <f t="shared" ca="1" si="187"/>
        <v>#N/A</v>
      </c>
      <c r="BI127" s="23" t="e">
        <f t="shared" ca="1" si="202"/>
        <v>#N/A</v>
      </c>
      <c r="BJ127" s="23" t="e">
        <f t="shared" ca="1" si="203"/>
        <v>#N/A</v>
      </c>
      <c r="BK127" s="23" t="e">
        <f t="shared" ca="1" si="204"/>
        <v>#N/A</v>
      </c>
      <c r="BL127" s="23" t="e">
        <f t="shared" ca="1" si="205"/>
        <v>#N/A</v>
      </c>
      <c r="BM127" s="23" t="e">
        <f t="shared" ca="1" si="208"/>
        <v>#N/A</v>
      </c>
      <c r="BN127" s="23" t="e">
        <f t="shared" ca="1" si="209"/>
        <v>#N/A</v>
      </c>
      <c r="BO127" s="23" t="e">
        <f t="shared" ca="1" si="226"/>
        <v>#N/A</v>
      </c>
      <c r="BP127" s="23" t="e">
        <f t="shared" ca="1" si="227"/>
        <v>#N/A</v>
      </c>
      <c r="BQ127" s="23" t="e">
        <f t="shared" ca="1" si="236"/>
        <v>#N/A</v>
      </c>
      <c r="BR127" s="23" t="e">
        <f t="shared" ca="1" si="237"/>
        <v>#N/A</v>
      </c>
      <c r="BS127" s="23" t="e">
        <f t="shared" ca="1" si="252"/>
        <v>#N/A</v>
      </c>
      <c r="BT127" s="23" t="e">
        <f t="shared" ca="1" si="253"/>
        <v>#N/A</v>
      </c>
      <c r="BU127" s="23" t="e">
        <f t="shared" ca="1" si="254"/>
        <v>#N/A</v>
      </c>
      <c r="BV127" s="23" t="e">
        <f t="shared" ca="1" si="255"/>
        <v>#N/A</v>
      </c>
      <c r="BW127" s="389" t="e">
        <f t="shared" ca="1" si="157"/>
        <v>#N/A</v>
      </c>
      <c r="BX127" s="224" t="e">
        <f t="shared" ca="1" si="158"/>
        <v>#N/A</v>
      </c>
      <c r="BY127" s="93" t="e">
        <f t="shared" ca="1" si="159"/>
        <v>#N/A</v>
      </c>
      <c r="BZ127" s="23" t="e">
        <f t="shared" ca="1" si="184"/>
        <v>#N/A</v>
      </c>
      <c r="CA127" s="23" t="e">
        <f t="shared" ca="1" si="185"/>
        <v>#N/A</v>
      </c>
      <c r="CB127" s="23" t="e">
        <f t="shared" ca="1" si="210"/>
        <v>#N/A</v>
      </c>
      <c r="CC127" s="23" t="e">
        <f t="shared" ca="1" si="211"/>
        <v>#N/A</v>
      </c>
      <c r="CD127" s="23" t="e">
        <f t="shared" ca="1" si="240"/>
        <v>#N/A</v>
      </c>
      <c r="CE127" s="23" t="e">
        <f t="shared" ca="1" si="241"/>
        <v>#N/A</v>
      </c>
      <c r="CF127" s="228" t="e">
        <f t="shared" ca="1" si="160"/>
        <v>#N/A</v>
      </c>
      <c r="CG127" s="224" t="e">
        <f t="shared" ca="1" si="161"/>
        <v>#N/A</v>
      </c>
      <c r="CH127" s="228" t="e">
        <f t="shared" ca="1" si="162"/>
        <v>#N/A</v>
      </c>
      <c r="CI127" s="23" t="e">
        <f t="shared" ca="1" si="163"/>
        <v>#N/A</v>
      </c>
      <c r="CJ127" s="23" t="e">
        <f t="shared" ca="1" si="164"/>
        <v>#N/A</v>
      </c>
      <c r="CK127" s="23" t="e">
        <f t="shared" ca="1" si="168"/>
        <v>#N/A</v>
      </c>
      <c r="CL127" s="23" t="e">
        <f t="shared" ca="1" si="169"/>
        <v>#N/A</v>
      </c>
      <c r="CM127" s="23" t="e">
        <f t="shared" ca="1" si="174"/>
        <v>#N/A</v>
      </c>
      <c r="CN127" s="23" t="e">
        <f t="shared" ca="1" si="175"/>
        <v>#N/A</v>
      </c>
      <c r="CO127" s="23" t="e">
        <f t="shared" ca="1" si="182"/>
        <v>#N/A</v>
      </c>
      <c r="CP127" s="23" t="e">
        <f t="shared" ca="1" si="183"/>
        <v>#N/A</v>
      </c>
      <c r="CQ127" s="23" t="e">
        <f t="shared" ca="1" si="188"/>
        <v>#N/A</v>
      </c>
      <c r="CR127" s="23" t="e">
        <f t="shared" ca="1" si="189"/>
        <v>#N/A</v>
      </c>
      <c r="CS127" s="23" t="e">
        <f t="shared" ca="1" si="190"/>
        <v>#N/A</v>
      </c>
      <c r="CT127" s="23" t="e">
        <f t="shared" ca="1" si="191"/>
        <v>#N/A</v>
      </c>
      <c r="CU127" s="23" t="e">
        <f t="shared" ca="1" si="196"/>
        <v>#N/A</v>
      </c>
      <c r="CV127" s="23" t="e">
        <f t="shared" ca="1" si="197"/>
        <v>#N/A</v>
      </c>
      <c r="CW127" s="23" t="e">
        <f t="shared" ca="1" si="234"/>
        <v>#N/A</v>
      </c>
      <c r="CX127" s="23" t="e">
        <f t="shared" ca="1" si="235"/>
        <v>#N/A</v>
      </c>
      <c r="CY127" s="23" t="e">
        <f t="shared" ca="1" si="198"/>
        <v>#N/A</v>
      </c>
      <c r="CZ127" s="23" t="e">
        <f t="shared" ca="1" si="199"/>
        <v>#N/A</v>
      </c>
      <c r="DA127" s="23" t="e">
        <f t="shared" ca="1" si="212"/>
        <v>#N/A</v>
      </c>
      <c r="DB127" s="23" t="e">
        <f t="shared" ca="1" si="213"/>
        <v>#N/A</v>
      </c>
      <c r="DC127" s="23"/>
      <c r="DD127" s="23"/>
      <c r="DE127" s="23" t="e">
        <f t="shared" ca="1" si="214"/>
        <v>#N/A</v>
      </c>
      <c r="DF127" s="23" t="e">
        <f t="shared" ca="1" si="215"/>
        <v>#N/A</v>
      </c>
      <c r="DG127" s="23" t="e">
        <f t="shared" ca="1" si="220"/>
        <v>#N/A</v>
      </c>
      <c r="DH127" s="23" t="e">
        <f t="shared" ca="1" si="221"/>
        <v>#N/A</v>
      </c>
      <c r="DI127" s="23" t="e">
        <f t="shared" ca="1" si="230"/>
        <v>#N/A</v>
      </c>
      <c r="DJ127" s="23" t="e">
        <f t="shared" ca="1" si="231"/>
        <v>#N/A</v>
      </c>
      <c r="DK127" s="23" t="e">
        <f t="shared" ca="1" si="238"/>
        <v>#N/A</v>
      </c>
      <c r="DL127" s="23" t="e">
        <f t="shared" ca="1" si="239"/>
        <v>#N/A</v>
      </c>
      <c r="DM127" s="23" t="e">
        <f t="shared" ca="1" si="242"/>
        <v>#N/A</v>
      </c>
      <c r="DN127" s="23" t="e">
        <f t="shared" ca="1" si="243"/>
        <v>#N/A</v>
      </c>
      <c r="DO127" s="23" t="e">
        <f t="shared" ca="1" si="244"/>
        <v>#N/A</v>
      </c>
      <c r="DP127" s="23" t="e">
        <f t="shared" ca="1" si="245"/>
        <v>#N/A</v>
      </c>
      <c r="DQ127" s="23" t="e">
        <f t="shared" ca="1" si="258"/>
        <v>#N/A</v>
      </c>
      <c r="DR127" s="23" t="e">
        <f t="shared" ca="1" si="259"/>
        <v>#N/A</v>
      </c>
      <c r="DS127" s="228" t="e">
        <f t="shared" ca="1" si="165"/>
        <v>#N/A</v>
      </c>
      <c r="DT127" s="93" t="e">
        <f t="shared" ca="1" si="166"/>
        <v>#N/A</v>
      </c>
      <c r="DU127" s="228" t="e">
        <f t="shared" ca="1" si="167"/>
        <v>#N/A</v>
      </c>
      <c r="DZ127" s="23" t="e">
        <f t="shared" ca="1" si="192"/>
        <v>#N/A</v>
      </c>
      <c r="EA127" s="23" t="e">
        <f t="shared" ca="1" si="193"/>
        <v>#N/A</v>
      </c>
      <c r="EB127" s="23" t="e">
        <f t="shared" ca="1" si="200"/>
        <v>#N/A</v>
      </c>
      <c r="EC127" s="23" t="e">
        <f t="shared" ca="1" si="201"/>
        <v>#N/A</v>
      </c>
      <c r="ED127" s="23" t="e">
        <f t="shared" ca="1" si="222"/>
        <v>#N/A</v>
      </c>
      <c r="EE127" s="23" t="e">
        <f t="shared" ca="1" si="223"/>
        <v>#N/A</v>
      </c>
      <c r="EF127" s="23" t="e">
        <f t="shared" ca="1" si="250"/>
        <v>#N/A</v>
      </c>
      <c r="EG127" s="23" t="e">
        <f t="shared" ca="1" si="251"/>
        <v>#N/A</v>
      </c>
      <c r="EH127" s="23" t="e">
        <f t="shared" ca="1" si="232"/>
        <v>#N/A</v>
      </c>
      <c r="EI127" s="23" t="e">
        <f t="shared" ca="1" si="233"/>
        <v>#N/A</v>
      </c>
      <c r="EJ127" s="23" t="e">
        <f t="shared" ca="1" si="246"/>
        <v>#N/A</v>
      </c>
      <c r="EK127" s="23" t="e">
        <f t="shared" ca="1" si="247"/>
        <v>#N/A</v>
      </c>
      <c r="EL127" s="23" t="e">
        <f t="shared" ca="1" si="256"/>
        <v>#N/A</v>
      </c>
      <c r="EM127" s="23" t="e">
        <f t="shared" ca="1" si="257"/>
        <v>#N/A</v>
      </c>
      <c r="EN127" s="228" t="e">
        <f t="shared" ca="1" si="151"/>
        <v>#N/A</v>
      </c>
      <c r="EO127" s="93" t="e">
        <f t="shared" ca="1" si="152"/>
        <v>#N/A</v>
      </c>
      <c r="EP127" s="93" t="e">
        <f t="shared" ca="1" si="153"/>
        <v>#N/A</v>
      </c>
    </row>
    <row r="128" spans="1:146" x14ac:dyDescent="0.2">
      <c r="A128" s="172" t="e">
        <f ca="1">VLOOKUP($D128,Curves!$A$2:$I$1700,9)</f>
        <v>#N/A</v>
      </c>
      <c r="B128" s="86" t="e">
        <f t="shared" ca="1" si="136"/>
        <v>#N/A</v>
      </c>
      <c r="C128" s="86">
        <f t="shared" si="137"/>
        <v>31</v>
      </c>
      <c r="D128" s="139">
        <v>40544</v>
      </c>
      <c r="E128" s="173" t="e">
        <f ca="1">VLOOKUP($D128,Curves!$A$2:$H$1700,2)*$B128</f>
        <v>#N/A</v>
      </c>
      <c r="F128" s="172" t="e">
        <f ca="1">VLOOKUP($D128,Curves!$A$2:$H$1700,3)*$B128</f>
        <v>#N/A</v>
      </c>
      <c r="G128" s="172" t="e">
        <f ca="1">VLOOKUP($D128,Curves!$A$2:$H$1700,7)*$B128</f>
        <v>#N/A</v>
      </c>
      <c r="H128" s="172" t="e">
        <f ca="1">VLOOKUP($D128,Curves!$A$2:$H$1700,5)*$B128</f>
        <v>#N/A</v>
      </c>
      <c r="I128" s="172" t="e">
        <f ca="1">VLOOKUP($D128,Curves!$A$2:$H$1700,4)*$B128</f>
        <v>#N/A</v>
      </c>
      <c r="J128" s="174" t="e">
        <f ca="1">VLOOKUP($D128,Curves!$A$2:$H$1700,8)*$B128</f>
        <v>#N/A</v>
      </c>
      <c r="K128" s="172" t="e">
        <f t="shared" ca="1" si="138"/>
        <v>#N/A</v>
      </c>
      <c r="L128" s="140" t="e">
        <f ca="1">VLOOKUP($D128,Curves!$N$2:$T$2600,2)*$B128</f>
        <v>#N/A</v>
      </c>
      <c r="M128" s="141" t="e">
        <f ca="1">VLOOKUP($D128,Curves!$N$2:$T$2600,3)*$B128</f>
        <v>#N/A</v>
      </c>
      <c r="N128" s="181" t="e">
        <f t="shared" ca="1" si="139"/>
        <v>#N/A</v>
      </c>
      <c r="O128" s="182" t="e">
        <f t="shared" ca="1" si="140"/>
        <v>#N/A</v>
      </c>
      <c r="P128" s="173" t="e">
        <f t="shared" ca="1" si="135"/>
        <v>#N/A</v>
      </c>
      <c r="Q128" s="140" t="e">
        <f ca="1">VLOOKUP($D128,Curves!$N$2:$T$2600,4)*$B128</f>
        <v>#N/A</v>
      </c>
      <c r="R128" s="141" t="e">
        <f ca="1">VLOOKUP($D128,Curves!$N$2:$T$2600,5)*$B128</f>
        <v>#N/A</v>
      </c>
      <c r="S128" s="181" t="e">
        <f t="shared" ca="1" si="141"/>
        <v>#N/A</v>
      </c>
      <c r="T128" s="182" t="e">
        <f t="shared" ca="1" si="142"/>
        <v>#N/A</v>
      </c>
      <c r="U128" s="151" t="e">
        <f t="shared" ca="1" si="143"/>
        <v>#N/A</v>
      </c>
      <c r="V128" s="151" t="e">
        <f t="shared" ca="1" si="144"/>
        <v>#N/A</v>
      </c>
      <c r="W128" s="151" t="e">
        <f t="shared" ca="1" si="145"/>
        <v>#N/A</v>
      </c>
      <c r="X128" s="343" t="e">
        <f ca="1">VLOOKUP($D128,[2]CurveFetch!$D$8:$S$13000,16,0)*$B128</f>
        <v>#N/A</v>
      </c>
      <c r="Y128" s="141" t="e">
        <f ca="1">VLOOKUP($D128,Curves!$N$2:$T$2600,7)*$B128</f>
        <v>#N/A</v>
      </c>
      <c r="Z128" s="200" t="e">
        <f t="shared" ca="1" si="146"/>
        <v>#N/A</v>
      </c>
      <c r="AA128" s="181" t="e">
        <f t="shared" ca="1" si="147"/>
        <v>#N/A</v>
      </c>
      <c r="AB128" s="181" t="e">
        <f t="shared" ca="1" si="148"/>
        <v>#N/A</v>
      </c>
      <c r="AC128" s="181" t="e">
        <f t="shared" ca="1" si="148"/>
        <v>#N/A</v>
      </c>
      <c r="AD128" s="181" t="e">
        <f t="shared" ca="1" si="149"/>
        <v>#N/A</v>
      </c>
      <c r="AE128" s="182" t="e">
        <f t="shared" ca="1" si="150"/>
        <v>#N/A</v>
      </c>
      <c r="AF128" s="23" t="e">
        <f t="shared" ca="1" si="176"/>
        <v>#N/A</v>
      </c>
      <c r="AG128" s="23" t="e">
        <f t="shared" ca="1" si="177"/>
        <v>#N/A</v>
      </c>
      <c r="AH128" s="23" t="e">
        <f t="shared" ca="1" si="194"/>
        <v>#N/A</v>
      </c>
      <c r="AI128" s="23" t="e">
        <f t="shared" ca="1" si="195"/>
        <v>#N/A</v>
      </c>
      <c r="AJ128" s="23" t="e">
        <f t="shared" ca="1" si="206"/>
        <v>#N/A</v>
      </c>
      <c r="AK128" s="23" t="e">
        <f t="shared" ca="1" si="207"/>
        <v>#N/A</v>
      </c>
      <c r="AL128" s="23" t="e">
        <f t="shared" ca="1" si="216"/>
        <v>#N/A</v>
      </c>
      <c r="AM128" s="23" t="e">
        <f t="shared" ca="1" si="217"/>
        <v>#N/A</v>
      </c>
      <c r="AN128" s="23" t="e">
        <f t="shared" ca="1" si="224"/>
        <v>#N/A</v>
      </c>
      <c r="AO128" s="23" t="e">
        <f t="shared" ca="1" si="225"/>
        <v>#N/A</v>
      </c>
      <c r="AP128" s="23" t="e">
        <f t="shared" ca="1" si="218"/>
        <v>#N/A</v>
      </c>
      <c r="AQ128" s="23" t="e">
        <f t="shared" ca="1" si="219"/>
        <v>#N/A</v>
      </c>
      <c r="AR128" s="23" t="e">
        <f t="shared" ca="1" si="228"/>
        <v>#N/A</v>
      </c>
      <c r="AS128" s="23" t="e">
        <f t="shared" ca="1" si="229"/>
        <v>#N/A</v>
      </c>
      <c r="AT128" s="23" t="e">
        <f t="shared" ca="1" si="248"/>
        <v>#N/A</v>
      </c>
      <c r="AU128" s="23" t="e">
        <f t="shared" ca="1" si="249"/>
        <v>#N/A</v>
      </c>
      <c r="AV128" s="228" t="e">
        <f t="shared" ca="1" si="154"/>
        <v>#N/A</v>
      </c>
      <c r="AW128" s="26" t="e">
        <f t="shared" ca="1" si="155"/>
        <v>#N/A</v>
      </c>
      <c r="AX128" s="228" t="e">
        <f t="shared" ca="1" si="156"/>
        <v>#N/A</v>
      </c>
      <c r="AY128" s="23" t="e">
        <f t="shared" ca="1" si="170"/>
        <v>#N/A</v>
      </c>
      <c r="AZ128" s="23" t="e">
        <f t="shared" ca="1" si="171"/>
        <v>#N/A</v>
      </c>
      <c r="BA128" s="23" t="e">
        <f t="shared" ca="1" si="178"/>
        <v>#N/A</v>
      </c>
      <c r="BB128" s="23" t="e">
        <f t="shared" ca="1" si="179"/>
        <v>#N/A</v>
      </c>
      <c r="BC128" s="23" t="e">
        <f t="shared" ca="1" si="172"/>
        <v>#N/A</v>
      </c>
      <c r="BD128" s="23" t="e">
        <f t="shared" ca="1" si="173"/>
        <v>#N/A</v>
      </c>
      <c r="BE128" s="23" t="e">
        <f t="shared" ca="1" si="180"/>
        <v>#N/A</v>
      </c>
      <c r="BF128" s="23" t="e">
        <f t="shared" ca="1" si="181"/>
        <v>#N/A</v>
      </c>
      <c r="BG128" s="23" t="e">
        <f t="shared" ca="1" si="186"/>
        <v>#N/A</v>
      </c>
      <c r="BH128" s="23" t="e">
        <f t="shared" ca="1" si="187"/>
        <v>#N/A</v>
      </c>
      <c r="BI128" s="23" t="e">
        <f t="shared" ca="1" si="202"/>
        <v>#N/A</v>
      </c>
      <c r="BJ128" s="23" t="e">
        <f t="shared" ca="1" si="203"/>
        <v>#N/A</v>
      </c>
      <c r="BK128" s="23" t="e">
        <f t="shared" ca="1" si="204"/>
        <v>#N/A</v>
      </c>
      <c r="BL128" s="23" t="e">
        <f t="shared" ca="1" si="205"/>
        <v>#N/A</v>
      </c>
      <c r="BM128" s="23" t="e">
        <f t="shared" ca="1" si="208"/>
        <v>#N/A</v>
      </c>
      <c r="BN128" s="23" t="e">
        <f t="shared" ca="1" si="209"/>
        <v>#N/A</v>
      </c>
      <c r="BO128" s="23" t="e">
        <f t="shared" ca="1" si="226"/>
        <v>#N/A</v>
      </c>
      <c r="BP128" s="23" t="e">
        <f t="shared" ca="1" si="227"/>
        <v>#N/A</v>
      </c>
      <c r="BQ128" s="23" t="e">
        <f t="shared" ca="1" si="236"/>
        <v>#N/A</v>
      </c>
      <c r="BR128" s="23" t="e">
        <f t="shared" ca="1" si="237"/>
        <v>#N/A</v>
      </c>
      <c r="BS128" s="23" t="e">
        <f t="shared" ca="1" si="252"/>
        <v>#N/A</v>
      </c>
      <c r="BT128" s="23" t="e">
        <f t="shared" ca="1" si="253"/>
        <v>#N/A</v>
      </c>
      <c r="BU128" s="23" t="e">
        <f t="shared" ca="1" si="254"/>
        <v>#N/A</v>
      </c>
      <c r="BV128" s="23" t="e">
        <f t="shared" ca="1" si="255"/>
        <v>#N/A</v>
      </c>
      <c r="BW128" s="389" t="e">
        <f t="shared" ca="1" si="157"/>
        <v>#N/A</v>
      </c>
      <c r="BX128" s="224" t="e">
        <f t="shared" ca="1" si="158"/>
        <v>#N/A</v>
      </c>
      <c r="BY128" s="93" t="e">
        <f t="shared" ca="1" si="159"/>
        <v>#N/A</v>
      </c>
      <c r="BZ128" s="23" t="e">
        <f t="shared" ca="1" si="184"/>
        <v>#N/A</v>
      </c>
      <c r="CA128" s="23" t="e">
        <f t="shared" ca="1" si="185"/>
        <v>#N/A</v>
      </c>
      <c r="CB128" s="23" t="e">
        <f t="shared" ca="1" si="210"/>
        <v>#N/A</v>
      </c>
      <c r="CC128" s="23" t="e">
        <f t="shared" ca="1" si="211"/>
        <v>#N/A</v>
      </c>
      <c r="CD128" s="23" t="e">
        <f t="shared" ca="1" si="240"/>
        <v>#N/A</v>
      </c>
      <c r="CE128" s="23" t="e">
        <f t="shared" ca="1" si="241"/>
        <v>#N/A</v>
      </c>
      <c r="CF128" s="228" t="e">
        <f t="shared" ca="1" si="160"/>
        <v>#N/A</v>
      </c>
      <c r="CG128" s="224" t="e">
        <f t="shared" ca="1" si="161"/>
        <v>#N/A</v>
      </c>
      <c r="CH128" s="228" t="e">
        <f t="shared" ca="1" si="162"/>
        <v>#N/A</v>
      </c>
      <c r="CI128" s="23" t="e">
        <f t="shared" ca="1" si="163"/>
        <v>#N/A</v>
      </c>
      <c r="CJ128" s="23" t="e">
        <f t="shared" ca="1" si="164"/>
        <v>#N/A</v>
      </c>
      <c r="CK128" s="23" t="e">
        <f t="shared" ca="1" si="168"/>
        <v>#N/A</v>
      </c>
      <c r="CL128" s="23" t="e">
        <f t="shared" ca="1" si="169"/>
        <v>#N/A</v>
      </c>
      <c r="CM128" s="23" t="e">
        <f t="shared" ca="1" si="174"/>
        <v>#N/A</v>
      </c>
      <c r="CN128" s="23" t="e">
        <f t="shared" ca="1" si="175"/>
        <v>#N/A</v>
      </c>
      <c r="CO128" s="23" t="e">
        <f t="shared" ca="1" si="182"/>
        <v>#N/A</v>
      </c>
      <c r="CP128" s="23" t="e">
        <f t="shared" ca="1" si="183"/>
        <v>#N/A</v>
      </c>
      <c r="CQ128" s="23" t="e">
        <f t="shared" ca="1" si="188"/>
        <v>#N/A</v>
      </c>
      <c r="CR128" s="23" t="e">
        <f t="shared" ca="1" si="189"/>
        <v>#N/A</v>
      </c>
      <c r="CS128" s="23" t="e">
        <f t="shared" ca="1" si="190"/>
        <v>#N/A</v>
      </c>
      <c r="CT128" s="23" t="e">
        <f t="shared" ca="1" si="191"/>
        <v>#N/A</v>
      </c>
      <c r="CU128" s="23" t="e">
        <f t="shared" ca="1" si="196"/>
        <v>#N/A</v>
      </c>
      <c r="CV128" s="23" t="e">
        <f t="shared" ca="1" si="197"/>
        <v>#N/A</v>
      </c>
      <c r="CW128" s="23" t="e">
        <f t="shared" ca="1" si="234"/>
        <v>#N/A</v>
      </c>
      <c r="CX128" s="23" t="e">
        <f t="shared" ca="1" si="235"/>
        <v>#N/A</v>
      </c>
      <c r="CY128" s="23" t="e">
        <f t="shared" ca="1" si="198"/>
        <v>#N/A</v>
      </c>
      <c r="CZ128" s="23" t="e">
        <f t="shared" ca="1" si="199"/>
        <v>#N/A</v>
      </c>
      <c r="DA128" s="23" t="e">
        <f t="shared" ca="1" si="212"/>
        <v>#N/A</v>
      </c>
      <c r="DB128" s="23" t="e">
        <f t="shared" ca="1" si="213"/>
        <v>#N/A</v>
      </c>
      <c r="DC128" s="23"/>
      <c r="DD128" s="23"/>
      <c r="DE128" s="23" t="e">
        <f t="shared" ca="1" si="214"/>
        <v>#N/A</v>
      </c>
      <c r="DF128" s="23" t="e">
        <f t="shared" ca="1" si="215"/>
        <v>#N/A</v>
      </c>
      <c r="DG128" s="23" t="e">
        <f t="shared" ca="1" si="220"/>
        <v>#N/A</v>
      </c>
      <c r="DH128" s="23" t="e">
        <f t="shared" ca="1" si="221"/>
        <v>#N/A</v>
      </c>
      <c r="DI128" s="23" t="e">
        <f t="shared" ca="1" si="230"/>
        <v>#N/A</v>
      </c>
      <c r="DJ128" s="23" t="e">
        <f t="shared" ca="1" si="231"/>
        <v>#N/A</v>
      </c>
      <c r="DK128" s="23" t="e">
        <f t="shared" ca="1" si="238"/>
        <v>#N/A</v>
      </c>
      <c r="DL128" s="23" t="e">
        <f t="shared" ca="1" si="239"/>
        <v>#N/A</v>
      </c>
      <c r="DM128" s="23" t="e">
        <f t="shared" ca="1" si="242"/>
        <v>#N/A</v>
      </c>
      <c r="DN128" s="23" t="e">
        <f t="shared" ca="1" si="243"/>
        <v>#N/A</v>
      </c>
      <c r="DO128" s="23" t="e">
        <f t="shared" ca="1" si="244"/>
        <v>#N/A</v>
      </c>
      <c r="DP128" s="23" t="e">
        <f t="shared" ca="1" si="245"/>
        <v>#N/A</v>
      </c>
      <c r="DQ128" s="23" t="e">
        <f t="shared" ca="1" si="258"/>
        <v>#N/A</v>
      </c>
      <c r="DR128" s="23" t="e">
        <f t="shared" ca="1" si="259"/>
        <v>#N/A</v>
      </c>
      <c r="DS128" s="228" t="e">
        <f t="shared" ca="1" si="165"/>
        <v>#N/A</v>
      </c>
      <c r="DT128" s="93" t="e">
        <f t="shared" ca="1" si="166"/>
        <v>#N/A</v>
      </c>
      <c r="DU128" s="228" t="e">
        <f t="shared" ca="1" si="167"/>
        <v>#N/A</v>
      </c>
      <c r="DZ128" s="23" t="e">
        <f t="shared" ca="1" si="192"/>
        <v>#N/A</v>
      </c>
      <c r="EA128" s="23" t="e">
        <f t="shared" ca="1" si="193"/>
        <v>#N/A</v>
      </c>
      <c r="EB128" s="23" t="e">
        <f t="shared" ca="1" si="200"/>
        <v>#N/A</v>
      </c>
      <c r="EC128" s="23" t="e">
        <f t="shared" ca="1" si="201"/>
        <v>#N/A</v>
      </c>
      <c r="ED128" s="23" t="e">
        <f t="shared" ca="1" si="222"/>
        <v>#N/A</v>
      </c>
      <c r="EE128" s="23" t="e">
        <f t="shared" ca="1" si="223"/>
        <v>#N/A</v>
      </c>
      <c r="EF128" s="23" t="e">
        <f t="shared" ca="1" si="250"/>
        <v>#N/A</v>
      </c>
      <c r="EG128" s="23" t="e">
        <f t="shared" ca="1" si="251"/>
        <v>#N/A</v>
      </c>
      <c r="EH128" s="23" t="e">
        <f t="shared" ca="1" si="232"/>
        <v>#N/A</v>
      </c>
      <c r="EI128" s="23" t="e">
        <f t="shared" ca="1" si="233"/>
        <v>#N/A</v>
      </c>
      <c r="EJ128" s="23" t="e">
        <f t="shared" ca="1" si="246"/>
        <v>#N/A</v>
      </c>
      <c r="EK128" s="23" t="e">
        <f t="shared" ca="1" si="247"/>
        <v>#N/A</v>
      </c>
      <c r="EL128" s="23" t="e">
        <f t="shared" ca="1" si="256"/>
        <v>#N/A</v>
      </c>
      <c r="EM128" s="23" t="e">
        <f t="shared" ca="1" si="257"/>
        <v>#N/A</v>
      </c>
      <c r="EN128" s="228" t="e">
        <f t="shared" ca="1" si="151"/>
        <v>#N/A</v>
      </c>
      <c r="EO128" s="93" t="e">
        <f t="shared" ca="1" si="152"/>
        <v>#N/A</v>
      </c>
      <c r="EP128" s="93" t="e">
        <f t="shared" ca="1" si="153"/>
        <v>#N/A</v>
      </c>
    </row>
    <row r="129" spans="1:146" x14ac:dyDescent="0.2">
      <c r="A129" s="172" t="e">
        <f ca="1">VLOOKUP($D129,Curves!$A$2:$I$1700,9)</f>
        <v>#N/A</v>
      </c>
      <c r="B129" s="86" t="e">
        <f t="shared" ca="1" si="136"/>
        <v>#N/A</v>
      </c>
      <c r="C129" s="86">
        <f t="shared" si="137"/>
        <v>28</v>
      </c>
      <c r="D129" s="139">
        <v>40575</v>
      </c>
      <c r="E129" s="173" t="e">
        <f ca="1">VLOOKUP($D129,Curves!$A$2:$H$1700,2)*$B129</f>
        <v>#N/A</v>
      </c>
      <c r="F129" s="172" t="e">
        <f ca="1">VLOOKUP($D129,Curves!$A$2:$H$1700,3)*$B129</f>
        <v>#N/A</v>
      </c>
      <c r="G129" s="172" t="e">
        <f ca="1">VLOOKUP($D129,Curves!$A$2:$H$1700,7)*$B129</f>
        <v>#N/A</v>
      </c>
      <c r="H129" s="172" t="e">
        <f ca="1">VLOOKUP($D129,Curves!$A$2:$H$1700,5)*$B129</f>
        <v>#N/A</v>
      </c>
      <c r="I129" s="172" t="e">
        <f ca="1">VLOOKUP($D129,Curves!$A$2:$H$1700,4)*$B129</f>
        <v>#N/A</v>
      </c>
      <c r="J129" s="174" t="e">
        <f ca="1">VLOOKUP($D129,Curves!$A$2:$H$1700,8)*$B129</f>
        <v>#N/A</v>
      </c>
      <c r="K129" s="172" t="e">
        <f t="shared" ca="1" si="138"/>
        <v>#N/A</v>
      </c>
      <c r="L129" s="140" t="e">
        <f ca="1">VLOOKUP($D129,Curves!$N$2:$T$2600,2)*$B129</f>
        <v>#N/A</v>
      </c>
      <c r="M129" s="141" t="e">
        <f ca="1">VLOOKUP($D129,Curves!$N$2:$T$2600,3)*$B129</f>
        <v>#N/A</v>
      </c>
      <c r="N129" s="181" t="e">
        <f t="shared" ca="1" si="139"/>
        <v>#N/A</v>
      </c>
      <c r="O129" s="182" t="e">
        <f t="shared" ca="1" si="140"/>
        <v>#N/A</v>
      </c>
      <c r="P129" s="173" t="e">
        <f t="shared" ca="1" si="135"/>
        <v>#N/A</v>
      </c>
      <c r="Q129" s="140" t="e">
        <f ca="1">VLOOKUP($D129,Curves!$N$2:$T$2600,4)*$B129</f>
        <v>#N/A</v>
      </c>
      <c r="R129" s="141" t="e">
        <f ca="1">VLOOKUP($D129,Curves!$N$2:$T$2600,5)*$B129</f>
        <v>#N/A</v>
      </c>
      <c r="S129" s="181" t="e">
        <f t="shared" ca="1" si="141"/>
        <v>#N/A</v>
      </c>
      <c r="T129" s="182" t="e">
        <f t="shared" ca="1" si="142"/>
        <v>#N/A</v>
      </c>
      <c r="U129" s="151" t="e">
        <f t="shared" ca="1" si="143"/>
        <v>#N/A</v>
      </c>
      <c r="V129" s="151" t="e">
        <f t="shared" ca="1" si="144"/>
        <v>#N/A</v>
      </c>
      <c r="W129" s="151" t="e">
        <f t="shared" ca="1" si="145"/>
        <v>#N/A</v>
      </c>
      <c r="X129" s="343" t="e">
        <f ca="1">VLOOKUP($D129,[2]CurveFetch!$D$8:$S$13000,16,0)*$B129</f>
        <v>#N/A</v>
      </c>
      <c r="Y129" s="141" t="e">
        <f ca="1">VLOOKUP($D129,Curves!$N$2:$T$2600,7)*$B129</f>
        <v>#N/A</v>
      </c>
      <c r="Z129" s="200" t="e">
        <f t="shared" ca="1" si="146"/>
        <v>#N/A</v>
      </c>
      <c r="AA129" s="181" t="e">
        <f t="shared" ca="1" si="147"/>
        <v>#N/A</v>
      </c>
      <c r="AB129" s="181" t="e">
        <f t="shared" ca="1" si="148"/>
        <v>#N/A</v>
      </c>
      <c r="AC129" s="181" t="e">
        <f t="shared" ca="1" si="148"/>
        <v>#N/A</v>
      </c>
      <c r="AD129" s="181" t="e">
        <f t="shared" ca="1" si="149"/>
        <v>#N/A</v>
      </c>
      <c r="AE129" s="182" t="e">
        <f t="shared" ca="1" si="150"/>
        <v>#N/A</v>
      </c>
      <c r="AF129" s="23" t="e">
        <f t="shared" ca="1" si="176"/>
        <v>#N/A</v>
      </c>
      <c r="AG129" s="23" t="e">
        <f t="shared" ca="1" si="177"/>
        <v>#N/A</v>
      </c>
      <c r="AH129" s="23" t="e">
        <f t="shared" ca="1" si="194"/>
        <v>#N/A</v>
      </c>
      <c r="AI129" s="23" t="e">
        <f t="shared" ca="1" si="195"/>
        <v>#N/A</v>
      </c>
      <c r="AJ129" s="23" t="e">
        <f t="shared" ca="1" si="206"/>
        <v>#N/A</v>
      </c>
      <c r="AK129" s="23" t="e">
        <f t="shared" ca="1" si="207"/>
        <v>#N/A</v>
      </c>
      <c r="AL129" s="23" t="e">
        <f t="shared" ca="1" si="216"/>
        <v>#N/A</v>
      </c>
      <c r="AM129" s="23" t="e">
        <f t="shared" ca="1" si="217"/>
        <v>#N/A</v>
      </c>
      <c r="AN129" s="23" t="e">
        <f t="shared" ca="1" si="224"/>
        <v>#N/A</v>
      </c>
      <c r="AO129" s="23" t="e">
        <f t="shared" ca="1" si="225"/>
        <v>#N/A</v>
      </c>
      <c r="AP129" s="23" t="e">
        <f t="shared" ca="1" si="218"/>
        <v>#N/A</v>
      </c>
      <c r="AQ129" s="23" t="e">
        <f t="shared" ca="1" si="219"/>
        <v>#N/A</v>
      </c>
      <c r="AR129" s="23" t="e">
        <f t="shared" ca="1" si="228"/>
        <v>#N/A</v>
      </c>
      <c r="AS129" s="23" t="e">
        <f t="shared" ca="1" si="229"/>
        <v>#N/A</v>
      </c>
      <c r="AT129" s="23" t="e">
        <f t="shared" ca="1" si="248"/>
        <v>#N/A</v>
      </c>
      <c r="AU129" s="23" t="e">
        <f t="shared" ca="1" si="249"/>
        <v>#N/A</v>
      </c>
      <c r="AV129" s="228" t="e">
        <f t="shared" ca="1" si="154"/>
        <v>#N/A</v>
      </c>
      <c r="AW129" s="26" t="e">
        <f t="shared" ca="1" si="155"/>
        <v>#N/A</v>
      </c>
      <c r="AX129" s="228" t="e">
        <f t="shared" ca="1" si="156"/>
        <v>#N/A</v>
      </c>
      <c r="AY129" s="23" t="e">
        <f t="shared" ca="1" si="170"/>
        <v>#N/A</v>
      </c>
      <c r="AZ129" s="23" t="e">
        <f t="shared" ca="1" si="171"/>
        <v>#N/A</v>
      </c>
      <c r="BA129" s="23" t="e">
        <f t="shared" ca="1" si="178"/>
        <v>#N/A</v>
      </c>
      <c r="BB129" s="23" t="e">
        <f t="shared" ca="1" si="179"/>
        <v>#N/A</v>
      </c>
      <c r="BC129" s="23" t="e">
        <f t="shared" ca="1" si="172"/>
        <v>#N/A</v>
      </c>
      <c r="BD129" s="23" t="e">
        <f t="shared" ca="1" si="173"/>
        <v>#N/A</v>
      </c>
      <c r="BE129" s="23" t="e">
        <f t="shared" ca="1" si="180"/>
        <v>#N/A</v>
      </c>
      <c r="BF129" s="23" t="e">
        <f t="shared" ca="1" si="181"/>
        <v>#N/A</v>
      </c>
      <c r="BG129" s="23" t="e">
        <f t="shared" ca="1" si="186"/>
        <v>#N/A</v>
      </c>
      <c r="BH129" s="23" t="e">
        <f t="shared" ca="1" si="187"/>
        <v>#N/A</v>
      </c>
      <c r="BI129" s="23" t="e">
        <f t="shared" ca="1" si="202"/>
        <v>#N/A</v>
      </c>
      <c r="BJ129" s="23" t="e">
        <f t="shared" ca="1" si="203"/>
        <v>#N/A</v>
      </c>
      <c r="BK129" s="23" t="e">
        <f t="shared" ca="1" si="204"/>
        <v>#N/A</v>
      </c>
      <c r="BL129" s="23" t="e">
        <f t="shared" ca="1" si="205"/>
        <v>#N/A</v>
      </c>
      <c r="BM129" s="23" t="e">
        <f t="shared" ca="1" si="208"/>
        <v>#N/A</v>
      </c>
      <c r="BN129" s="23" t="e">
        <f t="shared" ca="1" si="209"/>
        <v>#N/A</v>
      </c>
      <c r="BO129" s="23" t="e">
        <f t="shared" ca="1" si="226"/>
        <v>#N/A</v>
      </c>
      <c r="BP129" s="23" t="e">
        <f t="shared" ca="1" si="227"/>
        <v>#N/A</v>
      </c>
      <c r="BQ129" s="23" t="e">
        <f t="shared" ca="1" si="236"/>
        <v>#N/A</v>
      </c>
      <c r="BR129" s="23" t="e">
        <f t="shared" ca="1" si="237"/>
        <v>#N/A</v>
      </c>
      <c r="BS129" s="23" t="e">
        <f t="shared" ca="1" si="252"/>
        <v>#N/A</v>
      </c>
      <c r="BT129" s="23" t="e">
        <f t="shared" ca="1" si="253"/>
        <v>#N/A</v>
      </c>
      <c r="BU129" s="23" t="e">
        <f t="shared" ca="1" si="254"/>
        <v>#N/A</v>
      </c>
      <c r="BV129" s="23" t="e">
        <f t="shared" ca="1" si="255"/>
        <v>#N/A</v>
      </c>
      <c r="BW129" s="389" t="e">
        <f t="shared" ca="1" si="157"/>
        <v>#N/A</v>
      </c>
      <c r="BX129" s="224" t="e">
        <f t="shared" ca="1" si="158"/>
        <v>#N/A</v>
      </c>
      <c r="BY129" s="93" t="e">
        <f t="shared" ca="1" si="159"/>
        <v>#N/A</v>
      </c>
      <c r="BZ129" s="23" t="e">
        <f t="shared" ca="1" si="184"/>
        <v>#N/A</v>
      </c>
      <c r="CA129" s="23" t="e">
        <f t="shared" ca="1" si="185"/>
        <v>#N/A</v>
      </c>
      <c r="CB129" s="23" t="e">
        <f t="shared" ca="1" si="210"/>
        <v>#N/A</v>
      </c>
      <c r="CC129" s="23" t="e">
        <f t="shared" ca="1" si="211"/>
        <v>#N/A</v>
      </c>
      <c r="CD129" s="23" t="e">
        <f t="shared" ca="1" si="240"/>
        <v>#N/A</v>
      </c>
      <c r="CE129" s="23" t="e">
        <f t="shared" ca="1" si="241"/>
        <v>#N/A</v>
      </c>
      <c r="CF129" s="228" t="e">
        <f t="shared" ca="1" si="160"/>
        <v>#N/A</v>
      </c>
      <c r="CG129" s="224" t="e">
        <f t="shared" ca="1" si="161"/>
        <v>#N/A</v>
      </c>
      <c r="CH129" s="228" t="e">
        <f t="shared" ca="1" si="162"/>
        <v>#N/A</v>
      </c>
      <c r="CI129" s="23" t="e">
        <f t="shared" ca="1" si="163"/>
        <v>#N/A</v>
      </c>
      <c r="CJ129" s="23" t="e">
        <f t="shared" ca="1" si="164"/>
        <v>#N/A</v>
      </c>
      <c r="CK129" s="23" t="e">
        <f t="shared" ca="1" si="168"/>
        <v>#N/A</v>
      </c>
      <c r="CL129" s="23" t="e">
        <f t="shared" ca="1" si="169"/>
        <v>#N/A</v>
      </c>
      <c r="CM129" s="23" t="e">
        <f t="shared" ca="1" si="174"/>
        <v>#N/A</v>
      </c>
      <c r="CN129" s="23" t="e">
        <f t="shared" ca="1" si="175"/>
        <v>#N/A</v>
      </c>
      <c r="CO129" s="23" t="e">
        <f t="shared" ca="1" si="182"/>
        <v>#N/A</v>
      </c>
      <c r="CP129" s="23" t="e">
        <f t="shared" ca="1" si="183"/>
        <v>#N/A</v>
      </c>
      <c r="CQ129" s="23" t="e">
        <f t="shared" ca="1" si="188"/>
        <v>#N/A</v>
      </c>
      <c r="CR129" s="23" t="e">
        <f t="shared" ca="1" si="189"/>
        <v>#N/A</v>
      </c>
      <c r="CS129" s="23" t="e">
        <f t="shared" ca="1" si="190"/>
        <v>#N/A</v>
      </c>
      <c r="CT129" s="23" t="e">
        <f t="shared" ca="1" si="191"/>
        <v>#N/A</v>
      </c>
      <c r="CU129" s="23" t="e">
        <f t="shared" ca="1" si="196"/>
        <v>#N/A</v>
      </c>
      <c r="CV129" s="23" t="e">
        <f t="shared" ca="1" si="197"/>
        <v>#N/A</v>
      </c>
      <c r="CW129" s="23" t="e">
        <f t="shared" ca="1" si="234"/>
        <v>#N/A</v>
      </c>
      <c r="CX129" s="23" t="e">
        <f t="shared" ca="1" si="235"/>
        <v>#N/A</v>
      </c>
      <c r="CY129" s="23" t="e">
        <f t="shared" ca="1" si="198"/>
        <v>#N/A</v>
      </c>
      <c r="CZ129" s="23" t="e">
        <f t="shared" ca="1" si="199"/>
        <v>#N/A</v>
      </c>
      <c r="DA129" s="23" t="e">
        <f t="shared" ca="1" si="212"/>
        <v>#N/A</v>
      </c>
      <c r="DB129" s="23" t="e">
        <f t="shared" ca="1" si="213"/>
        <v>#N/A</v>
      </c>
      <c r="DC129" s="23"/>
      <c r="DD129" s="23"/>
      <c r="DE129" s="23" t="e">
        <f t="shared" ca="1" si="214"/>
        <v>#N/A</v>
      </c>
      <c r="DF129" s="23" t="e">
        <f t="shared" ca="1" si="215"/>
        <v>#N/A</v>
      </c>
      <c r="DG129" s="23" t="e">
        <f t="shared" ca="1" si="220"/>
        <v>#N/A</v>
      </c>
      <c r="DH129" s="23" t="e">
        <f t="shared" ca="1" si="221"/>
        <v>#N/A</v>
      </c>
      <c r="DI129" s="23" t="e">
        <f t="shared" ca="1" si="230"/>
        <v>#N/A</v>
      </c>
      <c r="DJ129" s="23" t="e">
        <f t="shared" ca="1" si="231"/>
        <v>#N/A</v>
      </c>
      <c r="DK129" s="23" t="e">
        <f t="shared" ca="1" si="238"/>
        <v>#N/A</v>
      </c>
      <c r="DL129" s="23" t="e">
        <f t="shared" ca="1" si="239"/>
        <v>#N/A</v>
      </c>
      <c r="DM129" s="23" t="e">
        <f t="shared" ca="1" si="242"/>
        <v>#N/A</v>
      </c>
      <c r="DN129" s="23" t="e">
        <f t="shared" ca="1" si="243"/>
        <v>#N/A</v>
      </c>
      <c r="DO129" s="23" t="e">
        <f t="shared" ca="1" si="244"/>
        <v>#N/A</v>
      </c>
      <c r="DP129" s="23" t="e">
        <f t="shared" ca="1" si="245"/>
        <v>#N/A</v>
      </c>
      <c r="DQ129" s="23" t="e">
        <f t="shared" ca="1" si="258"/>
        <v>#N/A</v>
      </c>
      <c r="DR129" s="23" t="e">
        <f t="shared" ca="1" si="259"/>
        <v>#N/A</v>
      </c>
      <c r="DS129" s="228" t="e">
        <f t="shared" ca="1" si="165"/>
        <v>#N/A</v>
      </c>
      <c r="DT129" s="93" t="e">
        <f t="shared" ca="1" si="166"/>
        <v>#N/A</v>
      </c>
      <c r="DU129" s="228" t="e">
        <f t="shared" ca="1" si="167"/>
        <v>#N/A</v>
      </c>
      <c r="DZ129" s="23" t="e">
        <f t="shared" ca="1" si="192"/>
        <v>#N/A</v>
      </c>
      <c r="EA129" s="23" t="e">
        <f t="shared" ca="1" si="193"/>
        <v>#N/A</v>
      </c>
      <c r="EB129" s="23" t="e">
        <f t="shared" ca="1" si="200"/>
        <v>#N/A</v>
      </c>
      <c r="EC129" s="23" t="e">
        <f t="shared" ca="1" si="201"/>
        <v>#N/A</v>
      </c>
      <c r="ED129" s="23" t="e">
        <f t="shared" ca="1" si="222"/>
        <v>#N/A</v>
      </c>
      <c r="EE129" s="23" t="e">
        <f t="shared" ca="1" si="223"/>
        <v>#N/A</v>
      </c>
      <c r="EF129" s="23" t="e">
        <f t="shared" ca="1" si="250"/>
        <v>#N/A</v>
      </c>
      <c r="EG129" s="23" t="e">
        <f t="shared" ca="1" si="251"/>
        <v>#N/A</v>
      </c>
      <c r="EH129" s="23" t="e">
        <f t="shared" ca="1" si="232"/>
        <v>#N/A</v>
      </c>
      <c r="EI129" s="23" t="e">
        <f t="shared" ca="1" si="233"/>
        <v>#N/A</v>
      </c>
      <c r="EJ129" s="23" t="e">
        <f t="shared" ca="1" si="246"/>
        <v>#N/A</v>
      </c>
      <c r="EK129" s="23" t="e">
        <f t="shared" ca="1" si="247"/>
        <v>#N/A</v>
      </c>
      <c r="EL129" s="23" t="e">
        <f t="shared" ca="1" si="256"/>
        <v>#N/A</v>
      </c>
      <c r="EM129" s="23" t="e">
        <f t="shared" ca="1" si="257"/>
        <v>#N/A</v>
      </c>
      <c r="EN129" s="228" t="e">
        <f t="shared" ca="1" si="151"/>
        <v>#N/A</v>
      </c>
      <c r="EO129" s="93" t="e">
        <f t="shared" ca="1" si="152"/>
        <v>#N/A</v>
      </c>
      <c r="EP129" s="93" t="e">
        <f t="shared" ca="1" si="153"/>
        <v>#N/A</v>
      </c>
    </row>
    <row r="130" spans="1:146" x14ac:dyDescent="0.2">
      <c r="A130" s="172" t="e">
        <f ca="1">VLOOKUP($D130,Curves!$A$2:$I$1700,9)</f>
        <v>#N/A</v>
      </c>
      <c r="B130" s="86" t="e">
        <f t="shared" ca="1" si="136"/>
        <v>#N/A</v>
      </c>
      <c r="C130" s="86">
        <f t="shared" si="137"/>
        <v>31</v>
      </c>
      <c r="D130" s="139">
        <v>40603</v>
      </c>
      <c r="E130" s="173" t="e">
        <f ca="1">VLOOKUP($D130,Curves!$A$2:$H$1700,2)*$B130</f>
        <v>#N/A</v>
      </c>
      <c r="F130" s="172" t="e">
        <f ca="1">VLOOKUP($D130,Curves!$A$2:$H$1700,3)*$B130</f>
        <v>#N/A</v>
      </c>
      <c r="G130" s="172" t="e">
        <f ca="1">VLOOKUP($D130,Curves!$A$2:$H$1700,7)*$B130</f>
        <v>#N/A</v>
      </c>
      <c r="H130" s="172" t="e">
        <f ca="1">VLOOKUP($D130,Curves!$A$2:$H$1700,5)*$B130</f>
        <v>#N/A</v>
      </c>
      <c r="I130" s="172" t="e">
        <f ca="1">VLOOKUP($D130,Curves!$A$2:$H$1700,4)*$B130</f>
        <v>#N/A</v>
      </c>
      <c r="J130" s="174" t="e">
        <f ca="1">VLOOKUP($D130,Curves!$A$2:$H$1700,8)*$B130</f>
        <v>#N/A</v>
      </c>
      <c r="K130" s="172" t="e">
        <f t="shared" ca="1" si="138"/>
        <v>#N/A</v>
      </c>
      <c r="L130" s="140" t="e">
        <f ca="1">VLOOKUP($D130,Curves!$N$2:$T$2600,2)*$B130</f>
        <v>#N/A</v>
      </c>
      <c r="M130" s="141" t="e">
        <f ca="1">VLOOKUP($D130,Curves!$N$2:$T$2600,3)*$B130</f>
        <v>#N/A</v>
      </c>
      <c r="N130" s="181" t="e">
        <f t="shared" ca="1" si="139"/>
        <v>#N/A</v>
      </c>
      <c r="O130" s="182" t="e">
        <f t="shared" ca="1" si="140"/>
        <v>#N/A</v>
      </c>
      <c r="P130" s="173" t="e">
        <f t="shared" ca="1" si="135"/>
        <v>#N/A</v>
      </c>
      <c r="Q130" s="140" t="e">
        <f ca="1">VLOOKUP($D130,Curves!$N$2:$T$2600,4)*$B130</f>
        <v>#N/A</v>
      </c>
      <c r="R130" s="141" t="e">
        <f ca="1">VLOOKUP($D130,Curves!$N$2:$T$2600,5)*$B130</f>
        <v>#N/A</v>
      </c>
      <c r="S130" s="181" t="e">
        <f t="shared" ca="1" si="141"/>
        <v>#N/A</v>
      </c>
      <c r="T130" s="182" t="e">
        <f t="shared" ca="1" si="142"/>
        <v>#N/A</v>
      </c>
      <c r="U130" s="151" t="e">
        <f t="shared" ca="1" si="143"/>
        <v>#N/A</v>
      </c>
      <c r="V130" s="151" t="e">
        <f t="shared" ca="1" si="144"/>
        <v>#N/A</v>
      </c>
      <c r="W130" s="151" t="e">
        <f t="shared" ca="1" si="145"/>
        <v>#N/A</v>
      </c>
      <c r="X130" s="343" t="e">
        <f ca="1">VLOOKUP($D130,[2]CurveFetch!$D$8:$S$13000,16,0)*$B130</f>
        <v>#N/A</v>
      </c>
      <c r="Y130" s="141" t="e">
        <f ca="1">VLOOKUP($D130,Curves!$N$2:$T$2600,7)*$B130</f>
        <v>#N/A</v>
      </c>
      <c r="Z130" s="200" t="e">
        <f t="shared" ca="1" si="146"/>
        <v>#N/A</v>
      </c>
      <c r="AA130" s="181" t="e">
        <f t="shared" ca="1" si="147"/>
        <v>#N/A</v>
      </c>
      <c r="AB130" s="181" t="e">
        <f t="shared" ca="1" si="148"/>
        <v>#N/A</v>
      </c>
      <c r="AC130" s="181" t="e">
        <f t="shared" ca="1" si="148"/>
        <v>#N/A</v>
      </c>
      <c r="AD130" s="181" t="e">
        <f t="shared" ca="1" si="149"/>
        <v>#N/A</v>
      </c>
      <c r="AE130" s="182" t="e">
        <f t="shared" ca="1" si="150"/>
        <v>#N/A</v>
      </c>
      <c r="AF130" s="23" t="e">
        <f t="shared" ca="1" si="176"/>
        <v>#N/A</v>
      </c>
      <c r="AG130" s="23" t="e">
        <f t="shared" ca="1" si="177"/>
        <v>#N/A</v>
      </c>
      <c r="AH130" s="23" t="e">
        <f t="shared" ca="1" si="194"/>
        <v>#N/A</v>
      </c>
      <c r="AI130" s="23" t="e">
        <f t="shared" ca="1" si="195"/>
        <v>#N/A</v>
      </c>
      <c r="AJ130" s="23" t="e">
        <f t="shared" ca="1" si="206"/>
        <v>#N/A</v>
      </c>
      <c r="AK130" s="23" t="e">
        <f t="shared" ca="1" si="207"/>
        <v>#N/A</v>
      </c>
      <c r="AL130" s="23" t="e">
        <f t="shared" ca="1" si="216"/>
        <v>#N/A</v>
      </c>
      <c r="AM130" s="23" t="e">
        <f t="shared" ca="1" si="217"/>
        <v>#N/A</v>
      </c>
      <c r="AN130" s="23" t="e">
        <f t="shared" ca="1" si="224"/>
        <v>#N/A</v>
      </c>
      <c r="AO130" s="23" t="e">
        <f t="shared" ca="1" si="225"/>
        <v>#N/A</v>
      </c>
      <c r="AP130" s="23" t="e">
        <f t="shared" ca="1" si="218"/>
        <v>#N/A</v>
      </c>
      <c r="AQ130" s="23" t="e">
        <f t="shared" ca="1" si="219"/>
        <v>#N/A</v>
      </c>
      <c r="AR130" s="23" t="e">
        <f t="shared" ca="1" si="228"/>
        <v>#N/A</v>
      </c>
      <c r="AS130" s="23" t="e">
        <f t="shared" ca="1" si="229"/>
        <v>#N/A</v>
      </c>
      <c r="AT130" s="23" t="e">
        <f t="shared" ca="1" si="248"/>
        <v>#N/A</v>
      </c>
      <c r="AU130" s="23" t="e">
        <f t="shared" ca="1" si="249"/>
        <v>#N/A</v>
      </c>
      <c r="AV130" s="228" t="e">
        <f t="shared" ca="1" si="154"/>
        <v>#N/A</v>
      </c>
      <c r="AW130" s="26" t="e">
        <f t="shared" ca="1" si="155"/>
        <v>#N/A</v>
      </c>
      <c r="AX130" s="228" t="e">
        <f t="shared" ca="1" si="156"/>
        <v>#N/A</v>
      </c>
      <c r="AY130" s="23" t="e">
        <f t="shared" ca="1" si="170"/>
        <v>#N/A</v>
      </c>
      <c r="AZ130" s="23" t="e">
        <f t="shared" ca="1" si="171"/>
        <v>#N/A</v>
      </c>
      <c r="BA130" s="23" t="e">
        <f t="shared" ca="1" si="178"/>
        <v>#N/A</v>
      </c>
      <c r="BB130" s="23" t="e">
        <f t="shared" ca="1" si="179"/>
        <v>#N/A</v>
      </c>
      <c r="BC130" s="23" t="e">
        <f t="shared" ca="1" si="172"/>
        <v>#N/A</v>
      </c>
      <c r="BD130" s="23" t="e">
        <f t="shared" ca="1" si="173"/>
        <v>#N/A</v>
      </c>
      <c r="BE130" s="23" t="e">
        <f t="shared" ca="1" si="180"/>
        <v>#N/A</v>
      </c>
      <c r="BF130" s="23" t="e">
        <f t="shared" ca="1" si="181"/>
        <v>#N/A</v>
      </c>
      <c r="BG130" s="23" t="e">
        <f t="shared" ca="1" si="186"/>
        <v>#N/A</v>
      </c>
      <c r="BH130" s="23" t="e">
        <f t="shared" ca="1" si="187"/>
        <v>#N/A</v>
      </c>
      <c r="BI130" s="23" t="e">
        <f t="shared" ca="1" si="202"/>
        <v>#N/A</v>
      </c>
      <c r="BJ130" s="23" t="e">
        <f t="shared" ca="1" si="203"/>
        <v>#N/A</v>
      </c>
      <c r="BK130" s="23" t="e">
        <f t="shared" ca="1" si="204"/>
        <v>#N/A</v>
      </c>
      <c r="BL130" s="23" t="e">
        <f t="shared" ca="1" si="205"/>
        <v>#N/A</v>
      </c>
      <c r="BM130" s="23" t="e">
        <f t="shared" ca="1" si="208"/>
        <v>#N/A</v>
      </c>
      <c r="BN130" s="23" t="e">
        <f t="shared" ca="1" si="209"/>
        <v>#N/A</v>
      </c>
      <c r="BO130" s="23" t="e">
        <f t="shared" ca="1" si="226"/>
        <v>#N/A</v>
      </c>
      <c r="BP130" s="23" t="e">
        <f t="shared" ca="1" si="227"/>
        <v>#N/A</v>
      </c>
      <c r="BQ130" s="23" t="e">
        <f t="shared" ca="1" si="236"/>
        <v>#N/A</v>
      </c>
      <c r="BR130" s="23" t="e">
        <f t="shared" ca="1" si="237"/>
        <v>#N/A</v>
      </c>
      <c r="BS130" s="23" t="e">
        <f t="shared" ca="1" si="252"/>
        <v>#N/A</v>
      </c>
      <c r="BT130" s="23" t="e">
        <f t="shared" ca="1" si="253"/>
        <v>#N/A</v>
      </c>
      <c r="BU130" s="23" t="e">
        <f t="shared" ca="1" si="254"/>
        <v>#N/A</v>
      </c>
      <c r="BV130" s="23" t="e">
        <f t="shared" ca="1" si="255"/>
        <v>#N/A</v>
      </c>
      <c r="BW130" s="389" t="e">
        <f t="shared" ca="1" si="157"/>
        <v>#N/A</v>
      </c>
      <c r="BX130" s="224" t="e">
        <f t="shared" ca="1" si="158"/>
        <v>#N/A</v>
      </c>
      <c r="BY130" s="93" t="e">
        <f t="shared" ca="1" si="159"/>
        <v>#N/A</v>
      </c>
      <c r="BZ130" s="23" t="e">
        <f t="shared" ca="1" si="184"/>
        <v>#N/A</v>
      </c>
      <c r="CA130" s="23" t="e">
        <f t="shared" ca="1" si="185"/>
        <v>#N/A</v>
      </c>
      <c r="CB130" s="23" t="e">
        <f t="shared" ca="1" si="210"/>
        <v>#N/A</v>
      </c>
      <c r="CC130" s="23" t="e">
        <f t="shared" ca="1" si="211"/>
        <v>#N/A</v>
      </c>
      <c r="CD130" s="23" t="e">
        <f t="shared" ca="1" si="240"/>
        <v>#N/A</v>
      </c>
      <c r="CE130" s="23" t="e">
        <f t="shared" ca="1" si="241"/>
        <v>#N/A</v>
      </c>
      <c r="CF130" s="228" t="e">
        <f t="shared" ca="1" si="160"/>
        <v>#N/A</v>
      </c>
      <c r="CG130" s="224" t="e">
        <f t="shared" ca="1" si="161"/>
        <v>#N/A</v>
      </c>
      <c r="CH130" s="228" t="e">
        <f t="shared" ca="1" si="162"/>
        <v>#N/A</v>
      </c>
      <c r="CI130" s="23" t="e">
        <f t="shared" ca="1" si="163"/>
        <v>#N/A</v>
      </c>
      <c r="CJ130" s="23" t="e">
        <f t="shared" ca="1" si="164"/>
        <v>#N/A</v>
      </c>
      <c r="CK130" s="23" t="e">
        <f t="shared" ca="1" si="168"/>
        <v>#N/A</v>
      </c>
      <c r="CL130" s="23" t="e">
        <f t="shared" ca="1" si="169"/>
        <v>#N/A</v>
      </c>
      <c r="CM130" s="23" t="e">
        <f t="shared" ca="1" si="174"/>
        <v>#N/A</v>
      </c>
      <c r="CN130" s="23" t="e">
        <f t="shared" ca="1" si="175"/>
        <v>#N/A</v>
      </c>
      <c r="CO130" s="23" t="e">
        <f t="shared" ca="1" si="182"/>
        <v>#N/A</v>
      </c>
      <c r="CP130" s="23" t="e">
        <f t="shared" ca="1" si="183"/>
        <v>#N/A</v>
      </c>
      <c r="CQ130" s="23" t="e">
        <f t="shared" ca="1" si="188"/>
        <v>#N/A</v>
      </c>
      <c r="CR130" s="23" t="e">
        <f t="shared" ca="1" si="189"/>
        <v>#N/A</v>
      </c>
      <c r="CS130" s="23" t="e">
        <f t="shared" ca="1" si="190"/>
        <v>#N/A</v>
      </c>
      <c r="CT130" s="23" t="e">
        <f t="shared" ca="1" si="191"/>
        <v>#N/A</v>
      </c>
      <c r="CU130" s="23" t="e">
        <f t="shared" ca="1" si="196"/>
        <v>#N/A</v>
      </c>
      <c r="CV130" s="23" t="e">
        <f t="shared" ca="1" si="197"/>
        <v>#N/A</v>
      </c>
      <c r="CW130" s="23" t="e">
        <f t="shared" ca="1" si="234"/>
        <v>#N/A</v>
      </c>
      <c r="CX130" s="23" t="e">
        <f t="shared" ca="1" si="235"/>
        <v>#N/A</v>
      </c>
      <c r="CY130" s="23" t="e">
        <f t="shared" ca="1" si="198"/>
        <v>#N/A</v>
      </c>
      <c r="CZ130" s="23" t="e">
        <f t="shared" ca="1" si="199"/>
        <v>#N/A</v>
      </c>
      <c r="DA130" s="23" t="e">
        <f t="shared" ca="1" si="212"/>
        <v>#N/A</v>
      </c>
      <c r="DB130" s="23" t="e">
        <f t="shared" ca="1" si="213"/>
        <v>#N/A</v>
      </c>
      <c r="DC130" s="23"/>
      <c r="DD130" s="23"/>
      <c r="DE130" s="23" t="e">
        <f t="shared" ca="1" si="214"/>
        <v>#N/A</v>
      </c>
      <c r="DF130" s="23" t="e">
        <f t="shared" ca="1" si="215"/>
        <v>#N/A</v>
      </c>
      <c r="DG130" s="23" t="e">
        <f t="shared" ca="1" si="220"/>
        <v>#N/A</v>
      </c>
      <c r="DH130" s="23" t="e">
        <f t="shared" ca="1" si="221"/>
        <v>#N/A</v>
      </c>
      <c r="DI130" s="23" t="e">
        <f t="shared" ca="1" si="230"/>
        <v>#N/A</v>
      </c>
      <c r="DJ130" s="23" t="e">
        <f t="shared" ca="1" si="231"/>
        <v>#N/A</v>
      </c>
      <c r="DK130" s="23" t="e">
        <f t="shared" ca="1" si="238"/>
        <v>#N/A</v>
      </c>
      <c r="DL130" s="23" t="e">
        <f t="shared" ca="1" si="239"/>
        <v>#N/A</v>
      </c>
      <c r="DM130" s="23" t="e">
        <f t="shared" ca="1" si="242"/>
        <v>#N/A</v>
      </c>
      <c r="DN130" s="23" t="e">
        <f t="shared" ca="1" si="243"/>
        <v>#N/A</v>
      </c>
      <c r="DO130" s="23" t="e">
        <f t="shared" ca="1" si="244"/>
        <v>#N/A</v>
      </c>
      <c r="DP130" s="23" t="e">
        <f t="shared" ca="1" si="245"/>
        <v>#N/A</v>
      </c>
      <c r="DQ130" s="23" t="e">
        <f t="shared" ca="1" si="258"/>
        <v>#N/A</v>
      </c>
      <c r="DR130" s="23" t="e">
        <f t="shared" ca="1" si="259"/>
        <v>#N/A</v>
      </c>
      <c r="DS130" s="228" t="e">
        <f t="shared" ca="1" si="165"/>
        <v>#N/A</v>
      </c>
      <c r="DT130" s="93" t="e">
        <f t="shared" ca="1" si="166"/>
        <v>#N/A</v>
      </c>
      <c r="DU130" s="228" t="e">
        <f t="shared" ca="1" si="167"/>
        <v>#N/A</v>
      </c>
      <c r="DZ130" s="23" t="e">
        <f t="shared" ca="1" si="192"/>
        <v>#N/A</v>
      </c>
      <c r="EA130" s="23" t="e">
        <f t="shared" ca="1" si="193"/>
        <v>#N/A</v>
      </c>
      <c r="EB130" s="23" t="e">
        <f t="shared" ca="1" si="200"/>
        <v>#N/A</v>
      </c>
      <c r="EC130" s="23" t="e">
        <f t="shared" ca="1" si="201"/>
        <v>#N/A</v>
      </c>
      <c r="ED130" s="23" t="e">
        <f t="shared" ca="1" si="222"/>
        <v>#N/A</v>
      </c>
      <c r="EE130" s="23" t="e">
        <f t="shared" ca="1" si="223"/>
        <v>#N/A</v>
      </c>
      <c r="EF130" s="23" t="e">
        <f t="shared" ca="1" si="250"/>
        <v>#N/A</v>
      </c>
      <c r="EG130" s="23" t="e">
        <f t="shared" ca="1" si="251"/>
        <v>#N/A</v>
      </c>
      <c r="EH130" s="23" t="e">
        <f t="shared" ca="1" si="232"/>
        <v>#N/A</v>
      </c>
      <c r="EI130" s="23" t="e">
        <f t="shared" ca="1" si="233"/>
        <v>#N/A</v>
      </c>
      <c r="EJ130" s="23" t="e">
        <f t="shared" ca="1" si="246"/>
        <v>#N/A</v>
      </c>
      <c r="EK130" s="23" t="e">
        <f t="shared" ca="1" si="247"/>
        <v>#N/A</v>
      </c>
      <c r="EL130" s="23" t="e">
        <f t="shared" ca="1" si="256"/>
        <v>#N/A</v>
      </c>
      <c r="EM130" s="23" t="e">
        <f t="shared" ca="1" si="257"/>
        <v>#N/A</v>
      </c>
      <c r="EN130" s="228" t="e">
        <f t="shared" ca="1" si="151"/>
        <v>#N/A</v>
      </c>
      <c r="EO130" s="93" t="e">
        <f t="shared" ca="1" si="152"/>
        <v>#N/A</v>
      </c>
      <c r="EP130" s="93" t="e">
        <f t="shared" ca="1" si="153"/>
        <v>#N/A</v>
      </c>
    </row>
    <row r="131" spans="1:146" x14ac:dyDescent="0.2">
      <c r="A131" s="172" t="e">
        <f ca="1">VLOOKUP($D131,Curves!$A$2:$I$1700,9)</f>
        <v>#N/A</v>
      </c>
      <c r="B131" s="86" t="e">
        <f t="shared" ca="1" si="136"/>
        <v>#N/A</v>
      </c>
      <c r="C131" s="86">
        <f t="shared" si="137"/>
        <v>30</v>
      </c>
      <c r="D131" s="139">
        <v>40634</v>
      </c>
      <c r="E131" s="173" t="e">
        <f ca="1">VLOOKUP($D131,Curves!$A$2:$H$1700,2)*$B131</f>
        <v>#N/A</v>
      </c>
      <c r="F131" s="172" t="e">
        <f ca="1">VLOOKUP($D131,Curves!$A$2:$H$1700,3)*$B131</f>
        <v>#N/A</v>
      </c>
      <c r="G131" s="172" t="e">
        <f ca="1">VLOOKUP($D131,Curves!$A$2:$H$1700,7)*$B131</f>
        <v>#N/A</v>
      </c>
      <c r="H131" s="172" t="e">
        <f ca="1">VLOOKUP($D131,Curves!$A$2:$H$1700,5)*$B131</f>
        <v>#N/A</v>
      </c>
      <c r="I131" s="172" t="e">
        <f ca="1">VLOOKUP($D131,Curves!$A$2:$H$1700,4)*$B131</f>
        <v>#N/A</v>
      </c>
      <c r="J131" s="174" t="e">
        <f ca="1">VLOOKUP($D131,Curves!$A$2:$H$1700,8)*$B131</f>
        <v>#N/A</v>
      </c>
      <c r="K131" s="172" t="e">
        <f t="shared" ca="1" si="138"/>
        <v>#N/A</v>
      </c>
      <c r="L131" s="140" t="e">
        <f ca="1">VLOOKUP($D131,Curves!$N$2:$T$2600,2)*$B131</f>
        <v>#N/A</v>
      </c>
      <c r="M131" s="141" t="e">
        <f ca="1">VLOOKUP($D131,Curves!$N$2:$T$2600,3)*$B131</f>
        <v>#N/A</v>
      </c>
      <c r="N131" s="181" t="e">
        <f t="shared" ca="1" si="139"/>
        <v>#N/A</v>
      </c>
      <c r="O131" s="182" t="e">
        <f t="shared" ca="1" si="140"/>
        <v>#N/A</v>
      </c>
      <c r="P131" s="173" t="e">
        <f t="shared" ca="1" si="135"/>
        <v>#N/A</v>
      </c>
      <c r="Q131" s="140" t="e">
        <f ca="1">VLOOKUP($D131,Curves!$N$2:$T$2600,4)*$B131</f>
        <v>#N/A</v>
      </c>
      <c r="R131" s="141" t="e">
        <f ca="1">VLOOKUP($D131,Curves!$N$2:$T$2600,5)*$B131</f>
        <v>#N/A</v>
      </c>
      <c r="S131" s="181" t="e">
        <f t="shared" ca="1" si="141"/>
        <v>#N/A</v>
      </c>
      <c r="T131" s="182" t="e">
        <f t="shared" ca="1" si="142"/>
        <v>#N/A</v>
      </c>
      <c r="U131" s="151" t="e">
        <f t="shared" ca="1" si="143"/>
        <v>#N/A</v>
      </c>
      <c r="V131" s="151" t="e">
        <f t="shared" ca="1" si="144"/>
        <v>#N/A</v>
      </c>
      <c r="W131" s="151" t="e">
        <f t="shared" ca="1" si="145"/>
        <v>#N/A</v>
      </c>
      <c r="X131" s="343" t="e">
        <f ca="1">VLOOKUP($D131,[2]CurveFetch!$D$8:$S$13000,16,0)*$B131</f>
        <v>#N/A</v>
      </c>
      <c r="Y131" s="141" t="e">
        <f ca="1">VLOOKUP($D131,Curves!$N$2:$T$2600,7)*$B131</f>
        <v>#N/A</v>
      </c>
      <c r="Z131" s="200" t="e">
        <f t="shared" ca="1" si="146"/>
        <v>#N/A</v>
      </c>
      <c r="AA131" s="181" t="e">
        <f t="shared" ca="1" si="147"/>
        <v>#N/A</v>
      </c>
      <c r="AB131" s="181" t="e">
        <f t="shared" ca="1" si="148"/>
        <v>#N/A</v>
      </c>
      <c r="AC131" s="181" t="e">
        <f t="shared" ca="1" si="148"/>
        <v>#N/A</v>
      </c>
      <c r="AD131" s="181" t="e">
        <f t="shared" ca="1" si="149"/>
        <v>#N/A</v>
      </c>
      <c r="AE131" s="182" t="e">
        <f t="shared" ca="1" si="150"/>
        <v>#N/A</v>
      </c>
      <c r="AF131" s="23" t="e">
        <f t="shared" ca="1" si="176"/>
        <v>#N/A</v>
      </c>
      <c r="AG131" s="23" t="e">
        <f t="shared" ca="1" si="177"/>
        <v>#N/A</v>
      </c>
      <c r="AH131" s="23" t="e">
        <f t="shared" ca="1" si="194"/>
        <v>#N/A</v>
      </c>
      <c r="AI131" s="23" t="e">
        <f t="shared" ca="1" si="195"/>
        <v>#N/A</v>
      </c>
      <c r="AJ131" s="23" t="e">
        <f t="shared" ca="1" si="206"/>
        <v>#N/A</v>
      </c>
      <c r="AK131" s="23" t="e">
        <f t="shared" ca="1" si="207"/>
        <v>#N/A</v>
      </c>
      <c r="AL131" s="23" t="e">
        <f t="shared" ca="1" si="216"/>
        <v>#N/A</v>
      </c>
      <c r="AM131" s="23" t="e">
        <f t="shared" ca="1" si="217"/>
        <v>#N/A</v>
      </c>
      <c r="AN131" s="23" t="e">
        <f t="shared" ca="1" si="224"/>
        <v>#N/A</v>
      </c>
      <c r="AO131" s="23" t="e">
        <f t="shared" ca="1" si="225"/>
        <v>#N/A</v>
      </c>
      <c r="AP131" s="23" t="e">
        <f t="shared" ca="1" si="218"/>
        <v>#N/A</v>
      </c>
      <c r="AQ131" s="23" t="e">
        <f t="shared" ca="1" si="219"/>
        <v>#N/A</v>
      </c>
      <c r="AR131" s="23" t="e">
        <f t="shared" ca="1" si="228"/>
        <v>#N/A</v>
      </c>
      <c r="AS131" s="23" t="e">
        <f t="shared" ca="1" si="229"/>
        <v>#N/A</v>
      </c>
      <c r="AT131" s="23" t="e">
        <f t="shared" ca="1" si="248"/>
        <v>#N/A</v>
      </c>
      <c r="AU131" s="23" t="e">
        <f t="shared" ca="1" si="249"/>
        <v>#N/A</v>
      </c>
      <c r="AV131" s="228" t="e">
        <f t="shared" ca="1" si="154"/>
        <v>#N/A</v>
      </c>
      <c r="AW131" s="26" t="e">
        <f t="shared" ca="1" si="155"/>
        <v>#N/A</v>
      </c>
      <c r="AX131" s="228" t="e">
        <f t="shared" ca="1" si="156"/>
        <v>#N/A</v>
      </c>
      <c r="AY131" s="23" t="e">
        <f t="shared" ca="1" si="170"/>
        <v>#N/A</v>
      </c>
      <c r="AZ131" s="23" t="e">
        <f t="shared" ca="1" si="171"/>
        <v>#N/A</v>
      </c>
      <c r="BA131" s="23" t="e">
        <f t="shared" ca="1" si="178"/>
        <v>#N/A</v>
      </c>
      <c r="BB131" s="23" t="e">
        <f t="shared" ca="1" si="179"/>
        <v>#N/A</v>
      </c>
      <c r="BC131" s="23" t="e">
        <f t="shared" ca="1" si="172"/>
        <v>#N/A</v>
      </c>
      <c r="BD131" s="23" t="e">
        <f t="shared" ca="1" si="173"/>
        <v>#N/A</v>
      </c>
      <c r="BE131" s="23" t="e">
        <f t="shared" ca="1" si="180"/>
        <v>#N/A</v>
      </c>
      <c r="BF131" s="23" t="e">
        <f t="shared" ca="1" si="181"/>
        <v>#N/A</v>
      </c>
      <c r="BG131" s="23" t="e">
        <f t="shared" ca="1" si="186"/>
        <v>#N/A</v>
      </c>
      <c r="BH131" s="23" t="e">
        <f t="shared" ca="1" si="187"/>
        <v>#N/A</v>
      </c>
      <c r="BI131" s="23" t="e">
        <f t="shared" ca="1" si="202"/>
        <v>#N/A</v>
      </c>
      <c r="BJ131" s="23" t="e">
        <f t="shared" ca="1" si="203"/>
        <v>#N/A</v>
      </c>
      <c r="BK131" s="23" t="e">
        <f t="shared" ca="1" si="204"/>
        <v>#N/A</v>
      </c>
      <c r="BL131" s="23" t="e">
        <f t="shared" ca="1" si="205"/>
        <v>#N/A</v>
      </c>
      <c r="BM131" s="23" t="e">
        <f t="shared" ca="1" si="208"/>
        <v>#N/A</v>
      </c>
      <c r="BN131" s="23" t="e">
        <f t="shared" ca="1" si="209"/>
        <v>#N/A</v>
      </c>
      <c r="BO131" s="23" t="e">
        <f t="shared" ca="1" si="226"/>
        <v>#N/A</v>
      </c>
      <c r="BP131" s="23" t="e">
        <f t="shared" ca="1" si="227"/>
        <v>#N/A</v>
      </c>
      <c r="BQ131" s="23" t="e">
        <f t="shared" ca="1" si="236"/>
        <v>#N/A</v>
      </c>
      <c r="BR131" s="23" t="e">
        <f t="shared" ca="1" si="237"/>
        <v>#N/A</v>
      </c>
      <c r="BS131" s="23" t="e">
        <f t="shared" ca="1" si="252"/>
        <v>#N/A</v>
      </c>
      <c r="BT131" s="23" t="e">
        <f t="shared" ca="1" si="253"/>
        <v>#N/A</v>
      </c>
      <c r="BU131" s="23" t="e">
        <f t="shared" ca="1" si="254"/>
        <v>#N/A</v>
      </c>
      <c r="BV131" s="23" t="e">
        <f t="shared" ca="1" si="255"/>
        <v>#N/A</v>
      </c>
      <c r="BW131" s="389" t="e">
        <f t="shared" ca="1" si="157"/>
        <v>#N/A</v>
      </c>
      <c r="BX131" s="224" t="e">
        <f t="shared" ca="1" si="158"/>
        <v>#N/A</v>
      </c>
      <c r="BY131" s="93" t="e">
        <f t="shared" ca="1" si="159"/>
        <v>#N/A</v>
      </c>
      <c r="BZ131" s="23" t="e">
        <f t="shared" ca="1" si="184"/>
        <v>#N/A</v>
      </c>
      <c r="CA131" s="23" t="e">
        <f t="shared" ca="1" si="185"/>
        <v>#N/A</v>
      </c>
      <c r="CB131" s="23" t="e">
        <f t="shared" ca="1" si="210"/>
        <v>#N/A</v>
      </c>
      <c r="CC131" s="23" t="e">
        <f t="shared" ca="1" si="211"/>
        <v>#N/A</v>
      </c>
      <c r="CD131" s="23" t="e">
        <f t="shared" ca="1" si="240"/>
        <v>#N/A</v>
      </c>
      <c r="CE131" s="23" t="e">
        <f t="shared" ca="1" si="241"/>
        <v>#N/A</v>
      </c>
      <c r="CF131" s="228" t="e">
        <f t="shared" ca="1" si="160"/>
        <v>#N/A</v>
      </c>
      <c r="CG131" s="224" t="e">
        <f t="shared" ca="1" si="161"/>
        <v>#N/A</v>
      </c>
      <c r="CH131" s="228" t="e">
        <f t="shared" ca="1" si="162"/>
        <v>#N/A</v>
      </c>
      <c r="CI131" s="23" t="e">
        <f t="shared" ca="1" si="163"/>
        <v>#N/A</v>
      </c>
      <c r="CJ131" s="23" t="e">
        <f t="shared" ca="1" si="164"/>
        <v>#N/A</v>
      </c>
      <c r="CK131" s="23" t="e">
        <f t="shared" ca="1" si="168"/>
        <v>#N/A</v>
      </c>
      <c r="CL131" s="23" t="e">
        <f t="shared" ca="1" si="169"/>
        <v>#N/A</v>
      </c>
      <c r="CM131" s="23" t="e">
        <f t="shared" ca="1" si="174"/>
        <v>#N/A</v>
      </c>
      <c r="CN131" s="23" t="e">
        <f t="shared" ca="1" si="175"/>
        <v>#N/A</v>
      </c>
      <c r="CO131" s="23" t="e">
        <f t="shared" ca="1" si="182"/>
        <v>#N/A</v>
      </c>
      <c r="CP131" s="23" t="e">
        <f t="shared" ca="1" si="183"/>
        <v>#N/A</v>
      </c>
      <c r="CQ131" s="23" t="e">
        <f t="shared" ca="1" si="188"/>
        <v>#N/A</v>
      </c>
      <c r="CR131" s="23" t="e">
        <f t="shared" ca="1" si="189"/>
        <v>#N/A</v>
      </c>
      <c r="CS131" s="23" t="e">
        <f t="shared" ca="1" si="190"/>
        <v>#N/A</v>
      </c>
      <c r="CT131" s="23" t="e">
        <f t="shared" ca="1" si="191"/>
        <v>#N/A</v>
      </c>
      <c r="CU131" s="23" t="e">
        <f t="shared" ca="1" si="196"/>
        <v>#N/A</v>
      </c>
      <c r="CV131" s="23" t="e">
        <f t="shared" ca="1" si="197"/>
        <v>#N/A</v>
      </c>
      <c r="CW131" s="23" t="e">
        <f t="shared" ca="1" si="234"/>
        <v>#N/A</v>
      </c>
      <c r="CX131" s="23" t="e">
        <f t="shared" ca="1" si="235"/>
        <v>#N/A</v>
      </c>
      <c r="CY131" s="23" t="e">
        <f t="shared" ca="1" si="198"/>
        <v>#N/A</v>
      </c>
      <c r="CZ131" s="23" t="e">
        <f t="shared" ca="1" si="199"/>
        <v>#N/A</v>
      </c>
      <c r="DA131" s="23" t="e">
        <f t="shared" ca="1" si="212"/>
        <v>#N/A</v>
      </c>
      <c r="DB131" s="23" t="e">
        <f t="shared" ca="1" si="213"/>
        <v>#N/A</v>
      </c>
      <c r="DC131" s="23"/>
      <c r="DD131" s="23"/>
      <c r="DE131" s="23" t="e">
        <f t="shared" ca="1" si="214"/>
        <v>#N/A</v>
      </c>
      <c r="DF131" s="23" t="e">
        <f t="shared" ca="1" si="215"/>
        <v>#N/A</v>
      </c>
      <c r="DG131" s="23" t="e">
        <f t="shared" ca="1" si="220"/>
        <v>#N/A</v>
      </c>
      <c r="DH131" s="23" t="e">
        <f t="shared" ca="1" si="221"/>
        <v>#N/A</v>
      </c>
      <c r="DI131" s="23" t="e">
        <f t="shared" ca="1" si="230"/>
        <v>#N/A</v>
      </c>
      <c r="DJ131" s="23" t="e">
        <f t="shared" ca="1" si="231"/>
        <v>#N/A</v>
      </c>
      <c r="DK131" s="23" t="e">
        <f t="shared" ca="1" si="238"/>
        <v>#N/A</v>
      </c>
      <c r="DL131" s="23" t="e">
        <f t="shared" ca="1" si="239"/>
        <v>#N/A</v>
      </c>
      <c r="DM131" s="23" t="e">
        <f t="shared" ca="1" si="242"/>
        <v>#N/A</v>
      </c>
      <c r="DN131" s="23" t="e">
        <f t="shared" ca="1" si="243"/>
        <v>#N/A</v>
      </c>
      <c r="DO131" s="23" t="e">
        <f t="shared" ca="1" si="244"/>
        <v>#N/A</v>
      </c>
      <c r="DP131" s="23" t="e">
        <f t="shared" ca="1" si="245"/>
        <v>#N/A</v>
      </c>
      <c r="DQ131" s="23" t="e">
        <f t="shared" ca="1" si="258"/>
        <v>#N/A</v>
      </c>
      <c r="DR131" s="23" t="e">
        <f t="shared" ca="1" si="259"/>
        <v>#N/A</v>
      </c>
      <c r="DS131" s="228" t="e">
        <f t="shared" ca="1" si="165"/>
        <v>#N/A</v>
      </c>
      <c r="DT131" s="93" t="e">
        <f t="shared" ca="1" si="166"/>
        <v>#N/A</v>
      </c>
      <c r="DU131" s="228" t="e">
        <f t="shared" ca="1" si="167"/>
        <v>#N/A</v>
      </c>
      <c r="DZ131" s="23" t="e">
        <f t="shared" ca="1" si="192"/>
        <v>#N/A</v>
      </c>
      <c r="EA131" s="23" t="e">
        <f t="shared" ca="1" si="193"/>
        <v>#N/A</v>
      </c>
      <c r="EB131" s="23" t="e">
        <f t="shared" ca="1" si="200"/>
        <v>#N/A</v>
      </c>
      <c r="EC131" s="23" t="e">
        <f t="shared" ca="1" si="201"/>
        <v>#N/A</v>
      </c>
      <c r="ED131" s="23" t="e">
        <f t="shared" ca="1" si="222"/>
        <v>#N/A</v>
      </c>
      <c r="EE131" s="23" t="e">
        <f t="shared" ca="1" si="223"/>
        <v>#N/A</v>
      </c>
      <c r="EF131" s="23" t="e">
        <f t="shared" ca="1" si="250"/>
        <v>#N/A</v>
      </c>
      <c r="EG131" s="23" t="e">
        <f t="shared" ca="1" si="251"/>
        <v>#N/A</v>
      </c>
      <c r="EH131" s="23" t="e">
        <f t="shared" ca="1" si="232"/>
        <v>#N/A</v>
      </c>
      <c r="EI131" s="23" t="e">
        <f t="shared" ca="1" si="233"/>
        <v>#N/A</v>
      </c>
      <c r="EJ131" s="23" t="e">
        <f t="shared" ca="1" si="246"/>
        <v>#N/A</v>
      </c>
      <c r="EK131" s="23" t="e">
        <f t="shared" ca="1" si="247"/>
        <v>#N/A</v>
      </c>
      <c r="EL131" s="23" t="e">
        <f t="shared" ca="1" si="256"/>
        <v>#N/A</v>
      </c>
      <c r="EM131" s="23" t="e">
        <f t="shared" ca="1" si="257"/>
        <v>#N/A</v>
      </c>
      <c r="EN131" s="228" t="e">
        <f t="shared" ca="1" si="151"/>
        <v>#N/A</v>
      </c>
      <c r="EO131" s="93" t="e">
        <f t="shared" ca="1" si="152"/>
        <v>#N/A</v>
      </c>
      <c r="EP131" s="93" t="e">
        <f t="shared" ca="1" si="153"/>
        <v>#N/A</v>
      </c>
    </row>
    <row r="132" spans="1:146" x14ac:dyDescent="0.2">
      <c r="A132" s="172" t="e">
        <f ca="1">VLOOKUP($D132,Curves!$A$2:$I$1700,9)</f>
        <v>#N/A</v>
      </c>
      <c r="B132" s="86" t="e">
        <f t="shared" ca="1" si="136"/>
        <v>#N/A</v>
      </c>
      <c r="C132" s="86">
        <f t="shared" si="137"/>
        <v>31</v>
      </c>
      <c r="D132" s="139">
        <v>40664</v>
      </c>
      <c r="E132" s="173" t="e">
        <f ca="1">VLOOKUP($D132,Curves!$A$2:$H$1700,2)*$B132</f>
        <v>#N/A</v>
      </c>
      <c r="F132" s="172" t="e">
        <f ca="1">VLOOKUP($D132,Curves!$A$2:$H$1700,3)*$B132</f>
        <v>#N/A</v>
      </c>
      <c r="G132" s="172" t="e">
        <f ca="1">VLOOKUP($D132,Curves!$A$2:$H$1700,7)*$B132</f>
        <v>#N/A</v>
      </c>
      <c r="H132" s="172" t="e">
        <f ca="1">VLOOKUP($D132,Curves!$A$2:$H$1700,5)*$B132</f>
        <v>#N/A</v>
      </c>
      <c r="I132" s="172" t="e">
        <f ca="1">VLOOKUP($D132,Curves!$A$2:$H$1700,4)*$B132</f>
        <v>#N/A</v>
      </c>
      <c r="J132" s="174" t="e">
        <f ca="1">VLOOKUP($D132,Curves!$A$2:$H$1700,8)*$B132</f>
        <v>#N/A</v>
      </c>
      <c r="K132" s="172" t="e">
        <f t="shared" ca="1" si="138"/>
        <v>#N/A</v>
      </c>
      <c r="L132" s="140" t="e">
        <f ca="1">VLOOKUP($D132,Curves!$N$2:$T$2600,2)*$B132</f>
        <v>#N/A</v>
      </c>
      <c r="M132" s="141" t="e">
        <f ca="1">VLOOKUP($D132,Curves!$N$2:$T$2600,3)*$B132</f>
        <v>#N/A</v>
      </c>
      <c r="N132" s="181" t="e">
        <f t="shared" ca="1" si="139"/>
        <v>#N/A</v>
      </c>
      <c r="O132" s="182" t="e">
        <f t="shared" ca="1" si="140"/>
        <v>#N/A</v>
      </c>
      <c r="P132" s="173" t="e">
        <f t="shared" ca="1" si="135"/>
        <v>#N/A</v>
      </c>
      <c r="Q132" s="140" t="e">
        <f ca="1">VLOOKUP($D132,Curves!$N$2:$T$2600,4)*$B132</f>
        <v>#N/A</v>
      </c>
      <c r="R132" s="141" t="e">
        <f ca="1">VLOOKUP($D132,Curves!$N$2:$T$2600,5)*$B132</f>
        <v>#N/A</v>
      </c>
      <c r="S132" s="181" t="e">
        <f t="shared" ca="1" si="141"/>
        <v>#N/A</v>
      </c>
      <c r="T132" s="182" t="e">
        <f t="shared" ca="1" si="142"/>
        <v>#N/A</v>
      </c>
      <c r="U132" s="151" t="e">
        <f t="shared" ca="1" si="143"/>
        <v>#N/A</v>
      </c>
      <c r="V132" s="151" t="e">
        <f t="shared" ca="1" si="144"/>
        <v>#N/A</v>
      </c>
      <c r="W132" s="151" t="e">
        <f t="shared" ca="1" si="145"/>
        <v>#N/A</v>
      </c>
      <c r="X132" s="343" t="e">
        <f ca="1">VLOOKUP($D132,[2]CurveFetch!$D$8:$S$13000,16,0)*$B132</f>
        <v>#N/A</v>
      </c>
      <c r="Y132" s="141" t="e">
        <f ca="1">VLOOKUP($D132,Curves!$N$2:$T$2600,7)*$B132</f>
        <v>#N/A</v>
      </c>
      <c r="Z132" s="200" t="e">
        <f t="shared" ca="1" si="146"/>
        <v>#N/A</v>
      </c>
      <c r="AA132" s="181" t="e">
        <f t="shared" ca="1" si="147"/>
        <v>#N/A</v>
      </c>
      <c r="AB132" s="181" t="e">
        <f t="shared" ca="1" si="148"/>
        <v>#N/A</v>
      </c>
      <c r="AC132" s="181" t="e">
        <f t="shared" ca="1" si="148"/>
        <v>#N/A</v>
      </c>
      <c r="AD132" s="181" t="e">
        <f t="shared" ca="1" si="149"/>
        <v>#N/A</v>
      </c>
      <c r="AE132" s="182" t="e">
        <f t="shared" ca="1" si="150"/>
        <v>#N/A</v>
      </c>
      <c r="AF132" s="23" t="e">
        <f t="shared" ca="1" si="176"/>
        <v>#N/A</v>
      </c>
      <c r="AG132" s="23" t="e">
        <f t="shared" ca="1" si="177"/>
        <v>#N/A</v>
      </c>
      <c r="AH132" s="23" t="e">
        <f t="shared" ca="1" si="194"/>
        <v>#N/A</v>
      </c>
      <c r="AI132" s="23" t="e">
        <f t="shared" ca="1" si="195"/>
        <v>#N/A</v>
      </c>
      <c r="AJ132" s="23" t="e">
        <f t="shared" ca="1" si="206"/>
        <v>#N/A</v>
      </c>
      <c r="AK132" s="23" t="e">
        <f t="shared" ca="1" si="207"/>
        <v>#N/A</v>
      </c>
      <c r="AL132" s="23" t="e">
        <f t="shared" ca="1" si="216"/>
        <v>#N/A</v>
      </c>
      <c r="AM132" s="23" t="e">
        <f t="shared" ca="1" si="217"/>
        <v>#N/A</v>
      </c>
      <c r="AN132" s="23" t="e">
        <f t="shared" ca="1" si="224"/>
        <v>#N/A</v>
      </c>
      <c r="AO132" s="23" t="e">
        <f t="shared" ca="1" si="225"/>
        <v>#N/A</v>
      </c>
      <c r="AP132" s="23" t="e">
        <f t="shared" ca="1" si="218"/>
        <v>#N/A</v>
      </c>
      <c r="AQ132" s="23" t="e">
        <f t="shared" ca="1" si="219"/>
        <v>#N/A</v>
      </c>
      <c r="AR132" s="23" t="e">
        <f t="shared" ca="1" si="228"/>
        <v>#N/A</v>
      </c>
      <c r="AS132" s="23" t="e">
        <f t="shared" ca="1" si="229"/>
        <v>#N/A</v>
      </c>
      <c r="AT132" s="23" t="e">
        <f t="shared" ca="1" si="248"/>
        <v>#N/A</v>
      </c>
      <c r="AU132" s="23" t="e">
        <f t="shared" ca="1" si="249"/>
        <v>#N/A</v>
      </c>
      <c r="AV132" s="228" t="e">
        <f t="shared" ca="1" si="154"/>
        <v>#N/A</v>
      </c>
      <c r="AW132" s="26" t="e">
        <f t="shared" ca="1" si="155"/>
        <v>#N/A</v>
      </c>
      <c r="AX132" s="228" t="e">
        <f t="shared" ca="1" si="156"/>
        <v>#N/A</v>
      </c>
      <c r="AY132" s="23" t="e">
        <f t="shared" ca="1" si="170"/>
        <v>#N/A</v>
      </c>
      <c r="AZ132" s="23" t="e">
        <f t="shared" ca="1" si="171"/>
        <v>#N/A</v>
      </c>
      <c r="BA132" s="23" t="e">
        <f t="shared" ca="1" si="178"/>
        <v>#N/A</v>
      </c>
      <c r="BB132" s="23" t="e">
        <f t="shared" ca="1" si="179"/>
        <v>#N/A</v>
      </c>
      <c r="BC132" s="23" t="e">
        <f t="shared" ca="1" si="172"/>
        <v>#N/A</v>
      </c>
      <c r="BD132" s="23" t="e">
        <f t="shared" ca="1" si="173"/>
        <v>#N/A</v>
      </c>
      <c r="BE132" s="23" t="e">
        <f t="shared" ca="1" si="180"/>
        <v>#N/A</v>
      </c>
      <c r="BF132" s="23" t="e">
        <f t="shared" ca="1" si="181"/>
        <v>#N/A</v>
      </c>
      <c r="BG132" s="23" t="e">
        <f t="shared" ca="1" si="186"/>
        <v>#N/A</v>
      </c>
      <c r="BH132" s="23" t="e">
        <f t="shared" ca="1" si="187"/>
        <v>#N/A</v>
      </c>
      <c r="BI132" s="23" t="e">
        <f t="shared" ca="1" si="202"/>
        <v>#N/A</v>
      </c>
      <c r="BJ132" s="23" t="e">
        <f t="shared" ca="1" si="203"/>
        <v>#N/A</v>
      </c>
      <c r="BK132" s="23" t="e">
        <f t="shared" ca="1" si="204"/>
        <v>#N/A</v>
      </c>
      <c r="BL132" s="23" t="e">
        <f t="shared" ca="1" si="205"/>
        <v>#N/A</v>
      </c>
      <c r="BM132" s="23" t="e">
        <f t="shared" ca="1" si="208"/>
        <v>#N/A</v>
      </c>
      <c r="BN132" s="23" t="e">
        <f t="shared" ca="1" si="209"/>
        <v>#N/A</v>
      </c>
      <c r="BO132" s="23" t="e">
        <f t="shared" ca="1" si="226"/>
        <v>#N/A</v>
      </c>
      <c r="BP132" s="23" t="e">
        <f t="shared" ca="1" si="227"/>
        <v>#N/A</v>
      </c>
      <c r="BQ132" s="23" t="e">
        <f t="shared" ca="1" si="236"/>
        <v>#N/A</v>
      </c>
      <c r="BR132" s="23" t="e">
        <f t="shared" ca="1" si="237"/>
        <v>#N/A</v>
      </c>
      <c r="BS132" s="23" t="e">
        <f t="shared" ca="1" si="252"/>
        <v>#N/A</v>
      </c>
      <c r="BT132" s="23" t="e">
        <f t="shared" ca="1" si="253"/>
        <v>#N/A</v>
      </c>
      <c r="BU132" s="23" t="e">
        <f t="shared" ca="1" si="254"/>
        <v>#N/A</v>
      </c>
      <c r="BV132" s="23" t="e">
        <f t="shared" ca="1" si="255"/>
        <v>#N/A</v>
      </c>
      <c r="BW132" s="389" t="e">
        <f t="shared" ca="1" si="157"/>
        <v>#N/A</v>
      </c>
      <c r="BX132" s="224" t="e">
        <f t="shared" ca="1" si="158"/>
        <v>#N/A</v>
      </c>
      <c r="BY132" s="93" t="e">
        <f t="shared" ca="1" si="159"/>
        <v>#N/A</v>
      </c>
      <c r="BZ132" s="23" t="e">
        <f t="shared" ca="1" si="184"/>
        <v>#N/A</v>
      </c>
      <c r="CA132" s="23" t="e">
        <f t="shared" ca="1" si="185"/>
        <v>#N/A</v>
      </c>
      <c r="CB132" s="23" t="e">
        <f t="shared" ca="1" si="210"/>
        <v>#N/A</v>
      </c>
      <c r="CC132" s="23" t="e">
        <f t="shared" ca="1" si="211"/>
        <v>#N/A</v>
      </c>
      <c r="CD132" s="23" t="e">
        <f t="shared" ca="1" si="240"/>
        <v>#N/A</v>
      </c>
      <c r="CE132" s="23" t="e">
        <f t="shared" ca="1" si="241"/>
        <v>#N/A</v>
      </c>
      <c r="CF132" s="228" t="e">
        <f t="shared" ca="1" si="160"/>
        <v>#N/A</v>
      </c>
      <c r="CG132" s="224" t="e">
        <f t="shared" ca="1" si="161"/>
        <v>#N/A</v>
      </c>
      <c r="CH132" s="228" t="e">
        <f t="shared" ca="1" si="162"/>
        <v>#N/A</v>
      </c>
      <c r="CI132" s="23" t="e">
        <f t="shared" ca="1" si="163"/>
        <v>#N/A</v>
      </c>
      <c r="CJ132" s="23" t="e">
        <f t="shared" ca="1" si="164"/>
        <v>#N/A</v>
      </c>
      <c r="CK132" s="23" t="e">
        <f t="shared" ca="1" si="168"/>
        <v>#N/A</v>
      </c>
      <c r="CL132" s="23" t="e">
        <f t="shared" ca="1" si="169"/>
        <v>#N/A</v>
      </c>
      <c r="CM132" s="23" t="e">
        <f t="shared" ca="1" si="174"/>
        <v>#N/A</v>
      </c>
      <c r="CN132" s="23" t="e">
        <f t="shared" ca="1" si="175"/>
        <v>#N/A</v>
      </c>
      <c r="CO132" s="23" t="e">
        <f t="shared" ca="1" si="182"/>
        <v>#N/A</v>
      </c>
      <c r="CP132" s="23" t="e">
        <f t="shared" ca="1" si="183"/>
        <v>#N/A</v>
      </c>
      <c r="CQ132" s="23" t="e">
        <f t="shared" ca="1" si="188"/>
        <v>#N/A</v>
      </c>
      <c r="CR132" s="23" t="e">
        <f t="shared" ca="1" si="189"/>
        <v>#N/A</v>
      </c>
      <c r="CS132" s="23" t="e">
        <f t="shared" ca="1" si="190"/>
        <v>#N/A</v>
      </c>
      <c r="CT132" s="23" t="e">
        <f t="shared" ca="1" si="191"/>
        <v>#N/A</v>
      </c>
      <c r="CU132" s="23" t="e">
        <f t="shared" ca="1" si="196"/>
        <v>#N/A</v>
      </c>
      <c r="CV132" s="23" t="e">
        <f t="shared" ca="1" si="197"/>
        <v>#N/A</v>
      </c>
      <c r="CW132" s="23" t="e">
        <f t="shared" ca="1" si="234"/>
        <v>#N/A</v>
      </c>
      <c r="CX132" s="23" t="e">
        <f t="shared" ca="1" si="235"/>
        <v>#N/A</v>
      </c>
      <c r="CY132" s="23" t="e">
        <f t="shared" ca="1" si="198"/>
        <v>#N/A</v>
      </c>
      <c r="CZ132" s="23" t="e">
        <f t="shared" ca="1" si="199"/>
        <v>#N/A</v>
      </c>
      <c r="DA132" s="23" t="e">
        <f t="shared" ca="1" si="212"/>
        <v>#N/A</v>
      </c>
      <c r="DB132" s="23" t="e">
        <f t="shared" ca="1" si="213"/>
        <v>#N/A</v>
      </c>
      <c r="DC132" s="23"/>
      <c r="DD132" s="23"/>
      <c r="DE132" s="23" t="e">
        <f t="shared" ca="1" si="214"/>
        <v>#N/A</v>
      </c>
      <c r="DF132" s="23" t="e">
        <f t="shared" ca="1" si="215"/>
        <v>#N/A</v>
      </c>
      <c r="DG132" s="23" t="e">
        <f t="shared" ca="1" si="220"/>
        <v>#N/A</v>
      </c>
      <c r="DH132" s="23" t="e">
        <f t="shared" ca="1" si="221"/>
        <v>#N/A</v>
      </c>
      <c r="DI132" s="23" t="e">
        <f t="shared" ca="1" si="230"/>
        <v>#N/A</v>
      </c>
      <c r="DJ132" s="23" t="e">
        <f t="shared" ca="1" si="231"/>
        <v>#N/A</v>
      </c>
      <c r="DK132" s="23" t="e">
        <f t="shared" ca="1" si="238"/>
        <v>#N/A</v>
      </c>
      <c r="DL132" s="23" t="e">
        <f t="shared" ca="1" si="239"/>
        <v>#N/A</v>
      </c>
      <c r="DM132" s="23" t="e">
        <f t="shared" ca="1" si="242"/>
        <v>#N/A</v>
      </c>
      <c r="DN132" s="23" t="e">
        <f t="shared" ca="1" si="243"/>
        <v>#N/A</v>
      </c>
      <c r="DO132" s="23" t="e">
        <f t="shared" ca="1" si="244"/>
        <v>#N/A</v>
      </c>
      <c r="DP132" s="23" t="e">
        <f t="shared" ca="1" si="245"/>
        <v>#N/A</v>
      </c>
      <c r="DQ132" s="23" t="e">
        <f t="shared" ca="1" si="258"/>
        <v>#N/A</v>
      </c>
      <c r="DR132" s="23" t="e">
        <f t="shared" ca="1" si="259"/>
        <v>#N/A</v>
      </c>
      <c r="DS132" s="228" t="e">
        <f t="shared" ca="1" si="165"/>
        <v>#N/A</v>
      </c>
      <c r="DT132" s="93" t="e">
        <f t="shared" ca="1" si="166"/>
        <v>#N/A</v>
      </c>
      <c r="DU132" s="228" t="e">
        <f t="shared" ca="1" si="167"/>
        <v>#N/A</v>
      </c>
      <c r="DZ132" s="23" t="e">
        <f t="shared" ca="1" si="192"/>
        <v>#N/A</v>
      </c>
      <c r="EA132" s="23" t="e">
        <f t="shared" ca="1" si="193"/>
        <v>#N/A</v>
      </c>
      <c r="EB132" s="23" t="e">
        <f t="shared" ca="1" si="200"/>
        <v>#N/A</v>
      </c>
      <c r="EC132" s="23" t="e">
        <f t="shared" ca="1" si="201"/>
        <v>#N/A</v>
      </c>
      <c r="ED132" s="23" t="e">
        <f t="shared" ca="1" si="222"/>
        <v>#N/A</v>
      </c>
      <c r="EE132" s="23" t="e">
        <f t="shared" ca="1" si="223"/>
        <v>#N/A</v>
      </c>
      <c r="EF132" s="23" t="e">
        <f t="shared" ca="1" si="250"/>
        <v>#N/A</v>
      </c>
      <c r="EG132" s="23" t="e">
        <f t="shared" ca="1" si="251"/>
        <v>#N/A</v>
      </c>
      <c r="EH132" s="23" t="e">
        <f t="shared" ca="1" si="232"/>
        <v>#N/A</v>
      </c>
      <c r="EI132" s="23" t="e">
        <f t="shared" ca="1" si="233"/>
        <v>#N/A</v>
      </c>
      <c r="EJ132" s="23" t="e">
        <f t="shared" ca="1" si="246"/>
        <v>#N/A</v>
      </c>
      <c r="EK132" s="23" t="e">
        <f t="shared" ca="1" si="247"/>
        <v>#N/A</v>
      </c>
      <c r="EL132" s="23" t="e">
        <f t="shared" ca="1" si="256"/>
        <v>#N/A</v>
      </c>
      <c r="EM132" s="23" t="e">
        <f t="shared" ca="1" si="257"/>
        <v>#N/A</v>
      </c>
      <c r="EN132" s="228" t="e">
        <f t="shared" ca="1" si="151"/>
        <v>#N/A</v>
      </c>
      <c r="EO132" s="93" t="e">
        <f t="shared" ca="1" si="152"/>
        <v>#N/A</v>
      </c>
      <c r="EP132" s="93" t="e">
        <f t="shared" ca="1" si="153"/>
        <v>#N/A</v>
      </c>
    </row>
    <row r="133" spans="1:146" x14ac:dyDescent="0.2">
      <c r="A133" s="172" t="e">
        <f ca="1">VLOOKUP($D133,Curves!$A$2:$I$1700,9)</f>
        <v>#N/A</v>
      </c>
      <c r="B133" s="86" t="e">
        <f t="shared" ca="1" si="136"/>
        <v>#N/A</v>
      </c>
      <c r="C133" s="86">
        <f t="shared" si="137"/>
        <v>30</v>
      </c>
      <c r="D133" s="139">
        <v>40695</v>
      </c>
      <c r="E133" s="173" t="e">
        <f ca="1">VLOOKUP($D133,Curves!$A$2:$H$1700,2)*$B133</f>
        <v>#N/A</v>
      </c>
      <c r="F133" s="172" t="e">
        <f ca="1">VLOOKUP($D133,Curves!$A$2:$H$1700,3)*$B133</f>
        <v>#N/A</v>
      </c>
      <c r="G133" s="172" t="e">
        <f ca="1">VLOOKUP($D133,Curves!$A$2:$H$1700,7)*$B133</f>
        <v>#N/A</v>
      </c>
      <c r="H133" s="172" t="e">
        <f ca="1">VLOOKUP($D133,Curves!$A$2:$H$1700,5)*$B133</f>
        <v>#N/A</v>
      </c>
      <c r="I133" s="172" t="e">
        <f ca="1">VLOOKUP($D133,Curves!$A$2:$H$1700,4)*$B133</f>
        <v>#N/A</v>
      </c>
      <c r="J133" s="174" t="e">
        <f ca="1">VLOOKUP($D133,Curves!$A$2:$H$1700,8)*$B133</f>
        <v>#N/A</v>
      </c>
      <c r="K133" s="172" t="e">
        <f t="shared" ca="1" si="138"/>
        <v>#N/A</v>
      </c>
      <c r="L133" s="140" t="e">
        <f ca="1">VLOOKUP($D133,Curves!$N$2:$T$2600,2)*$B133</f>
        <v>#N/A</v>
      </c>
      <c r="M133" s="141" t="e">
        <f ca="1">VLOOKUP($D133,Curves!$N$2:$T$2600,3)*$B133</f>
        <v>#N/A</v>
      </c>
      <c r="N133" s="181" t="e">
        <f t="shared" ca="1" si="139"/>
        <v>#N/A</v>
      </c>
      <c r="O133" s="182" t="e">
        <f t="shared" ca="1" si="140"/>
        <v>#N/A</v>
      </c>
      <c r="P133" s="173" t="e">
        <f t="shared" ca="1" si="135"/>
        <v>#N/A</v>
      </c>
      <c r="Q133" s="140" t="e">
        <f ca="1">VLOOKUP($D133,Curves!$N$2:$T$2600,4)*$B133</f>
        <v>#N/A</v>
      </c>
      <c r="R133" s="141" t="e">
        <f ca="1">VLOOKUP($D133,Curves!$N$2:$T$2600,5)*$B133</f>
        <v>#N/A</v>
      </c>
      <c r="S133" s="181" t="e">
        <f t="shared" ca="1" si="141"/>
        <v>#N/A</v>
      </c>
      <c r="T133" s="182" t="e">
        <f t="shared" ca="1" si="142"/>
        <v>#N/A</v>
      </c>
      <c r="U133" s="151" t="e">
        <f t="shared" ca="1" si="143"/>
        <v>#N/A</v>
      </c>
      <c r="V133" s="151" t="e">
        <f t="shared" ca="1" si="144"/>
        <v>#N/A</v>
      </c>
      <c r="W133" s="151" t="e">
        <f t="shared" ca="1" si="145"/>
        <v>#N/A</v>
      </c>
      <c r="X133" s="343" t="e">
        <f ca="1">VLOOKUP($D133,[2]CurveFetch!$D$8:$S$13000,16,0)*$B133</f>
        <v>#N/A</v>
      </c>
      <c r="Y133" s="141" t="e">
        <f ca="1">VLOOKUP($D133,Curves!$N$2:$T$2600,7)*$B133</f>
        <v>#N/A</v>
      </c>
      <c r="Z133" s="200" t="e">
        <f t="shared" ca="1" si="146"/>
        <v>#N/A</v>
      </c>
      <c r="AA133" s="181" t="e">
        <f t="shared" ca="1" si="147"/>
        <v>#N/A</v>
      </c>
      <c r="AB133" s="181" t="e">
        <f t="shared" ca="1" si="148"/>
        <v>#N/A</v>
      </c>
      <c r="AC133" s="181" t="e">
        <f t="shared" ca="1" si="148"/>
        <v>#N/A</v>
      </c>
      <c r="AD133" s="181" t="e">
        <f t="shared" ca="1" si="149"/>
        <v>#N/A</v>
      </c>
      <c r="AE133" s="182" t="e">
        <f t="shared" ca="1" si="150"/>
        <v>#N/A</v>
      </c>
      <c r="AF133" s="23" t="e">
        <f t="shared" ca="1" si="176"/>
        <v>#N/A</v>
      </c>
      <c r="AG133" s="23" t="e">
        <f t="shared" ca="1" si="177"/>
        <v>#N/A</v>
      </c>
      <c r="AH133" s="23" t="e">
        <f t="shared" ca="1" si="194"/>
        <v>#N/A</v>
      </c>
      <c r="AI133" s="23" t="e">
        <f t="shared" ca="1" si="195"/>
        <v>#N/A</v>
      </c>
      <c r="AJ133" s="23" t="e">
        <f t="shared" ca="1" si="206"/>
        <v>#N/A</v>
      </c>
      <c r="AK133" s="23" t="e">
        <f t="shared" ca="1" si="207"/>
        <v>#N/A</v>
      </c>
      <c r="AL133" s="23" t="e">
        <f t="shared" ca="1" si="216"/>
        <v>#N/A</v>
      </c>
      <c r="AM133" s="23" t="e">
        <f t="shared" ca="1" si="217"/>
        <v>#N/A</v>
      </c>
      <c r="AN133" s="23" t="e">
        <f t="shared" ca="1" si="224"/>
        <v>#N/A</v>
      </c>
      <c r="AO133" s="23" t="e">
        <f t="shared" ca="1" si="225"/>
        <v>#N/A</v>
      </c>
      <c r="AP133" s="23" t="e">
        <f t="shared" ca="1" si="218"/>
        <v>#N/A</v>
      </c>
      <c r="AQ133" s="23" t="e">
        <f t="shared" ca="1" si="219"/>
        <v>#N/A</v>
      </c>
      <c r="AR133" s="23" t="e">
        <f t="shared" ca="1" si="228"/>
        <v>#N/A</v>
      </c>
      <c r="AS133" s="23" t="e">
        <f t="shared" ca="1" si="229"/>
        <v>#N/A</v>
      </c>
      <c r="AT133" s="23" t="e">
        <f t="shared" ca="1" si="248"/>
        <v>#N/A</v>
      </c>
      <c r="AU133" s="23" t="e">
        <f t="shared" ca="1" si="249"/>
        <v>#N/A</v>
      </c>
      <c r="AV133" s="228" t="e">
        <f t="shared" ca="1" si="154"/>
        <v>#N/A</v>
      </c>
      <c r="AW133" s="26" t="e">
        <f t="shared" ca="1" si="155"/>
        <v>#N/A</v>
      </c>
      <c r="AX133" s="228" t="e">
        <f t="shared" ca="1" si="156"/>
        <v>#N/A</v>
      </c>
      <c r="AY133" s="23" t="e">
        <f t="shared" ca="1" si="170"/>
        <v>#N/A</v>
      </c>
      <c r="AZ133" s="23" t="e">
        <f t="shared" ca="1" si="171"/>
        <v>#N/A</v>
      </c>
      <c r="BA133" s="23" t="e">
        <f t="shared" ca="1" si="178"/>
        <v>#N/A</v>
      </c>
      <c r="BB133" s="23" t="e">
        <f t="shared" ca="1" si="179"/>
        <v>#N/A</v>
      </c>
      <c r="BC133" s="23" t="e">
        <f t="shared" ca="1" si="172"/>
        <v>#N/A</v>
      </c>
      <c r="BD133" s="23" t="e">
        <f t="shared" ca="1" si="173"/>
        <v>#N/A</v>
      </c>
      <c r="BE133" s="23" t="e">
        <f t="shared" ca="1" si="180"/>
        <v>#N/A</v>
      </c>
      <c r="BF133" s="23" t="e">
        <f t="shared" ca="1" si="181"/>
        <v>#N/A</v>
      </c>
      <c r="BG133" s="23" t="e">
        <f t="shared" ca="1" si="186"/>
        <v>#N/A</v>
      </c>
      <c r="BH133" s="23" t="e">
        <f t="shared" ca="1" si="187"/>
        <v>#N/A</v>
      </c>
      <c r="BI133" s="23" t="e">
        <f t="shared" ca="1" si="202"/>
        <v>#N/A</v>
      </c>
      <c r="BJ133" s="23" t="e">
        <f t="shared" ca="1" si="203"/>
        <v>#N/A</v>
      </c>
      <c r="BK133" s="23" t="e">
        <f t="shared" ca="1" si="204"/>
        <v>#N/A</v>
      </c>
      <c r="BL133" s="23" t="e">
        <f t="shared" ca="1" si="205"/>
        <v>#N/A</v>
      </c>
      <c r="BM133" s="23" t="e">
        <f t="shared" ca="1" si="208"/>
        <v>#N/A</v>
      </c>
      <c r="BN133" s="23" t="e">
        <f t="shared" ca="1" si="209"/>
        <v>#N/A</v>
      </c>
      <c r="BO133" s="23" t="e">
        <f t="shared" ca="1" si="226"/>
        <v>#N/A</v>
      </c>
      <c r="BP133" s="23" t="e">
        <f t="shared" ca="1" si="227"/>
        <v>#N/A</v>
      </c>
      <c r="BQ133" s="23" t="e">
        <f t="shared" ca="1" si="236"/>
        <v>#N/A</v>
      </c>
      <c r="BR133" s="23" t="e">
        <f t="shared" ca="1" si="237"/>
        <v>#N/A</v>
      </c>
      <c r="BS133" s="23" t="e">
        <f t="shared" ca="1" si="252"/>
        <v>#N/A</v>
      </c>
      <c r="BT133" s="23" t="e">
        <f t="shared" ca="1" si="253"/>
        <v>#N/A</v>
      </c>
      <c r="BU133" s="23" t="e">
        <f t="shared" ca="1" si="254"/>
        <v>#N/A</v>
      </c>
      <c r="BV133" s="23" t="e">
        <f t="shared" ca="1" si="255"/>
        <v>#N/A</v>
      </c>
      <c r="BW133" s="389" t="e">
        <f t="shared" ca="1" si="157"/>
        <v>#N/A</v>
      </c>
      <c r="BX133" s="224" t="e">
        <f t="shared" ca="1" si="158"/>
        <v>#N/A</v>
      </c>
      <c r="BY133" s="93" t="e">
        <f t="shared" ca="1" si="159"/>
        <v>#N/A</v>
      </c>
      <c r="BZ133" s="23" t="e">
        <f t="shared" ca="1" si="184"/>
        <v>#N/A</v>
      </c>
      <c r="CA133" s="23" t="e">
        <f t="shared" ca="1" si="185"/>
        <v>#N/A</v>
      </c>
      <c r="CB133" s="23" t="e">
        <f t="shared" ca="1" si="210"/>
        <v>#N/A</v>
      </c>
      <c r="CC133" s="23" t="e">
        <f t="shared" ca="1" si="211"/>
        <v>#N/A</v>
      </c>
      <c r="CD133" s="23" t="e">
        <f t="shared" ca="1" si="240"/>
        <v>#N/A</v>
      </c>
      <c r="CE133" s="23" t="e">
        <f t="shared" ca="1" si="241"/>
        <v>#N/A</v>
      </c>
      <c r="CF133" s="228" t="e">
        <f t="shared" ca="1" si="160"/>
        <v>#N/A</v>
      </c>
      <c r="CG133" s="224" t="e">
        <f t="shared" ca="1" si="161"/>
        <v>#N/A</v>
      </c>
      <c r="CH133" s="228" t="e">
        <f t="shared" ca="1" si="162"/>
        <v>#N/A</v>
      </c>
      <c r="CI133" s="23" t="e">
        <f t="shared" ca="1" si="163"/>
        <v>#N/A</v>
      </c>
      <c r="CJ133" s="23" t="e">
        <f t="shared" ca="1" si="164"/>
        <v>#N/A</v>
      </c>
      <c r="CK133" s="23" t="e">
        <f t="shared" ca="1" si="168"/>
        <v>#N/A</v>
      </c>
      <c r="CL133" s="23" t="e">
        <f t="shared" ca="1" si="169"/>
        <v>#N/A</v>
      </c>
      <c r="CM133" s="23" t="e">
        <f t="shared" ca="1" si="174"/>
        <v>#N/A</v>
      </c>
      <c r="CN133" s="23" t="e">
        <f t="shared" ca="1" si="175"/>
        <v>#N/A</v>
      </c>
      <c r="CO133" s="23" t="e">
        <f t="shared" ca="1" si="182"/>
        <v>#N/A</v>
      </c>
      <c r="CP133" s="23" t="e">
        <f t="shared" ca="1" si="183"/>
        <v>#N/A</v>
      </c>
      <c r="CQ133" s="23" t="e">
        <f t="shared" ca="1" si="188"/>
        <v>#N/A</v>
      </c>
      <c r="CR133" s="23" t="e">
        <f t="shared" ca="1" si="189"/>
        <v>#N/A</v>
      </c>
      <c r="CS133" s="23" t="e">
        <f t="shared" ca="1" si="190"/>
        <v>#N/A</v>
      </c>
      <c r="CT133" s="23" t="e">
        <f t="shared" ca="1" si="191"/>
        <v>#N/A</v>
      </c>
      <c r="CU133" s="23" t="e">
        <f t="shared" ca="1" si="196"/>
        <v>#N/A</v>
      </c>
      <c r="CV133" s="23" t="e">
        <f t="shared" ca="1" si="197"/>
        <v>#N/A</v>
      </c>
      <c r="CW133" s="23" t="e">
        <f t="shared" ca="1" si="234"/>
        <v>#N/A</v>
      </c>
      <c r="CX133" s="23" t="e">
        <f t="shared" ca="1" si="235"/>
        <v>#N/A</v>
      </c>
      <c r="CY133" s="23" t="e">
        <f t="shared" ca="1" si="198"/>
        <v>#N/A</v>
      </c>
      <c r="CZ133" s="23" t="e">
        <f t="shared" ca="1" si="199"/>
        <v>#N/A</v>
      </c>
      <c r="DA133" s="23" t="e">
        <f t="shared" ca="1" si="212"/>
        <v>#N/A</v>
      </c>
      <c r="DB133" s="23" t="e">
        <f t="shared" ca="1" si="213"/>
        <v>#N/A</v>
      </c>
      <c r="DC133" s="23"/>
      <c r="DD133" s="23"/>
      <c r="DE133" s="23" t="e">
        <f t="shared" ca="1" si="214"/>
        <v>#N/A</v>
      </c>
      <c r="DF133" s="23" t="e">
        <f t="shared" ca="1" si="215"/>
        <v>#N/A</v>
      </c>
      <c r="DG133" s="23" t="e">
        <f t="shared" ca="1" si="220"/>
        <v>#N/A</v>
      </c>
      <c r="DH133" s="23" t="e">
        <f t="shared" ca="1" si="221"/>
        <v>#N/A</v>
      </c>
      <c r="DI133" s="23" t="e">
        <f t="shared" ca="1" si="230"/>
        <v>#N/A</v>
      </c>
      <c r="DJ133" s="23" t="e">
        <f t="shared" ca="1" si="231"/>
        <v>#N/A</v>
      </c>
      <c r="DK133" s="23" t="e">
        <f t="shared" ca="1" si="238"/>
        <v>#N/A</v>
      </c>
      <c r="DL133" s="23" t="e">
        <f t="shared" ca="1" si="239"/>
        <v>#N/A</v>
      </c>
      <c r="DM133" s="23" t="e">
        <f t="shared" ca="1" si="242"/>
        <v>#N/A</v>
      </c>
      <c r="DN133" s="23" t="e">
        <f t="shared" ca="1" si="243"/>
        <v>#N/A</v>
      </c>
      <c r="DO133" s="23" t="e">
        <f t="shared" ca="1" si="244"/>
        <v>#N/A</v>
      </c>
      <c r="DP133" s="23" t="e">
        <f t="shared" ca="1" si="245"/>
        <v>#N/A</v>
      </c>
      <c r="DQ133" s="23" t="e">
        <f t="shared" ca="1" si="258"/>
        <v>#N/A</v>
      </c>
      <c r="DR133" s="23" t="e">
        <f t="shared" ca="1" si="259"/>
        <v>#N/A</v>
      </c>
      <c r="DS133" s="228" t="e">
        <f t="shared" ca="1" si="165"/>
        <v>#N/A</v>
      </c>
      <c r="DT133" s="93" t="e">
        <f t="shared" ca="1" si="166"/>
        <v>#N/A</v>
      </c>
      <c r="DU133" s="228" t="e">
        <f t="shared" ca="1" si="167"/>
        <v>#N/A</v>
      </c>
      <c r="DZ133" s="23" t="e">
        <f t="shared" ca="1" si="192"/>
        <v>#N/A</v>
      </c>
      <c r="EA133" s="23" t="e">
        <f t="shared" ca="1" si="193"/>
        <v>#N/A</v>
      </c>
      <c r="EB133" s="23" t="e">
        <f t="shared" ca="1" si="200"/>
        <v>#N/A</v>
      </c>
      <c r="EC133" s="23" t="e">
        <f t="shared" ca="1" si="201"/>
        <v>#N/A</v>
      </c>
      <c r="ED133" s="23" t="e">
        <f t="shared" ca="1" si="222"/>
        <v>#N/A</v>
      </c>
      <c r="EE133" s="23" t="e">
        <f t="shared" ca="1" si="223"/>
        <v>#N/A</v>
      </c>
      <c r="EF133" s="23" t="e">
        <f t="shared" ca="1" si="250"/>
        <v>#N/A</v>
      </c>
      <c r="EG133" s="23" t="e">
        <f t="shared" ca="1" si="251"/>
        <v>#N/A</v>
      </c>
      <c r="EH133" s="23" t="e">
        <f t="shared" ca="1" si="232"/>
        <v>#N/A</v>
      </c>
      <c r="EI133" s="23" t="e">
        <f t="shared" ca="1" si="233"/>
        <v>#N/A</v>
      </c>
      <c r="EJ133" s="23" t="e">
        <f t="shared" ca="1" si="246"/>
        <v>#N/A</v>
      </c>
      <c r="EK133" s="23" t="e">
        <f t="shared" ca="1" si="247"/>
        <v>#N/A</v>
      </c>
      <c r="EL133" s="23" t="e">
        <f t="shared" ca="1" si="256"/>
        <v>#N/A</v>
      </c>
      <c r="EM133" s="23" t="e">
        <f t="shared" ca="1" si="257"/>
        <v>#N/A</v>
      </c>
      <c r="EN133" s="228" t="e">
        <f t="shared" ca="1" si="151"/>
        <v>#N/A</v>
      </c>
      <c r="EO133" s="93" t="e">
        <f t="shared" ca="1" si="152"/>
        <v>#N/A</v>
      </c>
      <c r="EP133" s="93" t="e">
        <f t="shared" ca="1" si="153"/>
        <v>#N/A</v>
      </c>
    </row>
    <row r="134" spans="1:146" x14ac:dyDescent="0.2">
      <c r="A134" s="172" t="e">
        <f ca="1">VLOOKUP($D134,Curves!$A$2:$I$1700,9)</f>
        <v>#N/A</v>
      </c>
      <c r="B134" s="86" t="e">
        <f t="shared" ca="1" si="136"/>
        <v>#N/A</v>
      </c>
      <c r="C134" s="86">
        <f t="shared" si="137"/>
        <v>31</v>
      </c>
      <c r="D134" s="139">
        <v>40725</v>
      </c>
      <c r="E134" s="173" t="e">
        <f ca="1">VLOOKUP($D134,Curves!$A$2:$H$1700,2)*$B134</f>
        <v>#N/A</v>
      </c>
      <c r="F134" s="172" t="e">
        <f ca="1">VLOOKUP($D134,Curves!$A$2:$H$1700,3)*$B134</f>
        <v>#N/A</v>
      </c>
      <c r="G134" s="172" t="e">
        <f ca="1">VLOOKUP($D134,Curves!$A$2:$H$1700,7)*$B134</f>
        <v>#N/A</v>
      </c>
      <c r="H134" s="172" t="e">
        <f ca="1">VLOOKUP($D134,Curves!$A$2:$H$1700,5)*$B134</f>
        <v>#N/A</v>
      </c>
      <c r="I134" s="172" t="e">
        <f ca="1">VLOOKUP($D134,Curves!$A$2:$H$1700,4)*$B134</f>
        <v>#N/A</v>
      </c>
      <c r="J134" s="174" t="e">
        <f ca="1">VLOOKUP($D134,Curves!$A$2:$H$1700,8)*$B134</f>
        <v>#N/A</v>
      </c>
      <c r="K134" s="172" t="e">
        <f t="shared" ca="1" si="138"/>
        <v>#N/A</v>
      </c>
      <c r="L134" s="140" t="e">
        <f ca="1">VLOOKUP($D134,Curves!$N$2:$T$2600,2)*$B134</f>
        <v>#N/A</v>
      </c>
      <c r="M134" s="141" t="e">
        <f ca="1">VLOOKUP($D134,Curves!$N$2:$T$2600,3)*$B134</f>
        <v>#N/A</v>
      </c>
      <c r="N134" s="181" t="e">
        <f t="shared" ca="1" si="139"/>
        <v>#N/A</v>
      </c>
      <c r="O134" s="182" t="e">
        <f t="shared" ca="1" si="140"/>
        <v>#N/A</v>
      </c>
      <c r="P134" s="173" t="e">
        <f t="shared" ref="P134:P197" ca="1" si="260">($E134+J134)*$J$5+$J$4</f>
        <v>#N/A</v>
      </c>
      <c r="Q134" s="140" t="e">
        <f ca="1">VLOOKUP($D134,Curves!$N$2:$T$2600,4)*$B134</f>
        <v>#N/A</v>
      </c>
      <c r="R134" s="141" t="e">
        <f ca="1">VLOOKUP($D134,Curves!$N$2:$T$2600,5)*$B134</f>
        <v>#N/A</v>
      </c>
      <c r="S134" s="181" t="e">
        <f t="shared" ca="1" si="141"/>
        <v>#N/A</v>
      </c>
      <c r="T134" s="182" t="e">
        <f t="shared" ca="1" si="142"/>
        <v>#N/A</v>
      </c>
      <c r="U134" s="151" t="e">
        <f t="shared" ca="1" si="143"/>
        <v>#N/A</v>
      </c>
      <c r="V134" s="151" t="e">
        <f t="shared" ca="1" si="144"/>
        <v>#N/A</v>
      </c>
      <c r="W134" s="151" t="e">
        <f t="shared" ca="1" si="145"/>
        <v>#N/A</v>
      </c>
      <c r="X134" s="343" t="e">
        <f ca="1">VLOOKUP($D134,[2]CurveFetch!$D$8:$S$13000,16,0)*$B134</f>
        <v>#N/A</v>
      </c>
      <c r="Y134" s="141" t="e">
        <f ca="1">VLOOKUP($D134,Curves!$N$2:$T$2600,7)*$B134</f>
        <v>#N/A</v>
      </c>
      <c r="Z134" s="200" t="e">
        <f t="shared" ca="1" si="146"/>
        <v>#N/A</v>
      </c>
      <c r="AA134" s="181" t="e">
        <f t="shared" ca="1" si="147"/>
        <v>#N/A</v>
      </c>
      <c r="AB134" s="181" t="e">
        <f t="shared" ca="1" si="148"/>
        <v>#N/A</v>
      </c>
      <c r="AC134" s="181" t="e">
        <f t="shared" ca="1" si="148"/>
        <v>#N/A</v>
      </c>
      <c r="AD134" s="181" t="e">
        <f t="shared" ca="1" si="149"/>
        <v>#N/A</v>
      </c>
      <c r="AE134" s="182" t="e">
        <f t="shared" ca="1" si="150"/>
        <v>#N/A</v>
      </c>
      <c r="AF134" s="23" t="e">
        <f t="shared" ca="1" si="176"/>
        <v>#N/A</v>
      </c>
      <c r="AG134" s="23" t="e">
        <f t="shared" ca="1" si="177"/>
        <v>#N/A</v>
      </c>
      <c r="AH134" s="23" t="e">
        <f t="shared" ca="1" si="194"/>
        <v>#N/A</v>
      </c>
      <c r="AI134" s="23" t="e">
        <f t="shared" ca="1" si="195"/>
        <v>#N/A</v>
      </c>
      <c r="AJ134" s="23" t="e">
        <f t="shared" ca="1" si="206"/>
        <v>#N/A</v>
      </c>
      <c r="AK134" s="23" t="e">
        <f t="shared" ca="1" si="207"/>
        <v>#N/A</v>
      </c>
      <c r="AL134" s="23" t="e">
        <f t="shared" ca="1" si="216"/>
        <v>#N/A</v>
      </c>
      <c r="AM134" s="23" t="e">
        <f t="shared" ca="1" si="217"/>
        <v>#N/A</v>
      </c>
      <c r="AN134" s="23" t="e">
        <f t="shared" ca="1" si="224"/>
        <v>#N/A</v>
      </c>
      <c r="AO134" s="23" t="e">
        <f t="shared" ca="1" si="225"/>
        <v>#N/A</v>
      </c>
      <c r="AP134" s="23" t="e">
        <f t="shared" ca="1" si="218"/>
        <v>#N/A</v>
      </c>
      <c r="AQ134" s="23" t="e">
        <f t="shared" ca="1" si="219"/>
        <v>#N/A</v>
      </c>
      <c r="AR134" s="23" t="e">
        <f t="shared" ca="1" si="228"/>
        <v>#N/A</v>
      </c>
      <c r="AS134" s="23" t="e">
        <f t="shared" ca="1" si="229"/>
        <v>#N/A</v>
      </c>
      <c r="AT134" s="23" t="e">
        <f t="shared" ca="1" si="248"/>
        <v>#N/A</v>
      </c>
      <c r="AU134" s="23" t="e">
        <f t="shared" ca="1" si="249"/>
        <v>#N/A</v>
      </c>
      <c r="AV134" s="228" t="e">
        <f t="shared" ca="1" si="154"/>
        <v>#N/A</v>
      </c>
      <c r="AW134" s="26" t="e">
        <f t="shared" ca="1" si="155"/>
        <v>#N/A</v>
      </c>
      <c r="AX134" s="228" t="e">
        <f t="shared" ca="1" si="156"/>
        <v>#N/A</v>
      </c>
      <c r="AY134" s="23" t="e">
        <f t="shared" ca="1" si="170"/>
        <v>#N/A</v>
      </c>
      <c r="AZ134" s="23" t="e">
        <f t="shared" ca="1" si="171"/>
        <v>#N/A</v>
      </c>
      <c r="BA134" s="23" t="e">
        <f t="shared" ca="1" si="178"/>
        <v>#N/A</v>
      </c>
      <c r="BB134" s="23" t="e">
        <f t="shared" ca="1" si="179"/>
        <v>#N/A</v>
      </c>
      <c r="BC134" s="23" t="e">
        <f t="shared" ca="1" si="172"/>
        <v>#N/A</v>
      </c>
      <c r="BD134" s="23" t="e">
        <f t="shared" ca="1" si="173"/>
        <v>#N/A</v>
      </c>
      <c r="BE134" s="23" t="e">
        <f t="shared" ca="1" si="180"/>
        <v>#N/A</v>
      </c>
      <c r="BF134" s="23" t="e">
        <f t="shared" ca="1" si="181"/>
        <v>#N/A</v>
      </c>
      <c r="BG134" s="23" t="e">
        <f t="shared" ca="1" si="186"/>
        <v>#N/A</v>
      </c>
      <c r="BH134" s="23" t="e">
        <f t="shared" ca="1" si="187"/>
        <v>#N/A</v>
      </c>
      <c r="BI134" s="23" t="e">
        <f t="shared" ca="1" si="202"/>
        <v>#N/A</v>
      </c>
      <c r="BJ134" s="23" t="e">
        <f t="shared" ca="1" si="203"/>
        <v>#N/A</v>
      </c>
      <c r="BK134" s="23" t="e">
        <f t="shared" ca="1" si="204"/>
        <v>#N/A</v>
      </c>
      <c r="BL134" s="23" t="e">
        <f t="shared" ca="1" si="205"/>
        <v>#N/A</v>
      </c>
      <c r="BM134" s="23" t="e">
        <f t="shared" ca="1" si="208"/>
        <v>#N/A</v>
      </c>
      <c r="BN134" s="23" t="e">
        <f t="shared" ca="1" si="209"/>
        <v>#N/A</v>
      </c>
      <c r="BO134" s="23" t="e">
        <f t="shared" ca="1" si="226"/>
        <v>#N/A</v>
      </c>
      <c r="BP134" s="23" t="e">
        <f t="shared" ca="1" si="227"/>
        <v>#N/A</v>
      </c>
      <c r="BQ134" s="23" t="e">
        <f t="shared" ca="1" si="236"/>
        <v>#N/A</v>
      </c>
      <c r="BR134" s="23" t="e">
        <f t="shared" ca="1" si="237"/>
        <v>#N/A</v>
      </c>
      <c r="BS134" s="23" t="e">
        <f t="shared" ca="1" si="252"/>
        <v>#N/A</v>
      </c>
      <c r="BT134" s="23" t="e">
        <f t="shared" ca="1" si="253"/>
        <v>#N/A</v>
      </c>
      <c r="BU134" s="23" t="e">
        <f t="shared" ca="1" si="254"/>
        <v>#N/A</v>
      </c>
      <c r="BV134" s="23" t="e">
        <f t="shared" ca="1" si="255"/>
        <v>#N/A</v>
      </c>
      <c r="BW134" s="389" t="e">
        <f t="shared" ca="1" si="157"/>
        <v>#N/A</v>
      </c>
      <c r="BX134" s="224" t="e">
        <f t="shared" ca="1" si="158"/>
        <v>#N/A</v>
      </c>
      <c r="BY134" s="93" t="e">
        <f t="shared" ca="1" si="159"/>
        <v>#N/A</v>
      </c>
      <c r="BZ134" s="23" t="e">
        <f t="shared" ca="1" si="184"/>
        <v>#N/A</v>
      </c>
      <c r="CA134" s="23" t="e">
        <f t="shared" ca="1" si="185"/>
        <v>#N/A</v>
      </c>
      <c r="CB134" s="23" t="e">
        <f t="shared" ca="1" si="210"/>
        <v>#N/A</v>
      </c>
      <c r="CC134" s="23" t="e">
        <f t="shared" ca="1" si="211"/>
        <v>#N/A</v>
      </c>
      <c r="CD134" s="23" t="e">
        <f t="shared" ca="1" si="240"/>
        <v>#N/A</v>
      </c>
      <c r="CE134" s="23" t="e">
        <f t="shared" ca="1" si="241"/>
        <v>#N/A</v>
      </c>
      <c r="CF134" s="228" t="e">
        <f t="shared" ca="1" si="160"/>
        <v>#N/A</v>
      </c>
      <c r="CG134" s="224" t="e">
        <f t="shared" ca="1" si="161"/>
        <v>#N/A</v>
      </c>
      <c r="CH134" s="228" t="e">
        <f t="shared" ca="1" si="162"/>
        <v>#N/A</v>
      </c>
      <c r="CI134" s="23" t="e">
        <f t="shared" ca="1" si="163"/>
        <v>#N/A</v>
      </c>
      <c r="CJ134" s="23" t="e">
        <f t="shared" ca="1" si="164"/>
        <v>#N/A</v>
      </c>
      <c r="CK134" s="23" t="e">
        <f t="shared" ca="1" si="168"/>
        <v>#N/A</v>
      </c>
      <c r="CL134" s="23" t="e">
        <f t="shared" ca="1" si="169"/>
        <v>#N/A</v>
      </c>
      <c r="CM134" s="23" t="e">
        <f t="shared" ca="1" si="174"/>
        <v>#N/A</v>
      </c>
      <c r="CN134" s="23" t="e">
        <f t="shared" ca="1" si="175"/>
        <v>#N/A</v>
      </c>
      <c r="CO134" s="23" t="e">
        <f t="shared" ca="1" si="182"/>
        <v>#N/A</v>
      </c>
      <c r="CP134" s="23" t="e">
        <f t="shared" ca="1" si="183"/>
        <v>#N/A</v>
      </c>
      <c r="CQ134" s="23" t="e">
        <f t="shared" ca="1" si="188"/>
        <v>#N/A</v>
      </c>
      <c r="CR134" s="23" t="e">
        <f t="shared" ca="1" si="189"/>
        <v>#N/A</v>
      </c>
      <c r="CS134" s="23" t="e">
        <f t="shared" ca="1" si="190"/>
        <v>#N/A</v>
      </c>
      <c r="CT134" s="23" t="e">
        <f t="shared" ca="1" si="191"/>
        <v>#N/A</v>
      </c>
      <c r="CU134" s="23" t="e">
        <f t="shared" ca="1" si="196"/>
        <v>#N/A</v>
      </c>
      <c r="CV134" s="23" t="e">
        <f t="shared" ca="1" si="197"/>
        <v>#N/A</v>
      </c>
      <c r="CW134" s="23" t="e">
        <f t="shared" ca="1" si="234"/>
        <v>#N/A</v>
      </c>
      <c r="CX134" s="23" t="e">
        <f t="shared" ca="1" si="235"/>
        <v>#N/A</v>
      </c>
      <c r="CY134" s="23" t="e">
        <f t="shared" ca="1" si="198"/>
        <v>#N/A</v>
      </c>
      <c r="CZ134" s="23" t="e">
        <f t="shared" ca="1" si="199"/>
        <v>#N/A</v>
      </c>
      <c r="DA134" s="23" t="e">
        <f t="shared" ca="1" si="212"/>
        <v>#N/A</v>
      </c>
      <c r="DB134" s="23" t="e">
        <f t="shared" ca="1" si="213"/>
        <v>#N/A</v>
      </c>
      <c r="DC134" s="23"/>
      <c r="DD134" s="23"/>
      <c r="DE134" s="23" t="e">
        <f t="shared" ca="1" si="214"/>
        <v>#N/A</v>
      </c>
      <c r="DF134" s="23" t="e">
        <f t="shared" ca="1" si="215"/>
        <v>#N/A</v>
      </c>
      <c r="DG134" s="23" t="e">
        <f t="shared" ca="1" si="220"/>
        <v>#N/A</v>
      </c>
      <c r="DH134" s="23" t="e">
        <f t="shared" ca="1" si="221"/>
        <v>#N/A</v>
      </c>
      <c r="DI134" s="23" t="e">
        <f t="shared" ca="1" si="230"/>
        <v>#N/A</v>
      </c>
      <c r="DJ134" s="23" t="e">
        <f t="shared" ca="1" si="231"/>
        <v>#N/A</v>
      </c>
      <c r="DK134" s="23" t="e">
        <f t="shared" ca="1" si="238"/>
        <v>#N/A</v>
      </c>
      <c r="DL134" s="23" t="e">
        <f t="shared" ca="1" si="239"/>
        <v>#N/A</v>
      </c>
      <c r="DM134" s="23" t="e">
        <f t="shared" ca="1" si="242"/>
        <v>#N/A</v>
      </c>
      <c r="DN134" s="23" t="e">
        <f t="shared" ca="1" si="243"/>
        <v>#N/A</v>
      </c>
      <c r="DO134" s="23" t="e">
        <f t="shared" ca="1" si="244"/>
        <v>#N/A</v>
      </c>
      <c r="DP134" s="23" t="e">
        <f t="shared" ca="1" si="245"/>
        <v>#N/A</v>
      </c>
      <c r="DQ134" s="23" t="e">
        <f t="shared" ca="1" si="258"/>
        <v>#N/A</v>
      </c>
      <c r="DR134" s="23" t="e">
        <f t="shared" ca="1" si="259"/>
        <v>#N/A</v>
      </c>
      <c r="DS134" s="228" t="e">
        <f t="shared" ca="1" si="165"/>
        <v>#N/A</v>
      </c>
      <c r="DT134" s="93" t="e">
        <f t="shared" ca="1" si="166"/>
        <v>#N/A</v>
      </c>
      <c r="DU134" s="228" t="e">
        <f t="shared" ca="1" si="167"/>
        <v>#N/A</v>
      </c>
      <c r="DZ134" s="23" t="e">
        <f t="shared" ca="1" si="192"/>
        <v>#N/A</v>
      </c>
      <c r="EA134" s="23" t="e">
        <f t="shared" ca="1" si="193"/>
        <v>#N/A</v>
      </c>
      <c r="EB134" s="23" t="e">
        <f t="shared" ca="1" si="200"/>
        <v>#N/A</v>
      </c>
      <c r="EC134" s="23" t="e">
        <f t="shared" ca="1" si="201"/>
        <v>#N/A</v>
      </c>
      <c r="ED134" s="23" t="e">
        <f t="shared" ca="1" si="222"/>
        <v>#N/A</v>
      </c>
      <c r="EE134" s="23" t="e">
        <f t="shared" ca="1" si="223"/>
        <v>#N/A</v>
      </c>
      <c r="EF134" s="23" t="e">
        <f t="shared" ca="1" si="250"/>
        <v>#N/A</v>
      </c>
      <c r="EG134" s="23" t="e">
        <f t="shared" ca="1" si="251"/>
        <v>#N/A</v>
      </c>
      <c r="EH134" s="23" t="e">
        <f t="shared" ca="1" si="232"/>
        <v>#N/A</v>
      </c>
      <c r="EI134" s="23" t="e">
        <f t="shared" ca="1" si="233"/>
        <v>#N/A</v>
      </c>
      <c r="EJ134" s="23" t="e">
        <f t="shared" ca="1" si="246"/>
        <v>#N/A</v>
      </c>
      <c r="EK134" s="23" t="e">
        <f t="shared" ca="1" si="247"/>
        <v>#N/A</v>
      </c>
      <c r="EL134" s="23" t="e">
        <f t="shared" ca="1" si="256"/>
        <v>#N/A</v>
      </c>
      <c r="EM134" s="23" t="e">
        <f t="shared" ca="1" si="257"/>
        <v>#N/A</v>
      </c>
      <c r="EN134" s="228" t="e">
        <f t="shared" ca="1" si="151"/>
        <v>#N/A</v>
      </c>
      <c r="EO134" s="93" t="e">
        <f t="shared" ca="1" si="152"/>
        <v>#N/A</v>
      </c>
      <c r="EP134" s="93" t="e">
        <f t="shared" ca="1" si="153"/>
        <v>#N/A</v>
      </c>
    </row>
    <row r="135" spans="1:146" x14ac:dyDescent="0.2">
      <c r="A135" s="172" t="e">
        <f ca="1">VLOOKUP($D135,Curves!$A$2:$I$1700,9)</f>
        <v>#N/A</v>
      </c>
      <c r="B135" s="86" t="e">
        <f t="shared" ref="B135:B198" ca="1" si="261">(1+($A135/2))^(-2*($D135-$A$1)/365.25)</f>
        <v>#N/A</v>
      </c>
      <c r="C135" s="86">
        <f t="shared" ref="C135:C198" si="262">D136-D135</f>
        <v>31</v>
      </c>
      <c r="D135" s="139">
        <v>40756</v>
      </c>
      <c r="E135" s="173" t="e">
        <f ca="1">VLOOKUP($D135,Curves!$A$2:$H$1700,2)*$B135</f>
        <v>#N/A</v>
      </c>
      <c r="F135" s="172" t="e">
        <f ca="1">VLOOKUP($D135,Curves!$A$2:$H$1700,3)*$B135</f>
        <v>#N/A</v>
      </c>
      <c r="G135" s="172" t="e">
        <f ca="1">VLOOKUP($D135,Curves!$A$2:$H$1700,7)*$B135</f>
        <v>#N/A</v>
      </c>
      <c r="H135" s="172" t="e">
        <f ca="1">VLOOKUP($D135,Curves!$A$2:$H$1700,5)*$B135</f>
        <v>#N/A</v>
      </c>
      <c r="I135" s="172" t="e">
        <f ca="1">VLOOKUP($D135,Curves!$A$2:$H$1700,4)*$B135</f>
        <v>#N/A</v>
      </c>
      <c r="J135" s="174" t="e">
        <f ca="1">VLOOKUP($D135,Curves!$A$2:$H$1700,8)*$B135</f>
        <v>#N/A</v>
      </c>
      <c r="K135" s="172" t="e">
        <f t="shared" ref="K135:K198" ca="1" si="263">($E135+$I135)*$J$5+$J$4</f>
        <v>#N/A</v>
      </c>
      <c r="L135" s="140" t="e">
        <f ca="1">VLOOKUP($D135,Curves!$N$2:$T$2600,2)*$B135</f>
        <v>#N/A</v>
      </c>
      <c r="M135" s="141" t="e">
        <f ca="1">VLOOKUP($D135,Curves!$N$2:$T$2600,3)*$B135</f>
        <v>#N/A</v>
      </c>
      <c r="N135" s="181" t="e">
        <f t="shared" ref="N135:N198" ca="1" si="264">IF($K135&lt;$L135,1,0)</f>
        <v>#N/A</v>
      </c>
      <c r="O135" s="182" t="e">
        <f t="shared" ref="O135:O198" ca="1" si="265">IF($K135&lt;$M135,1,0)</f>
        <v>#N/A</v>
      </c>
      <c r="P135" s="173" t="e">
        <f t="shared" ca="1" si="260"/>
        <v>#N/A</v>
      </c>
      <c r="Q135" s="140" t="e">
        <f ca="1">VLOOKUP($D135,Curves!$N$2:$T$2600,4)*$B135</f>
        <v>#N/A</v>
      </c>
      <c r="R135" s="141" t="e">
        <f ca="1">VLOOKUP($D135,Curves!$N$2:$T$2600,5)*$B135</f>
        <v>#N/A</v>
      </c>
      <c r="S135" s="181" t="e">
        <f t="shared" ref="S135:S198" ca="1" si="266">IF($P135&lt;$Q135,1,0)</f>
        <v>#N/A</v>
      </c>
      <c r="T135" s="182" t="e">
        <f t="shared" ref="T135:T198" ca="1" si="267">IF($P135&lt;$R135,1,0)</f>
        <v>#N/A</v>
      </c>
      <c r="U135" s="151" t="e">
        <f t="shared" ref="U135:U198" ca="1" si="268">($E135+G135)*$J$5+$J$4</f>
        <v>#N/A</v>
      </c>
      <c r="V135" s="151" t="e">
        <f t="shared" ref="V135:V198" ca="1" si="269">($E135+H135)*$J$5+$J$4</f>
        <v>#N/A</v>
      </c>
      <c r="W135" s="151" t="e">
        <f t="shared" ref="W135:W198" ca="1" si="270">($E135+I135)*$J$5+$J$4</f>
        <v>#N/A</v>
      </c>
      <c r="X135" s="343" t="e">
        <f ca="1">VLOOKUP($D135,[2]CurveFetch!$D$8:$S$13000,16,0)*$B135</f>
        <v>#N/A</v>
      </c>
      <c r="Y135" s="141" t="e">
        <f ca="1">VLOOKUP($D135,Curves!$N$2:$T$2600,7)*$B135</f>
        <v>#N/A</v>
      </c>
      <c r="Z135" s="200" t="e">
        <f t="shared" ref="Z135:Z198" ca="1" si="271">IF($U135&lt;$X135,1,0)</f>
        <v>#N/A</v>
      </c>
      <c r="AA135" s="181" t="e">
        <f t="shared" ref="AA135:AA198" ca="1" si="272">IF($U135&lt;$Y135,1,0)</f>
        <v>#N/A</v>
      </c>
      <c r="AB135" s="181" t="e">
        <f t="shared" ref="AB135:AC166" ca="1" si="273">IF($V135&lt;$X135,1,0)</f>
        <v>#N/A</v>
      </c>
      <c r="AC135" s="181" t="e">
        <f t="shared" ca="1" si="273"/>
        <v>#N/A</v>
      </c>
      <c r="AD135" s="181" t="e">
        <f t="shared" ref="AD135:AD198" ca="1" si="274">IF($W135&lt;$X135,1,0)</f>
        <v>#N/A</v>
      </c>
      <c r="AE135" s="182" t="e">
        <f t="shared" ref="AE135:AE198" ca="1" si="275">IF($W135&lt;$Y135,1,0)</f>
        <v>#N/A</v>
      </c>
      <c r="AF135" s="23" t="e">
        <f t="shared" ca="1" si="176"/>
        <v>#N/A</v>
      </c>
      <c r="AG135" s="23" t="e">
        <f t="shared" ca="1" si="177"/>
        <v>#N/A</v>
      </c>
      <c r="AH135" s="23" t="e">
        <f t="shared" ca="1" si="194"/>
        <v>#N/A</v>
      </c>
      <c r="AI135" s="23" t="e">
        <f t="shared" ca="1" si="195"/>
        <v>#N/A</v>
      </c>
      <c r="AJ135" s="23" t="e">
        <f t="shared" ca="1" si="206"/>
        <v>#N/A</v>
      </c>
      <c r="AK135" s="23" t="e">
        <f t="shared" ca="1" si="207"/>
        <v>#N/A</v>
      </c>
      <c r="AL135" s="23" t="e">
        <f t="shared" ca="1" si="216"/>
        <v>#N/A</v>
      </c>
      <c r="AM135" s="23" t="e">
        <f t="shared" ca="1" si="217"/>
        <v>#N/A</v>
      </c>
      <c r="AN135" s="23" t="e">
        <f t="shared" ca="1" si="224"/>
        <v>#N/A</v>
      </c>
      <c r="AO135" s="23" t="e">
        <f t="shared" ca="1" si="225"/>
        <v>#N/A</v>
      </c>
      <c r="AP135" s="23" t="e">
        <f t="shared" ca="1" si="218"/>
        <v>#N/A</v>
      </c>
      <c r="AQ135" s="23" t="e">
        <f t="shared" ca="1" si="219"/>
        <v>#N/A</v>
      </c>
      <c r="AR135" s="23" t="e">
        <f t="shared" ca="1" si="228"/>
        <v>#N/A</v>
      </c>
      <c r="AS135" s="23" t="e">
        <f t="shared" ca="1" si="229"/>
        <v>#N/A</v>
      </c>
      <c r="AT135" s="23" t="e">
        <f t="shared" ca="1" si="248"/>
        <v>#N/A</v>
      </c>
      <c r="AU135" s="23" t="e">
        <f t="shared" ca="1" si="249"/>
        <v>#N/A</v>
      </c>
      <c r="AV135" s="228" t="e">
        <f t="shared" ca="1" si="154"/>
        <v>#N/A</v>
      </c>
      <c r="AW135" s="26" t="e">
        <f t="shared" ca="1" si="155"/>
        <v>#N/A</v>
      </c>
      <c r="AX135" s="228" t="e">
        <f t="shared" ca="1" si="156"/>
        <v>#N/A</v>
      </c>
      <c r="AY135" s="23" t="e">
        <f t="shared" ca="1" si="170"/>
        <v>#N/A</v>
      </c>
      <c r="AZ135" s="23" t="e">
        <f t="shared" ca="1" si="171"/>
        <v>#N/A</v>
      </c>
      <c r="BA135" s="23" t="e">
        <f t="shared" ca="1" si="178"/>
        <v>#N/A</v>
      </c>
      <c r="BB135" s="23" t="e">
        <f t="shared" ca="1" si="179"/>
        <v>#N/A</v>
      </c>
      <c r="BC135" s="23" t="e">
        <f t="shared" ca="1" si="172"/>
        <v>#N/A</v>
      </c>
      <c r="BD135" s="23" t="e">
        <f t="shared" ca="1" si="173"/>
        <v>#N/A</v>
      </c>
      <c r="BE135" s="23" t="e">
        <f t="shared" ca="1" si="180"/>
        <v>#N/A</v>
      </c>
      <c r="BF135" s="23" t="e">
        <f t="shared" ca="1" si="181"/>
        <v>#N/A</v>
      </c>
      <c r="BG135" s="23" t="e">
        <f t="shared" ca="1" si="186"/>
        <v>#N/A</v>
      </c>
      <c r="BH135" s="23" t="e">
        <f t="shared" ca="1" si="187"/>
        <v>#N/A</v>
      </c>
      <c r="BI135" s="23" t="e">
        <f t="shared" ca="1" si="202"/>
        <v>#N/A</v>
      </c>
      <c r="BJ135" s="23" t="e">
        <f t="shared" ca="1" si="203"/>
        <v>#N/A</v>
      </c>
      <c r="BK135" s="23" t="e">
        <f t="shared" ca="1" si="204"/>
        <v>#N/A</v>
      </c>
      <c r="BL135" s="23" t="e">
        <f t="shared" ca="1" si="205"/>
        <v>#N/A</v>
      </c>
      <c r="BM135" s="23" t="e">
        <f t="shared" ca="1" si="208"/>
        <v>#N/A</v>
      </c>
      <c r="BN135" s="23" t="e">
        <f t="shared" ca="1" si="209"/>
        <v>#N/A</v>
      </c>
      <c r="BO135" s="23" t="e">
        <f t="shared" ca="1" si="226"/>
        <v>#N/A</v>
      </c>
      <c r="BP135" s="23" t="e">
        <f t="shared" ca="1" si="227"/>
        <v>#N/A</v>
      </c>
      <c r="BQ135" s="23" t="e">
        <f t="shared" ca="1" si="236"/>
        <v>#N/A</v>
      </c>
      <c r="BR135" s="23" t="e">
        <f t="shared" ca="1" si="237"/>
        <v>#N/A</v>
      </c>
      <c r="BS135" s="23" t="e">
        <f t="shared" ca="1" si="252"/>
        <v>#N/A</v>
      </c>
      <c r="BT135" s="23" t="e">
        <f t="shared" ca="1" si="253"/>
        <v>#N/A</v>
      </c>
      <c r="BU135" s="23" t="e">
        <f t="shared" ca="1" si="254"/>
        <v>#N/A</v>
      </c>
      <c r="BV135" s="23" t="e">
        <f t="shared" ca="1" si="255"/>
        <v>#N/A</v>
      </c>
      <c r="BW135" s="389" t="e">
        <f t="shared" ca="1" si="157"/>
        <v>#N/A</v>
      </c>
      <c r="BX135" s="224" t="e">
        <f t="shared" ca="1" si="158"/>
        <v>#N/A</v>
      </c>
      <c r="BY135" s="93" t="e">
        <f t="shared" ca="1" si="159"/>
        <v>#N/A</v>
      </c>
      <c r="BZ135" s="23" t="e">
        <f t="shared" ca="1" si="184"/>
        <v>#N/A</v>
      </c>
      <c r="CA135" s="23" t="e">
        <f t="shared" ca="1" si="185"/>
        <v>#N/A</v>
      </c>
      <c r="CB135" s="23" t="e">
        <f t="shared" ca="1" si="210"/>
        <v>#N/A</v>
      </c>
      <c r="CC135" s="23" t="e">
        <f t="shared" ca="1" si="211"/>
        <v>#N/A</v>
      </c>
      <c r="CD135" s="23" t="e">
        <f t="shared" ca="1" si="240"/>
        <v>#N/A</v>
      </c>
      <c r="CE135" s="23" t="e">
        <f t="shared" ca="1" si="241"/>
        <v>#N/A</v>
      </c>
      <c r="CF135" s="228" t="e">
        <f t="shared" ca="1" si="160"/>
        <v>#N/A</v>
      </c>
      <c r="CG135" s="224" t="e">
        <f t="shared" ca="1" si="161"/>
        <v>#N/A</v>
      </c>
      <c r="CH135" s="228" t="e">
        <f t="shared" ca="1" si="162"/>
        <v>#N/A</v>
      </c>
      <c r="CI135" s="23" t="e">
        <f t="shared" ca="1" si="163"/>
        <v>#N/A</v>
      </c>
      <c r="CJ135" s="23" t="e">
        <f t="shared" ca="1" si="164"/>
        <v>#N/A</v>
      </c>
      <c r="CK135" s="23" t="e">
        <f t="shared" ca="1" si="168"/>
        <v>#N/A</v>
      </c>
      <c r="CL135" s="23" t="e">
        <f t="shared" ca="1" si="169"/>
        <v>#N/A</v>
      </c>
      <c r="CM135" s="23" t="e">
        <f t="shared" ca="1" si="174"/>
        <v>#N/A</v>
      </c>
      <c r="CN135" s="23" t="e">
        <f t="shared" ca="1" si="175"/>
        <v>#N/A</v>
      </c>
      <c r="CO135" s="23" t="e">
        <f t="shared" ca="1" si="182"/>
        <v>#N/A</v>
      </c>
      <c r="CP135" s="23" t="e">
        <f t="shared" ca="1" si="183"/>
        <v>#N/A</v>
      </c>
      <c r="CQ135" s="23" t="e">
        <f t="shared" ca="1" si="188"/>
        <v>#N/A</v>
      </c>
      <c r="CR135" s="23" t="e">
        <f t="shared" ca="1" si="189"/>
        <v>#N/A</v>
      </c>
      <c r="CS135" s="23" t="e">
        <f t="shared" ca="1" si="190"/>
        <v>#N/A</v>
      </c>
      <c r="CT135" s="23" t="e">
        <f t="shared" ca="1" si="191"/>
        <v>#N/A</v>
      </c>
      <c r="CU135" s="23" t="e">
        <f t="shared" ca="1" si="196"/>
        <v>#N/A</v>
      </c>
      <c r="CV135" s="23" t="e">
        <f t="shared" ca="1" si="197"/>
        <v>#N/A</v>
      </c>
      <c r="CW135" s="23" t="e">
        <f t="shared" ca="1" si="234"/>
        <v>#N/A</v>
      </c>
      <c r="CX135" s="23" t="e">
        <f t="shared" ca="1" si="235"/>
        <v>#N/A</v>
      </c>
      <c r="CY135" s="23" t="e">
        <f t="shared" ca="1" si="198"/>
        <v>#N/A</v>
      </c>
      <c r="CZ135" s="23" t="e">
        <f t="shared" ca="1" si="199"/>
        <v>#N/A</v>
      </c>
      <c r="DA135" s="23" t="e">
        <f t="shared" ca="1" si="212"/>
        <v>#N/A</v>
      </c>
      <c r="DB135" s="23" t="e">
        <f t="shared" ca="1" si="213"/>
        <v>#N/A</v>
      </c>
      <c r="DC135" s="23"/>
      <c r="DD135" s="23"/>
      <c r="DE135" s="23" t="e">
        <f t="shared" ca="1" si="214"/>
        <v>#N/A</v>
      </c>
      <c r="DF135" s="23" t="e">
        <f t="shared" ca="1" si="215"/>
        <v>#N/A</v>
      </c>
      <c r="DG135" s="23" t="e">
        <f t="shared" ca="1" si="220"/>
        <v>#N/A</v>
      </c>
      <c r="DH135" s="23" t="e">
        <f t="shared" ca="1" si="221"/>
        <v>#N/A</v>
      </c>
      <c r="DI135" s="23" t="e">
        <f t="shared" ca="1" si="230"/>
        <v>#N/A</v>
      </c>
      <c r="DJ135" s="23" t="e">
        <f t="shared" ca="1" si="231"/>
        <v>#N/A</v>
      </c>
      <c r="DK135" s="23" t="e">
        <f t="shared" ca="1" si="238"/>
        <v>#N/A</v>
      </c>
      <c r="DL135" s="23" t="e">
        <f t="shared" ca="1" si="239"/>
        <v>#N/A</v>
      </c>
      <c r="DM135" s="23" t="e">
        <f t="shared" ca="1" si="242"/>
        <v>#N/A</v>
      </c>
      <c r="DN135" s="23" t="e">
        <f t="shared" ca="1" si="243"/>
        <v>#N/A</v>
      </c>
      <c r="DO135" s="23" t="e">
        <f t="shared" ca="1" si="244"/>
        <v>#N/A</v>
      </c>
      <c r="DP135" s="23" t="e">
        <f t="shared" ca="1" si="245"/>
        <v>#N/A</v>
      </c>
      <c r="DQ135" s="23" t="e">
        <f t="shared" ca="1" si="258"/>
        <v>#N/A</v>
      </c>
      <c r="DR135" s="23" t="e">
        <f t="shared" ca="1" si="259"/>
        <v>#N/A</v>
      </c>
      <c r="DS135" s="228" t="e">
        <f t="shared" ca="1" si="165"/>
        <v>#N/A</v>
      </c>
      <c r="DT135" s="93" t="e">
        <f t="shared" ca="1" si="166"/>
        <v>#N/A</v>
      </c>
      <c r="DU135" s="228" t="e">
        <f t="shared" ca="1" si="167"/>
        <v>#N/A</v>
      </c>
      <c r="DZ135" s="23" t="e">
        <f t="shared" ca="1" si="192"/>
        <v>#N/A</v>
      </c>
      <c r="EA135" s="23" t="e">
        <f t="shared" ca="1" si="193"/>
        <v>#N/A</v>
      </c>
      <c r="EB135" s="23" t="e">
        <f t="shared" ca="1" si="200"/>
        <v>#N/A</v>
      </c>
      <c r="EC135" s="23" t="e">
        <f t="shared" ca="1" si="201"/>
        <v>#N/A</v>
      </c>
      <c r="ED135" s="23" t="e">
        <f t="shared" ca="1" si="222"/>
        <v>#N/A</v>
      </c>
      <c r="EE135" s="23" t="e">
        <f t="shared" ca="1" si="223"/>
        <v>#N/A</v>
      </c>
      <c r="EF135" s="23" t="e">
        <f t="shared" ca="1" si="250"/>
        <v>#N/A</v>
      </c>
      <c r="EG135" s="23" t="e">
        <f t="shared" ca="1" si="251"/>
        <v>#N/A</v>
      </c>
      <c r="EH135" s="23" t="e">
        <f t="shared" ca="1" si="232"/>
        <v>#N/A</v>
      </c>
      <c r="EI135" s="23" t="e">
        <f t="shared" ca="1" si="233"/>
        <v>#N/A</v>
      </c>
      <c r="EJ135" s="23" t="e">
        <f t="shared" ca="1" si="246"/>
        <v>#N/A</v>
      </c>
      <c r="EK135" s="23" t="e">
        <f t="shared" ca="1" si="247"/>
        <v>#N/A</v>
      </c>
      <c r="EL135" s="23" t="e">
        <f t="shared" ca="1" si="256"/>
        <v>#N/A</v>
      </c>
      <c r="EM135" s="23" t="e">
        <f t="shared" ca="1" si="257"/>
        <v>#N/A</v>
      </c>
      <c r="EN135" s="228" t="e">
        <f t="shared" ca="1" si="151"/>
        <v>#N/A</v>
      </c>
      <c r="EO135" s="93" t="e">
        <f t="shared" ca="1" si="152"/>
        <v>#N/A</v>
      </c>
      <c r="EP135" s="93" t="e">
        <f t="shared" ca="1" si="153"/>
        <v>#N/A</v>
      </c>
    </row>
    <row r="136" spans="1:146" x14ac:dyDescent="0.2">
      <c r="A136" s="172" t="e">
        <f ca="1">VLOOKUP($D136,Curves!$A$2:$I$1700,9)</f>
        <v>#N/A</v>
      </c>
      <c r="B136" s="86" t="e">
        <f t="shared" ca="1" si="261"/>
        <v>#N/A</v>
      </c>
      <c r="C136" s="86">
        <f t="shared" si="262"/>
        <v>30</v>
      </c>
      <c r="D136" s="139">
        <v>40787</v>
      </c>
      <c r="E136" s="173" t="e">
        <f ca="1">VLOOKUP($D136,Curves!$A$2:$H$1700,2)*$B136</f>
        <v>#N/A</v>
      </c>
      <c r="F136" s="172" t="e">
        <f ca="1">VLOOKUP($D136,Curves!$A$2:$H$1700,3)*$B136</f>
        <v>#N/A</v>
      </c>
      <c r="G136" s="172" t="e">
        <f ca="1">VLOOKUP($D136,Curves!$A$2:$H$1700,7)*$B136</f>
        <v>#N/A</v>
      </c>
      <c r="H136" s="172" t="e">
        <f ca="1">VLOOKUP($D136,Curves!$A$2:$H$1700,5)*$B136</f>
        <v>#N/A</v>
      </c>
      <c r="I136" s="172" t="e">
        <f ca="1">VLOOKUP($D136,Curves!$A$2:$H$1700,4)*$B136</f>
        <v>#N/A</v>
      </c>
      <c r="J136" s="174" t="e">
        <f ca="1">VLOOKUP($D136,Curves!$A$2:$H$1700,8)*$B136</f>
        <v>#N/A</v>
      </c>
      <c r="K136" s="172" t="e">
        <f t="shared" ca="1" si="263"/>
        <v>#N/A</v>
      </c>
      <c r="L136" s="140" t="e">
        <f ca="1">VLOOKUP($D136,Curves!$N$2:$T$2600,2)*$B136</f>
        <v>#N/A</v>
      </c>
      <c r="M136" s="141" t="e">
        <f ca="1">VLOOKUP($D136,Curves!$N$2:$T$2600,3)*$B136</f>
        <v>#N/A</v>
      </c>
      <c r="N136" s="181" t="e">
        <f t="shared" ca="1" si="264"/>
        <v>#N/A</v>
      </c>
      <c r="O136" s="182" t="e">
        <f t="shared" ca="1" si="265"/>
        <v>#N/A</v>
      </c>
      <c r="P136" s="173" t="e">
        <f t="shared" ca="1" si="260"/>
        <v>#N/A</v>
      </c>
      <c r="Q136" s="140" t="e">
        <f ca="1">VLOOKUP($D136,Curves!$N$2:$T$2600,4)*$B136</f>
        <v>#N/A</v>
      </c>
      <c r="R136" s="141" t="e">
        <f ca="1">VLOOKUP($D136,Curves!$N$2:$T$2600,5)*$B136</f>
        <v>#N/A</v>
      </c>
      <c r="S136" s="181" t="e">
        <f t="shared" ca="1" si="266"/>
        <v>#N/A</v>
      </c>
      <c r="T136" s="182" t="e">
        <f t="shared" ca="1" si="267"/>
        <v>#N/A</v>
      </c>
      <c r="U136" s="151" t="e">
        <f t="shared" ca="1" si="268"/>
        <v>#N/A</v>
      </c>
      <c r="V136" s="151" t="e">
        <f t="shared" ca="1" si="269"/>
        <v>#N/A</v>
      </c>
      <c r="W136" s="151" t="e">
        <f t="shared" ca="1" si="270"/>
        <v>#N/A</v>
      </c>
      <c r="X136" s="343" t="e">
        <f ca="1">VLOOKUP($D136,[2]CurveFetch!$D$8:$S$13000,16,0)*$B136</f>
        <v>#N/A</v>
      </c>
      <c r="Y136" s="141" t="e">
        <f ca="1">VLOOKUP($D136,Curves!$N$2:$T$2600,7)*$B136</f>
        <v>#N/A</v>
      </c>
      <c r="Z136" s="200" t="e">
        <f t="shared" ca="1" si="271"/>
        <v>#N/A</v>
      </c>
      <c r="AA136" s="181" t="e">
        <f t="shared" ca="1" si="272"/>
        <v>#N/A</v>
      </c>
      <c r="AB136" s="181" t="e">
        <f t="shared" ca="1" si="273"/>
        <v>#N/A</v>
      </c>
      <c r="AC136" s="181" t="e">
        <f t="shared" ca="1" si="273"/>
        <v>#N/A</v>
      </c>
      <c r="AD136" s="181" t="e">
        <f t="shared" ca="1" si="274"/>
        <v>#N/A</v>
      </c>
      <c r="AE136" s="182" t="e">
        <f t="shared" ca="1" si="275"/>
        <v>#N/A</v>
      </c>
      <c r="AF136" s="23" t="e">
        <f t="shared" ca="1" si="176"/>
        <v>#N/A</v>
      </c>
      <c r="AG136" s="23" t="e">
        <f t="shared" ca="1" si="177"/>
        <v>#N/A</v>
      </c>
      <c r="AH136" s="23" t="e">
        <f t="shared" ca="1" si="194"/>
        <v>#N/A</v>
      </c>
      <c r="AI136" s="23" t="e">
        <f t="shared" ca="1" si="195"/>
        <v>#N/A</v>
      </c>
      <c r="AJ136" s="23" t="e">
        <f t="shared" ca="1" si="206"/>
        <v>#N/A</v>
      </c>
      <c r="AK136" s="23" t="e">
        <f t="shared" ca="1" si="207"/>
        <v>#N/A</v>
      </c>
      <c r="AL136" s="23" t="e">
        <f t="shared" ca="1" si="216"/>
        <v>#N/A</v>
      </c>
      <c r="AM136" s="23" t="e">
        <f t="shared" ca="1" si="217"/>
        <v>#N/A</v>
      </c>
      <c r="AN136" s="23" t="e">
        <f t="shared" ca="1" si="224"/>
        <v>#N/A</v>
      </c>
      <c r="AO136" s="23" t="e">
        <f t="shared" ca="1" si="225"/>
        <v>#N/A</v>
      </c>
      <c r="AP136" s="23" t="e">
        <f t="shared" ca="1" si="218"/>
        <v>#N/A</v>
      </c>
      <c r="AQ136" s="23" t="e">
        <f t="shared" ca="1" si="219"/>
        <v>#N/A</v>
      </c>
      <c r="AR136" s="23" t="e">
        <f t="shared" ca="1" si="228"/>
        <v>#N/A</v>
      </c>
      <c r="AS136" s="23" t="e">
        <f t="shared" ca="1" si="229"/>
        <v>#N/A</v>
      </c>
      <c r="AT136" s="23" t="e">
        <f t="shared" ca="1" si="248"/>
        <v>#N/A</v>
      </c>
      <c r="AU136" s="23" t="e">
        <f t="shared" ca="1" si="249"/>
        <v>#N/A</v>
      </c>
      <c r="AV136" s="228" t="e">
        <f t="shared" ca="1" si="154"/>
        <v>#N/A</v>
      </c>
      <c r="AW136" s="26" t="e">
        <f t="shared" ca="1" si="155"/>
        <v>#N/A</v>
      </c>
      <c r="AX136" s="228" t="e">
        <f t="shared" ca="1" si="156"/>
        <v>#N/A</v>
      </c>
      <c r="AY136" s="23" t="e">
        <f t="shared" ca="1" si="170"/>
        <v>#N/A</v>
      </c>
      <c r="AZ136" s="23" t="e">
        <f t="shared" ca="1" si="171"/>
        <v>#N/A</v>
      </c>
      <c r="BA136" s="23" t="e">
        <f t="shared" ca="1" si="178"/>
        <v>#N/A</v>
      </c>
      <c r="BB136" s="23" t="e">
        <f t="shared" ca="1" si="179"/>
        <v>#N/A</v>
      </c>
      <c r="BC136" s="23" t="e">
        <f t="shared" ca="1" si="172"/>
        <v>#N/A</v>
      </c>
      <c r="BD136" s="23" t="e">
        <f t="shared" ca="1" si="173"/>
        <v>#N/A</v>
      </c>
      <c r="BE136" s="23" t="e">
        <f t="shared" ca="1" si="180"/>
        <v>#N/A</v>
      </c>
      <c r="BF136" s="23" t="e">
        <f t="shared" ca="1" si="181"/>
        <v>#N/A</v>
      </c>
      <c r="BG136" s="23" t="e">
        <f t="shared" ca="1" si="186"/>
        <v>#N/A</v>
      </c>
      <c r="BH136" s="23" t="e">
        <f t="shared" ca="1" si="187"/>
        <v>#N/A</v>
      </c>
      <c r="BI136" s="23" t="e">
        <f t="shared" ca="1" si="202"/>
        <v>#N/A</v>
      </c>
      <c r="BJ136" s="23" t="e">
        <f t="shared" ca="1" si="203"/>
        <v>#N/A</v>
      </c>
      <c r="BK136" s="23" t="e">
        <f t="shared" ca="1" si="204"/>
        <v>#N/A</v>
      </c>
      <c r="BL136" s="23" t="e">
        <f t="shared" ca="1" si="205"/>
        <v>#N/A</v>
      </c>
      <c r="BM136" s="23" t="e">
        <f t="shared" ca="1" si="208"/>
        <v>#N/A</v>
      </c>
      <c r="BN136" s="23" t="e">
        <f t="shared" ca="1" si="209"/>
        <v>#N/A</v>
      </c>
      <c r="BO136" s="23" t="e">
        <f t="shared" ca="1" si="226"/>
        <v>#N/A</v>
      </c>
      <c r="BP136" s="23" t="e">
        <f t="shared" ca="1" si="227"/>
        <v>#N/A</v>
      </c>
      <c r="BQ136" s="23" t="e">
        <f t="shared" ca="1" si="236"/>
        <v>#N/A</v>
      </c>
      <c r="BR136" s="23" t="e">
        <f t="shared" ca="1" si="237"/>
        <v>#N/A</v>
      </c>
      <c r="BS136" s="23" t="e">
        <f t="shared" ca="1" si="252"/>
        <v>#N/A</v>
      </c>
      <c r="BT136" s="23" t="e">
        <f t="shared" ca="1" si="253"/>
        <v>#N/A</v>
      </c>
      <c r="BU136" s="23" t="e">
        <f t="shared" ca="1" si="254"/>
        <v>#N/A</v>
      </c>
      <c r="BV136" s="23" t="e">
        <f t="shared" ca="1" si="255"/>
        <v>#N/A</v>
      </c>
      <c r="BW136" s="389" t="e">
        <f t="shared" ca="1" si="157"/>
        <v>#N/A</v>
      </c>
      <c r="BX136" s="224" t="e">
        <f t="shared" ca="1" si="158"/>
        <v>#N/A</v>
      </c>
      <c r="BY136" s="93" t="e">
        <f t="shared" ca="1" si="159"/>
        <v>#N/A</v>
      </c>
      <c r="BZ136" s="23" t="e">
        <f t="shared" ca="1" si="184"/>
        <v>#N/A</v>
      </c>
      <c r="CA136" s="23" t="e">
        <f t="shared" ca="1" si="185"/>
        <v>#N/A</v>
      </c>
      <c r="CB136" s="23" t="e">
        <f t="shared" ca="1" si="210"/>
        <v>#N/A</v>
      </c>
      <c r="CC136" s="23" t="e">
        <f t="shared" ca="1" si="211"/>
        <v>#N/A</v>
      </c>
      <c r="CD136" s="23" t="e">
        <f t="shared" ca="1" si="240"/>
        <v>#N/A</v>
      </c>
      <c r="CE136" s="23" t="e">
        <f t="shared" ca="1" si="241"/>
        <v>#N/A</v>
      </c>
      <c r="CF136" s="228" t="e">
        <f t="shared" ca="1" si="160"/>
        <v>#N/A</v>
      </c>
      <c r="CG136" s="224" t="e">
        <f t="shared" ca="1" si="161"/>
        <v>#N/A</v>
      </c>
      <c r="CH136" s="228" t="e">
        <f t="shared" ca="1" si="162"/>
        <v>#N/A</v>
      </c>
      <c r="CI136" s="23" t="e">
        <f t="shared" ca="1" si="163"/>
        <v>#N/A</v>
      </c>
      <c r="CJ136" s="23" t="e">
        <f t="shared" ca="1" si="164"/>
        <v>#N/A</v>
      </c>
      <c r="CK136" s="23" t="e">
        <f t="shared" ca="1" si="168"/>
        <v>#N/A</v>
      </c>
      <c r="CL136" s="23" t="e">
        <f t="shared" ca="1" si="169"/>
        <v>#N/A</v>
      </c>
      <c r="CM136" s="23" t="e">
        <f t="shared" ca="1" si="174"/>
        <v>#N/A</v>
      </c>
      <c r="CN136" s="23" t="e">
        <f t="shared" ca="1" si="175"/>
        <v>#N/A</v>
      </c>
      <c r="CO136" s="23" t="e">
        <f t="shared" ca="1" si="182"/>
        <v>#N/A</v>
      </c>
      <c r="CP136" s="23" t="e">
        <f t="shared" ca="1" si="183"/>
        <v>#N/A</v>
      </c>
      <c r="CQ136" s="23" t="e">
        <f t="shared" ca="1" si="188"/>
        <v>#N/A</v>
      </c>
      <c r="CR136" s="23" t="e">
        <f t="shared" ca="1" si="189"/>
        <v>#N/A</v>
      </c>
      <c r="CS136" s="23" t="e">
        <f t="shared" ca="1" si="190"/>
        <v>#N/A</v>
      </c>
      <c r="CT136" s="23" t="e">
        <f t="shared" ca="1" si="191"/>
        <v>#N/A</v>
      </c>
      <c r="CU136" s="23" t="e">
        <f t="shared" ca="1" si="196"/>
        <v>#N/A</v>
      </c>
      <c r="CV136" s="23" t="e">
        <f t="shared" ca="1" si="197"/>
        <v>#N/A</v>
      </c>
      <c r="CW136" s="23" t="e">
        <f t="shared" ca="1" si="234"/>
        <v>#N/A</v>
      </c>
      <c r="CX136" s="23" t="e">
        <f t="shared" ca="1" si="235"/>
        <v>#N/A</v>
      </c>
      <c r="CY136" s="23" t="e">
        <f t="shared" ca="1" si="198"/>
        <v>#N/A</v>
      </c>
      <c r="CZ136" s="23" t="e">
        <f t="shared" ca="1" si="199"/>
        <v>#N/A</v>
      </c>
      <c r="DA136" s="23" t="e">
        <f t="shared" ca="1" si="212"/>
        <v>#N/A</v>
      </c>
      <c r="DB136" s="23" t="e">
        <f t="shared" ca="1" si="213"/>
        <v>#N/A</v>
      </c>
      <c r="DC136" s="23"/>
      <c r="DD136" s="23"/>
      <c r="DE136" s="23" t="e">
        <f t="shared" ca="1" si="214"/>
        <v>#N/A</v>
      </c>
      <c r="DF136" s="23" t="e">
        <f t="shared" ca="1" si="215"/>
        <v>#N/A</v>
      </c>
      <c r="DG136" s="23" t="e">
        <f t="shared" ca="1" si="220"/>
        <v>#N/A</v>
      </c>
      <c r="DH136" s="23" t="e">
        <f t="shared" ca="1" si="221"/>
        <v>#N/A</v>
      </c>
      <c r="DI136" s="23" t="e">
        <f t="shared" ca="1" si="230"/>
        <v>#N/A</v>
      </c>
      <c r="DJ136" s="23" t="e">
        <f t="shared" ca="1" si="231"/>
        <v>#N/A</v>
      </c>
      <c r="DK136" s="23" t="e">
        <f t="shared" ca="1" si="238"/>
        <v>#N/A</v>
      </c>
      <c r="DL136" s="23" t="e">
        <f t="shared" ca="1" si="239"/>
        <v>#N/A</v>
      </c>
      <c r="DM136" s="23" t="e">
        <f t="shared" ca="1" si="242"/>
        <v>#N/A</v>
      </c>
      <c r="DN136" s="23" t="e">
        <f t="shared" ca="1" si="243"/>
        <v>#N/A</v>
      </c>
      <c r="DO136" s="23" t="e">
        <f t="shared" ca="1" si="244"/>
        <v>#N/A</v>
      </c>
      <c r="DP136" s="23" t="e">
        <f t="shared" ca="1" si="245"/>
        <v>#N/A</v>
      </c>
      <c r="DQ136" s="23" t="e">
        <f t="shared" ca="1" si="258"/>
        <v>#N/A</v>
      </c>
      <c r="DR136" s="23" t="e">
        <f t="shared" ca="1" si="259"/>
        <v>#N/A</v>
      </c>
      <c r="DS136" s="228" t="e">
        <f t="shared" ca="1" si="165"/>
        <v>#N/A</v>
      </c>
      <c r="DT136" s="93" t="e">
        <f t="shared" ca="1" si="166"/>
        <v>#N/A</v>
      </c>
      <c r="DU136" s="228" t="e">
        <f t="shared" ca="1" si="167"/>
        <v>#N/A</v>
      </c>
      <c r="DZ136" s="23" t="e">
        <f t="shared" ca="1" si="192"/>
        <v>#N/A</v>
      </c>
      <c r="EA136" s="23" t="e">
        <f t="shared" ca="1" si="193"/>
        <v>#N/A</v>
      </c>
      <c r="EB136" s="23" t="e">
        <f t="shared" ca="1" si="200"/>
        <v>#N/A</v>
      </c>
      <c r="EC136" s="23" t="e">
        <f t="shared" ca="1" si="201"/>
        <v>#N/A</v>
      </c>
      <c r="ED136" s="23" t="e">
        <f t="shared" ca="1" si="222"/>
        <v>#N/A</v>
      </c>
      <c r="EE136" s="23" t="e">
        <f t="shared" ca="1" si="223"/>
        <v>#N/A</v>
      </c>
      <c r="EF136" s="23" t="e">
        <f t="shared" ca="1" si="250"/>
        <v>#N/A</v>
      </c>
      <c r="EG136" s="23" t="e">
        <f t="shared" ca="1" si="251"/>
        <v>#N/A</v>
      </c>
      <c r="EH136" s="23" t="e">
        <f t="shared" ca="1" si="232"/>
        <v>#N/A</v>
      </c>
      <c r="EI136" s="23" t="e">
        <f t="shared" ca="1" si="233"/>
        <v>#N/A</v>
      </c>
      <c r="EJ136" s="23" t="e">
        <f t="shared" ca="1" si="246"/>
        <v>#N/A</v>
      </c>
      <c r="EK136" s="23" t="e">
        <f t="shared" ca="1" si="247"/>
        <v>#N/A</v>
      </c>
      <c r="EL136" s="23" t="e">
        <f t="shared" ca="1" si="256"/>
        <v>#N/A</v>
      </c>
      <c r="EM136" s="23" t="e">
        <f t="shared" ca="1" si="257"/>
        <v>#N/A</v>
      </c>
      <c r="EN136" s="228" t="e">
        <f t="shared" ca="1" si="151"/>
        <v>#N/A</v>
      </c>
      <c r="EO136" s="93" t="e">
        <f t="shared" ca="1" si="152"/>
        <v>#N/A</v>
      </c>
      <c r="EP136" s="93" t="e">
        <f t="shared" ca="1" si="153"/>
        <v>#N/A</v>
      </c>
    </row>
    <row r="137" spans="1:146" x14ac:dyDescent="0.2">
      <c r="A137" s="172" t="e">
        <f ca="1">VLOOKUP($D137,Curves!$A$2:$I$1700,9)</f>
        <v>#N/A</v>
      </c>
      <c r="B137" s="86" t="e">
        <f t="shared" ca="1" si="261"/>
        <v>#N/A</v>
      </c>
      <c r="C137" s="86">
        <f t="shared" si="262"/>
        <v>31</v>
      </c>
      <c r="D137" s="139">
        <v>40817</v>
      </c>
      <c r="E137" s="173" t="e">
        <f ca="1">VLOOKUP($D137,Curves!$A$2:$H$1700,2)*$B137</f>
        <v>#N/A</v>
      </c>
      <c r="F137" s="172" t="e">
        <f ca="1">VLOOKUP($D137,Curves!$A$2:$H$1700,3)*$B137</f>
        <v>#N/A</v>
      </c>
      <c r="G137" s="172" t="e">
        <f ca="1">VLOOKUP($D137,Curves!$A$2:$H$1700,7)*$B137</f>
        <v>#N/A</v>
      </c>
      <c r="H137" s="172" t="e">
        <f ca="1">VLOOKUP($D137,Curves!$A$2:$H$1700,5)*$B137</f>
        <v>#N/A</v>
      </c>
      <c r="I137" s="172" t="e">
        <f ca="1">VLOOKUP($D137,Curves!$A$2:$H$1700,4)*$B137</f>
        <v>#N/A</v>
      </c>
      <c r="J137" s="174" t="e">
        <f ca="1">VLOOKUP($D137,Curves!$A$2:$H$1700,8)*$B137</f>
        <v>#N/A</v>
      </c>
      <c r="K137" s="172" t="e">
        <f t="shared" ca="1" si="263"/>
        <v>#N/A</v>
      </c>
      <c r="L137" s="140" t="e">
        <f ca="1">VLOOKUP($D137,Curves!$N$2:$T$2600,2)*$B137</f>
        <v>#N/A</v>
      </c>
      <c r="M137" s="141" t="e">
        <f ca="1">VLOOKUP($D137,Curves!$N$2:$T$2600,3)*$B137</f>
        <v>#N/A</v>
      </c>
      <c r="N137" s="181" t="e">
        <f t="shared" ca="1" si="264"/>
        <v>#N/A</v>
      </c>
      <c r="O137" s="182" t="e">
        <f t="shared" ca="1" si="265"/>
        <v>#N/A</v>
      </c>
      <c r="P137" s="173" t="e">
        <f t="shared" ca="1" si="260"/>
        <v>#N/A</v>
      </c>
      <c r="Q137" s="140" t="e">
        <f ca="1">VLOOKUP($D137,Curves!$N$2:$T$2600,4)*$B137</f>
        <v>#N/A</v>
      </c>
      <c r="R137" s="141" t="e">
        <f ca="1">VLOOKUP($D137,Curves!$N$2:$T$2600,5)*$B137</f>
        <v>#N/A</v>
      </c>
      <c r="S137" s="181" t="e">
        <f t="shared" ca="1" si="266"/>
        <v>#N/A</v>
      </c>
      <c r="T137" s="182" t="e">
        <f t="shared" ca="1" si="267"/>
        <v>#N/A</v>
      </c>
      <c r="U137" s="151" t="e">
        <f t="shared" ca="1" si="268"/>
        <v>#N/A</v>
      </c>
      <c r="V137" s="151" t="e">
        <f t="shared" ca="1" si="269"/>
        <v>#N/A</v>
      </c>
      <c r="W137" s="151" t="e">
        <f t="shared" ca="1" si="270"/>
        <v>#N/A</v>
      </c>
      <c r="X137" s="343" t="e">
        <f ca="1">VLOOKUP($D137,[2]CurveFetch!$D$8:$S$13000,16,0)*$B137</f>
        <v>#N/A</v>
      </c>
      <c r="Y137" s="141" t="e">
        <f ca="1">VLOOKUP($D137,Curves!$N$2:$T$2600,7)*$B137</f>
        <v>#N/A</v>
      </c>
      <c r="Z137" s="200" t="e">
        <f t="shared" ca="1" si="271"/>
        <v>#N/A</v>
      </c>
      <c r="AA137" s="181" t="e">
        <f t="shared" ca="1" si="272"/>
        <v>#N/A</v>
      </c>
      <c r="AB137" s="181" t="e">
        <f t="shared" ca="1" si="273"/>
        <v>#N/A</v>
      </c>
      <c r="AC137" s="181" t="e">
        <f t="shared" ca="1" si="273"/>
        <v>#N/A</v>
      </c>
      <c r="AD137" s="181" t="e">
        <f t="shared" ca="1" si="274"/>
        <v>#N/A</v>
      </c>
      <c r="AE137" s="182" t="e">
        <f t="shared" ca="1" si="275"/>
        <v>#N/A</v>
      </c>
      <c r="AF137" s="23" t="e">
        <f t="shared" ca="1" si="176"/>
        <v>#N/A</v>
      </c>
      <c r="AG137" s="23" t="e">
        <f t="shared" ca="1" si="177"/>
        <v>#N/A</v>
      </c>
      <c r="AH137" s="23" t="e">
        <f t="shared" ca="1" si="194"/>
        <v>#N/A</v>
      </c>
      <c r="AI137" s="23" t="e">
        <f t="shared" ca="1" si="195"/>
        <v>#N/A</v>
      </c>
      <c r="AJ137" s="23" t="e">
        <f t="shared" ca="1" si="206"/>
        <v>#N/A</v>
      </c>
      <c r="AK137" s="23" t="e">
        <f t="shared" ca="1" si="207"/>
        <v>#N/A</v>
      </c>
      <c r="AL137" s="23" t="e">
        <f t="shared" ca="1" si="216"/>
        <v>#N/A</v>
      </c>
      <c r="AM137" s="23" t="e">
        <f t="shared" ca="1" si="217"/>
        <v>#N/A</v>
      </c>
      <c r="AN137" s="23" t="e">
        <f t="shared" ca="1" si="224"/>
        <v>#N/A</v>
      </c>
      <c r="AO137" s="23" t="e">
        <f t="shared" ca="1" si="225"/>
        <v>#N/A</v>
      </c>
      <c r="AP137" s="23" t="e">
        <f t="shared" ca="1" si="218"/>
        <v>#N/A</v>
      </c>
      <c r="AQ137" s="23" t="e">
        <f t="shared" ca="1" si="219"/>
        <v>#N/A</v>
      </c>
      <c r="AR137" s="23" t="e">
        <f t="shared" ca="1" si="228"/>
        <v>#N/A</v>
      </c>
      <c r="AS137" s="23" t="e">
        <f t="shared" ca="1" si="229"/>
        <v>#N/A</v>
      </c>
      <c r="AT137" s="23" t="e">
        <f t="shared" ca="1" si="248"/>
        <v>#N/A</v>
      </c>
      <c r="AU137" s="23" t="e">
        <f t="shared" ca="1" si="249"/>
        <v>#N/A</v>
      </c>
      <c r="AV137" s="228" t="e">
        <f t="shared" ca="1" si="154"/>
        <v>#N/A</v>
      </c>
      <c r="AW137" s="26" t="e">
        <f t="shared" ca="1" si="155"/>
        <v>#N/A</v>
      </c>
      <c r="AX137" s="228" t="e">
        <f t="shared" ca="1" si="156"/>
        <v>#N/A</v>
      </c>
      <c r="AY137" s="23" t="e">
        <f t="shared" ca="1" si="170"/>
        <v>#N/A</v>
      </c>
      <c r="AZ137" s="23" t="e">
        <f t="shared" ca="1" si="171"/>
        <v>#N/A</v>
      </c>
      <c r="BA137" s="23" t="e">
        <f t="shared" ca="1" si="178"/>
        <v>#N/A</v>
      </c>
      <c r="BB137" s="23" t="e">
        <f t="shared" ca="1" si="179"/>
        <v>#N/A</v>
      </c>
      <c r="BC137" s="23" t="e">
        <f t="shared" ca="1" si="172"/>
        <v>#N/A</v>
      </c>
      <c r="BD137" s="23" t="e">
        <f t="shared" ca="1" si="173"/>
        <v>#N/A</v>
      </c>
      <c r="BE137" s="23" t="e">
        <f t="shared" ca="1" si="180"/>
        <v>#N/A</v>
      </c>
      <c r="BF137" s="23" t="e">
        <f t="shared" ca="1" si="181"/>
        <v>#N/A</v>
      </c>
      <c r="BG137" s="23" t="e">
        <f t="shared" ca="1" si="186"/>
        <v>#N/A</v>
      </c>
      <c r="BH137" s="23" t="e">
        <f t="shared" ca="1" si="187"/>
        <v>#N/A</v>
      </c>
      <c r="BI137" s="23" t="e">
        <f t="shared" ca="1" si="202"/>
        <v>#N/A</v>
      </c>
      <c r="BJ137" s="23" t="e">
        <f t="shared" ca="1" si="203"/>
        <v>#N/A</v>
      </c>
      <c r="BK137" s="23" t="e">
        <f t="shared" ca="1" si="204"/>
        <v>#N/A</v>
      </c>
      <c r="BL137" s="23" t="e">
        <f t="shared" ca="1" si="205"/>
        <v>#N/A</v>
      </c>
      <c r="BM137" s="23" t="e">
        <f t="shared" ca="1" si="208"/>
        <v>#N/A</v>
      </c>
      <c r="BN137" s="23" t="e">
        <f t="shared" ca="1" si="209"/>
        <v>#N/A</v>
      </c>
      <c r="BO137" s="23" t="e">
        <f t="shared" ca="1" si="226"/>
        <v>#N/A</v>
      </c>
      <c r="BP137" s="23" t="e">
        <f t="shared" ca="1" si="227"/>
        <v>#N/A</v>
      </c>
      <c r="BQ137" s="23" t="e">
        <f t="shared" ca="1" si="236"/>
        <v>#N/A</v>
      </c>
      <c r="BR137" s="23" t="e">
        <f t="shared" ca="1" si="237"/>
        <v>#N/A</v>
      </c>
      <c r="BS137" s="23" t="e">
        <f t="shared" ca="1" si="252"/>
        <v>#N/A</v>
      </c>
      <c r="BT137" s="23" t="e">
        <f t="shared" ca="1" si="253"/>
        <v>#N/A</v>
      </c>
      <c r="BU137" s="23" t="e">
        <f t="shared" ca="1" si="254"/>
        <v>#N/A</v>
      </c>
      <c r="BV137" s="23" t="e">
        <f t="shared" ca="1" si="255"/>
        <v>#N/A</v>
      </c>
      <c r="BW137" s="389" t="e">
        <f t="shared" ca="1" si="157"/>
        <v>#N/A</v>
      </c>
      <c r="BX137" s="224" t="e">
        <f t="shared" ca="1" si="158"/>
        <v>#N/A</v>
      </c>
      <c r="BY137" s="93" t="e">
        <f t="shared" ca="1" si="159"/>
        <v>#N/A</v>
      </c>
      <c r="BZ137" s="23" t="e">
        <f t="shared" ca="1" si="184"/>
        <v>#N/A</v>
      </c>
      <c r="CA137" s="23" t="e">
        <f t="shared" ca="1" si="185"/>
        <v>#N/A</v>
      </c>
      <c r="CB137" s="23" t="e">
        <f t="shared" ca="1" si="210"/>
        <v>#N/A</v>
      </c>
      <c r="CC137" s="23" t="e">
        <f t="shared" ca="1" si="211"/>
        <v>#N/A</v>
      </c>
      <c r="CD137" s="23" t="e">
        <f t="shared" ca="1" si="240"/>
        <v>#N/A</v>
      </c>
      <c r="CE137" s="23" t="e">
        <f t="shared" ca="1" si="241"/>
        <v>#N/A</v>
      </c>
      <c r="CF137" s="228" t="e">
        <f t="shared" ca="1" si="160"/>
        <v>#N/A</v>
      </c>
      <c r="CG137" s="224" t="e">
        <f t="shared" ca="1" si="161"/>
        <v>#N/A</v>
      </c>
      <c r="CH137" s="228" t="e">
        <f t="shared" ca="1" si="162"/>
        <v>#N/A</v>
      </c>
      <c r="CI137" s="23" t="e">
        <f t="shared" ca="1" si="163"/>
        <v>#N/A</v>
      </c>
      <c r="CJ137" s="23" t="e">
        <f t="shared" ca="1" si="164"/>
        <v>#N/A</v>
      </c>
      <c r="CK137" s="23" t="e">
        <f t="shared" ca="1" si="168"/>
        <v>#N/A</v>
      </c>
      <c r="CL137" s="23" t="e">
        <f t="shared" ca="1" si="169"/>
        <v>#N/A</v>
      </c>
      <c r="CM137" s="23" t="e">
        <f t="shared" ca="1" si="174"/>
        <v>#N/A</v>
      </c>
      <c r="CN137" s="23" t="e">
        <f t="shared" ca="1" si="175"/>
        <v>#N/A</v>
      </c>
      <c r="CO137" s="23" t="e">
        <f t="shared" ca="1" si="182"/>
        <v>#N/A</v>
      </c>
      <c r="CP137" s="23" t="e">
        <f t="shared" ca="1" si="183"/>
        <v>#N/A</v>
      </c>
      <c r="CQ137" s="23" t="e">
        <f t="shared" ca="1" si="188"/>
        <v>#N/A</v>
      </c>
      <c r="CR137" s="23" t="e">
        <f t="shared" ca="1" si="189"/>
        <v>#N/A</v>
      </c>
      <c r="CS137" s="23" t="e">
        <f t="shared" ca="1" si="190"/>
        <v>#N/A</v>
      </c>
      <c r="CT137" s="23" t="e">
        <f t="shared" ca="1" si="191"/>
        <v>#N/A</v>
      </c>
      <c r="CU137" s="23" t="e">
        <f t="shared" ca="1" si="196"/>
        <v>#N/A</v>
      </c>
      <c r="CV137" s="23" t="e">
        <f t="shared" ca="1" si="197"/>
        <v>#N/A</v>
      </c>
      <c r="CW137" s="23" t="e">
        <f t="shared" ca="1" si="234"/>
        <v>#N/A</v>
      </c>
      <c r="CX137" s="23" t="e">
        <f t="shared" ca="1" si="235"/>
        <v>#N/A</v>
      </c>
      <c r="CY137" s="23" t="e">
        <f t="shared" ca="1" si="198"/>
        <v>#N/A</v>
      </c>
      <c r="CZ137" s="23" t="e">
        <f t="shared" ca="1" si="199"/>
        <v>#N/A</v>
      </c>
      <c r="DA137" s="23" t="e">
        <f t="shared" ca="1" si="212"/>
        <v>#N/A</v>
      </c>
      <c r="DB137" s="23" t="e">
        <f t="shared" ca="1" si="213"/>
        <v>#N/A</v>
      </c>
      <c r="DC137" s="23"/>
      <c r="DD137" s="23"/>
      <c r="DE137" s="23" t="e">
        <f t="shared" ca="1" si="214"/>
        <v>#N/A</v>
      </c>
      <c r="DF137" s="23" t="e">
        <f t="shared" ca="1" si="215"/>
        <v>#N/A</v>
      </c>
      <c r="DG137" s="23" t="e">
        <f t="shared" ca="1" si="220"/>
        <v>#N/A</v>
      </c>
      <c r="DH137" s="23" t="e">
        <f t="shared" ca="1" si="221"/>
        <v>#N/A</v>
      </c>
      <c r="DI137" s="23" t="e">
        <f t="shared" ca="1" si="230"/>
        <v>#N/A</v>
      </c>
      <c r="DJ137" s="23" t="e">
        <f t="shared" ca="1" si="231"/>
        <v>#N/A</v>
      </c>
      <c r="DK137" s="23" t="e">
        <f t="shared" ca="1" si="238"/>
        <v>#N/A</v>
      </c>
      <c r="DL137" s="23" t="e">
        <f t="shared" ca="1" si="239"/>
        <v>#N/A</v>
      </c>
      <c r="DM137" s="23" t="e">
        <f t="shared" ca="1" si="242"/>
        <v>#N/A</v>
      </c>
      <c r="DN137" s="23" t="e">
        <f t="shared" ca="1" si="243"/>
        <v>#N/A</v>
      </c>
      <c r="DO137" s="23" t="e">
        <f t="shared" ca="1" si="244"/>
        <v>#N/A</v>
      </c>
      <c r="DP137" s="23" t="e">
        <f t="shared" ca="1" si="245"/>
        <v>#N/A</v>
      </c>
      <c r="DQ137" s="23" t="e">
        <f t="shared" ca="1" si="258"/>
        <v>#N/A</v>
      </c>
      <c r="DR137" s="23" t="e">
        <f t="shared" ca="1" si="259"/>
        <v>#N/A</v>
      </c>
      <c r="DS137" s="228" t="e">
        <f t="shared" ca="1" si="165"/>
        <v>#N/A</v>
      </c>
      <c r="DT137" s="93" t="e">
        <f t="shared" ca="1" si="166"/>
        <v>#N/A</v>
      </c>
      <c r="DU137" s="228" t="e">
        <f t="shared" ca="1" si="167"/>
        <v>#N/A</v>
      </c>
      <c r="DZ137" s="23" t="e">
        <f t="shared" ca="1" si="192"/>
        <v>#N/A</v>
      </c>
      <c r="EA137" s="23" t="e">
        <f t="shared" ca="1" si="193"/>
        <v>#N/A</v>
      </c>
      <c r="EB137" s="23" t="e">
        <f t="shared" ca="1" si="200"/>
        <v>#N/A</v>
      </c>
      <c r="EC137" s="23" t="e">
        <f t="shared" ca="1" si="201"/>
        <v>#N/A</v>
      </c>
      <c r="ED137" s="23" t="e">
        <f t="shared" ca="1" si="222"/>
        <v>#N/A</v>
      </c>
      <c r="EE137" s="23" t="e">
        <f t="shared" ca="1" si="223"/>
        <v>#N/A</v>
      </c>
      <c r="EF137" s="23" t="e">
        <f t="shared" ca="1" si="250"/>
        <v>#N/A</v>
      </c>
      <c r="EG137" s="23" t="e">
        <f t="shared" ca="1" si="251"/>
        <v>#N/A</v>
      </c>
      <c r="EH137" s="23" t="e">
        <f t="shared" ca="1" si="232"/>
        <v>#N/A</v>
      </c>
      <c r="EI137" s="23" t="e">
        <f t="shared" ca="1" si="233"/>
        <v>#N/A</v>
      </c>
      <c r="EJ137" s="23" t="e">
        <f t="shared" ca="1" si="246"/>
        <v>#N/A</v>
      </c>
      <c r="EK137" s="23" t="e">
        <f t="shared" ca="1" si="247"/>
        <v>#N/A</v>
      </c>
      <c r="EL137" s="23" t="e">
        <f t="shared" ca="1" si="256"/>
        <v>#N/A</v>
      </c>
      <c r="EM137" s="23" t="e">
        <f t="shared" ca="1" si="257"/>
        <v>#N/A</v>
      </c>
      <c r="EN137" s="228" t="e">
        <f t="shared" ref="EN137:EN200" ca="1" si="276">SUM(EB137:EC137)</f>
        <v>#N/A</v>
      </c>
      <c r="EO137" s="93" t="e">
        <f t="shared" ref="EO137:EO200" ca="1" si="277">SUM(EB137:EE137,EJ137:EM137)</f>
        <v>#N/A</v>
      </c>
      <c r="EP137" s="93" t="e">
        <f t="shared" ref="EP137:EP200" ca="1" si="278">SUM(DZ137:EM137)</f>
        <v>#N/A</v>
      </c>
    </row>
    <row r="138" spans="1:146" x14ac:dyDescent="0.2">
      <c r="A138" s="172" t="e">
        <f ca="1">VLOOKUP($D138,Curves!$A$2:$I$1700,9)</f>
        <v>#N/A</v>
      </c>
      <c r="B138" s="86" t="e">
        <f t="shared" ca="1" si="261"/>
        <v>#N/A</v>
      </c>
      <c r="C138" s="86">
        <f t="shared" si="262"/>
        <v>30</v>
      </c>
      <c r="D138" s="139">
        <v>40848</v>
      </c>
      <c r="E138" s="173" t="e">
        <f ca="1">VLOOKUP($D138,Curves!$A$2:$H$1700,2)*$B138</f>
        <v>#N/A</v>
      </c>
      <c r="F138" s="172" t="e">
        <f ca="1">VLOOKUP($D138,Curves!$A$2:$H$1700,3)*$B138</f>
        <v>#N/A</v>
      </c>
      <c r="G138" s="172" t="e">
        <f ca="1">VLOOKUP($D138,Curves!$A$2:$H$1700,7)*$B138</f>
        <v>#N/A</v>
      </c>
      <c r="H138" s="172" t="e">
        <f ca="1">VLOOKUP($D138,Curves!$A$2:$H$1700,5)*$B138</f>
        <v>#N/A</v>
      </c>
      <c r="I138" s="172" t="e">
        <f ca="1">VLOOKUP($D138,Curves!$A$2:$H$1700,4)*$B138</f>
        <v>#N/A</v>
      </c>
      <c r="J138" s="174" t="e">
        <f ca="1">VLOOKUP($D138,Curves!$A$2:$H$1700,8)*$B138</f>
        <v>#N/A</v>
      </c>
      <c r="K138" s="172" t="e">
        <f t="shared" ca="1" si="263"/>
        <v>#N/A</v>
      </c>
      <c r="L138" s="140" t="e">
        <f ca="1">VLOOKUP($D138,Curves!$N$2:$T$2600,2)*$B138</f>
        <v>#N/A</v>
      </c>
      <c r="M138" s="141" t="e">
        <f ca="1">VLOOKUP($D138,Curves!$N$2:$T$2600,3)*$B138</f>
        <v>#N/A</v>
      </c>
      <c r="N138" s="181" t="e">
        <f t="shared" ca="1" si="264"/>
        <v>#N/A</v>
      </c>
      <c r="O138" s="182" t="e">
        <f t="shared" ca="1" si="265"/>
        <v>#N/A</v>
      </c>
      <c r="P138" s="173" t="e">
        <f t="shared" ca="1" si="260"/>
        <v>#N/A</v>
      </c>
      <c r="Q138" s="140" t="e">
        <f ca="1">VLOOKUP($D138,Curves!$N$2:$T$2600,4)*$B138</f>
        <v>#N/A</v>
      </c>
      <c r="R138" s="141" t="e">
        <f ca="1">VLOOKUP($D138,Curves!$N$2:$T$2600,5)*$B138</f>
        <v>#N/A</v>
      </c>
      <c r="S138" s="181" t="e">
        <f t="shared" ca="1" si="266"/>
        <v>#N/A</v>
      </c>
      <c r="T138" s="182" t="e">
        <f t="shared" ca="1" si="267"/>
        <v>#N/A</v>
      </c>
      <c r="U138" s="151" t="e">
        <f t="shared" ca="1" si="268"/>
        <v>#N/A</v>
      </c>
      <c r="V138" s="151" t="e">
        <f t="shared" ca="1" si="269"/>
        <v>#N/A</v>
      </c>
      <c r="W138" s="151" t="e">
        <f t="shared" ca="1" si="270"/>
        <v>#N/A</v>
      </c>
      <c r="X138" s="343" t="e">
        <f ca="1">VLOOKUP($D138,[2]CurveFetch!$D$8:$S$13000,16,0)*$B138</f>
        <v>#N/A</v>
      </c>
      <c r="Y138" s="141" t="e">
        <f ca="1">VLOOKUP($D138,Curves!$N$2:$T$2600,7)*$B138</f>
        <v>#N/A</v>
      </c>
      <c r="Z138" s="200" t="e">
        <f t="shared" ca="1" si="271"/>
        <v>#N/A</v>
      </c>
      <c r="AA138" s="181" t="e">
        <f t="shared" ca="1" si="272"/>
        <v>#N/A</v>
      </c>
      <c r="AB138" s="181" t="e">
        <f t="shared" ca="1" si="273"/>
        <v>#N/A</v>
      </c>
      <c r="AC138" s="181" t="e">
        <f t="shared" ca="1" si="273"/>
        <v>#N/A</v>
      </c>
      <c r="AD138" s="181" t="e">
        <f t="shared" ca="1" si="274"/>
        <v>#N/A</v>
      </c>
      <c r="AE138" s="182" t="e">
        <f t="shared" ca="1" si="275"/>
        <v>#N/A</v>
      </c>
      <c r="AF138" s="23" t="e">
        <f t="shared" ca="1" si="176"/>
        <v>#N/A</v>
      </c>
      <c r="AG138" s="23" t="e">
        <f t="shared" ca="1" si="177"/>
        <v>#N/A</v>
      </c>
      <c r="AH138" s="23" t="e">
        <f t="shared" ca="1" si="194"/>
        <v>#N/A</v>
      </c>
      <c r="AI138" s="23" t="e">
        <f t="shared" ca="1" si="195"/>
        <v>#N/A</v>
      </c>
      <c r="AJ138" s="23" t="e">
        <f t="shared" ca="1" si="206"/>
        <v>#N/A</v>
      </c>
      <c r="AK138" s="23" t="e">
        <f t="shared" ca="1" si="207"/>
        <v>#N/A</v>
      </c>
      <c r="AL138" s="23" t="e">
        <f t="shared" ca="1" si="216"/>
        <v>#N/A</v>
      </c>
      <c r="AM138" s="23" t="e">
        <f t="shared" ca="1" si="217"/>
        <v>#N/A</v>
      </c>
      <c r="AN138" s="23" t="e">
        <f t="shared" ca="1" si="224"/>
        <v>#N/A</v>
      </c>
      <c r="AO138" s="23" t="e">
        <f t="shared" ca="1" si="225"/>
        <v>#N/A</v>
      </c>
      <c r="AP138" s="23" t="e">
        <f t="shared" ca="1" si="218"/>
        <v>#N/A</v>
      </c>
      <c r="AQ138" s="23" t="e">
        <f t="shared" ca="1" si="219"/>
        <v>#N/A</v>
      </c>
      <c r="AR138" s="23" t="e">
        <f t="shared" ca="1" si="228"/>
        <v>#N/A</v>
      </c>
      <c r="AS138" s="23" t="e">
        <f t="shared" ca="1" si="229"/>
        <v>#N/A</v>
      </c>
      <c r="AT138" s="23" t="e">
        <f t="shared" ca="1" si="248"/>
        <v>#N/A</v>
      </c>
      <c r="AU138" s="23" t="e">
        <f t="shared" ca="1" si="249"/>
        <v>#N/A</v>
      </c>
      <c r="AV138" s="228" t="e">
        <f t="shared" ref="AV138:AV201" ca="1" si="279">SUM(AF138:AG138,AL138:AM138,AP138:AQ138)</f>
        <v>#N/A</v>
      </c>
      <c r="AW138" s="26" t="e">
        <f t="shared" ref="AW138:AW201" ca="1" si="280">SUM(AF138:AM138,AP138:AU138)</f>
        <v>#N/A</v>
      </c>
      <c r="AX138" s="228" t="e">
        <f t="shared" ref="AX138:AX201" ca="1" si="281">SUM(AF138:AU138)</f>
        <v>#N/A</v>
      </c>
      <c r="AY138" s="23" t="e">
        <f t="shared" ca="1" si="170"/>
        <v>#N/A</v>
      </c>
      <c r="AZ138" s="23" t="e">
        <f t="shared" ca="1" si="171"/>
        <v>#N/A</v>
      </c>
      <c r="BA138" s="23" t="e">
        <f t="shared" ca="1" si="178"/>
        <v>#N/A</v>
      </c>
      <c r="BB138" s="23" t="e">
        <f t="shared" ca="1" si="179"/>
        <v>#N/A</v>
      </c>
      <c r="BC138" s="23" t="e">
        <f t="shared" ca="1" si="172"/>
        <v>#N/A</v>
      </c>
      <c r="BD138" s="23" t="e">
        <f t="shared" ca="1" si="173"/>
        <v>#N/A</v>
      </c>
      <c r="BE138" s="23" t="e">
        <f t="shared" ca="1" si="180"/>
        <v>#N/A</v>
      </c>
      <c r="BF138" s="23" t="e">
        <f t="shared" ca="1" si="181"/>
        <v>#N/A</v>
      </c>
      <c r="BG138" s="23" t="e">
        <f t="shared" ca="1" si="186"/>
        <v>#N/A</v>
      </c>
      <c r="BH138" s="23" t="e">
        <f t="shared" ca="1" si="187"/>
        <v>#N/A</v>
      </c>
      <c r="BI138" s="23" t="e">
        <f t="shared" ca="1" si="202"/>
        <v>#N/A</v>
      </c>
      <c r="BJ138" s="23" t="e">
        <f t="shared" ca="1" si="203"/>
        <v>#N/A</v>
      </c>
      <c r="BK138" s="23" t="e">
        <f t="shared" ca="1" si="204"/>
        <v>#N/A</v>
      </c>
      <c r="BL138" s="23" t="e">
        <f t="shared" ca="1" si="205"/>
        <v>#N/A</v>
      </c>
      <c r="BM138" s="23" t="e">
        <f t="shared" ca="1" si="208"/>
        <v>#N/A</v>
      </c>
      <c r="BN138" s="23" t="e">
        <f t="shared" ca="1" si="209"/>
        <v>#N/A</v>
      </c>
      <c r="BO138" s="23" t="e">
        <f t="shared" ca="1" si="226"/>
        <v>#N/A</v>
      </c>
      <c r="BP138" s="23" t="e">
        <f t="shared" ca="1" si="227"/>
        <v>#N/A</v>
      </c>
      <c r="BQ138" s="23" t="e">
        <f t="shared" ca="1" si="236"/>
        <v>#N/A</v>
      </c>
      <c r="BR138" s="23" t="e">
        <f t="shared" ca="1" si="237"/>
        <v>#N/A</v>
      </c>
      <c r="BS138" s="23" t="e">
        <f t="shared" ca="1" si="252"/>
        <v>#N/A</v>
      </c>
      <c r="BT138" s="23" t="e">
        <f t="shared" ca="1" si="253"/>
        <v>#N/A</v>
      </c>
      <c r="BU138" s="23" t="e">
        <f t="shared" ca="1" si="254"/>
        <v>#N/A</v>
      </c>
      <c r="BV138" s="23" t="e">
        <f t="shared" ca="1" si="255"/>
        <v>#N/A</v>
      </c>
      <c r="BW138" s="389" t="e">
        <f t="shared" ref="BW138:BW201" ca="1" si="282">SUM(AY138:BF138,BI138:BL138)</f>
        <v>#N/A</v>
      </c>
      <c r="BX138" s="224" t="e">
        <f t="shared" ref="BX138:BX201" ca="1" si="283">SUM(AY138:BF138,BI138:BL138,BS138:BV138)</f>
        <v>#N/A</v>
      </c>
      <c r="BY138" s="93" t="e">
        <f t="shared" ref="BY138:BY201" ca="1" si="284">SUM(AY138:BV138)</f>
        <v>#N/A</v>
      </c>
      <c r="BZ138" s="23" t="e">
        <f t="shared" ca="1" si="184"/>
        <v>#N/A</v>
      </c>
      <c r="CA138" s="23" t="e">
        <f t="shared" ca="1" si="185"/>
        <v>#N/A</v>
      </c>
      <c r="CB138" s="23" t="e">
        <f t="shared" ca="1" si="210"/>
        <v>#N/A</v>
      </c>
      <c r="CC138" s="23" t="e">
        <f t="shared" ca="1" si="211"/>
        <v>#N/A</v>
      </c>
      <c r="CD138" s="23" t="e">
        <f t="shared" ca="1" si="240"/>
        <v>#N/A</v>
      </c>
      <c r="CE138" s="23" t="e">
        <f t="shared" ca="1" si="241"/>
        <v>#N/A</v>
      </c>
      <c r="CF138" s="228" t="e">
        <f t="shared" ref="CF138:CF201" ca="1" si="285">SUM(BZ138:CA138)</f>
        <v>#N/A</v>
      </c>
      <c r="CG138" s="224" t="e">
        <f t="shared" ref="CG138:CG201" ca="1" si="286">SUM(BZ138:CC138)</f>
        <v>#N/A</v>
      </c>
      <c r="CH138" s="228" t="e">
        <f t="shared" ref="CH138:CH201" ca="1" si="287">SUM(BZ138:CE138)</f>
        <v>#N/A</v>
      </c>
      <c r="CI138" s="23" t="e">
        <f t="shared" ref="CI138:CI201" ca="1" si="288">$CI$7*$J$2*$J$5*$AB138</f>
        <v>#N/A</v>
      </c>
      <c r="CJ138" s="23" t="e">
        <f t="shared" ref="CJ138:CJ201" ca="1" si="289">$CI$7*$J$3*$J$5*$AC138</f>
        <v>#N/A</v>
      </c>
      <c r="CK138" s="23" t="e">
        <f t="shared" ca="1" si="168"/>
        <v>#N/A</v>
      </c>
      <c r="CL138" s="23" t="e">
        <f t="shared" ca="1" si="169"/>
        <v>#N/A</v>
      </c>
      <c r="CM138" s="23" t="e">
        <f t="shared" ca="1" si="174"/>
        <v>#N/A</v>
      </c>
      <c r="CN138" s="23" t="e">
        <f t="shared" ca="1" si="175"/>
        <v>#N/A</v>
      </c>
      <c r="CO138" s="23" t="e">
        <f t="shared" ca="1" si="182"/>
        <v>#N/A</v>
      </c>
      <c r="CP138" s="23" t="e">
        <f t="shared" ca="1" si="183"/>
        <v>#N/A</v>
      </c>
      <c r="CQ138" s="23" t="e">
        <f t="shared" ca="1" si="188"/>
        <v>#N/A</v>
      </c>
      <c r="CR138" s="23" t="e">
        <f t="shared" ca="1" si="189"/>
        <v>#N/A</v>
      </c>
      <c r="CS138" s="23" t="e">
        <f t="shared" ca="1" si="190"/>
        <v>#N/A</v>
      </c>
      <c r="CT138" s="23" t="e">
        <f t="shared" ca="1" si="191"/>
        <v>#N/A</v>
      </c>
      <c r="CU138" s="23" t="e">
        <f t="shared" ca="1" si="196"/>
        <v>#N/A</v>
      </c>
      <c r="CV138" s="23" t="e">
        <f t="shared" ca="1" si="197"/>
        <v>#N/A</v>
      </c>
      <c r="CW138" s="23" t="e">
        <f t="shared" ca="1" si="234"/>
        <v>#N/A</v>
      </c>
      <c r="CX138" s="23" t="e">
        <f t="shared" ca="1" si="235"/>
        <v>#N/A</v>
      </c>
      <c r="CY138" s="23" t="e">
        <f t="shared" ca="1" si="198"/>
        <v>#N/A</v>
      </c>
      <c r="CZ138" s="23" t="e">
        <f t="shared" ca="1" si="199"/>
        <v>#N/A</v>
      </c>
      <c r="DA138" s="23" t="e">
        <f t="shared" ca="1" si="212"/>
        <v>#N/A</v>
      </c>
      <c r="DB138" s="23" t="e">
        <f t="shared" ca="1" si="213"/>
        <v>#N/A</v>
      </c>
      <c r="DC138" s="23"/>
      <c r="DD138" s="23"/>
      <c r="DE138" s="23" t="e">
        <f t="shared" ca="1" si="214"/>
        <v>#N/A</v>
      </c>
      <c r="DF138" s="23" t="e">
        <f t="shared" ca="1" si="215"/>
        <v>#N/A</v>
      </c>
      <c r="DG138" s="23" t="e">
        <f t="shared" ca="1" si="220"/>
        <v>#N/A</v>
      </c>
      <c r="DH138" s="23" t="e">
        <f t="shared" ca="1" si="221"/>
        <v>#N/A</v>
      </c>
      <c r="DI138" s="23" t="e">
        <f t="shared" ca="1" si="230"/>
        <v>#N/A</v>
      </c>
      <c r="DJ138" s="23" t="e">
        <f t="shared" ca="1" si="231"/>
        <v>#N/A</v>
      </c>
      <c r="DK138" s="23" t="e">
        <f t="shared" ca="1" si="238"/>
        <v>#N/A</v>
      </c>
      <c r="DL138" s="23" t="e">
        <f t="shared" ca="1" si="239"/>
        <v>#N/A</v>
      </c>
      <c r="DM138" s="23" t="e">
        <f t="shared" ca="1" si="242"/>
        <v>#N/A</v>
      </c>
      <c r="DN138" s="23" t="e">
        <f t="shared" ca="1" si="243"/>
        <v>#N/A</v>
      </c>
      <c r="DO138" s="23" t="e">
        <f t="shared" ca="1" si="244"/>
        <v>#N/A</v>
      </c>
      <c r="DP138" s="23" t="e">
        <f t="shared" ca="1" si="245"/>
        <v>#N/A</v>
      </c>
      <c r="DQ138" s="23" t="e">
        <f t="shared" ca="1" si="258"/>
        <v>#N/A</v>
      </c>
      <c r="DR138" s="23" t="e">
        <f t="shared" ca="1" si="259"/>
        <v>#N/A</v>
      </c>
      <c r="DS138" s="228" t="e">
        <f t="shared" ref="DS138:DS201" ca="1" si="290">SUM(CI138:CR138,CW138:CX138,DG138:DH138)</f>
        <v>#N/A</v>
      </c>
      <c r="DT138" s="93" t="e">
        <f t="shared" ref="DT138:DT201" ca="1" si="291">SUM(CI138:CZ138,DC138:DL138)</f>
        <v>#N/A</v>
      </c>
      <c r="DU138" s="228" t="e">
        <f t="shared" ref="DU138:DU201" ca="1" si="292">SUM(CI138:DR138)</f>
        <v>#N/A</v>
      </c>
      <c r="DZ138" s="23" t="e">
        <f t="shared" ca="1" si="192"/>
        <v>#N/A</v>
      </c>
      <c r="EA138" s="23" t="e">
        <f t="shared" ca="1" si="193"/>
        <v>#N/A</v>
      </c>
      <c r="EB138" s="23" t="e">
        <f t="shared" ca="1" si="200"/>
        <v>#N/A</v>
      </c>
      <c r="EC138" s="23" t="e">
        <f t="shared" ca="1" si="201"/>
        <v>#N/A</v>
      </c>
      <c r="ED138" s="23" t="e">
        <f t="shared" ca="1" si="222"/>
        <v>#N/A</v>
      </c>
      <c r="EE138" s="23" t="e">
        <f t="shared" ca="1" si="223"/>
        <v>#N/A</v>
      </c>
      <c r="EF138" s="23" t="e">
        <f t="shared" ca="1" si="250"/>
        <v>#N/A</v>
      </c>
      <c r="EG138" s="23" t="e">
        <f t="shared" ca="1" si="251"/>
        <v>#N/A</v>
      </c>
      <c r="EH138" s="23" t="e">
        <f t="shared" ca="1" si="232"/>
        <v>#N/A</v>
      </c>
      <c r="EI138" s="23" t="e">
        <f t="shared" ca="1" si="233"/>
        <v>#N/A</v>
      </c>
      <c r="EJ138" s="23" t="e">
        <f t="shared" ca="1" si="246"/>
        <v>#N/A</v>
      </c>
      <c r="EK138" s="23" t="e">
        <f t="shared" ca="1" si="247"/>
        <v>#N/A</v>
      </c>
      <c r="EL138" s="23" t="e">
        <f t="shared" ca="1" si="256"/>
        <v>#N/A</v>
      </c>
      <c r="EM138" s="23" t="e">
        <f t="shared" ca="1" si="257"/>
        <v>#N/A</v>
      </c>
      <c r="EN138" s="228" t="e">
        <f t="shared" ca="1" si="276"/>
        <v>#N/A</v>
      </c>
      <c r="EO138" s="93" t="e">
        <f t="shared" ca="1" si="277"/>
        <v>#N/A</v>
      </c>
      <c r="EP138" s="93" t="e">
        <f t="shared" ca="1" si="278"/>
        <v>#N/A</v>
      </c>
    </row>
    <row r="139" spans="1:146" x14ac:dyDescent="0.2">
      <c r="A139" s="172" t="e">
        <f ca="1">VLOOKUP($D139,Curves!$A$2:$I$1700,9)</f>
        <v>#N/A</v>
      </c>
      <c r="B139" s="86" t="e">
        <f t="shared" ca="1" si="261"/>
        <v>#N/A</v>
      </c>
      <c r="C139" s="86">
        <f t="shared" si="262"/>
        <v>31</v>
      </c>
      <c r="D139" s="139">
        <v>40878</v>
      </c>
      <c r="E139" s="173" t="e">
        <f ca="1">VLOOKUP($D139,Curves!$A$2:$H$1700,2)*$B139</f>
        <v>#N/A</v>
      </c>
      <c r="F139" s="172" t="e">
        <f ca="1">VLOOKUP($D139,Curves!$A$2:$H$1700,3)*$B139</f>
        <v>#N/A</v>
      </c>
      <c r="G139" s="172" t="e">
        <f ca="1">VLOOKUP($D139,Curves!$A$2:$H$1700,7)*$B139</f>
        <v>#N/A</v>
      </c>
      <c r="H139" s="172" t="e">
        <f ca="1">VLOOKUP($D139,Curves!$A$2:$H$1700,5)*$B139</f>
        <v>#N/A</v>
      </c>
      <c r="I139" s="172" t="e">
        <f ca="1">VLOOKUP($D139,Curves!$A$2:$H$1700,4)*$B139</f>
        <v>#N/A</v>
      </c>
      <c r="J139" s="174" t="e">
        <f ca="1">VLOOKUP($D139,Curves!$A$2:$H$1700,8)*$B139</f>
        <v>#N/A</v>
      </c>
      <c r="K139" s="172" t="e">
        <f t="shared" ca="1" si="263"/>
        <v>#N/A</v>
      </c>
      <c r="L139" s="140" t="e">
        <f ca="1">VLOOKUP($D139,Curves!$N$2:$T$2600,2)*$B139</f>
        <v>#N/A</v>
      </c>
      <c r="M139" s="141" t="e">
        <f ca="1">VLOOKUP($D139,Curves!$N$2:$T$2600,3)*$B139</f>
        <v>#N/A</v>
      </c>
      <c r="N139" s="181" t="e">
        <f t="shared" ca="1" si="264"/>
        <v>#N/A</v>
      </c>
      <c r="O139" s="182" t="e">
        <f t="shared" ca="1" si="265"/>
        <v>#N/A</v>
      </c>
      <c r="P139" s="173" t="e">
        <f t="shared" ca="1" si="260"/>
        <v>#N/A</v>
      </c>
      <c r="Q139" s="140" t="e">
        <f ca="1">VLOOKUP($D139,Curves!$N$2:$T$2600,4)*$B139</f>
        <v>#N/A</v>
      </c>
      <c r="R139" s="141" t="e">
        <f ca="1">VLOOKUP($D139,Curves!$N$2:$T$2600,5)*$B139</f>
        <v>#N/A</v>
      </c>
      <c r="S139" s="181" t="e">
        <f t="shared" ca="1" si="266"/>
        <v>#N/A</v>
      </c>
      <c r="T139" s="182" t="e">
        <f t="shared" ca="1" si="267"/>
        <v>#N/A</v>
      </c>
      <c r="U139" s="151" t="e">
        <f t="shared" ca="1" si="268"/>
        <v>#N/A</v>
      </c>
      <c r="V139" s="151" t="e">
        <f t="shared" ca="1" si="269"/>
        <v>#N/A</v>
      </c>
      <c r="W139" s="151" t="e">
        <f t="shared" ca="1" si="270"/>
        <v>#N/A</v>
      </c>
      <c r="X139" s="343" t="e">
        <f ca="1">VLOOKUP($D139,[2]CurveFetch!$D$8:$S$13000,16,0)*$B139</f>
        <v>#N/A</v>
      </c>
      <c r="Y139" s="141" t="e">
        <f ca="1">VLOOKUP($D139,Curves!$N$2:$T$2600,7)*$B139</f>
        <v>#N/A</v>
      </c>
      <c r="Z139" s="200" t="e">
        <f t="shared" ca="1" si="271"/>
        <v>#N/A</v>
      </c>
      <c r="AA139" s="181" t="e">
        <f t="shared" ca="1" si="272"/>
        <v>#N/A</v>
      </c>
      <c r="AB139" s="181" t="e">
        <f t="shared" ca="1" si="273"/>
        <v>#N/A</v>
      </c>
      <c r="AC139" s="181" t="e">
        <f t="shared" ca="1" si="273"/>
        <v>#N/A</v>
      </c>
      <c r="AD139" s="181" t="e">
        <f t="shared" ca="1" si="274"/>
        <v>#N/A</v>
      </c>
      <c r="AE139" s="182" t="e">
        <f t="shared" ca="1" si="275"/>
        <v>#N/A</v>
      </c>
      <c r="AF139" s="23" t="e">
        <f t="shared" ca="1" si="176"/>
        <v>#N/A</v>
      </c>
      <c r="AG139" s="23" t="e">
        <f t="shared" ca="1" si="177"/>
        <v>#N/A</v>
      </c>
      <c r="AH139" s="23" t="e">
        <f t="shared" ca="1" si="194"/>
        <v>#N/A</v>
      </c>
      <c r="AI139" s="23" t="e">
        <f t="shared" ca="1" si="195"/>
        <v>#N/A</v>
      </c>
      <c r="AJ139" s="23" t="e">
        <f t="shared" ca="1" si="206"/>
        <v>#N/A</v>
      </c>
      <c r="AK139" s="23" t="e">
        <f t="shared" ca="1" si="207"/>
        <v>#N/A</v>
      </c>
      <c r="AL139" s="23" t="e">
        <f t="shared" ca="1" si="216"/>
        <v>#N/A</v>
      </c>
      <c r="AM139" s="23" t="e">
        <f t="shared" ca="1" si="217"/>
        <v>#N/A</v>
      </c>
      <c r="AN139" s="23" t="e">
        <f t="shared" ca="1" si="224"/>
        <v>#N/A</v>
      </c>
      <c r="AO139" s="23" t="e">
        <f t="shared" ca="1" si="225"/>
        <v>#N/A</v>
      </c>
      <c r="AP139" s="23" t="e">
        <f t="shared" ca="1" si="218"/>
        <v>#N/A</v>
      </c>
      <c r="AQ139" s="23" t="e">
        <f t="shared" ca="1" si="219"/>
        <v>#N/A</v>
      </c>
      <c r="AR139" s="23" t="e">
        <f t="shared" ca="1" si="228"/>
        <v>#N/A</v>
      </c>
      <c r="AS139" s="23" t="e">
        <f t="shared" ca="1" si="229"/>
        <v>#N/A</v>
      </c>
      <c r="AT139" s="23" t="e">
        <f t="shared" ca="1" si="248"/>
        <v>#N/A</v>
      </c>
      <c r="AU139" s="23" t="e">
        <f t="shared" ca="1" si="249"/>
        <v>#N/A</v>
      </c>
      <c r="AV139" s="228" t="e">
        <f t="shared" ca="1" si="279"/>
        <v>#N/A</v>
      </c>
      <c r="AW139" s="26" t="e">
        <f t="shared" ca="1" si="280"/>
        <v>#N/A</v>
      </c>
      <c r="AX139" s="228" t="e">
        <f t="shared" ca="1" si="281"/>
        <v>#N/A</v>
      </c>
      <c r="AY139" s="23" t="e">
        <f t="shared" ca="1" si="170"/>
        <v>#N/A</v>
      </c>
      <c r="AZ139" s="23" t="e">
        <f t="shared" ca="1" si="171"/>
        <v>#N/A</v>
      </c>
      <c r="BA139" s="23" t="e">
        <f t="shared" ca="1" si="178"/>
        <v>#N/A</v>
      </c>
      <c r="BB139" s="23" t="e">
        <f t="shared" ca="1" si="179"/>
        <v>#N/A</v>
      </c>
      <c r="BC139" s="23" t="e">
        <f t="shared" ca="1" si="172"/>
        <v>#N/A</v>
      </c>
      <c r="BD139" s="23" t="e">
        <f t="shared" ca="1" si="173"/>
        <v>#N/A</v>
      </c>
      <c r="BE139" s="23" t="e">
        <f t="shared" ca="1" si="180"/>
        <v>#N/A</v>
      </c>
      <c r="BF139" s="23" t="e">
        <f t="shared" ca="1" si="181"/>
        <v>#N/A</v>
      </c>
      <c r="BG139" s="23" t="e">
        <f t="shared" ca="1" si="186"/>
        <v>#N/A</v>
      </c>
      <c r="BH139" s="23" t="e">
        <f t="shared" ca="1" si="187"/>
        <v>#N/A</v>
      </c>
      <c r="BI139" s="23" t="e">
        <f t="shared" ca="1" si="202"/>
        <v>#N/A</v>
      </c>
      <c r="BJ139" s="23" t="e">
        <f t="shared" ca="1" si="203"/>
        <v>#N/A</v>
      </c>
      <c r="BK139" s="23" t="e">
        <f t="shared" ca="1" si="204"/>
        <v>#N/A</v>
      </c>
      <c r="BL139" s="23" t="e">
        <f t="shared" ca="1" si="205"/>
        <v>#N/A</v>
      </c>
      <c r="BM139" s="23" t="e">
        <f t="shared" ca="1" si="208"/>
        <v>#N/A</v>
      </c>
      <c r="BN139" s="23" t="e">
        <f t="shared" ca="1" si="209"/>
        <v>#N/A</v>
      </c>
      <c r="BO139" s="23" t="e">
        <f t="shared" ca="1" si="226"/>
        <v>#N/A</v>
      </c>
      <c r="BP139" s="23" t="e">
        <f t="shared" ca="1" si="227"/>
        <v>#N/A</v>
      </c>
      <c r="BQ139" s="23" t="e">
        <f t="shared" ca="1" si="236"/>
        <v>#N/A</v>
      </c>
      <c r="BR139" s="23" t="e">
        <f t="shared" ca="1" si="237"/>
        <v>#N/A</v>
      </c>
      <c r="BS139" s="23" t="e">
        <f t="shared" ca="1" si="252"/>
        <v>#N/A</v>
      </c>
      <c r="BT139" s="23" t="e">
        <f t="shared" ca="1" si="253"/>
        <v>#N/A</v>
      </c>
      <c r="BU139" s="23" t="e">
        <f t="shared" ca="1" si="254"/>
        <v>#N/A</v>
      </c>
      <c r="BV139" s="23" t="e">
        <f t="shared" ca="1" si="255"/>
        <v>#N/A</v>
      </c>
      <c r="BW139" s="389" t="e">
        <f t="shared" ca="1" si="282"/>
        <v>#N/A</v>
      </c>
      <c r="BX139" s="224" t="e">
        <f t="shared" ca="1" si="283"/>
        <v>#N/A</v>
      </c>
      <c r="BY139" s="93" t="e">
        <f t="shared" ca="1" si="284"/>
        <v>#N/A</v>
      </c>
      <c r="BZ139" s="23" t="e">
        <f t="shared" ca="1" si="184"/>
        <v>#N/A</v>
      </c>
      <c r="CA139" s="23" t="e">
        <f t="shared" ca="1" si="185"/>
        <v>#N/A</v>
      </c>
      <c r="CB139" s="23" t="e">
        <f t="shared" ca="1" si="210"/>
        <v>#N/A</v>
      </c>
      <c r="CC139" s="23" t="e">
        <f t="shared" ca="1" si="211"/>
        <v>#N/A</v>
      </c>
      <c r="CD139" s="23" t="e">
        <f t="shared" ca="1" si="240"/>
        <v>#N/A</v>
      </c>
      <c r="CE139" s="23" t="e">
        <f t="shared" ca="1" si="241"/>
        <v>#N/A</v>
      </c>
      <c r="CF139" s="228" t="e">
        <f t="shared" ca="1" si="285"/>
        <v>#N/A</v>
      </c>
      <c r="CG139" s="224" t="e">
        <f t="shared" ca="1" si="286"/>
        <v>#N/A</v>
      </c>
      <c r="CH139" s="228" t="e">
        <f t="shared" ca="1" si="287"/>
        <v>#N/A</v>
      </c>
      <c r="CI139" s="23" t="e">
        <f t="shared" ca="1" si="288"/>
        <v>#N/A</v>
      </c>
      <c r="CJ139" s="23" t="e">
        <f t="shared" ca="1" si="289"/>
        <v>#N/A</v>
      </c>
      <c r="CK139" s="23" t="e">
        <f t="shared" ca="1" si="168"/>
        <v>#N/A</v>
      </c>
      <c r="CL139" s="23" t="e">
        <f t="shared" ca="1" si="169"/>
        <v>#N/A</v>
      </c>
      <c r="CM139" s="23" t="e">
        <f t="shared" ca="1" si="174"/>
        <v>#N/A</v>
      </c>
      <c r="CN139" s="23" t="e">
        <f t="shared" ca="1" si="175"/>
        <v>#N/A</v>
      </c>
      <c r="CO139" s="23" t="e">
        <f t="shared" ca="1" si="182"/>
        <v>#N/A</v>
      </c>
      <c r="CP139" s="23" t="e">
        <f t="shared" ca="1" si="183"/>
        <v>#N/A</v>
      </c>
      <c r="CQ139" s="23" t="e">
        <f t="shared" ca="1" si="188"/>
        <v>#N/A</v>
      </c>
      <c r="CR139" s="23" t="e">
        <f t="shared" ca="1" si="189"/>
        <v>#N/A</v>
      </c>
      <c r="CS139" s="23" t="e">
        <f t="shared" ca="1" si="190"/>
        <v>#N/A</v>
      </c>
      <c r="CT139" s="23" t="e">
        <f t="shared" ca="1" si="191"/>
        <v>#N/A</v>
      </c>
      <c r="CU139" s="23" t="e">
        <f t="shared" ca="1" si="196"/>
        <v>#N/A</v>
      </c>
      <c r="CV139" s="23" t="e">
        <f t="shared" ca="1" si="197"/>
        <v>#N/A</v>
      </c>
      <c r="CW139" s="23" t="e">
        <f t="shared" ca="1" si="234"/>
        <v>#N/A</v>
      </c>
      <c r="CX139" s="23" t="e">
        <f t="shared" ca="1" si="235"/>
        <v>#N/A</v>
      </c>
      <c r="CY139" s="23" t="e">
        <f t="shared" ca="1" si="198"/>
        <v>#N/A</v>
      </c>
      <c r="CZ139" s="23" t="e">
        <f t="shared" ca="1" si="199"/>
        <v>#N/A</v>
      </c>
      <c r="DA139" s="23" t="e">
        <f t="shared" ca="1" si="212"/>
        <v>#N/A</v>
      </c>
      <c r="DB139" s="23" t="e">
        <f t="shared" ca="1" si="213"/>
        <v>#N/A</v>
      </c>
      <c r="DC139" s="23"/>
      <c r="DD139" s="23"/>
      <c r="DE139" s="23" t="e">
        <f t="shared" ca="1" si="214"/>
        <v>#N/A</v>
      </c>
      <c r="DF139" s="23" t="e">
        <f t="shared" ca="1" si="215"/>
        <v>#N/A</v>
      </c>
      <c r="DG139" s="23" t="e">
        <f t="shared" ca="1" si="220"/>
        <v>#N/A</v>
      </c>
      <c r="DH139" s="23" t="e">
        <f t="shared" ca="1" si="221"/>
        <v>#N/A</v>
      </c>
      <c r="DI139" s="23" t="e">
        <f t="shared" ca="1" si="230"/>
        <v>#N/A</v>
      </c>
      <c r="DJ139" s="23" t="e">
        <f t="shared" ca="1" si="231"/>
        <v>#N/A</v>
      </c>
      <c r="DK139" s="23" t="e">
        <f t="shared" ca="1" si="238"/>
        <v>#N/A</v>
      </c>
      <c r="DL139" s="23" t="e">
        <f t="shared" ca="1" si="239"/>
        <v>#N/A</v>
      </c>
      <c r="DM139" s="23" t="e">
        <f t="shared" ca="1" si="242"/>
        <v>#N/A</v>
      </c>
      <c r="DN139" s="23" t="e">
        <f t="shared" ca="1" si="243"/>
        <v>#N/A</v>
      </c>
      <c r="DO139" s="23" t="e">
        <f t="shared" ca="1" si="244"/>
        <v>#N/A</v>
      </c>
      <c r="DP139" s="23" t="e">
        <f t="shared" ca="1" si="245"/>
        <v>#N/A</v>
      </c>
      <c r="DQ139" s="23" t="e">
        <f t="shared" ca="1" si="258"/>
        <v>#N/A</v>
      </c>
      <c r="DR139" s="23" t="e">
        <f t="shared" ca="1" si="259"/>
        <v>#N/A</v>
      </c>
      <c r="DS139" s="228" t="e">
        <f t="shared" ca="1" si="290"/>
        <v>#N/A</v>
      </c>
      <c r="DT139" s="93" t="e">
        <f t="shared" ca="1" si="291"/>
        <v>#N/A</v>
      </c>
      <c r="DU139" s="228" t="e">
        <f t="shared" ca="1" si="292"/>
        <v>#N/A</v>
      </c>
      <c r="DZ139" s="23" t="e">
        <f t="shared" ca="1" si="192"/>
        <v>#N/A</v>
      </c>
      <c r="EA139" s="23" t="e">
        <f t="shared" ca="1" si="193"/>
        <v>#N/A</v>
      </c>
      <c r="EB139" s="23" t="e">
        <f t="shared" ca="1" si="200"/>
        <v>#N/A</v>
      </c>
      <c r="EC139" s="23" t="e">
        <f t="shared" ca="1" si="201"/>
        <v>#N/A</v>
      </c>
      <c r="ED139" s="23" t="e">
        <f t="shared" ca="1" si="222"/>
        <v>#N/A</v>
      </c>
      <c r="EE139" s="23" t="e">
        <f t="shared" ca="1" si="223"/>
        <v>#N/A</v>
      </c>
      <c r="EF139" s="23" t="e">
        <f t="shared" ca="1" si="250"/>
        <v>#N/A</v>
      </c>
      <c r="EG139" s="23" t="e">
        <f t="shared" ca="1" si="251"/>
        <v>#N/A</v>
      </c>
      <c r="EH139" s="23" t="e">
        <f t="shared" ca="1" si="232"/>
        <v>#N/A</v>
      </c>
      <c r="EI139" s="23" t="e">
        <f t="shared" ca="1" si="233"/>
        <v>#N/A</v>
      </c>
      <c r="EJ139" s="23" t="e">
        <f t="shared" ca="1" si="246"/>
        <v>#N/A</v>
      </c>
      <c r="EK139" s="23" t="e">
        <f t="shared" ca="1" si="247"/>
        <v>#N/A</v>
      </c>
      <c r="EL139" s="23" t="e">
        <f t="shared" ca="1" si="256"/>
        <v>#N/A</v>
      </c>
      <c r="EM139" s="23" t="e">
        <f t="shared" ca="1" si="257"/>
        <v>#N/A</v>
      </c>
      <c r="EN139" s="228" t="e">
        <f t="shared" ca="1" si="276"/>
        <v>#N/A</v>
      </c>
      <c r="EO139" s="93" t="e">
        <f t="shared" ca="1" si="277"/>
        <v>#N/A</v>
      </c>
      <c r="EP139" s="93" t="e">
        <f t="shared" ca="1" si="278"/>
        <v>#N/A</v>
      </c>
    </row>
    <row r="140" spans="1:146" x14ac:dyDescent="0.2">
      <c r="A140" s="172" t="e">
        <f ca="1">VLOOKUP($D140,Curves!$A$2:$I$1700,9)</f>
        <v>#N/A</v>
      </c>
      <c r="B140" s="86" t="e">
        <f t="shared" ca="1" si="261"/>
        <v>#N/A</v>
      </c>
      <c r="C140" s="86">
        <f t="shared" si="262"/>
        <v>31</v>
      </c>
      <c r="D140" s="139">
        <v>40909</v>
      </c>
      <c r="E140" s="173" t="e">
        <f ca="1">VLOOKUP($D140,Curves!$A$2:$H$1700,2)*$B140</f>
        <v>#N/A</v>
      </c>
      <c r="F140" s="172" t="e">
        <f ca="1">VLOOKUP($D140,Curves!$A$2:$H$1700,3)*$B140</f>
        <v>#N/A</v>
      </c>
      <c r="G140" s="172" t="e">
        <f ca="1">VLOOKUP($D140,Curves!$A$2:$H$1700,7)*$B140</f>
        <v>#N/A</v>
      </c>
      <c r="H140" s="172" t="e">
        <f ca="1">VLOOKUP($D140,Curves!$A$2:$H$1700,5)*$B140</f>
        <v>#N/A</v>
      </c>
      <c r="I140" s="172" t="e">
        <f ca="1">VLOOKUP($D140,Curves!$A$2:$H$1700,4)*$B140</f>
        <v>#N/A</v>
      </c>
      <c r="J140" s="174" t="e">
        <f ca="1">VLOOKUP($D140,Curves!$A$2:$H$1700,8)*$B140</f>
        <v>#N/A</v>
      </c>
      <c r="K140" s="172" t="e">
        <f t="shared" ca="1" si="263"/>
        <v>#N/A</v>
      </c>
      <c r="L140" s="140" t="e">
        <f ca="1">VLOOKUP($D140,Curves!$N$2:$T$2600,2)*$B140</f>
        <v>#N/A</v>
      </c>
      <c r="M140" s="141" t="e">
        <f ca="1">VLOOKUP($D140,Curves!$N$2:$T$2600,3)*$B140</f>
        <v>#N/A</v>
      </c>
      <c r="N140" s="181" t="e">
        <f t="shared" ca="1" si="264"/>
        <v>#N/A</v>
      </c>
      <c r="O140" s="182" t="e">
        <f t="shared" ca="1" si="265"/>
        <v>#N/A</v>
      </c>
      <c r="P140" s="173" t="e">
        <f t="shared" ca="1" si="260"/>
        <v>#N/A</v>
      </c>
      <c r="Q140" s="140" t="e">
        <f ca="1">VLOOKUP($D140,Curves!$N$2:$T$2600,4)*$B140</f>
        <v>#N/A</v>
      </c>
      <c r="R140" s="141" t="e">
        <f ca="1">VLOOKUP($D140,Curves!$N$2:$T$2600,5)*$B140</f>
        <v>#N/A</v>
      </c>
      <c r="S140" s="181" t="e">
        <f t="shared" ca="1" si="266"/>
        <v>#N/A</v>
      </c>
      <c r="T140" s="182" t="e">
        <f t="shared" ca="1" si="267"/>
        <v>#N/A</v>
      </c>
      <c r="U140" s="151" t="e">
        <f t="shared" ca="1" si="268"/>
        <v>#N/A</v>
      </c>
      <c r="V140" s="151" t="e">
        <f t="shared" ca="1" si="269"/>
        <v>#N/A</v>
      </c>
      <c r="W140" s="151" t="e">
        <f t="shared" ca="1" si="270"/>
        <v>#N/A</v>
      </c>
      <c r="X140" s="343" t="e">
        <f ca="1">VLOOKUP($D140,[2]CurveFetch!$D$8:$S$13000,16,0)*$B140</f>
        <v>#N/A</v>
      </c>
      <c r="Y140" s="141" t="e">
        <f ca="1">VLOOKUP($D140,Curves!$N$2:$T$2600,7)*$B140</f>
        <v>#N/A</v>
      </c>
      <c r="Z140" s="200" t="e">
        <f t="shared" ca="1" si="271"/>
        <v>#N/A</v>
      </c>
      <c r="AA140" s="181" t="e">
        <f t="shared" ca="1" si="272"/>
        <v>#N/A</v>
      </c>
      <c r="AB140" s="181" t="e">
        <f t="shared" ca="1" si="273"/>
        <v>#N/A</v>
      </c>
      <c r="AC140" s="181" t="e">
        <f t="shared" ca="1" si="273"/>
        <v>#N/A</v>
      </c>
      <c r="AD140" s="181" t="e">
        <f t="shared" ca="1" si="274"/>
        <v>#N/A</v>
      </c>
      <c r="AE140" s="182" t="e">
        <f t="shared" ca="1" si="275"/>
        <v>#N/A</v>
      </c>
      <c r="AF140" s="23" t="e">
        <f t="shared" ca="1" si="176"/>
        <v>#N/A</v>
      </c>
      <c r="AG140" s="23" t="e">
        <f t="shared" ca="1" si="177"/>
        <v>#N/A</v>
      </c>
      <c r="AH140" s="23" t="e">
        <f t="shared" ca="1" si="194"/>
        <v>#N/A</v>
      </c>
      <c r="AI140" s="23" t="e">
        <f t="shared" ca="1" si="195"/>
        <v>#N/A</v>
      </c>
      <c r="AJ140" s="23" t="e">
        <f t="shared" ca="1" si="206"/>
        <v>#N/A</v>
      </c>
      <c r="AK140" s="23" t="e">
        <f t="shared" ca="1" si="207"/>
        <v>#N/A</v>
      </c>
      <c r="AL140" s="23" t="e">
        <f t="shared" ca="1" si="216"/>
        <v>#N/A</v>
      </c>
      <c r="AM140" s="23" t="e">
        <f t="shared" ca="1" si="217"/>
        <v>#N/A</v>
      </c>
      <c r="AN140" s="23" t="e">
        <f t="shared" ca="1" si="224"/>
        <v>#N/A</v>
      </c>
      <c r="AO140" s="23" t="e">
        <f t="shared" ca="1" si="225"/>
        <v>#N/A</v>
      </c>
      <c r="AP140" s="23" t="e">
        <f t="shared" ca="1" si="218"/>
        <v>#N/A</v>
      </c>
      <c r="AQ140" s="23" t="e">
        <f t="shared" ca="1" si="219"/>
        <v>#N/A</v>
      </c>
      <c r="AR140" s="23" t="e">
        <f t="shared" ca="1" si="228"/>
        <v>#N/A</v>
      </c>
      <c r="AS140" s="23" t="e">
        <f t="shared" ca="1" si="229"/>
        <v>#N/A</v>
      </c>
      <c r="AT140" s="23" t="e">
        <f t="shared" ca="1" si="248"/>
        <v>#N/A</v>
      </c>
      <c r="AU140" s="23" t="e">
        <f t="shared" ca="1" si="249"/>
        <v>#N/A</v>
      </c>
      <c r="AV140" s="228" t="e">
        <f t="shared" ca="1" si="279"/>
        <v>#N/A</v>
      </c>
      <c r="AW140" s="26" t="e">
        <f t="shared" ca="1" si="280"/>
        <v>#N/A</v>
      </c>
      <c r="AX140" s="228" t="e">
        <f t="shared" ca="1" si="281"/>
        <v>#N/A</v>
      </c>
      <c r="AY140" s="23" t="e">
        <f t="shared" ca="1" si="170"/>
        <v>#N/A</v>
      </c>
      <c r="AZ140" s="23" t="e">
        <f t="shared" ca="1" si="171"/>
        <v>#N/A</v>
      </c>
      <c r="BA140" s="23" t="e">
        <f t="shared" ca="1" si="178"/>
        <v>#N/A</v>
      </c>
      <c r="BB140" s="23" t="e">
        <f t="shared" ca="1" si="179"/>
        <v>#N/A</v>
      </c>
      <c r="BC140" s="23" t="e">
        <f t="shared" ca="1" si="172"/>
        <v>#N/A</v>
      </c>
      <c r="BD140" s="23" t="e">
        <f t="shared" ca="1" si="173"/>
        <v>#N/A</v>
      </c>
      <c r="BE140" s="23" t="e">
        <f t="shared" ca="1" si="180"/>
        <v>#N/A</v>
      </c>
      <c r="BF140" s="23" t="e">
        <f t="shared" ca="1" si="181"/>
        <v>#N/A</v>
      </c>
      <c r="BG140" s="23" t="e">
        <f t="shared" ca="1" si="186"/>
        <v>#N/A</v>
      </c>
      <c r="BH140" s="23" t="e">
        <f t="shared" ca="1" si="187"/>
        <v>#N/A</v>
      </c>
      <c r="BI140" s="23" t="e">
        <f t="shared" ca="1" si="202"/>
        <v>#N/A</v>
      </c>
      <c r="BJ140" s="23" t="e">
        <f t="shared" ca="1" si="203"/>
        <v>#N/A</v>
      </c>
      <c r="BK140" s="23" t="e">
        <f t="shared" ca="1" si="204"/>
        <v>#N/A</v>
      </c>
      <c r="BL140" s="23" t="e">
        <f t="shared" ca="1" si="205"/>
        <v>#N/A</v>
      </c>
      <c r="BM140" s="23" t="e">
        <f t="shared" ca="1" si="208"/>
        <v>#N/A</v>
      </c>
      <c r="BN140" s="23" t="e">
        <f t="shared" ca="1" si="209"/>
        <v>#N/A</v>
      </c>
      <c r="BO140" s="23" t="e">
        <f t="shared" ca="1" si="226"/>
        <v>#N/A</v>
      </c>
      <c r="BP140" s="23" t="e">
        <f t="shared" ca="1" si="227"/>
        <v>#N/A</v>
      </c>
      <c r="BQ140" s="23" t="e">
        <f t="shared" ca="1" si="236"/>
        <v>#N/A</v>
      </c>
      <c r="BR140" s="23" t="e">
        <f t="shared" ca="1" si="237"/>
        <v>#N/A</v>
      </c>
      <c r="BS140" s="23" t="e">
        <f t="shared" ca="1" si="252"/>
        <v>#N/A</v>
      </c>
      <c r="BT140" s="23" t="e">
        <f t="shared" ca="1" si="253"/>
        <v>#N/A</v>
      </c>
      <c r="BU140" s="23" t="e">
        <f t="shared" ca="1" si="254"/>
        <v>#N/A</v>
      </c>
      <c r="BV140" s="23" t="e">
        <f t="shared" ca="1" si="255"/>
        <v>#N/A</v>
      </c>
      <c r="BW140" s="389" t="e">
        <f t="shared" ca="1" si="282"/>
        <v>#N/A</v>
      </c>
      <c r="BX140" s="224" t="e">
        <f t="shared" ca="1" si="283"/>
        <v>#N/A</v>
      </c>
      <c r="BY140" s="93" t="e">
        <f t="shared" ca="1" si="284"/>
        <v>#N/A</v>
      </c>
      <c r="BZ140" s="23" t="e">
        <f t="shared" ca="1" si="184"/>
        <v>#N/A</v>
      </c>
      <c r="CA140" s="23" t="e">
        <f t="shared" ca="1" si="185"/>
        <v>#N/A</v>
      </c>
      <c r="CB140" s="23" t="e">
        <f t="shared" ca="1" si="210"/>
        <v>#N/A</v>
      </c>
      <c r="CC140" s="23" t="e">
        <f t="shared" ca="1" si="211"/>
        <v>#N/A</v>
      </c>
      <c r="CD140" s="23" t="e">
        <f t="shared" ca="1" si="240"/>
        <v>#N/A</v>
      </c>
      <c r="CE140" s="23" t="e">
        <f t="shared" ca="1" si="241"/>
        <v>#N/A</v>
      </c>
      <c r="CF140" s="228" t="e">
        <f t="shared" ca="1" si="285"/>
        <v>#N/A</v>
      </c>
      <c r="CG140" s="224" t="e">
        <f t="shared" ca="1" si="286"/>
        <v>#N/A</v>
      </c>
      <c r="CH140" s="228" t="e">
        <f t="shared" ca="1" si="287"/>
        <v>#N/A</v>
      </c>
      <c r="CI140" s="23" t="e">
        <f t="shared" ca="1" si="288"/>
        <v>#N/A</v>
      </c>
      <c r="CJ140" s="23" t="e">
        <f t="shared" ca="1" si="289"/>
        <v>#N/A</v>
      </c>
      <c r="CK140" s="23" t="e">
        <f t="shared" ref="CK140:CK203" ca="1" si="293">$CK$7*$J$2*$J$5*$AB140</f>
        <v>#N/A</v>
      </c>
      <c r="CL140" s="23" t="e">
        <f t="shared" ref="CL140:CL203" ca="1" si="294">$CK$7*$J$3*$J$5*$AC140</f>
        <v>#N/A</v>
      </c>
      <c r="CM140" s="23" t="e">
        <f t="shared" ca="1" si="174"/>
        <v>#N/A</v>
      </c>
      <c r="CN140" s="23" t="e">
        <f t="shared" ca="1" si="175"/>
        <v>#N/A</v>
      </c>
      <c r="CO140" s="23" t="e">
        <f t="shared" ca="1" si="182"/>
        <v>#N/A</v>
      </c>
      <c r="CP140" s="23" t="e">
        <f t="shared" ca="1" si="183"/>
        <v>#N/A</v>
      </c>
      <c r="CQ140" s="23" t="e">
        <f t="shared" ca="1" si="188"/>
        <v>#N/A</v>
      </c>
      <c r="CR140" s="23" t="e">
        <f t="shared" ca="1" si="189"/>
        <v>#N/A</v>
      </c>
      <c r="CS140" s="23" t="e">
        <f t="shared" ca="1" si="190"/>
        <v>#N/A</v>
      </c>
      <c r="CT140" s="23" t="e">
        <f t="shared" ca="1" si="191"/>
        <v>#N/A</v>
      </c>
      <c r="CU140" s="23" t="e">
        <f t="shared" ca="1" si="196"/>
        <v>#N/A</v>
      </c>
      <c r="CV140" s="23" t="e">
        <f t="shared" ca="1" si="197"/>
        <v>#N/A</v>
      </c>
      <c r="CW140" s="23" t="e">
        <f t="shared" ca="1" si="234"/>
        <v>#N/A</v>
      </c>
      <c r="CX140" s="23" t="e">
        <f t="shared" ca="1" si="235"/>
        <v>#N/A</v>
      </c>
      <c r="CY140" s="23" t="e">
        <f t="shared" ca="1" si="198"/>
        <v>#N/A</v>
      </c>
      <c r="CZ140" s="23" t="e">
        <f t="shared" ca="1" si="199"/>
        <v>#N/A</v>
      </c>
      <c r="DA140" s="23" t="e">
        <f t="shared" ca="1" si="212"/>
        <v>#N/A</v>
      </c>
      <c r="DB140" s="23" t="e">
        <f t="shared" ca="1" si="213"/>
        <v>#N/A</v>
      </c>
      <c r="DC140" s="23"/>
      <c r="DD140" s="23"/>
      <c r="DE140" s="23" t="e">
        <f t="shared" ca="1" si="214"/>
        <v>#N/A</v>
      </c>
      <c r="DF140" s="23" t="e">
        <f t="shared" ca="1" si="215"/>
        <v>#N/A</v>
      </c>
      <c r="DG140" s="23" t="e">
        <f t="shared" ca="1" si="220"/>
        <v>#N/A</v>
      </c>
      <c r="DH140" s="23" t="e">
        <f t="shared" ca="1" si="221"/>
        <v>#N/A</v>
      </c>
      <c r="DI140" s="23" t="e">
        <f t="shared" ca="1" si="230"/>
        <v>#N/A</v>
      </c>
      <c r="DJ140" s="23" t="e">
        <f t="shared" ca="1" si="231"/>
        <v>#N/A</v>
      </c>
      <c r="DK140" s="23" t="e">
        <f t="shared" ca="1" si="238"/>
        <v>#N/A</v>
      </c>
      <c r="DL140" s="23" t="e">
        <f t="shared" ca="1" si="239"/>
        <v>#N/A</v>
      </c>
      <c r="DM140" s="23" t="e">
        <f t="shared" ca="1" si="242"/>
        <v>#N/A</v>
      </c>
      <c r="DN140" s="23" t="e">
        <f t="shared" ca="1" si="243"/>
        <v>#N/A</v>
      </c>
      <c r="DO140" s="23" t="e">
        <f t="shared" ca="1" si="244"/>
        <v>#N/A</v>
      </c>
      <c r="DP140" s="23" t="e">
        <f t="shared" ca="1" si="245"/>
        <v>#N/A</v>
      </c>
      <c r="DQ140" s="23" t="e">
        <f t="shared" ca="1" si="258"/>
        <v>#N/A</v>
      </c>
      <c r="DR140" s="23" t="e">
        <f t="shared" ca="1" si="259"/>
        <v>#N/A</v>
      </c>
      <c r="DS140" s="228" t="e">
        <f t="shared" ca="1" si="290"/>
        <v>#N/A</v>
      </c>
      <c r="DT140" s="93" t="e">
        <f t="shared" ca="1" si="291"/>
        <v>#N/A</v>
      </c>
      <c r="DU140" s="228" t="e">
        <f t="shared" ca="1" si="292"/>
        <v>#N/A</v>
      </c>
      <c r="DZ140" s="23" t="e">
        <f t="shared" ca="1" si="192"/>
        <v>#N/A</v>
      </c>
      <c r="EA140" s="23" t="e">
        <f t="shared" ca="1" si="193"/>
        <v>#N/A</v>
      </c>
      <c r="EB140" s="23" t="e">
        <f t="shared" ca="1" si="200"/>
        <v>#N/A</v>
      </c>
      <c r="EC140" s="23" t="e">
        <f t="shared" ca="1" si="201"/>
        <v>#N/A</v>
      </c>
      <c r="ED140" s="23" t="e">
        <f t="shared" ca="1" si="222"/>
        <v>#N/A</v>
      </c>
      <c r="EE140" s="23" t="e">
        <f t="shared" ca="1" si="223"/>
        <v>#N/A</v>
      </c>
      <c r="EF140" s="23" t="e">
        <f t="shared" ca="1" si="250"/>
        <v>#N/A</v>
      </c>
      <c r="EG140" s="23" t="e">
        <f t="shared" ca="1" si="251"/>
        <v>#N/A</v>
      </c>
      <c r="EH140" s="23" t="e">
        <f t="shared" ca="1" si="232"/>
        <v>#N/A</v>
      </c>
      <c r="EI140" s="23" t="e">
        <f t="shared" ca="1" si="233"/>
        <v>#N/A</v>
      </c>
      <c r="EJ140" s="23" t="e">
        <f t="shared" ca="1" si="246"/>
        <v>#N/A</v>
      </c>
      <c r="EK140" s="23" t="e">
        <f t="shared" ca="1" si="247"/>
        <v>#N/A</v>
      </c>
      <c r="EL140" s="23" t="e">
        <f t="shared" ca="1" si="256"/>
        <v>#N/A</v>
      </c>
      <c r="EM140" s="23" t="e">
        <f t="shared" ca="1" si="257"/>
        <v>#N/A</v>
      </c>
      <c r="EN140" s="228" t="e">
        <f t="shared" ca="1" si="276"/>
        <v>#N/A</v>
      </c>
      <c r="EO140" s="93" t="e">
        <f t="shared" ca="1" si="277"/>
        <v>#N/A</v>
      </c>
      <c r="EP140" s="93" t="e">
        <f t="shared" ca="1" si="278"/>
        <v>#N/A</v>
      </c>
    </row>
    <row r="141" spans="1:146" x14ac:dyDescent="0.2">
      <c r="A141" s="172" t="e">
        <f ca="1">VLOOKUP($D141,Curves!$A$2:$I$1700,9)</f>
        <v>#N/A</v>
      </c>
      <c r="B141" s="86" t="e">
        <f t="shared" ca="1" si="261"/>
        <v>#N/A</v>
      </c>
      <c r="C141" s="86">
        <f t="shared" si="262"/>
        <v>29</v>
      </c>
      <c r="D141" s="139">
        <v>40940</v>
      </c>
      <c r="E141" s="173" t="e">
        <f ca="1">VLOOKUP($D141,Curves!$A$2:$H$1700,2)*$B141</f>
        <v>#N/A</v>
      </c>
      <c r="F141" s="172" t="e">
        <f ca="1">VLOOKUP($D141,Curves!$A$2:$H$1700,3)*$B141</f>
        <v>#N/A</v>
      </c>
      <c r="G141" s="172" t="e">
        <f ca="1">VLOOKUP($D141,Curves!$A$2:$H$1700,7)*$B141</f>
        <v>#N/A</v>
      </c>
      <c r="H141" s="172" t="e">
        <f ca="1">VLOOKUP($D141,Curves!$A$2:$H$1700,5)*$B141</f>
        <v>#N/A</v>
      </c>
      <c r="I141" s="172" t="e">
        <f ca="1">VLOOKUP($D141,Curves!$A$2:$H$1700,4)*$B141</f>
        <v>#N/A</v>
      </c>
      <c r="J141" s="174" t="e">
        <f ca="1">VLOOKUP($D141,Curves!$A$2:$H$1700,8)*$B141</f>
        <v>#N/A</v>
      </c>
      <c r="K141" s="172" t="e">
        <f t="shared" ca="1" si="263"/>
        <v>#N/A</v>
      </c>
      <c r="L141" s="140" t="e">
        <f ca="1">VLOOKUP($D141,Curves!$N$2:$T$2600,2)*$B141</f>
        <v>#N/A</v>
      </c>
      <c r="M141" s="141" t="e">
        <f ca="1">VLOOKUP($D141,Curves!$N$2:$T$2600,3)*$B141</f>
        <v>#N/A</v>
      </c>
      <c r="N141" s="181" t="e">
        <f t="shared" ca="1" si="264"/>
        <v>#N/A</v>
      </c>
      <c r="O141" s="182" t="e">
        <f t="shared" ca="1" si="265"/>
        <v>#N/A</v>
      </c>
      <c r="P141" s="173" t="e">
        <f t="shared" ca="1" si="260"/>
        <v>#N/A</v>
      </c>
      <c r="Q141" s="140" t="e">
        <f ca="1">VLOOKUP($D141,Curves!$N$2:$T$2600,4)*$B141</f>
        <v>#N/A</v>
      </c>
      <c r="R141" s="141" t="e">
        <f ca="1">VLOOKUP($D141,Curves!$N$2:$T$2600,5)*$B141</f>
        <v>#N/A</v>
      </c>
      <c r="S141" s="181" t="e">
        <f t="shared" ca="1" si="266"/>
        <v>#N/A</v>
      </c>
      <c r="T141" s="182" t="e">
        <f t="shared" ca="1" si="267"/>
        <v>#N/A</v>
      </c>
      <c r="U141" s="151" t="e">
        <f t="shared" ca="1" si="268"/>
        <v>#N/A</v>
      </c>
      <c r="V141" s="151" t="e">
        <f t="shared" ca="1" si="269"/>
        <v>#N/A</v>
      </c>
      <c r="W141" s="151" t="e">
        <f t="shared" ca="1" si="270"/>
        <v>#N/A</v>
      </c>
      <c r="X141" s="343" t="e">
        <f ca="1">VLOOKUP($D141,[2]CurveFetch!$D$8:$S$13000,16,0)*$B141</f>
        <v>#N/A</v>
      </c>
      <c r="Y141" s="141" t="e">
        <f ca="1">VLOOKUP($D141,Curves!$N$2:$T$2600,7)*$B141</f>
        <v>#N/A</v>
      </c>
      <c r="Z141" s="200" t="e">
        <f t="shared" ca="1" si="271"/>
        <v>#N/A</v>
      </c>
      <c r="AA141" s="181" t="e">
        <f t="shared" ca="1" si="272"/>
        <v>#N/A</v>
      </c>
      <c r="AB141" s="181" t="e">
        <f t="shared" ca="1" si="273"/>
        <v>#N/A</v>
      </c>
      <c r="AC141" s="181" t="e">
        <f t="shared" ca="1" si="273"/>
        <v>#N/A</v>
      </c>
      <c r="AD141" s="181" t="e">
        <f t="shared" ca="1" si="274"/>
        <v>#N/A</v>
      </c>
      <c r="AE141" s="182" t="e">
        <f t="shared" ca="1" si="275"/>
        <v>#N/A</v>
      </c>
      <c r="AF141" s="23" t="e">
        <f t="shared" ca="1" si="176"/>
        <v>#N/A</v>
      </c>
      <c r="AG141" s="23" t="e">
        <f t="shared" ca="1" si="177"/>
        <v>#N/A</v>
      </c>
      <c r="AH141" s="23" t="e">
        <f t="shared" ca="1" si="194"/>
        <v>#N/A</v>
      </c>
      <c r="AI141" s="23" t="e">
        <f t="shared" ca="1" si="195"/>
        <v>#N/A</v>
      </c>
      <c r="AJ141" s="23" t="e">
        <f t="shared" ca="1" si="206"/>
        <v>#N/A</v>
      </c>
      <c r="AK141" s="23" t="e">
        <f t="shared" ca="1" si="207"/>
        <v>#N/A</v>
      </c>
      <c r="AL141" s="23" t="e">
        <f t="shared" ca="1" si="216"/>
        <v>#N/A</v>
      </c>
      <c r="AM141" s="23" t="e">
        <f t="shared" ca="1" si="217"/>
        <v>#N/A</v>
      </c>
      <c r="AN141" s="23" t="e">
        <f t="shared" ca="1" si="224"/>
        <v>#N/A</v>
      </c>
      <c r="AO141" s="23" t="e">
        <f t="shared" ca="1" si="225"/>
        <v>#N/A</v>
      </c>
      <c r="AP141" s="23" t="e">
        <f t="shared" ca="1" si="218"/>
        <v>#N/A</v>
      </c>
      <c r="AQ141" s="23" t="e">
        <f t="shared" ca="1" si="219"/>
        <v>#N/A</v>
      </c>
      <c r="AR141" s="23" t="e">
        <f t="shared" ca="1" si="228"/>
        <v>#N/A</v>
      </c>
      <c r="AS141" s="23" t="e">
        <f t="shared" ca="1" si="229"/>
        <v>#N/A</v>
      </c>
      <c r="AT141" s="23" t="e">
        <f t="shared" ca="1" si="248"/>
        <v>#N/A</v>
      </c>
      <c r="AU141" s="23" t="e">
        <f t="shared" ca="1" si="249"/>
        <v>#N/A</v>
      </c>
      <c r="AV141" s="228" t="e">
        <f t="shared" ca="1" si="279"/>
        <v>#N/A</v>
      </c>
      <c r="AW141" s="26" t="e">
        <f t="shared" ca="1" si="280"/>
        <v>#N/A</v>
      </c>
      <c r="AX141" s="228" t="e">
        <f t="shared" ca="1" si="281"/>
        <v>#N/A</v>
      </c>
      <c r="AY141" s="23" t="e">
        <f t="shared" ref="AY141:AY204" ca="1" si="295">$AY$7*$J$2*$J$5*$S141</f>
        <v>#N/A</v>
      </c>
      <c r="AZ141" s="23" t="e">
        <f t="shared" ref="AZ141:AZ204" ca="1" si="296">$AY$7*$J$3*$J$5*$T141</f>
        <v>#N/A</v>
      </c>
      <c r="BA141" s="23" t="e">
        <f t="shared" ca="1" si="178"/>
        <v>#N/A</v>
      </c>
      <c r="BB141" s="23" t="e">
        <f t="shared" ca="1" si="179"/>
        <v>#N/A</v>
      </c>
      <c r="BC141" s="23" t="e">
        <f t="shared" ref="BC141:BC204" ca="1" si="297">$BC$7*$J$2*$J$5*$S141</f>
        <v>#N/A</v>
      </c>
      <c r="BD141" s="23" t="e">
        <f t="shared" ref="BD141:BD204" ca="1" si="298">$BC$7*$J$3*$J$5*$T141</f>
        <v>#N/A</v>
      </c>
      <c r="BE141" s="23" t="e">
        <f t="shared" ca="1" si="180"/>
        <v>#N/A</v>
      </c>
      <c r="BF141" s="23" t="e">
        <f t="shared" ca="1" si="181"/>
        <v>#N/A</v>
      </c>
      <c r="BG141" s="23" t="e">
        <f t="shared" ca="1" si="186"/>
        <v>#N/A</v>
      </c>
      <c r="BH141" s="23" t="e">
        <f t="shared" ca="1" si="187"/>
        <v>#N/A</v>
      </c>
      <c r="BI141" s="23" t="e">
        <f t="shared" ca="1" si="202"/>
        <v>#N/A</v>
      </c>
      <c r="BJ141" s="23" t="e">
        <f t="shared" ca="1" si="203"/>
        <v>#N/A</v>
      </c>
      <c r="BK141" s="23" t="e">
        <f t="shared" ca="1" si="204"/>
        <v>#N/A</v>
      </c>
      <c r="BL141" s="23" t="e">
        <f t="shared" ca="1" si="205"/>
        <v>#N/A</v>
      </c>
      <c r="BM141" s="23" t="e">
        <f t="shared" ca="1" si="208"/>
        <v>#N/A</v>
      </c>
      <c r="BN141" s="23" t="e">
        <f t="shared" ca="1" si="209"/>
        <v>#N/A</v>
      </c>
      <c r="BO141" s="23" t="e">
        <f t="shared" ca="1" si="226"/>
        <v>#N/A</v>
      </c>
      <c r="BP141" s="23" t="e">
        <f t="shared" ca="1" si="227"/>
        <v>#N/A</v>
      </c>
      <c r="BQ141" s="23" t="e">
        <f t="shared" ca="1" si="236"/>
        <v>#N/A</v>
      </c>
      <c r="BR141" s="23" t="e">
        <f t="shared" ca="1" si="237"/>
        <v>#N/A</v>
      </c>
      <c r="BS141" s="23" t="e">
        <f t="shared" ca="1" si="252"/>
        <v>#N/A</v>
      </c>
      <c r="BT141" s="23" t="e">
        <f t="shared" ca="1" si="253"/>
        <v>#N/A</v>
      </c>
      <c r="BU141" s="23" t="e">
        <f t="shared" ca="1" si="254"/>
        <v>#N/A</v>
      </c>
      <c r="BV141" s="23" t="e">
        <f t="shared" ca="1" si="255"/>
        <v>#N/A</v>
      </c>
      <c r="BW141" s="389" t="e">
        <f t="shared" ca="1" si="282"/>
        <v>#N/A</v>
      </c>
      <c r="BX141" s="224" t="e">
        <f t="shared" ca="1" si="283"/>
        <v>#N/A</v>
      </c>
      <c r="BY141" s="93" t="e">
        <f t="shared" ca="1" si="284"/>
        <v>#N/A</v>
      </c>
      <c r="BZ141" s="23" t="e">
        <f t="shared" ca="1" si="184"/>
        <v>#N/A</v>
      </c>
      <c r="CA141" s="23" t="e">
        <f t="shared" ca="1" si="185"/>
        <v>#N/A</v>
      </c>
      <c r="CB141" s="23" t="e">
        <f t="shared" ca="1" si="210"/>
        <v>#N/A</v>
      </c>
      <c r="CC141" s="23" t="e">
        <f t="shared" ca="1" si="211"/>
        <v>#N/A</v>
      </c>
      <c r="CD141" s="23" t="e">
        <f t="shared" ca="1" si="240"/>
        <v>#N/A</v>
      </c>
      <c r="CE141" s="23" t="e">
        <f t="shared" ca="1" si="241"/>
        <v>#N/A</v>
      </c>
      <c r="CF141" s="228" t="e">
        <f t="shared" ca="1" si="285"/>
        <v>#N/A</v>
      </c>
      <c r="CG141" s="224" t="e">
        <f t="shared" ca="1" si="286"/>
        <v>#N/A</v>
      </c>
      <c r="CH141" s="228" t="e">
        <f t="shared" ca="1" si="287"/>
        <v>#N/A</v>
      </c>
      <c r="CI141" s="23" t="e">
        <f t="shared" ca="1" si="288"/>
        <v>#N/A</v>
      </c>
      <c r="CJ141" s="23" t="e">
        <f t="shared" ca="1" si="289"/>
        <v>#N/A</v>
      </c>
      <c r="CK141" s="23" t="e">
        <f t="shared" ca="1" si="293"/>
        <v>#N/A</v>
      </c>
      <c r="CL141" s="23" t="e">
        <f t="shared" ca="1" si="294"/>
        <v>#N/A</v>
      </c>
      <c r="CM141" s="23" t="e">
        <f t="shared" ref="CM141:CM204" ca="1" si="299">$CM$7*$J$2*$J$5*$AB141</f>
        <v>#N/A</v>
      </c>
      <c r="CN141" s="23" t="e">
        <f t="shared" ref="CN141:CN204" ca="1" si="300">$CM$7*$J$3*$J$5*$AC141</f>
        <v>#N/A</v>
      </c>
      <c r="CO141" s="23" t="e">
        <f t="shared" ca="1" si="182"/>
        <v>#N/A</v>
      </c>
      <c r="CP141" s="23" t="e">
        <f t="shared" ca="1" si="183"/>
        <v>#N/A</v>
      </c>
      <c r="CQ141" s="23" t="e">
        <f t="shared" ca="1" si="188"/>
        <v>#N/A</v>
      </c>
      <c r="CR141" s="23" t="e">
        <f t="shared" ca="1" si="189"/>
        <v>#N/A</v>
      </c>
      <c r="CS141" s="23" t="e">
        <f t="shared" ca="1" si="190"/>
        <v>#N/A</v>
      </c>
      <c r="CT141" s="23" t="e">
        <f t="shared" ca="1" si="191"/>
        <v>#N/A</v>
      </c>
      <c r="CU141" s="23" t="e">
        <f t="shared" ca="1" si="196"/>
        <v>#N/A</v>
      </c>
      <c r="CV141" s="23" t="e">
        <f t="shared" ca="1" si="197"/>
        <v>#N/A</v>
      </c>
      <c r="CW141" s="23" t="e">
        <f t="shared" ca="1" si="234"/>
        <v>#N/A</v>
      </c>
      <c r="CX141" s="23" t="e">
        <f t="shared" ca="1" si="235"/>
        <v>#N/A</v>
      </c>
      <c r="CY141" s="23" t="e">
        <f t="shared" ca="1" si="198"/>
        <v>#N/A</v>
      </c>
      <c r="CZ141" s="23" t="e">
        <f t="shared" ca="1" si="199"/>
        <v>#N/A</v>
      </c>
      <c r="DA141" s="23" t="e">
        <f t="shared" ca="1" si="212"/>
        <v>#N/A</v>
      </c>
      <c r="DB141" s="23" t="e">
        <f t="shared" ca="1" si="213"/>
        <v>#N/A</v>
      </c>
      <c r="DC141" s="23"/>
      <c r="DD141" s="23"/>
      <c r="DE141" s="23" t="e">
        <f t="shared" ca="1" si="214"/>
        <v>#N/A</v>
      </c>
      <c r="DF141" s="23" t="e">
        <f t="shared" ca="1" si="215"/>
        <v>#N/A</v>
      </c>
      <c r="DG141" s="23" t="e">
        <f t="shared" ca="1" si="220"/>
        <v>#N/A</v>
      </c>
      <c r="DH141" s="23" t="e">
        <f t="shared" ca="1" si="221"/>
        <v>#N/A</v>
      </c>
      <c r="DI141" s="23" t="e">
        <f t="shared" ca="1" si="230"/>
        <v>#N/A</v>
      </c>
      <c r="DJ141" s="23" t="e">
        <f t="shared" ca="1" si="231"/>
        <v>#N/A</v>
      </c>
      <c r="DK141" s="23" t="e">
        <f t="shared" ca="1" si="238"/>
        <v>#N/A</v>
      </c>
      <c r="DL141" s="23" t="e">
        <f t="shared" ca="1" si="239"/>
        <v>#N/A</v>
      </c>
      <c r="DM141" s="23" t="e">
        <f t="shared" ca="1" si="242"/>
        <v>#N/A</v>
      </c>
      <c r="DN141" s="23" t="e">
        <f t="shared" ca="1" si="243"/>
        <v>#N/A</v>
      </c>
      <c r="DO141" s="23" t="e">
        <f t="shared" ca="1" si="244"/>
        <v>#N/A</v>
      </c>
      <c r="DP141" s="23" t="e">
        <f t="shared" ca="1" si="245"/>
        <v>#N/A</v>
      </c>
      <c r="DQ141" s="23" t="e">
        <f t="shared" ca="1" si="258"/>
        <v>#N/A</v>
      </c>
      <c r="DR141" s="23" t="e">
        <f t="shared" ca="1" si="259"/>
        <v>#N/A</v>
      </c>
      <c r="DS141" s="228" t="e">
        <f t="shared" ca="1" si="290"/>
        <v>#N/A</v>
      </c>
      <c r="DT141" s="93" t="e">
        <f t="shared" ca="1" si="291"/>
        <v>#N/A</v>
      </c>
      <c r="DU141" s="228" t="e">
        <f t="shared" ca="1" si="292"/>
        <v>#N/A</v>
      </c>
      <c r="DZ141" s="23" t="e">
        <f t="shared" ca="1" si="192"/>
        <v>#N/A</v>
      </c>
      <c r="EA141" s="23" t="e">
        <f t="shared" ca="1" si="193"/>
        <v>#N/A</v>
      </c>
      <c r="EB141" s="23" t="e">
        <f t="shared" ca="1" si="200"/>
        <v>#N/A</v>
      </c>
      <c r="EC141" s="23" t="e">
        <f t="shared" ca="1" si="201"/>
        <v>#N/A</v>
      </c>
      <c r="ED141" s="23" t="e">
        <f t="shared" ca="1" si="222"/>
        <v>#N/A</v>
      </c>
      <c r="EE141" s="23" t="e">
        <f t="shared" ca="1" si="223"/>
        <v>#N/A</v>
      </c>
      <c r="EF141" s="23" t="e">
        <f t="shared" ca="1" si="250"/>
        <v>#N/A</v>
      </c>
      <c r="EG141" s="23" t="e">
        <f t="shared" ca="1" si="251"/>
        <v>#N/A</v>
      </c>
      <c r="EH141" s="23" t="e">
        <f t="shared" ca="1" si="232"/>
        <v>#N/A</v>
      </c>
      <c r="EI141" s="23" t="e">
        <f t="shared" ca="1" si="233"/>
        <v>#N/A</v>
      </c>
      <c r="EJ141" s="23" t="e">
        <f t="shared" ca="1" si="246"/>
        <v>#N/A</v>
      </c>
      <c r="EK141" s="23" t="e">
        <f t="shared" ca="1" si="247"/>
        <v>#N/A</v>
      </c>
      <c r="EL141" s="23" t="e">
        <f t="shared" ca="1" si="256"/>
        <v>#N/A</v>
      </c>
      <c r="EM141" s="23" t="e">
        <f t="shared" ca="1" si="257"/>
        <v>#N/A</v>
      </c>
      <c r="EN141" s="228" t="e">
        <f t="shared" ca="1" si="276"/>
        <v>#N/A</v>
      </c>
      <c r="EO141" s="93" t="e">
        <f t="shared" ca="1" si="277"/>
        <v>#N/A</v>
      </c>
      <c r="EP141" s="93" t="e">
        <f t="shared" ca="1" si="278"/>
        <v>#N/A</v>
      </c>
    </row>
    <row r="142" spans="1:146" x14ac:dyDescent="0.2">
      <c r="A142" s="172" t="e">
        <f ca="1">VLOOKUP($D142,Curves!$A$2:$I$1700,9)</f>
        <v>#N/A</v>
      </c>
      <c r="B142" s="86" t="e">
        <f t="shared" ca="1" si="261"/>
        <v>#N/A</v>
      </c>
      <c r="C142" s="86">
        <f t="shared" si="262"/>
        <v>31</v>
      </c>
      <c r="D142" s="139">
        <v>40969</v>
      </c>
      <c r="E142" s="173" t="e">
        <f ca="1">VLOOKUP($D142,Curves!$A$2:$H$1700,2)*$B142</f>
        <v>#N/A</v>
      </c>
      <c r="F142" s="172" t="e">
        <f ca="1">VLOOKUP($D142,Curves!$A$2:$H$1700,3)*$B142</f>
        <v>#N/A</v>
      </c>
      <c r="G142" s="172" t="e">
        <f ca="1">VLOOKUP($D142,Curves!$A$2:$H$1700,7)*$B142</f>
        <v>#N/A</v>
      </c>
      <c r="H142" s="172" t="e">
        <f ca="1">VLOOKUP($D142,Curves!$A$2:$H$1700,5)*$B142</f>
        <v>#N/A</v>
      </c>
      <c r="I142" s="172" t="e">
        <f ca="1">VLOOKUP($D142,Curves!$A$2:$H$1700,4)*$B142</f>
        <v>#N/A</v>
      </c>
      <c r="J142" s="174" t="e">
        <f ca="1">VLOOKUP($D142,Curves!$A$2:$H$1700,8)*$B142</f>
        <v>#N/A</v>
      </c>
      <c r="K142" s="172" t="e">
        <f t="shared" ca="1" si="263"/>
        <v>#N/A</v>
      </c>
      <c r="L142" s="140" t="e">
        <f ca="1">VLOOKUP($D142,Curves!$N$2:$T$2600,2)*$B142</f>
        <v>#N/A</v>
      </c>
      <c r="M142" s="141" t="e">
        <f ca="1">VLOOKUP($D142,Curves!$N$2:$T$2600,3)*$B142</f>
        <v>#N/A</v>
      </c>
      <c r="N142" s="181" t="e">
        <f t="shared" ca="1" si="264"/>
        <v>#N/A</v>
      </c>
      <c r="O142" s="182" t="e">
        <f t="shared" ca="1" si="265"/>
        <v>#N/A</v>
      </c>
      <c r="P142" s="173" t="e">
        <f t="shared" ca="1" si="260"/>
        <v>#N/A</v>
      </c>
      <c r="Q142" s="140" t="e">
        <f ca="1">VLOOKUP($D142,Curves!$N$2:$T$2600,4)*$B142</f>
        <v>#N/A</v>
      </c>
      <c r="R142" s="141" t="e">
        <f ca="1">VLOOKUP($D142,Curves!$N$2:$T$2600,5)*$B142</f>
        <v>#N/A</v>
      </c>
      <c r="S142" s="181" t="e">
        <f t="shared" ca="1" si="266"/>
        <v>#N/A</v>
      </c>
      <c r="T142" s="182" t="e">
        <f t="shared" ca="1" si="267"/>
        <v>#N/A</v>
      </c>
      <c r="U142" s="151" t="e">
        <f t="shared" ca="1" si="268"/>
        <v>#N/A</v>
      </c>
      <c r="V142" s="151" t="e">
        <f t="shared" ca="1" si="269"/>
        <v>#N/A</v>
      </c>
      <c r="W142" s="151" t="e">
        <f t="shared" ca="1" si="270"/>
        <v>#N/A</v>
      </c>
      <c r="X142" s="343" t="e">
        <f ca="1">VLOOKUP($D142,[2]CurveFetch!$D$8:$S$13000,16,0)*$B142</f>
        <v>#N/A</v>
      </c>
      <c r="Y142" s="141" t="e">
        <f ca="1">VLOOKUP($D142,Curves!$N$2:$T$2600,7)*$B142</f>
        <v>#N/A</v>
      </c>
      <c r="Z142" s="200" t="e">
        <f t="shared" ca="1" si="271"/>
        <v>#N/A</v>
      </c>
      <c r="AA142" s="181" t="e">
        <f t="shared" ca="1" si="272"/>
        <v>#N/A</v>
      </c>
      <c r="AB142" s="181" t="e">
        <f t="shared" ca="1" si="273"/>
        <v>#N/A</v>
      </c>
      <c r="AC142" s="181" t="e">
        <f t="shared" ca="1" si="273"/>
        <v>#N/A</v>
      </c>
      <c r="AD142" s="181" t="e">
        <f t="shared" ca="1" si="274"/>
        <v>#N/A</v>
      </c>
      <c r="AE142" s="182" t="e">
        <f t="shared" ca="1" si="275"/>
        <v>#N/A</v>
      </c>
      <c r="AF142" s="23" t="e">
        <f t="shared" ref="AF142:AF205" ca="1" si="301">$AF$7*$J$2*$J$5*$N142</f>
        <v>#N/A</v>
      </c>
      <c r="AG142" s="23" t="e">
        <f t="shared" ref="AG142:AG205" ca="1" si="302">$AF$7*$J$2*$J$5*$O142</f>
        <v>#N/A</v>
      </c>
      <c r="AH142" s="23" t="e">
        <f t="shared" ca="1" si="194"/>
        <v>#N/A</v>
      </c>
      <c r="AI142" s="23" t="e">
        <f t="shared" ca="1" si="195"/>
        <v>#N/A</v>
      </c>
      <c r="AJ142" s="23" t="e">
        <f t="shared" ca="1" si="206"/>
        <v>#N/A</v>
      </c>
      <c r="AK142" s="23" t="e">
        <f t="shared" ca="1" si="207"/>
        <v>#N/A</v>
      </c>
      <c r="AL142" s="23" t="e">
        <f t="shared" ca="1" si="216"/>
        <v>#N/A</v>
      </c>
      <c r="AM142" s="23" t="e">
        <f t="shared" ca="1" si="217"/>
        <v>#N/A</v>
      </c>
      <c r="AN142" s="23" t="e">
        <f t="shared" ca="1" si="224"/>
        <v>#N/A</v>
      </c>
      <c r="AO142" s="23" t="e">
        <f t="shared" ca="1" si="225"/>
        <v>#N/A</v>
      </c>
      <c r="AP142" s="23" t="e">
        <f t="shared" ca="1" si="218"/>
        <v>#N/A</v>
      </c>
      <c r="AQ142" s="23" t="e">
        <f t="shared" ca="1" si="219"/>
        <v>#N/A</v>
      </c>
      <c r="AR142" s="23" t="e">
        <f t="shared" ca="1" si="228"/>
        <v>#N/A</v>
      </c>
      <c r="AS142" s="23" t="e">
        <f t="shared" ca="1" si="229"/>
        <v>#N/A</v>
      </c>
      <c r="AT142" s="23" t="e">
        <f t="shared" ca="1" si="248"/>
        <v>#N/A</v>
      </c>
      <c r="AU142" s="23" t="e">
        <f t="shared" ca="1" si="249"/>
        <v>#N/A</v>
      </c>
      <c r="AV142" s="228" t="e">
        <f t="shared" ca="1" si="279"/>
        <v>#N/A</v>
      </c>
      <c r="AW142" s="26" t="e">
        <f t="shared" ca="1" si="280"/>
        <v>#N/A</v>
      </c>
      <c r="AX142" s="228" t="e">
        <f t="shared" ca="1" si="281"/>
        <v>#N/A</v>
      </c>
      <c r="AY142" s="23" t="e">
        <f t="shared" ca="1" si="295"/>
        <v>#N/A</v>
      </c>
      <c r="AZ142" s="23" t="e">
        <f t="shared" ca="1" si="296"/>
        <v>#N/A</v>
      </c>
      <c r="BA142" s="23" t="e">
        <f t="shared" ref="BA142:BA205" ca="1" si="303">$BA$7*$J$2*$J$5*$S142</f>
        <v>#N/A</v>
      </c>
      <c r="BB142" s="23" t="e">
        <f t="shared" ref="BB142:BB205" ca="1" si="304">$BA$7*$J$3*$J$5*$T142</f>
        <v>#N/A</v>
      </c>
      <c r="BC142" s="23" t="e">
        <f t="shared" ca="1" si="297"/>
        <v>#N/A</v>
      </c>
      <c r="BD142" s="23" t="e">
        <f t="shared" ca="1" si="298"/>
        <v>#N/A</v>
      </c>
      <c r="BE142" s="23" t="e">
        <f t="shared" ca="1" si="180"/>
        <v>#N/A</v>
      </c>
      <c r="BF142" s="23" t="e">
        <f t="shared" ca="1" si="181"/>
        <v>#N/A</v>
      </c>
      <c r="BG142" s="23" t="e">
        <f t="shared" ca="1" si="186"/>
        <v>#N/A</v>
      </c>
      <c r="BH142" s="23" t="e">
        <f t="shared" ca="1" si="187"/>
        <v>#N/A</v>
      </c>
      <c r="BI142" s="23" t="e">
        <f t="shared" ca="1" si="202"/>
        <v>#N/A</v>
      </c>
      <c r="BJ142" s="23" t="e">
        <f t="shared" ca="1" si="203"/>
        <v>#N/A</v>
      </c>
      <c r="BK142" s="23" t="e">
        <f t="shared" ca="1" si="204"/>
        <v>#N/A</v>
      </c>
      <c r="BL142" s="23" t="e">
        <f t="shared" ca="1" si="205"/>
        <v>#N/A</v>
      </c>
      <c r="BM142" s="23" t="e">
        <f t="shared" ca="1" si="208"/>
        <v>#N/A</v>
      </c>
      <c r="BN142" s="23" t="e">
        <f t="shared" ca="1" si="209"/>
        <v>#N/A</v>
      </c>
      <c r="BO142" s="23" t="e">
        <f t="shared" ca="1" si="226"/>
        <v>#N/A</v>
      </c>
      <c r="BP142" s="23" t="e">
        <f t="shared" ca="1" si="227"/>
        <v>#N/A</v>
      </c>
      <c r="BQ142" s="23" t="e">
        <f t="shared" ca="1" si="236"/>
        <v>#N/A</v>
      </c>
      <c r="BR142" s="23" t="e">
        <f t="shared" ca="1" si="237"/>
        <v>#N/A</v>
      </c>
      <c r="BS142" s="23" t="e">
        <f t="shared" ca="1" si="252"/>
        <v>#N/A</v>
      </c>
      <c r="BT142" s="23" t="e">
        <f t="shared" ca="1" si="253"/>
        <v>#N/A</v>
      </c>
      <c r="BU142" s="23" t="e">
        <f t="shared" ca="1" si="254"/>
        <v>#N/A</v>
      </c>
      <c r="BV142" s="23" t="e">
        <f t="shared" ca="1" si="255"/>
        <v>#N/A</v>
      </c>
      <c r="BW142" s="389" t="e">
        <f t="shared" ca="1" si="282"/>
        <v>#N/A</v>
      </c>
      <c r="BX142" s="224" t="e">
        <f t="shared" ca="1" si="283"/>
        <v>#N/A</v>
      </c>
      <c r="BY142" s="93" t="e">
        <f t="shared" ca="1" si="284"/>
        <v>#N/A</v>
      </c>
      <c r="BZ142" s="23" t="e">
        <f t="shared" ca="1" si="184"/>
        <v>#N/A</v>
      </c>
      <c r="CA142" s="23" t="e">
        <f t="shared" ca="1" si="185"/>
        <v>#N/A</v>
      </c>
      <c r="CB142" s="23" t="e">
        <f t="shared" ca="1" si="210"/>
        <v>#N/A</v>
      </c>
      <c r="CC142" s="23" t="e">
        <f t="shared" ca="1" si="211"/>
        <v>#N/A</v>
      </c>
      <c r="CD142" s="23" t="e">
        <f t="shared" ca="1" si="240"/>
        <v>#N/A</v>
      </c>
      <c r="CE142" s="23" t="e">
        <f t="shared" ca="1" si="241"/>
        <v>#N/A</v>
      </c>
      <c r="CF142" s="228" t="e">
        <f t="shared" ca="1" si="285"/>
        <v>#N/A</v>
      </c>
      <c r="CG142" s="224" t="e">
        <f t="shared" ca="1" si="286"/>
        <v>#N/A</v>
      </c>
      <c r="CH142" s="228" t="e">
        <f t="shared" ca="1" si="287"/>
        <v>#N/A</v>
      </c>
      <c r="CI142" s="23" t="e">
        <f t="shared" ca="1" si="288"/>
        <v>#N/A</v>
      </c>
      <c r="CJ142" s="23" t="e">
        <f t="shared" ca="1" si="289"/>
        <v>#N/A</v>
      </c>
      <c r="CK142" s="23" t="e">
        <f t="shared" ca="1" si="293"/>
        <v>#N/A</v>
      </c>
      <c r="CL142" s="23" t="e">
        <f t="shared" ca="1" si="294"/>
        <v>#N/A</v>
      </c>
      <c r="CM142" s="23" t="e">
        <f t="shared" ca="1" si="299"/>
        <v>#N/A</v>
      </c>
      <c r="CN142" s="23" t="e">
        <f t="shared" ca="1" si="300"/>
        <v>#N/A</v>
      </c>
      <c r="CO142" s="23" t="e">
        <f t="shared" ca="1" si="182"/>
        <v>#N/A</v>
      </c>
      <c r="CP142" s="23" t="e">
        <f t="shared" ca="1" si="183"/>
        <v>#N/A</v>
      </c>
      <c r="CQ142" s="23" t="e">
        <f t="shared" ca="1" si="188"/>
        <v>#N/A</v>
      </c>
      <c r="CR142" s="23" t="e">
        <f t="shared" ca="1" si="189"/>
        <v>#N/A</v>
      </c>
      <c r="CS142" s="23" t="e">
        <f t="shared" ca="1" si="190"/>
        <v>#N/A</v>
      </c>
      <c r="CT142" s="23" t="e">
        <f t="shared" ca="1" si="191"/>
        <v>#N/A</v>
      </c>
      <c r="CU142" s="23" t="e">
        <f t="shared" ca="1" si="196"/>
        <v>#N/A</v>
      </c>
      <c r="CV142" s="23" t="e">
        <f t="shared" ca="1" si="197"/>
        <v>#N/A</v>
      </c>
      <c r="CW142" s="23" t="e">
        <f t="shared" ca="1" si="234"/>
        <v>#N/A</v>
      </c>
      <c r="CX142" s="23" t="e">
        <f t="shared" ca="1" si="235"/>
        <v>#N/A</v>
      </c>
      <c r="CY142" s="23" t="e">
        <f t="shared" ca="1" si="198"/>
        <v>#N/A</v>
      </c>
      <c r="CZ142" s="23" t="e">
        <f t="shared" ca="1" si="199"/>
        <v>#N/A</v>
      </c>
      <c r="DA142" s="23" t="e">
        <f t="shared" ca="1" si="212"/>
        <v>#N/A</v>
      </c>
      <c r="DB142" s="23" t="e">
        <f t="shared" ca="1" si="213"/>
        <v>#N/A</v>
      </c>
      <c r="DC142" s="23"/>
      <c r="DD142" s="23"/>
      <c r="DE142" s="23" t="e">
        <f t="shared" ca="1" si="214"/>
        <v>#N/A</v>
      </c>
      <c r="DF142" s="23" t="e">
        <f t="shared" ca="1" si="215"/>
        <v>#N/A</v>
      </c>
      <c r="DG142" s="23" t="e">
        <f t="shared" ca="1" si="220"/>
        <v>#N/A</v>
      </c>
      <c r="DH142" s="23" t="e">
        <f t="shared" ca="1" si="221"/>
        <v>#N/A</v>
      </c>
      <c r="DI142" s="23" t="e">
        <f t="shared" ca="1" si="230"/>
        <v>#N/A</v>
      </c>
      <c r="DJ142" s="23" t="e">
        <f t="shared" ca="1" si="231"/>
        <v>#N/A</v>
      </c>
      <c r="DK142" s="23" t="e">
        <f t="shared" ca="1" si="238"/>
        <v>#N/A</v>
      </c>
      <c r="DL142" s="23" t="e">
        <f t="shared" ca="1" si="239"/>
        <v>#N/A</v>
      </c>
      <c r="DM142" s="23" t="e">
        <f t="shared" ca="1" si="242"/>
        <v>#N/A</v>
      </c>
      <c r="DN142" s="23" t="e">
        <f t="shared" ca="1" si="243"/>
        <v>#N/A</v>
      </c>
      <c r="DO142" s="23" t="e">
        <f t="shared" ca="1" si="244"/>
        <v>#N/A</v>
      </c>
      <c r="DP142" s="23" t="e">
        <f t="shared" ca="1" si="245"/>
        <v>#N/A</v>
      </c>
      <c r="DQ142" s="23" t="e">
        <f t="shared" ca="1" si="258"/>
        <v>#N/A</v>
      </c>
      <c r="DR142" s="23" t="e">
        <f t="shared" ca="1" si="259"/>
        <v>#N/A</v>
      </c>
      <c r="DS142" s="228" t="e">
        <f t="shared" ca="1" si="290"/>
        <v>#N/A</v>
      </c>
      <c r="DT142" s="93" t="e">
        <f t="shared" ca="1" si="291"/>
        <v>#N/A</v>
      </c>
      <c r="DU142" s="228" t="e">
        <f t="shared" ca="1" si="292"/>
        <v>#N/A</v>
      </c>
      <c r="DZ142" s="23" t="e">
        <f t="shared" ca="1" si="192"/>
        <v>#N/A</v>
      </c>
      <c r="EA142" s="23" t="e">
        <f t="shared" ca="1" si="193"/>
        <v>#N/A</v>
      </c>
      <c r="EB142" s="23" t="e">
        <f t="shared" ca="1" si="200"/>
        <v>#N/A</v>
      </c>
      <c r="EC142" s="23" t="e">
        <f t="shared" ca="1" si="201"/>
        <v>#N/A</v>
      </c>
      <c r="ED142" s="23" t="e">
        <f t="shared" ca="1" si="222"/>
        <v>#N/A</v>
      </c>
      <c r="EE142" s="23" t="e">
        <f t="shared" ca="1" si="223"/>
        <v>#N/A</v>
      </c>
      <c r="EF142" s="23" t="e">
        <f t="shared" ca="1" si="250"/>
        <v>#N/A</v>
      </c>
      <c r="EG142" s="23" t="e">
        <f t="shared" ca="1" si="251"/>
        <v>#N/A</v>
      </c>
      <c r="EH142" s="23" t="e">
        <f t="shared" ca="1" si="232"/>
        <v>#N/A</v>
      </c>
      <c r="EI142" s="23" t="e">
        <f t="shared" ca="1" si="233"/>
        <v>#N/A</v>
      </c>
      <c r="EJ142" s="23" t="e">
        <f t="shared" ca="1" si="246"/>
        <v>#N/A</v>
      </c>
      <c r="EK142" s="23" t="e">
        <f t="shared" ca="1" si="247"/>
        <v>#N/A</v>
      </c>
      <c r="EL142" s="23" t="e">
        <f t="shared" ca="1" si="256"/>
        <v>#N/A</v>
      </c>
      <c r="EM142" s="23" t="e">
        <f t="shared" ca="1" si="257"/>
        <v>#N/A</v>
      </c>
      <c r="EN142" s="228" t="e">
        <f t="shared" ca="1" si="276"/>
        <v>#N/A</v>
      </c>
      <c r="EO142" s="93" t="e">
        <f t="shared" ca="1" si="277"/>
        <v>#N/A</v>
      </c>
      <c r="EP142" s="93" t="e">
        <f t="shared" ca="1" si="278"/>
        <v>#N/A</v>
      </c>
    </row>
    <row r="143" spans="1:146" x14ac:dyDescent="0.2">
      <c r="A143" s="172" t="e">
        <f ca="1">VLOOKUP($D143,Curves!$A$2:$I$1700,9)</f>
        <v>#N/A</v>
      </c>
      <c r="B143" s="86" t="e">
        <f t="shared" ca="1" si="261"/>
        <v>#N/A</v>
      </c>
      <c r="C143" s="86">
        <f t="shared" si="262"/>
        <v>30</v>
      </c>
      <c r="D143" s="139">
        <v>41000</v>
      </c>
      <c r="E143" s="173" t="e">
        <f ca="1">VLOOKUP($D143,Curves!$A$2:$H$1700,2)*$B143</f>
        <v>#N/A</v>
      </c>
      <c r="F143" s="172" t="e">
        <f ca="1">VLOOKUP($D143,Curves!$A$2:$H$1700,3)*$B143</f>
        <v>#N/A</v>
      </c>
      <c r="G143" s="172" t="e">
        <f ca="1">VLOOKUP($D143,Curves!$A$2:$H$1700,7)*$B143</f>
        <v>#N/A</v>
      </c>
      <c r="H143" s="172" t="e">
        <f ca="1">VLOOKUP($D143,Curves!$A$2:$H$1700,5)*$B143</f>
        <v>#N/A</v>
      </c>
      <c r="I143" s="172" t="e">
        <f ca="1">VLOOKUP($D143,Curves!$A$2:$H$1700,4)*$B143</f>
        <v>#N/A</v>
      </c>
      <c r="J143" s="174" t="e">
        <f ca="1">VLOOKUP($D143,Curves!$A$2:$H$1700,8)*$B143</f>
        <v>#N/A</v>
      </c>
      <c r="K143" s="172" t="e">
        <f t="shared" ca="1" si="263"/>
        <v>#N/A</v>
      </c>
      <c r="L143" s="140" t="e">
        <f ca="1">VLOOKUP($D143,Curves!$N$2:$T$2600,2)*$B143</f>
        <v>#N/A</v>
      </c>
      <c r="M143" s="141" t="e">
        <f ca="1">VLOOKUP($D143,Curves!$N$2:$T$2600,3)*$B143</f>
        <v>#N/A</v>
      </c>
      <c r="N143" s="181" t="e">
        <f t="shared" ca="1" si="264"/>
        <v>#N/A</v>
      </c>
      <c r="O143" s="182" t="e">
        <f t="shared" ca="1" si="265"/>
        <v>#N/A</v>
      </c>
      <c r="P143" s="173" t="e">
        <f t="shared" ca="1" si="260"/>
        <v>#N/A</v>
      </c>
      <c r="Q143" s="140" t="e">
        <f ca="1">VLOOKUP($D143,Curves!$N$2:$T$2600,4)*$B143</f>
        <v>#N/A</v>
      </c>
      <c r="R143" s="141" t="e">
        <f ca="1">VLOOKUP($D143,Curves!$N$2:$T$2600,5)*$B143</f>
        <v>#N/A</v>
      </c>
      <c r="S143" s="181" t="e">
        <f t="shared" ca="1" si="266"/>
        <v>#N/A</v>
      </c>
      <c r="T143" s="182" t="e">
        <f t="shared" ca="1" si="267"/>
        <v>#N/A</v>
      </c>
      <c r="U143" s="151" t="e">
        <f t="shared" ca="1" si="268"/>
        <v>#N/A</v>
      </c>
      <c r="V143" s="151" t="e">
        <f t="shared" ca="1" si="269"/>
        <v>#N/A</v>
      </c>
      <c r="W143" s="151" t="e">
        <f t="shared" ca="1" si="270"/>
        <v>#N/A</v>
      </c>
      <c r="X143" s="343" t="e">
        <f ca="1">VLOOKUP($D143,[2]CurveFetch!$D$8:$S$13000,16,0)*$B143</f>
        <v>#N/A</v>
      </c>
      <c r="Y143" s="141" t="e">
        <f ca="1">VLOOKUP($D143,Curves!$N$2:$T$2600,7)*$B143</f>
        <v>#N/A</v>
      </c>
      <c r="Z143" s="200" t="e">
        <f t="shared" ca="1" si="271"/>
        <v>#N/A</v>
      </c>
      <c r="AA143" s="181" t="e">
        <f t="shared" ca="1" si="272"/>
        <v>#N/A</v>
      </c>
      <c r="AB143" s="181" t="e">
        <f t="shared" ca="1" si="273"/>
        <v>#N/A</v>
      </c>
      <c r="AC143" s="181" t="e">
        <f t="shared" ca="1" si="273"/>
        <v>#N/A</v>
      </c>
      <c r="AD143" s="181" t="e">
        <f t="shared" ca="1" si="274"/>
        <v>#N/A</v>
      </c>
      <c r="AE143" s="182" t="e">
        <f t="shared" ca="1" si="275"/>
        <v>#N/A</v>
      </c>
      <c r="AF143" s="23" t="e">
        <f t="shared" ca="1" si="301"/>
        <v>#N/A</v>
      </c>
      <c r="AG143" s="23" t="e">
        <f t="shared" ca="1" si="302"/>
        <v>#N/A</v>
      </c>
      <c r="AH143" s="23" t="e">
        <f t="shared" ca="1" si="194"/>
        <v>#N/A</v>
      </c>
      <c r="AI143" s="23" t="e">
        <f t="shared" ca="1" si="195"/>
        <v>#N/A</v>
      </c>
      <c r="AJ143" s="23" t="e">
        <f t="shared" ca="1" si="206"/>
        <v>#N/A</v>
      </c>
      <c r="AK143" s="23" t="e">
        <f t="shared" ca="1" si="207"/>
        <v>#N/A</v>
      </c>
      <c r="AL143" s="23" t="e">
        <f t="shared" ca="1" si="216"/>
        <v>#N/A</v>
      </c>
      <c r="AM143" s="23" t="e">
        <f t="shared" ca="1" si="217"/>
        <v>#N/A</v>
      </c>
      <c r="AN143" s="23" t="e">
        <f t="shared" ca="1" si="224"/>
        <v>#N/A</v>
      </c>
      <c r="AO143" s="23" t="e">
        <f t="shared" ca="1" si="225"/>
        <v>#N/A</v>
      </c>
      <c r="AP143" s="23" t="e">
        <f t="shared" ca="1" si="218"/>
        <v>#N/A</v>
      </c>
      <c r="AQ143" s="23" t="e">
        <f t="shared" ca="1" si="219"/>
        <v>#N/A</v>
      </c>
      <c r="AR143" s="23" t="e">
        <f t="shared" ca="1" si="228"/>
        <v>#N/A</v>
      </c>
      <c r="AS143" s="23" t="e">
        <f t="shared" ca="1" si="229"/>
        <v>#N/A</v>
      </c>
      <c r="AT143" s="23" t="e">
        <f t="shared" ca="1" si="248"/>
        <v>#N/A</v>
      </c>
      <c r="AU143" s="23" t="e">
        <f t="shared" ca="1" si="249"/>
        <v>#N/A</v>
      </c>
      <c r="AV143" s="228" t="e">
        <f t="shared" ca="1" si="279"/>
        <v>#N/A</v>
      </c>
      <c r="AW143" s="26" t="e">
        <f t="shared" ca="1" si="280"/>
        <v>#N/A</v>
      </c>
      <c r="AX143" s="228" t="e">
        <f t="shared" ca="1" si="281"/>
        <v>#N/A</v>
      </c>
      <c r="AY143" s="23" t="e">
        <f t="shared" ca="1" si="295"/>
        <v>#N/A</v>
      </c>
      <c r="AZ143" s="23" t="e">
        <f t="shared" ca="1" si="296"/>
        <v>#N/A</v>
      </c>
      <c r="BA143" s="23" t="e">
        <f t="shared" ca="1" si="303"/>
        <v>#N/A</v>
      </c>
      <c r="BB143" s="23" t="e">
        <f t="shared" ca="1" si="304"/>
        <v>#N/A</v>
      </c>
      <c r="BC143" s="23" t="e">
        <f t="shared" ca="1" si="297"/>
        <v>#N/A</v>
      </c>
      <c r="BD143" s="23" t="e">
        <f t="shared" ca="1" si="298"/>
        <v>#N/A</v>
      </c>
      <c r="BE143" s="23" t="e">
        <f t="shared" ref="BE143:BE206" ca="1" si="305">$BE$7*$J$2*$J$5*$S143</f>
        <v>#N/A</v>
      </c>
      <c r="BF143" s="23" t="e">
        <f t="shared" ref="BF143:BF206" ca="1" si="306">$BE$7*$J$3*$J$5*$T143</f>
        <v>#N/A</v>
      </c>
      <c r="BG143" s="23" t="e">
        <f t="shared" ca="1" si="186"/>
        <v>#N/A</v>
      </c>
      <c r="BH143" s="23" t="e">
        <f t="shared" ca="1" si="187"/>
        <v>#N/A</v>
      </c>
      <c r="BI143" s="23" t="e">
        <f t="shared" ca="1" si="202"/>
        <v>#N/A</v>
      </c>
      <c r="BJ143" s="23" t="e">
        <f t="shared" ca="1" si="203"/>
        <v>#N/A</v>
      </c>
      <c r="BK143" s="23" t="e">
        <f t="shared" ca="1" si="204"/>
        <v>#N/A</v>
      </c>
      <c r="BL143" s="23" t="e">
        <f t="shared" ca="1" si="205"/>
        <v>#N/A</v>
      </c>
      <c r="BM143" s="23" t="e">
        <f t="shared" ca="1" si="208"/>
        <v>#N/A</v>
      </c>
      <c r="BN143" s="23" t="e">
        <f t="shared" ca="1" si="209"/>
        <v>#N/A</v>
      </c>
      <c r="BO143" s="23" t="e">
        <f t="shared" ca="1" si="226"/>
        <v>#N/A</v>
      </c>
      <c r="BP143" s="23" t="e">
        <f t="shared" ca="1" si="227"/>
        <v>#N/A</v>
      </c>
      <c r="BQ143" s="23" t="e">
        <f t="shared" ca="1" si="236"/>
        <v>#N/A</v>
      </c>
      <c r="BR143" s="23" t="e">
        <f t="shared" ca="1" si="237"/>
        <v>#N/A</v>
      </c>
      <c r="BS143" s="23" t="e">
        <f t="shared" ca="1" si="252"/>
        <v>#N/A</v>
      </c>
      <c r="BT143" s="23" t="e">
        <f t="shared" ca="1" si="253"/>
        <v>#N/A</v>
      </c>
      <c r="BU143" s="23" t="e">
        <f t="shared" ca="1" si="254"/>
        <v>#N/A</v>
      </c>
      <c r="BV143" s="23" t="e">
        <f t="shared" ca="1" si="255"/>
        <v>#N/A</v>
      </c>
      <c r="BW143" s="389" t="e">
        <f t="shared" ca="1" si="282"/>
        <v>#N/A</v>
      </c>
      <c r="BX143" s="224" t="e">
        <f t="shared" ca="1" si="283"/>
        <v>#N/A</v>
      </c>
      <c r="BY143" s="93" t="e">
        <f t="shared" ca="1" si="284"/>
        <v>#N/A</v>
      </c>
      <c r="BZ143" s="23" t="e">
        <f t="shared" ca="1" si="184"/>
        <v>#N/A</v>
      </c>
      <c r="CA143" s="23" t="e">
        <f t="shared" ca="1" si="185"/>
        <v>#N/A</v>
      </c>
      <c r="CB143" s="23" t="e">
        <f t="shared" ca="1" si="210"/>
        <v>#N/A</v>
      </c>
      <c r="CC143" s="23" t="e">
        <f t="shared" ca="1" si="211"/>
        <v>#N/A</v>
      </c>
      <c r="CD143" s="23" t="e">
        <f t="shared" ca="1" si="240"/>
        <v>#N/A</v>
      </c>
      <c r="CE143" s="23" t="e">
        <f t="shared" ca="1" si="241"/>
        <v>#N/A</v>
      </c>
      <c r="CF143" s="228" t="e">
        <f t="shared" ca="1" si="285"/>
        <v>#N/A</v>
      </c>
      <c r="CG143" s="224" t="e">
        <f t="shared" ca="1" si="286"/>
        <v>#N/A</v>
      </c>
      <c r="CH143" s="228" t="e">
        <f t="shared" ca="1" si="287"/>
        <v>#N/A</v>
      </c>
      <c r="CI143" s="23" t="e">
        <f t="shared" ca="1" si="288"/>
        <v>#N/A</v>
      </c>
      <c r="CJ143" s="23" t="e">
        <f t="shared" ca="1" si="289"/>
        <v>#N/A</v>
      </c>
      <c r="CK143" s="23" t="e">
        <f t="shared" ca="1" si="293"/>
        <v>#N/A</v>
      </c>
      <c r="CL143" s="23" t="e">
        <f t="shared" ca="1" si="294"/>
        <v>#N/A</v>
      </c>
      <c r="CM143" s="23" t="e">
        <f t="shared" ca="1" si="299"/>
        <v>#N/A</v>
      </c>
      <c r="CN143" s="23" t="e">
        <f t="shared" ca="1" si="300"/>
        <v>#N/A</v>
      </c>
      <c r="CO143" s="23" t="e">
        <f t="shared" ref="CO143:CO206" ca="1" si="307">$CO$7*$J$2*$J$5*$AB143</f>
        <v>#N/A</v>
      </c>
      <c r="CP143" s="23" t="e">
        <f t="shared" ref="CP143:CP206" ca="1" si="308">$CO$7*$J$3*$J$5*$AC143</f>
        <v>#N/A</v>
      </c>
      <c r="CQ143" s="23" t="e">
        <f t="shared" ca="1" si="188"/>
        <v>#N/A</v>
      </c>
      <c r="CR143" s="23" t="e">
        <f t="shared" ca="1" si="189"/>
        <v>#N/A</v>
      </c>
      <c r="CS143" s="23" t="e">
        <f t="shared" ca="1" si="190"/>
        <v>#N/A</v>
      </c>
      <c r="CT143" s="23" t="e">
        <f t="shared" ca="1" si="191"/>
        <v>#N/A</v>
      </c>
      <c r="CU143" s="23" t="e">
        <f t="shared" ca="1" si="196"/>
        <v>#N/A</v>
      </c>
      <c r="CV143" s="23" t="e">
        <f t="shared" ca="1" si="197"/>
        <v>#N/A</v>
      </c>
      <c r="CW143" s="23" t="e">
        <f t="shared" ca="1" si="234"/>
        <v>#N/A</v>
      </c>
      <c r="CX143" s="23" t="e">
        <f t="shared" ca="1" si="235"/>
        <v>#N/A</v>
      </c>
      <c r="CY143" s="23" t="e">
        <f t="shared" ca="1" si="198"/>
        <v>#N/A</v>
      </c>
      <c r="CZ143" s="23" t="e">
        <f t="shared" ca="1" si="199"/>
        <v>#N/A</v>
      </c>
      <c r="DA143" s="23" t="e">
        <f t="shared" ca="1" si="212"/>
        <v>#N/A</v>
      </c>
      <c r="DB143" s="23" t="e">
        <f t="shared" ca="1" si="213"/>
        <v>#N/A</v>
      </c>
      <c r="DC143" s="23"/>
      <c r="DD143" s="23"/>
      <c r="DE143" s="23" t="e">
        <f t="shared" ca="1" si="214"/>
        <v>#N/A</v>
      </c>
      <c r="DF143" s="23" t="e">
        <f t="shared" ca="1" si="215"/>
        <v>#N/A</v>
      </c>
      <c r="DG143" s="23" t="e">
        <f t="shared" ca="1" si="220"/>
        <v>#N/A</v>
      </c>
      <c r="DH143" s="23" t="e">
        <f t="shared" ca="1" si="221"/>
        <v>#N/A</v>
      </c>
      <c r="DI143" s="23" t="e">
        <f t="shared" ca="1" si="230"/>
        <v>#N/A</v>
      </c>
      <c r="DJ143" s="23" t="e">
        <f t="shared" ca="1" si="231"/>
        <v>#N/A</v>
      </c>
      <c r="DK143" s="23" t="e">
        <f t="shared" ca="1" si="238"/>
        <v>#N/A</v>
      </c>
      <c r="DL143" s="23" t="e">
        <f t="shared" ca="1" si="239"/>
        <v>#N/A</v>
      </c>
      <c r="DM143" s="23" t="e">
        <f t="shared" ca="1" si="242"/>
        <v>#N/A</v>
      </c>
      <c r="DN143" s="23" t="e">
        <f t="shared" ca="1" si="243"/>
        <v>#N/A</v>
      </c>
      <c r="DO143" s="23" t="e">
        <f t="shared" ca="1" si="244"/>
        <v>#N/A</v>
      </c>
      <c r="DP143" s="23" t="e">
        <f t="shared" ca="1" si="245"/>
        <v>#N/A</v>
      </c>
      <c r="DQ143" s="23" t="e">
        <f t="shared" ca="1" si="258"/>
        <v>#N/A</v>
      </c>
      <c r="DR143" s="23" t="e">
        <f t="shared" ca="1" si="259"/>
        <v>#N/A</v>
      </c>
      <c r="DS143" s="228" t="e">
        <f t="shared" ca="1" si="290"/>
        <v>#N/A</v>
      </c>
      <c r="DT143" s="93" t="e">
        <f t="shared" ca="1" si="291"/>
        <v>#N/A</v>
      </c>
      <c r="DU143" s="228" t="e">
        <f t="shared" ca="1" si="292"/>
        <v>#N/A</v>
      </c>
      <c r="DZ143" s="23" t="e">
        <f t="shared" ca="1" si="192"/>
        <v>#N/A</v>
      </c>
      <c r="EA143" s="23" t="e">
        <f t="shared" ca="1" si="193"/>
        <v>#N/A</v>
      </c>
      <c r="EB143" s="23" t="e">
        <f t="shared" ca="1" si="200"/>
        <v>#N/A</v>
      </c>
      <c r="EC143" s="23" t="e">
        <f t="shared" ca="1" si="201"/>
        <v>#N/A</v>
      </c>
      <c r="ED143" s="23" t="e">
        <f t="shared" ca="1" si="222"/>
        <v>#N/A</v>
      </c>
      <c r="EE143" s="23" t="e">
        <f t="shared" ca="1" si="223"/>
        <v>#N/A</v>
      </c>
      <c r="EF143" s="23" t="e">
        <f t="shared" ca="1" si="250"/>
        <v>#N/A</v>
      </c>
      <c r="EG143" s="23" t="e">
        <f t="shared" ca="1" si="251"/>
        <v>#N/A</v>
      </c>
      <c r="EH143" s="23" t="e">
        <f t="shared" ca="1" si="232"/>
        <v>#N/A</v>
      </c>
      <c r="EI143" s="23" t="e">
        <f t="shared" ca="1" si="233"/>
        <v>#N/A</v>
      </c>
      <c r="EJ143" s="23" t="e">
        <f t="shared" ca="1" si="246"/>
        <v>#N/A</v>
      </c>
      <c r="EK143" s="23" t="e">
        <f t="shared" ca="1" si="247"/>
        <v>#N/A</v>
      </c>
      <c r="EL143" s="23" t="e">
        <f t="shared" ca="1" si="256"/>
        <v>#N/A</v>
      </c>
      <c r="EM143" s="23" t="e">
        <f t="shared" ca="1" si="257"/>
        <v>#N/A</v>
      </c>
      <c r="EN143" s="228" t="e">
        <f t="shared" ca="1" si="276"/>
        <v>#N/A</v>
      </c>
      <c r="EO143" s="93" t="e">
        <f t="shared" ca="1" si="277"/>
        <v>#N/A</v>
      </c>
      <c r="EP143" s="93" t="e">
        <f t="shared" ca="1" si="278"/>
        <v>#N/A</v>
      </c>
    </row>
    <row r="144" spans="1:146" x14ac:dyDescent="0.2">
      <c r="A144" s="172" t="e">
        <f ca="1">VLOOKUP($D144,Curves!$A$2:$I$1700,9)</f>
        <v>#N/A</v>
      </c>
      <c r="B144" s="86" t="e">
        <f t="shared" ca="1" si="261"/>
        <v>#N/A</v>
      </c>
      <c r="C144" s="86">
        <f t="shared" si="262"/>
        <v>31</v>
      </c>
      <c r="D144" s="139">
        <v>41030</v>
      </c>
      <c r="E144" s="173" t="e">
        <f ca="1">VLOOKUP($D144,Curves!$A$2:$H$1700,2)*$B144</f>
        <v>#N/A</v>
      </c>
      <c r="F144" s="172" t="e">
        <f ca="1">VLOOKUP($D144,Curves!$A$2:$H$1700,3)*$B144</f>
        <v>#N/A</v>
      </c>
      <c r="G144" s="172" t="e">
        <f ca="1">VLOOKUP($D144,Curves!$A$2:$H$1700,7)*$B144</f>
        <v>#N/A</v>
      </c>
      <c r="H144" s="172" t="e">
        <f ca="1">VLOOKUP($D144,Curves!$A$2:$H$1700,5)*$B144</f>
        <v>#N/A</v>
      </c>
      <c r="I144" s="172" t="e">
        <f ca="1">VLOOKUP($D144,Curves!$A$2:$H$1700,4)*$B144</f>
        <v>#N/A</v>
      </c>
      <c r="J144" s="174" t="e">
        <f ca="1">VLOOKUP($D144,Curves!$A$2:$H$1700,8)*$B144</f>
        <v>#N/A</v>
      </c>
      <c r="K144" s="172" t="e">
        <f t="shared" ca="1" si="263"/>
        <v>#N/A</v>
      </c>
      <c r="L144" s="140" t="e">
        <f ca="1">VLOOKUP($D144,Curves!$N$2:$T$2600,2)*$B144</f>
        <v>#N/A</v>
      </c>
      <c r="M144" s="141" t="e">
        <f ca="1">VLOOKUP($D144,Curves!$N$2:$T$2600,3)*$B144</f>
        <v>#N/A</v>
      </c>
      <c r="N144" s="181" t="e">
        <f t="shared" ca="1" si="264"/>
        <v>#N/A</v>
      </c>
      <c r="O144" s="182" t="e">
        <f t="shared" ca="1" si="265"/>
        <v>#N/A</v>
      </c>
      <c r="P144" s="173" t="e">
        <f t="shared" ca="1" si="260"/>
        <v>#N/A</v>
      </c>
      <c r="Q144" s="140" t="e">
        <f ca="1">VLOOKUP($D144,Curves!$N$2:$T$2600,4)*$B144</f>
        <v>#N/A</v>
      </c>
      <c r="R144" s="141" t="e">
        <f ca="1">VLOOKUP($D144,Curves!$N$2:$T$2600,5)*$B144</f>
        <v>#N/A</v>
      </c>
      <c r="S144" s="181" t="e">
        <f t="shared" ca="1" si="266"/>
        <v>#N/A</v>
      </c>
      <c r="T144" s="182" t="e">
        <f t="shared" ca="1" si="267"/>
        <v>#N/A</v>
      </c>
      <c r="U144" s="151" t="e">
        <f t="shared" ca="1" si="268"/>
        <v>#N/A</v>
      </c>
      <c r="V144" s="151" t="e">
        <f t="shared" ca="1" si="269"/>
        <v>#N/A</v>
      </c>
      <c r="W144" s="151" t="e">
        <f t="shared" ca="1" si="270"/>
        <v>#N/A</v>
      </c>
      <c r="X144" s="343" t="e">
        <f ca="1">VLOOKUP($D144,[2]CurveFetch!$D$8:$S$13000,16,0)*$B144</f>
        <v>#N/A</v>
      </c>
      <c r="Y144" s="141" t="e">
        <f ca="1">VLOOKUP($D144,Curves!$N$2:$T$2600,7)*$B144</f>
        <v>#N/A</v>
      </c>
      <c r="Z144" s="200" t="e">
        <f t="shared" ca="1" si="271"/>
        <v>#N/A</v>
      </c>
      <c r="AA144" s="181" t="e">
        <f t="shared" ca="1" si="272"/>
        <v>#N/A</v>
      </c>
      <c r="AB144" s="181" t="e">
        <f t="shared" ca="1" si="273"/>
        <v>#N/A</v>
      </c>
      <c r="AC144" s="181" t="e">
        <f t="shared" ca="1" si="273"/>
        <v>#N/A</v>
      </c>
      <c r="AD144" s="181" t="e">
        <f t="shared" ca="1" si="274"/>
        <v>#N/A</v>
      </c>
      <c r="AE144" s="182" t="e">
        <f t="shared" ca="1" si="275"/>
        <v>#N/A</v>
      </c>
      <c r="AF144" s="23" t="e">
        <f t="shared" ca="1" si="301"/>
        <v>#N/A</v>
      </c>
      <c r="AG144" s="23" t="e">
        <f t="shared" ca="1" si="302"/>
        <v>#N/A</v>
      </c>
      <c r="AH144" s="23" t="e">
        <f t="shared" ca="1" si="194"/>
        <v>#N/A</v>
      </c>
      <c r="AI144" s="23" t="e">
        <f t="shared" ca="1" si="195"/>
        <v>#N/A</v>
      </c>
      <c r="AJ144" s="23" t="e">
        <f t="shared" ca="1" si="206"/>
        <v>#N/A</v>
      </c>
      <c r="AK144" s="23" t="e">
        <f t="shared" ca="1" si="207"/>
        <v>#N/A</v>
      </c>
      <c r="AL144" s="23" t="e">
        <f t="shared" ca="1" si="216"/>
        <v>#N/A</v>
      </c>
      <c r="AM144" s="23" t="e">
        <f t="shared" ca="1" si="217"/>
        <v>#N/A</v>
      </c>
      <c r="AN144" s="23" t="e">
        <f t="shared" ca="1" si="224"/>
        <v>#N/A</v>
      </c>
      <c r="AO144" s="23" t="e">
        <f t="shared" ca="1" si="225"/>
        <v>#N/A</v>
      </c>
      <c r="AP144" s="23" t="e">
        <f t="shared" ca="1" si="218"/>
        <v>#N/A</v>
      </c>
      <c r="AQ144" s="23" t="e">
        <f t="shared" ca="1" si="219"/>
        <v>#N/A</v>
      </c>
      <c r="AR144" s="23" t="e">
        <f t="shared" ca="1" si="228"/>
        <v>#N/A</v>
      </c>
      <c r="AS144" s="23" t="e">
        <f t="shared" ca="1" si="229"/>
        <v>#N/A</v>
      </c>
      <c r="AT144" s="23" t="e">
        <f t="shared" ca="1" si="248"/>
        <v>#N/A</v>
      </c>
      <c r="AU144" s="23" t="e">
        <f t="shared" ca="1" si="249"/>
        <v>#N/A</v>
      </c>
      <c r="AV144" s="228" t="e">
        <f t="shared" ca="1" si="279"/>
        <v>#N/A</v>
      </c>
      <c r="AW144" s="26" t="e">
        <f t="shared" ca="1" si="280"/>
        <v>#N/A</v>
      </c>
      <c r="AX144" s="228" t="e">
        <f t="shared" ca="1" si="281"/>
        <v>#N/A</v>
      </c>
      <c r="AY144" s="23" t="e">
        <f t="shared" ca="1" si="295"/>
        <v>#N/A</v>
      </c>
      <c r="AZ144" s="23" t="e">
        <f t="shared" ca="1" si="296"/>
        <v>#N/A</v>
      </c>
      <c r="BA144" s="23" t="e">
        <f t="shared" ca="1" si="303"/>
        <v>#N/A</v>
      </c>
      <c r="BB144" s="23" t="e">
        <f t="shared" ca="1" si="304"/>
        <v>#N/A</v>
      </c>
      <c r="BC144" s="23" t="e">
        <f t="shared" ca="1" si="297"/>
        <v>#N/A</v>
      </c>
      <c r="BD144" s="23" t="e">
        <f t="shared" ca="1" si="298"/>
        <v>#N/A</v>
      </c>
      <c r="BE144" s="23" t="e">
        <f t="shared" ca="1" si="305"/>
        <v>#N/A</v>
      </c>
      <c r="BF144" s="23" t="e">
        <f t="shared" ca="1" si="306"/>
        <v>#N/A</v>
      </c>
      <c r="BG144" s="23" t="e">
        <f t="shared" ca="1" si="186"/>
        <v>#N/A</v>
      </c>
      <c r="BH144" s="23" t="e">
        <f t="shared" ca="1" si="187"/>
        <v>#N/A</v>
      </c>
      <c r="BI144" s="23" t="e">
        <f t="shared" ca="1" si="202"/>
        <v>#N/A</v>
      </c>
      <c r="BJ144" s="23" t="e">
        <f t="shared" ca="1" si="203"/>
        <v>#N/A</v>
      </c>
      <c r="BK144" s="23" t="e">
        <f t="shared" ca="1" si="204"/>
        <v>#N/A</v>
      </c>
      <c r="BL144" s="23" t="e">
        <f t="shared" ca="1" si="205"/>
        <v>#N/A</v>
      </c>
      <c r="BM144" s="23" t="e">
        <f t="shared" ca="1" si="208"/>
        <v>#N/A</v>
      </c>
      <c r="BN144" s="23" t="e">
        <f t="shared" ca="1" si="209"/>
        <v>#N/A</v>
      </c>
      <c r="BO144" s="23" t="e">
        <f t="shared" ca="1" si="226"/>
        <v>#N/A</v>
      </c>
      <c r="BP144" s="23" t="e">
        <f t="shared" ca="1" si="227"/>
        <v>#N/A</v>
      </c>
      <c r="BQ144" s="23" t="e">
        <f t="shared" ca="1" si="236"/>
        <v>#N/A</v>
      </c>
      <c r="BR144" s="23" t="e">
        <f t="shared" ca="1" si="237"/>
        <v>#N/A</v>
      </c>
      <c r="BS144" s="23" t="e">
        <f t="shared" ca="1" si="252"/>
        <v>#N/A</v>
      </c>
      <c r="BT144" s="23" t="e">
        <f t="shared" ca="1" si="253"/>
        <v>#N/A</v>
      </c>
      <c r="BU144" s="23" t="e">
        <f t="shared" ca="1" si="254"/>
        <v>#N/A</v>
      </c>
      <c r="BV144" s="23" t="e">
        <f t="shared" ca="1" si="255"/>
        <v>#N/A</v>
      </c>
      <c r="BW144" s="389" t="e">
        <f t="shared" ca="1" si="282"/>
        <v>#N/A</v>
      </c>
      <c r="BX144" s="224" t="e">
        <f t="shared" ca="1" si="283"/>
        <v>#N/A</v>
      </c>
      <c r="BY144" s="93" t="e">
        <f t="shared" ca="1" si="284"/>
        <v>#N/A</v>
      </c>
      <c r="BZ144" s="23" t="e">
        <f t="shared" ref="BZ144:BZ207" ca="1" si="309">$BZ$7*$J$2*$J$5*$N144</f>
        <v>#N/A</v>
      </c>
      <c r="CA144" s="23" t="e">
        <f t="shared" ref="CA144:CA207" ca="1" si="310">$BZ$7*$J$3*$J$5*$O144</f>
        <v>#N/A</v>
      </c>
      <c r="CB144" s="23" t="e">
        <f t="shared" ca="1" si="210"/>
        <v>#N/A</v>
      </c>
      <c r="CC144" s="23" t="e">
        <f t="shared" ca="1" si="211"/>
        <v>#N/A</v>
      </c>
      <c r="CD144" s="23" t="e">
        <f t="shared" ca="1" si="240"/>
        <v>#N/A</v>
      </c>
      <c r="CE144" s="23" t="e">
        <f t="shared" ca="1" si="241"/>
        <v>#N/A</v>
      </c>
      <c r="CF144" s="228" t="e">
        <f t="shared" ca="1" si="285"/>
        <v>#N/A</v>
      </c>
      <c r="CG144" s="224" t="e">
        <f t="shared" ca="1" si="286"/>
        <v>#N/A</v>
      </c>
      <c r="CH144" s="228" t="e">
        <f t="shared" ca="1" si="287"/>
        <v>#N/A</v>
      </c>
      <c r="CI144" s="23" t="e">
        <f t="shared" ca="1" si="288"/>
        <v>#N/A</v>
      </c>
      <c r="CJ144" s="23" t="e">
        <f t="shared" ca="1" si="289"/>
        <v>#N/A</v>
      </c>
      <c r="CK144" s="23" t="e">
        <f t="shared" ca="1" si="293"/>
        <v>#N/A</v>
      </c>
      <c r="CL144" s="23" t="e">
        <f t="shared" ca="1" si="294"/>
        <v>#N/A</v>
      </c>
      <c r="CM144" s="23" t="e">
        <f t="shared" ca="1" si="299"/>
        <v>#N/A</v>
      </c>
      <c r="CN144" s="23" t="e">
        <f t="shared" ca="1" si="300"/>
        <v>#N/A</v>
      </c>
      <c r="CO144" s="23" t="e">
        <f t="shared" ca="1" si="307"/>
        <v>#N/A</v>
      </c>
      <c r="CP144" s="23" t="e">
        <f t="shared" ca="1" si="308"/>
        <v>#N/A</v>
      </c>
      <c r="CQ144" s="23" t="e">
        <f t="shared" ca="1" si="188"/>
        <v>#N/A</v>
      </c>
      <c r="CR144" s="23" t="e">
        <f t="shared" ca="1" si="189"/>
        <v>#N/A</v>
      </c>
      <c r="CS144" s="23" t="e">
        <f t="shared" ca="1" si="190"/>
        <v>#N/A</v>
      </c>
      <c r="CT144" s="23" t="e">
        <f t="shared" ca="1" si="191"/>
        <v>#N/A</v>
      </c>
      <c r="CU144" s="23" t="e">
        <f t="shared" ca="1" si="196"/>
        <v>#N/A</v>
      </c>
      <c r="CV144" s="23" t="e">
        <f t="shared" ca="1" si="197"/>
        <v>#N/A</v>
      </c>
      <c r="CW144" s="23" t="e">
        <f t="shared" ca="1" si="234"/>
        <v>#N/A</v>
      </c>
      <c r="CX144" s="23" t="e">
        <f t="shared" ca="1" si="235"/>
        <v>#N/A</v>
      </c>
      <c r="CY144" s="23" t="e">
        <f t="shared" ca="1" si="198"/>
        <v>#N/A</v>
      </c>
      <c r="CZ144" s="23" t="e">
        <f t="shared" ca="1" si="199"/>
        <v>#N/A</v>
      </c>
      <c r="DA144" s="23" t="e">
        <f t="shared" ca="1" si="212"/>
        <v>#N/A</v>
      </c>
      <c r="DB144" s="23" t="e">
        <f t="shared" ca="1" si="213"/>
        <v>#N/A</v>
      </c>
      <c r="DC144" s="23"/>
      <c r="DD144" s="23"/>
      <c r="DE144" s="23" t="e">
        <f t="shared" ca="1" si="214"/>
        <v>#N/A</v>
      </c>
      <c r="DF144" s="23" t="e">
        <f t="shared" ca="1" si="215"/>
        <v>#N/A</v>
      </c>
      <c r="DG144" s="23" t="e">
        <f t="shared" ca="1" si="220"/>
        <v>#N/A</v>
      </c>
      <c r="DH144" s="23" t="e">
        <f t="shared" ca="1" si="221"/>
        <v>#N/A</v>
      </c>
      <c r="DI144" s="23" t="e">
        <f t="shared" ca="1" si="230"/>
        <v>#N/A</v>
      </c>
      <c r="DJ144" s="23" t="e">
        <f t="shared" ca="1" si="231"/>
        <v>#N/A</v>
      </c>
      <c r="DK144" s="23" t="e">
        <f t="shared" ca="1" si="238"/>
        <v>#N/A</v>
      </c>
      <c r="DL144" s="23" t="e">
        <f t="shared" ca="1" si="239"/>
        <v>#N/A</v>
      </c>
      <c r="DM144" s="23" t="e">
        <f t="shared" ca="1" si="242"/>
        <v>#N/A</v>
      </c>
      <c r="DN144" s="23" t="e">
        <f t="shared" ca="1" si="243"/>
        <v>#N/A</v>
      </c>
      <c r="DO144" s="23" t="e">
        <f t="shared" ca="1" si="244"/>
        <v>#N/A</v>
      </c>
      <c r="DP144" s="23" t="e">
        <f t="shared" ca="1" si="245"/>
        <v>#N/A</v>
      </c>
      <c r="DQ144" s="23" t="e">
        <f t="shared" ca="1" si="258"/>
        <v>#N/A</v>
      </c>
      <c r="DR144" s="23" t="e">
        <f t="shared" ca="1" si="259"/>
        <v>#N/A</v>
      </c>
      <c r="DS144" s="228" t="e">
        <f t="shared" ca="1" si="290"/>
        <v>#N/A</v>
      </c>
      <c r="DT144" s="93" t="e">
        <f t="shared" ca="1" si="291"/>
        <v>#N/A</v>
      </c>
      <c r="DU144" s="228" t="e">
        <f t="shared" ca="1" si="292"/>
        <v>#N/A</v>
      </c>
      <c r="DZ144" s="23" t="e">
        <f t="shared" ca="1" si="192"/>
        <v>#N/A</v>
      </c>
      <c r="EA144" s="23" t="e">
        <f t="shared" ca="1" si="193"/>
        <v>#N/A</v>
      </c>
      <c r="EB144" s="23" t="e">
        <f t="shared" ca="1" si="200"/>
        <v>#N/A</v>
      </c>
      <c r="EC144" s="23" t="e">
        <f t="shared" ca="1" si="201"/>
        <v>#N/A</v>
      </c>
      <c r="ED144" s="23" t="e">
        <f t="shared" ca="1" si="222"/>
        <v>#N/A</v>
      </c>
      <c r="EE144" s="23" t="e">
        <f t="shared" ca="1" si="223"/>
        <v>#N/A</v>
      </c>
      <c r="EF144" s="23" t="e">
        <f t="shared" ca="1" si="250"/>
        <v>#N/A</v>
      </c>
      <c r="EG144" s="23" t="e">
        <f t="shared" ca="1" si="251"/>
        <v>#N/A</v>
      </c>
      <c r="EH144" s="23" t="e">
        <f t="shared" ca="1" si="232"/>
        <v>#N/A</v>
      </c>
      <c r="EI144" s="23" t="e">
        <f t="shared" ca="1" si="233"/>
        <v>#N/A</v>
      </c>
      <c r="EJ144" s="23" t="e">
        <f t="shared" ca="1" si="246"/>
        <v>#N/A</v>
      </c>
      <c r="EK144" s="23" t="e">
        <f t="shared" ca="1" si="247"/>
        <v>#N/A</v>
      </c>
      <c r="EL144" s="23" t="e">
        <f t="shared" ca="1" si="256"/>
        <v>#N/A</v>
      </c>
      <c r="EM144" s="23" t="e">
        <f t="shared" ca="1" si="257"/>
        <v>#N/A</v>
      </c>
      <c r="EN144" s="228" t="e">
        <f t="shared" ca="1" si="276"/>
        <v>#N/A</v>
      </c>
      <c r="EO144" s="93" t="e">
        <f t="shared" ca="1" si="277"/>
        <v>#N/A</v>
      </c>
      <c r="EP144" s="93" t="e">
        <f t="shared" ca="1" si="278"/>
        <v>#N/A</v>
      </c>
    </row>
    <row r="145" spans="1:146" x14ac:dyDescent="0.2">
      <c r="A145" s="172" t="e">
        <f ca="1">VLOOKUP($D145,Curves!$A$2:$I$1700,9)</f>
        <v>#N/A</v>
      </c>
      <c r="B145" s="86" t="e">
        <f t="shared" ca="1" si="261"/>
        <v>#N/A</v>
      </c>
      <c r="C145" s="86">
        <f t="shared" si="262"/>
        <v>30</v>
      </c>
      <c r="D145" s="139">
        <v>41061</v>
      </c>
      <c r="E145" s="173" t="e">
        <f ca="1">VLOOKUP($D145,Curves!$A$2:$H$1700,2)*$B145</f>
        <v>#N/A</v>
      </c>
      <c r="F145" s="172" t="e">
        <f ca="1">VLOOKUP($D145,Curves!$A$2:$H$1700,3)*$B145</f>
        <v>#N/A</v>
      </c>
      <c r="G145" s="172" t="e">
        <f ca="1">VLOOKUP($D145,Curves!$A$2:$H$1700,7)*$B145</f>
        <v>#N/A</v>
      </c>
      <c r="H145" s="172" t="e">
        <f ca="1">VLOOKUP($D145,Curves!$A$2:$H$1700,5)*$B145</f>
        <v>#N/A</v>
      </c>
      <c r="I145" s="172" t="e">
        <f ca="1">VLOOKUP($D145,Curves!$A$2:$H$1700,4)*$B145</f>
        <v>#N/A</v>
      </c>
      <c r="J145" s="174" t="e">
        <f ca="1">VLOOKUP($D145,Curves!$A$2:$H$1700,8)*$B145</f>
        <v>#N/A</v>
      </c>
      <c r="K145" s="172" t="e">
        <f t="shared" ca="1" si="263"/>
        <v>#N/A</v>
      </c>
      <c r="L145" s="140" t="e">
        <f ca="1">VLOOKUP($D145,Curves!$N$2:$T$2600,2)*$B145</f>
        <v>#N/A</v>
      </c>
      <c r="M145" s="141" t="e">
        <f ca="1">VLOOKUP($D145,Curves!$N$2:$T$2600,3)*$B145</f>
        <v>#N/A</v>
      </c>
      <c r="N145" s="181" t="e">
        <f t="shared" ca="1" si="264"/>
        <v>#N/A</v>
      </c>
      <c r="O145" s="182" t="e">
        <f t="shared" ca="1" si="265"/>
        <v>#N/A</v>
      </c>
      <c r="P145" s="173" t="e">
        <f t="shared" ca="1" si="260"/>
        <v>#N/A</v>
      </c>
      <c r="Q145" s="140" t="e">
        <f ca="1">VLOOKUP($D145,Curves!$N$2:$T$2600,4)*$B145</f>
        <v>#N/A</v>
      </c>
      <c r="R145" s="141" t="e">
        <f ca="1">VLOOKUP($D145,Curves!$N$2:$T$2600,5)*$B145</f>
        <v>#N/A</v>
      </c>
      <c r="S145" s="181" t="e">
        <f t="shared" ca="1" si="266"/>
        <v>#N/A</v>
      </c>
      <c r="T145" s="182" t="e">
        <f t="shared" ca="1" si="267"/>
        <v>#N/A</v>
      </c>
      <c r="U145" s="151" t="e">
        <f t="shared" ca="1" si="268"/>
        <v>#N/A</v>
      </c>
      <c r="V145" s="151" t="e">
        <f t="shared" ca="1" si="269"/>
        <v>#N/A</v>
      </c>
      <c r="W145" s="151" t="e">
        <f t="shared" ca="1" si="270"/>
        <v>#N/A</v>
      </c>
      <c r="X145" s="343" t="e">
        <f ca="1">VLOOKUP($D145,[2]CurveFetch!$D$8:$S$13000,16,0)*$B145</f>
        <v>#N/A</v>
      </c>
      <c r="Y145" s="141" t="e">
        <f ca="1">VLOOKUP($D145,Curves!$N$2:$T$2600,7)*$B145</f>
        <v>#N/A</v>
      </c>
      <c r="Z145" s="200" t="e">
        <f t="shared" ca="1" si="271"/>
        <v>#N/A</v>
      </c>
      <c r="AA145" s="181" t="e">
        <f t="shared" ca="1" si="272"/>
        <v>#N/A</v>
      </c>
      <c r="AB145" s="181" t="e">
        <f t="shared" ca="1" si="273"/>
        <v>#N/A</v>
      </c>
      <c r="AC145" s="181" t="e">
        <f t="shared" ca="1" si="273"/>
        <v>#N/A</v>
      </c>
      <c r="AD145" s="181" t="e">
        <f t="shared" ca="1" si="274"/>
        <v>#N/A</v>
      </c>
      <c r="AE145" s="182" t="e">
        <f t="shared" ca="1" si="275"/>
        <v>#N/A</v>
      </c>
      <c r="AF145" s="23" t="e">
        <f t="shared" ca="1" si="301"/>
        <v>#N/A</v>
      </c>
      <c r="AG145" s="23" t="e">
        <f t="shared" ca="1" si="302"/>
        <v>#N/A</v>
      </c>
      <c r="AH145" s="23" t="e">
        <f t="shared" ca="1" si="194"/>
        <v>#N/A</v>
      </c>
      <c r="AI145" s="23" t="e">
        <f t="shared" ca="1" si="195"/>
        <v>#N/A</v>
      </c>
      <c r="AJ145" s="23" t="e">
        <f t="shared" ca="1" si="206"/>
        <v>#N/A</v>
      </c>
      <c r="AK145" s="23" t="e">
        <f t="shared" ca="1" si="207"/>
        <v>#N/A</v>
      </c>
      <c r="AL145" s="23" t="e">
        <f t="shared" ca="1" si="216"/>
        <v>#N/A</v>
      </c>
      <c r="AM145" s="23" t="e">
        <f t="shared" ca="1" si="217"/>
        <v>#N/A</v>
      </c>
      <c r="AN145" s="23" t="e">
        <f t="shared" ca="1" si="224"/>
        <v>#N/A</v>
      </c>
      <c r="AO145" s="23" t="e">
        <f t="shared" ca="1" si="225"/>
        <v>#N/A</v>
      </c>
      <c r="AP145" s="23" t="e">
        <f t="shared" ca="1" si="218"/>
        <v>#N/A</v>
      </c>
      <c r="AQ145" s="23" t="e">
        <f t="shared" ca="1" si="219"/>
        <v>#N/A</v>
      </c>
      <c r="AR145" s="23" t="e">
        <f t="shared" ca="1" si="228"/>
        <v>#N/A</v>
      </c>
      <c r="AS145" s="23" t="e">
        <f t="shared" ca="1" si="229"/>
        <v>#N/A</v>
      </c>
      <c r="AT145" s="23" t="e">
        <f t="shared" ca="1" si="248"/>
        <v>#N/A</v>
      </c>
      <c r="AU145" s="23" t="e">
        <f t="shared" ca="1" si="249"/>
        <v>#N/A</v>
      </c>
      <c r="AV145" s="228" t="e">
        <f t="shared" ca="1" si="279"/>
        <v>#N/A</v>
      </c>
      <c r="AW145" s="26" t="e">
        <f t="shared" ca="1" si="280"/>
        <v>#N/A</v>
      </c>
      <c r="AX145" s="228" t="e">
        <f t="shared" ca="1" si="281"/>
        <v>#N/A</v>
      </c>
      <c r="AY145" s="23" t="e">
        <f t="shared" ca="1" si="295"/>
        <v>#N/A</v>
      </c>
      <c r="AZ145" s="23" t="e">
        <f t="shared" ca="1" si="296"/>
        <v>#N/A</v>
      </c>
      <c r="BA145" s="23" t="e">
        <f t="shared" ca="1" si="303"/>
        <v>#N/A</v>
      </c>
      <c r="BB145" s="23" t="e">
        <f t="shared" ca="1" si="304"/>
        <v>#N/A</v>
      </c>
      <c r="BC145" s="23" t="e">
        <f t="shared" ca="1" si="297"/>
        <v>#N/A</v>
      </c>
      <c r="BD145" s="23" t="e">
        <f t="shared" ca="1" si="298"/>
        <v>#N/A</v>
      </c>
      <c r="BE145" s="23" t="e">
        <f t="shared" ca="1" si="305"/>
        <v>#N/A</v>
      </c>
      <c r="BF145" s="23" t="e">
        <f t="shared" ca="1" si="306"/>
        <v>#N/A</v>
      </c>
      <c r="BG145" s="23" t="e">
        <f t="shared" ca="1" si="186"/>
        <v>#N/A</v>
      </c>
      <c r="BH145" s="23" t="e">
        <f t="shared" ca="1" si="187"/>
        <v>#N/A</v>
      </c>
      <c r="BI145" s="23" t="e">
        <f t="shared" ca="1" si="202"/>
        <v>#N/A</v>
      </c>
      <c r="BJ145" s="23" t="e">
        <f t="shared" ca="1" si="203"/>
        <v>#N/A</v>
      </c>
      <c r="BK145" s="23" t="e">
        <f t="shared" ca="1" si="204"/>
        <v>#N/A</v>
      </c>
      <c r="BL145" s="23" t="e">
        <f t="shared" ca="1" si="205"/>
        <v>#N/A</v>
      </c>
      <c r="BM145" s="23" t="e">
        <f t="shared" ca="1" si="208"/>
        <v>#N/A</v>
      </c>
      <c r="BN145" s="23" t="e">
        <f t="shared" ca="1" si="209"/>
        <v>#N/A</v>
      </c>
      <c r="BO145" s="23" t="e">
        <f t="shared" ca="1" si="226"/>
        <v>#N/A</v>
      </c>
      <c r="BP145" s="23" t="e">
        <f t="shared" ca="1" si="227"/>
        <v>#N/A</v>
      </c>
      <c r="BQ145" s="23" t="e">
        <f t="shared" ca="1" si="236"/>
        <v>#N/A</v>
      </c>
      <c r="BR145" s="23" t="e">
        <f t="shared" ca="1" si="237"/>
        <v>#N/A</v>
      </c>
      <c r="BS145" s="23" t="e">
        <f t="shared" ca="1" si="252"/>
        <v>#N/A</v>
      </c>
      <c r="BT145" s="23" t="e">
        <f t="shared" ca="1" si="253"/>
        <v>#N/A</v>
      </c>
      <c r="BU145" s="23" t="e">
        <f t="shared" ca="1" si="254"/>
        <v>#N/A</v>
      </c>
      <c r="BV145" s="23" t="e">
        <f t="shared" ca="1" si="255"/>
        <v>#N/A</v>
      </c>
      <c r="BW145" s="389" t="e">
        <f t="shared" ca="1" si="282"/>
        <v>#N/A</v>
      </c>
      <c r="BX145" s="224" t="e">
        <f t="shared" ca="1" si="283"/>
        <v>#N/A</v>
      </c>
      <c r="BY145" s="93" t="e">
        <f t="shared" ca="1" si="284"/>
        <v>#N/A</v>
      </c>
      <c r="BZ145" s="23" t="e">
        <f t="shared" ca="1" si="309"/>
        <v>#N/A</v>
      </c>
      <c r="CA145" s="23" t="e">
        <f t="shared" ca="1" si="310"/>
        <v>#N/A</v>
      </c>
      <c r="CB145" s="23" t="e">
        <f t="shared" ca="1" si="210"/>
        <v>#N/A</v>
      </c>
      <c r="CC145" s="23" t="e">
        <f t="shared" ca="1" si="211"/>
        <v>#N/A</v>
      </c>
      <c r="CD145" s="23" t="e">
        <f t="shared" ca="1" si="240"/>
        <v>#N/A</v>
      </c>
      <c r="CE145" s="23" t="e">
        <f t="shared" ca="1" si="241"/>
        <v>#N/A</v>
      </c>
      <c r="CF145" s="228" t="e">
        <f t="shared" ca="1" si="285"/>
        <v>#N/A</v>
      </c>
      <c r="CG145" s="224" t="e">
        <f t="shared" ca="1" si="286"/>
        <v>#N/A</v>
      </c>
      <c r="CH145" s="228" t="e">
        <f t="shared" ca="1" si="287"/>
        <v>#N/A</v>
      </c>
      <c r="CI145" s="23" t="e">
        <f t="shared" ca="1" si="288"/>
        <v>#N/A</v>
      </c>
      <c r="CJ145" s="23" t="e">
        <f t="shared" ca="1" si="289"/>
        <v>#N/A</v>
      </c>
      <c r="CK145" s="23" t="e">
        <f t="shared" ca="1" si="293"/>
        <v>#N/A</v>
      </c>
      <c r="CL145" s="23" t="e">
        <f t="shared" ca="1" si="294"/>
        <v>#N/A</v>
      </c>
      <c r="CM145" s="23" t="e">
        <f t="shared" ca="1" si="299"/>
        <v>#N/A</v>
      </c>
      <c r="CN145" s="23" t="e">
        <f t="shared" ca="1" si="300"/>
        <v>#N/A</v>
      </c>
      <c r="CO145" s="23" t="e">
        <f t="shared" ca="1" si="307"/>
        <v>#N/A</v>
      </c>
      <c r="CP145" s="23" t="e">
        <f t="shared" ca="1" si="308"/>
        <v>#N/A</v>
      </c>
      <c r="CQ145" s="23" t="e">
        <f t="shared" ca="1" si="188"/>
        <v>#N/A</v>
      </c>
      <c r="CR145" s="23" t="e">
        <f t="shared" ca="1" si="189"/>
        <v>#N/A</v>
      </c>
      <c r="CS145" s="23" t="e">
        <f t="shared" ca="1" si="190"/>
        <v>#N/A</v>
      </c>
      <c r="CT145" s="23" t="e">
        <f t="shared" ca="1" si="191"/>
        <v>#N/A</v>
      </c>
      <c r="CU145" s="23" t="e">
        <f t="shared" ca="1" si="196"/>
        <v>#N/A</v>
      </c>
      <c r="CV145" s="23" t="e">
        <f t="shared" ca="1" si="197"/>
        <v>#N/A</v>
      </c>
      <c r="CW145" s="23" t="e">
        <f t="shared" ca="1" si="234"/>
        <v>#N/A</v>
      </c>
      <c r="CX145" s="23" t="e">
        <f t="shared" ca="1" si="235"/>
        <v>#N/A</v>
      </c>
      <c r="CY145" s="23" t="e">
        <f t="shared" ca="1" si="198"/>
        <v>#N/A</v>
      </c>
      <c r="CZ145" s="23" t="e">
        <f t="shared" ca="1" si="199"/>
        <v>#N/A</v>
      </c>
      <c r="DA145" s="23" t="e">
        <f t="shared" ca="1" si="212"/>
        <v>#N/A</v>
      </c>
      <c r="DB145" s="23" t="e">
        <f t="shared" ca="1" si="213"/>
        <v>#N/A</v>
      </c>
      <c r="DC145" s="23"/>
      <c r="DD145" s="23"/>
      <c r="DE145" s="23" t="e">
        <f t="shared" ca="1" si="214"/>
        <v>#N/A</v>
      </c>
      <c r="DF145" s="23" t="e">
        <f t="shared" ca="1" si="215"/>
        <v>#N/A</v>
      </c>
      <c r="DG145" s="23" t="e">
        <f t="shared" ca="1" si="220"/>
        <v>#N/A</v>
      </c>
      <c r="DH145" s="23" t="e">
        <f t="shared" ca="1" si="221"/>
        <v>#N/A</v>
      </c>
      <c r="DI145" s="23" t="e">
        <f t="shared" ca="1" si="230"/>
        <v>#N/A</v>
      </c>
      <c r="DJ145" s="23" t="e">
        <f t="shared" ca="1" si="231"/>
        <v>#N/A</v>
      </c>
      <c r="DK145" s="23" t="e">
        <f t="shared" ca="1" si="238"/>
        <v>#N/A</v>
      </c>
      <c r="DL145" s="23" t="e">
        <f t="shared" ca="1" si="239"/>
        <v>#N/A</v>
      </c>
      <c r="DM145" s="23" t="e">
        <f t="shared" ca="1" si="242"/>
        <v>#N/A</v>
      </c>
      <c r="DN145" s="23" t="e">
        <f t="shared" ca="1" si="243"/>
        <v>#N/A</v>
      </c>
      <c r="DO145" s="23" t="e">
        <f t="shared" ca="1" si="244"/>
        <v>#N/A</v>
      </c>
      <c r="DP145" s="23" t="e">
        <f t="shared" ca="1" si="245"/>
        <v>#N/A</v>
      </c>
      <c r="DQ145" s="23" t="e">
        <f t="shared" ca="1" si="258"/>
        <v>#N/A</v>
      </c>
      <c r="DR145" s="23" t="e">
        <f t="shared" ca="1" si="259"/>
        <v>#N/A</v>
      </c>
      <c r="DS145" s="228" t="e">
        <f t="shared" ca="1" si="290"/>
        <v>#N/A</v>
      </c>
      <c r="DT145" s="93" t="e">
        <f t="shared" ca="1" si="291"/>
        <v>#N/A</v>
      </c>
      <c r="DU145" s="228" t="e">
        <f t="shared" ca="1" si="292"/>
        <v>#N/A</v>
      </c>
      <c r="DZ145" s="23" t="e">
        <f t="shared" ca="1" si="192"/>
        <v>#N/A</v>
      </c>
      <c r="EA145" s="23" t="e">
        <f t="shared" ca="1" si="193"/>
        <v>#N/A</v>
      </c>
      <c r="EB145" s="23" t="e">
        <f t="shared" ca="1" si="200"/>
        <v>#N/A</v>
      </c>
      <c r="EC145" s="23" t="e">
        <f t="shared" ca="1" si="201"/>
        <v>#N/A</v>
      </c>
      <c r="ED145" s="23" t="e">
        <f t="shared" ca="1" si="222"/>
        <v>#N/A</v>
      </c>
      <c r="EE145" s="23" t="e">
        <f t="shared" ca="1" si="223"/>
        <v>#N/A</v>
      </c>
      <c r="EF145" s="23" t="e">
        <f t="shared" ca="1" si="250"/>
        <v>#N/A</v>
      </c>
      <c r="EG145" s="23" t="e">
        <f t="shared" ca="1" si="251"/>
        <v>#N/A</v>
      </c>
      <c r="EH145" s="23" t="e">
        <f t="shared" ca="1" si="232"/>
        <v>#N/A</v>
      </c>
      <c r="EI145" s="23" t="e">
        <f t="shared" ca="1" si="233"/>
        <v>#N/A</v>
      </c>
      <c r="EJ145" s="23" t="e">
        <f t="shared" ca="1" si="246"/>
        <v>#N/A</v>
      </c>
      <c r="EK145" s="23" t="e">
        <f t="shared" ca="1" si="247"/>
        <v>#N/A</v>
      </c>
      <c r="EL145" s="23" t="e">
        <f t="shared" ca="1" si="256"/>
        <v>#N/A</v>
      </c>
      <c r="EM145" s="23" t="e">
        <f t="shared" ca="1" si="257"/>
        <v>#N/A</v>
      </c>
      <c r="EN145" s="228" t="e">
        <f t="shared" ca="1" si="276"/>
        <v>#N/A</v>
      </c>
      <c r="EO145" s="93" t="e">
        <f t="shared" ca="1" si="277"/>
        <v>#N/A</v>
      </c>
      <c r="EP145" s="93" t="e">
        <f t="shared" ca="1" si="278"/>
        <v>#N/A</v>
      </c>
    </row>
    <row r="146" spans="1:146" x14ac:dyDescent="0.2">
      <c r="A146" s="172" t="e">
        <f ca="1">VLOOKUP($D146,Curves!$A$2:$I$1700,9)</f>
        <v>#N/A</v>
      </c>
      <c r="B146" s="86" t="e">
        <f t="shared" ca="1" si="261"/>
        <v>#N/A</v>
      </c>
      <c r="C146" s="86">
        <f t="shared" si="262"/>
        <v>31</v>
      </c>
      <c r="D146" s="139">
        <v>41091</v>
      </c>
      <c r="E146" s="173" t="e">
        <f ca="1">VLOOKUP($D146,Curves!$A$2:$H$1700,2)*$B146</f>
        <v>#N/A</v>
      </c>
      <c r="F146" s="172" t="e">
        <f ca="1">VLOOKUP($D146,Curves!$A$2:$H$1700,3)*$B146</f>
        <v>#N/A</v>
      </c>
      <c r="G146" s="172" t="e">
        <f ca="1">VLOOKUP($D146,Curves!$A$2:$H$1700,7)*$B146</f>
        <v>#N/A</v>
      </c>
      <c r="H146" s="172" t="e">
        <f ca="1">VLOOKUP($D146,Curves!$A$2:$H$1700,5)*$B146</f>
        <v>#N/A</v>
      </c>
      <c r="I146" s="172" t="e">
        <f ca="1">VLOOKUP($D146,Curves!$A$2:$H$1700,4)*$B146</f>
        <v>#N/A</v>
      </c>
      <c r="J146" s="174" t="e">
        <f ca="1">VLOOKUP($D146,Curves!$A$2:$H$1700,8)*$B146</f>
        <v>#N/A</v>
      </c>
      <c r="K146" s="172" t="e">
        <f t="shared" ca="1" si="263"/>
        <v>#N/A</v>
      </c>
      <c r="L146" s="140" t="e">
        <f ca="1">VLOOKUP($D146,Curves!$N$2:$T$2600,2)*$B146</f>
        <v>#N/A</v>
      </c>
      <c r="M146" s="141" t="e">
        <f ca="1">VLOOKUP($D146,Curves!$N$2:$T$2600,3)*$B146</f>
        <v>#N/A</v>
      </c>
      <c r="N146" s="181" t="e">
        <f t="shared" ca="1" si="264"/>
        <v>#N/A</v>
      </c>
      <c r="O146" s="182" t="e">
        <f t="shared" ca="1" si="265"/>
        <v>#N/A</v>
      </c>
      <c r="P146" s="173" t="e">
        <f t="shared" ca="1" si="260"/>
        <v>#N/A</v>
      </c>
      <c r="Q146" s="140" t="e">
        <f ca="1">VLOOKUP($D146,Curves!$N$2:$T$2600,4)*$B146</f>
        <v>#N/A</v>
      </c>
      <c r="R146" s="141" t="e">
        <f ca="1">VLOOKUP($D146,Curves!$N$2:$T$2600,5)*$B146</f>
        <v>#N/A</v>
      </c>
      <c r="S146" s="181" t="e">
        <f t="shared" ca="1" si="266"/>
        <v>#N/A</v>
      </c>
      <c r="T146" s="182" t="e">
        <f t="shared" ca="1" si="267"/>
        <v>#N/A</v>
      </c>
      <c r="U146" s="151" t="e">
        <f t="shared" ca="1" si="268"/>
        <v>#N/A</v>
      </c>
      <c r="V146" s="151" t="e">
        <f t="shared" ca="1" si="269"/>
        <v>#N/A</v>
      </c>
      <c r="W146" s="151" t="e">
        <f t="shared" ca="1" si="270"/>
        <v>#N/A</v>
      </c>
      <c r="X146" s="343" t="e">
        <f ca="1">VLOOKUP($D146,[2]CurveFetch!$D$8:$S$13000,16,0)*$B146</f>
        <v>#N/A</v>
      </c>
      <c r="Y146" s="141" t="e">
        <f ca="1">VLOOKUP($D146,Curves!$N$2:$T$2600,7)*$B146</f>
        <v>#N/A</v>
      </c>
      <c r="Z146" s="200" t="e">
        <f t="shared" ca="1" si="271"/>
        <v>#N/A</v>
      </c>
      <c r="AA146" s="181" t="e">
        <f t="shared" ca="1" si="272"/>
        <v>#N/A</v>
      </c>
      <c r="AB146" s="181" t="e">
        <f t="shared" ca="1" si="273"/>
        <v>#N/A</v>
      </c>
      <c r="AC146" s="181" t="e">
        <f t="shared" ca="1" si="273"/>
        <v>#N/A</v>
      </c>
      <c r="AD146" s="181" t="e">
        <f t="shared" ca="1" si="274"/>
        <v>#N/A</v>
      </c>
      <c r="AE146" s="182" t="e">
        <f t="shared" ca="1" si="275"/>
        <v>#N/A</v>
      </c>
      <c r="AF146" s="23" t="e">
        <f t="shared" ca="1" si="301"/>
        <v>#N/A</v>
      </c>
      <c r="AG146" s="23" t="e">
        <f t="shared" ca="1" si="302"/>
        <v>#N/A</v>
      </c>
      <c r="AH146" s="23" t="e">
        <f t="shared" ca="1" si="194"/>
        <v>#N/A</v>
      </c>
      <c r="AI146" s="23" t="e">
        <f t="shared" ca="1" si="195"/>
        <v>#N/A</v>
      </c>
      <c r="AJ146" s="23" t="e">
        <f t="shared" ca="1" si="206"/>
        <v>#N/A</v>
      </c>
      <c r="AK146" s="23" t="e">
        <f t="shared" ca="1" si="207"/>
        <v>#N/A</v>
      </c>
      <c r="AL146" s="23" t="e">
        <f t="shared" ca="1" si="216"/>
        <v>#N/A</v>
      </c>
      <c r="AM146" s="23" t="e">
        <f t="shared" ca="1" si="217"/>
        <v>#N/A</v>
      </c>
      <c r="AN146" s="23" t="e">
        <f t="shared" ca="1" si="224"/>
        <v>#N/A</v>
      </c>
      <c r="AO146" s="23" t="e">
        <f t="shared" ca="1" si="225"/>
        <v>#N/A</v>
      </c>
      <c r="AP146" s="23" t="e">
        <f t="shared" ca="1" si="218"/>
        <v>#N/A</v>
      </c>
      <c r="AQ146" s="23" t="e">
        <f t="shared" ca="1" si="219"/>
        <v>#N/A</v>
      </c>
      <c r="AR146" s="23" t="e">
        <f t="shared" ca="1" si="228"/>
        <v>#N/A</v>
      </c>
      <c r="AS146" s="23" t="e">
        <f t="shared" ca="1" si="229"/>
        <v>#N/A</v>
      </c>
      <c r="AT146" s="23" t="e">
        <f t="shared" ca="1" si="248"/>
        <v>#N/A</v>
      </c>
      <c r="AU146" s="23" t="e">
        <f t="shared" ca="1" si="249"/>
        <v>#N/A</v>
      </c>
      <c r="AV146" s="228" t="e">
        <f t="shared" ca="1" si="279"/>
        <v>#N/A</v>
      </c>
      <c r="AW146" s="26" t="e">
        <f t="shared" ca="1" si="280"/>
        <v>#N/A</v>
      </c>
      <c r="AX146" s="228" t="e">
        <f t="shared" ca="1" si="281"/>
        <v>#N/A</v>
      </c>
      <c r="AY146" s="23" t="e">
        <f t="shared" ca="1" si="295"/>
        <v>#N/A</v>
      </c>
      <c r="AZ146" s="23" t="e">
        <f t="shared" ca="1" si="296"/>
        <v>#N/A</v>
      </c>
      <c r="BA146" s="23" t="e">
        <f t="shared" ca="1" si="303"/>
        <v>#N/A</v>
      </c>
      <c r="BB146" s="23" t="e">
        <f t="shared" ca="1" si="304"/>
        <v>#N/A</v>
      </c>
      <c r="BC146" s="23" t="e">
        <f t="shared" ca="1" si="297"/>
        <v>#N/A</v>
      </c>
      <c r="BD146" s="23" t="e">
        <f t="shared" ca="1" si="298"/>
        <v>#N/A</v>
      </c>
      <c r="BE146" s="23" t="e">
        <f t="shared" ca="1" si="305"/>
        <v>#N/A</v>
      </c>
      <c r="BF146" s="23" t="e">
        <f t="shared" ca="1" si="306"/>
        <v>#N/A</v>
      </c>
      <c r="BG146" s="23" t="e">
        <f t="shared" ca="1" si="186"/>
        <v>#N/A</v>
      </c>
      <c r="BH146" s="23" t="e">
        <f t="shared" ca="1" si="187"/>
        <v>#N/A</v>
      </c>
      <c r="BI146" s="23" t="e">
        <f t="shared" ca="1" si="202"/>
        <v>#N/A</v>
      </c>
      <c r="BJ146" s="23" t="e">
        <f t="shared" ca="1" si="203"/>
        <v>#N/A</v>
      </c>
      <c r="BK146" s="23" t="e">
        <f t="shared" ca="1" si="204"/>
        <v>#N/A</v>
      </c>
      <c r="BL146" s="23" t="e">
        <f t="shared" ca="1" si="205"/>
        <v>#N/A</v>
      </c>
      <c r="BM146" s="23" t="e">
        <f t="shared" ca="1" si="208"/>
        <v>#N/A</v>
      </c>
      <c r="BN146" s="23" t="e">
        <f t="shared" ca="1" si="209"/>
        <v>#N/A</v>
      </c>
      <c r="BO146" s="23" t="e">
        <f t="shared" ca="1" si="226"/>
        <v>#N/A</v>
      </c>
      <c r="BP146" s="23" t="e">
        <f t="shared" ca="1" si="227"/>
        <v>#N/A</v>
      </c>
      <c r="BQ146" s="23" t="e">
        <f t="shared" ca="1" si="236"/>
        <v>#N/A</v>
      </c>
      <c r="BR146" s="23" t="e">
        <f t="shared" ca="1" si="237"/>
        <v>#N/A</v>
      </c>
      <c r="BS146" s="23" t="e">
        <f t="shared" ca="1" si="252"/>
        <v>#N/A</v>
      </c>
      <c r="BT146" s="23" t="e">
        <f t="shared" ca="1" si="253"/>
        <v>#N/A</v>
      </c>
      <c r="BU146" s="23" t="e">
        <f t="shared" ca="1" si="254"/>
        <v>#N/A</v>
      </c>
      <c r="BV146" s="23" t="e">
        <f t="shared" ca="1" si="255"/>
        <v>#N/A</v>
      </c>
      <c r="BW146" s="389" t="e">
        <f t="shared" ca="1" si="282"/>
        <v>#N/A</v>
      </c>
      <c r="BX146" s="224" t="e">
        <f t="shared" ca="1" si="283"/>
        <v>#N/A</v>
      </c>
      <c r="BY146" s="93" t="e">
        <f t="shared" ca="1" si="284"/>
        <v>#N/A</v>
      </c>
      <c r="BZ146" s="23" t="e">
        <f t="shared" ca="1" si="309"/>
        <v>#N/A</v>
      </c>
      <c r="CA146" s="23" t="e">
        <f t="shared" ca="1" si="310"/>
        <v>#N/A</v>
      </c>
      <c r="CB146" s="23" t="e">
        <f t="shared" ca="1" si="210"/>
        <v>#N/A</v>
      </c>
      <c r="CC146" s="23" t="e">
        <f t="shared" ca="1" si="211"/>
        <v>#N/A</v>
      </c>
      <c r="CD146" s="23" t="e">
        <f t="shared" ca="1" si="240"/>
        <v>#N/A</v>
      </c>
      <c r="CE146" s="23" t="e">
        <f t="shared" ca="1" si="241"/>
        <v>#N/A</v>
      </c>
      <c r="CF146" s="228" t="e">
        <f t="shared" ca="1" si="285"/>
        <v>#N/A</v>
      </c>
      <c r="CG146" s="224" t="e">
        <f t="shared" ca="1" si="286"/>
        <v>#N/A</v>
      </c>
      <c r="CH146" s="228" t="e">
        <f t="shared" ca="1" si="287"/>
        <v>#N/A</v>
      </c>
      <c r="CI146" s="23" t="e">
        <f t="shared" ca="1" si="288"/>
        <v>#N/A</v>
      </c>
      <c r="CJ146" s="23" t="e">
        <f t="shared" ca="1" si="289"/>
        <v>#N/A</v>
      </c>
      <c r="CK146" s="23" t="e">
        <f t="shared" ca="1" si="293"/>
        <v>#N/A</v>
      </c>
      <c r="CL146" s="23" t="e">
        <f t="shared" ca="1" si="294"/>
        <v>#N/A</v>
      </c>
      <c r="CM146" s="23" t="e">
        <f t="shared" ca="1" si="299"/>
        <v>#N/A</v>
      </c>
      <c r="CN146" s="23" t="e">
        <f t="shared" ca="1" si="300"/>
        <v>#N/A</v>
      </c>
      <c r="CO146" s="23" t="e">
        <f t="shared" ca="1" si="307"/>
        <v>#N/A</v>
      </c>
      <c r="CP146" s="23" t="e">
        <f t="shared" ca="1" si="308"/>
        <v>#N/A</v>
      </c>
      <c r="CQ146" s="23" t="e">
        <f t="shared" ca="1" si="188"/>
        <v>#N/A</v>
      </c>
      <c r="CR146" s="23" t="e">
        <f t="shared" ca="1" si="189"/>
        <v>#N/A</v>
      </c>
      <c r="CS146" s="23" t="e">
        <f t="shared" ca="1" si="190"/>
        <v>#N/A</v>
      </c>
      <c r="CT146" s="23" t="e">
        <f t="shared" ca="1" si="191"/>
        <v>#N/A</v>
      </c>
      <c r="CU146" s="23" t="e">
        <f t="shared" ca="1" si="196"/>
        <v>#N/A</v>
      </c>
      <c r="CV146" s="23" t="e">
        <f t="shared" ca="1" si="197"/>
        <v>#N/A</v>
      </c>
      <c r="CW146" s="23" t="e">
        <f t="shared" ca="1" si="234"/>
        <v>#N/A</v>
      </c>
      <c r="CX146" s="23" t="e">
        <f t="shared" ca="1" si="235"/>
        <v>#N/A</v>
      </c>
      <c r="CY146" s="23" t="e">
        <f t="shared" ca="1" si="198"/>
        <v>#N/A</v>
      </c>
      <c r="CZ146" s="23" t="e">
        <f t="shared" ca="1" si="199"/>
        <v>#N/A</v>
      </c>
      <c r="DA146" s="23" t="e">
        <f t="shared" ca="1" si="212"/>
        <v>#N/A</v>
      </c>
      <c r="DB146" s="23" t="e">
        <f t="shared" ca="1" si="213"/>
        <v>#N/A</v>
      </c>
      <c r="DC146" s="23"/>
      <c r="DD146" s="23"/>
      <c r="DE146" s="23" t="e">
        <f t="shared" ca="1" si="214"/>
        <v>#N/A</v>
      </c>
      <c r="DF146" s="23" t="e">
        <f t="shared" ca="1" si="215"/>
        <v>#N/A</v>
      </c>
      <c r="DG146" s="23" t="e">
        <f t="shared" ca="1" si="220"/>
        <v>#N/A</v>
      </c>
      <c r="DH146" s="23" t="e">
        <f t="shared" ca="1" si="221"/>
        <v>#N/A</v>
      </c>
      <c r="DI146" s="23" t="e">
        <f t="shared" ca="1" si="230"/>
        <v>#N/A</v>
      </c>
      <c r="DJ146" s="23" t="e">
        <f t="shared" ca="1" si="231"/>
        <v>#N/A</v>
      </c>
      <c r="DK146" s="23" t="e">
        <f t="shared" ca="1" si="238"/>
        <v>#N/A</v>
      </c>
      <c r="DL146" s="23" t="e">
        <f t="shared" ca="1" si="239"/>
        <v>#N/A</v>
      </c>
      <c r="DM146" s="23" t="e">
        <f t="shared" ca="1" si="242"/>
        <v>#N/A</v>
      </c>
      <c r="DN146" s="23" t="e">
        <f t="shared" ca="1" si="243"/>
        <v>#N/A</v>
      </c>
      <c r="DO146" s="23" t="e">
        <f t="shared" ca="1" si="244"/>
        <v>#N/A</v>
      </c>
      <c r="DP146" s="23" t="e">
        <f t="shared" ca="1" si="245"/>
        <v>#N/A</v>
      </c>
      <c r="DQ146" s="23" t="e">
        <f t="shared" ca="1" si="258"/>
        <v>#N/A</v>
      </c>
      <c r="DR146" s="23" t="e">
        <f t="shared" ca="1" si="259"/>
        <v>#N/A</v>
      </c>
      <c r="DS146" s="228" t="e">
        <f t="shared" ca="1" si="290"/>
        <v>#N/A</v>
      </c>
      <c r="DT146" s="93" t="e">
        <f t="shared" ca="1" si="291"/>
        <v>#N/A</v>
      </c>
      <c r="DU146" s="228" t="e">
        <f t="shared" ca="1" si="292"/>
        <v>#N/A</v>
      </c>
      <c r="DZ146" s="23" t="e">
        <f t="shared" ca="1" si="192"/>
        <v>#N/A</v>
      </c>
      <c r="EA146" s="23" t="e">
        <f t="shared" ca="1" si="193"/>
        <v>#N/A</v>
      </c>
      <c r="EB146" s="23" t="e">
        <f t="shared" ca="1" si="200"/>
        <v>#N/A</v>
      </c>
      <c r="EC146" s="23" t="e">
        <f t="shared" ca="1" si="201"/>
        <v>#N/A</v>
      </c>
      <c r="ED146" s="23" t="e">
        <f t="shared" ca="1" si="222"/>
        <v>#N/A</v>
      </c>
      <c r="EE146" s="23" t="e">
        <f t="shared" ca="1" si="223"/>
        <v>#N/A</v>
      </c>
      <c r="EF146" s="23" t="e">
        <f t="shared" ca="1" si="250"/>
        <v>#N/A</v>
      </c>
      <c r="EG146" s="23" t="e">
        <f t="shared" ca="1" si="251"/>
        <v>#N/A</v>
      </c>
      <c r="EH146" s="23" t="e">
        <f t="shared" ca="1" si="232"/>
        <v>#N/A</v>
      </c>
      <c r="EI146" s="23" t="e">
        <f t="shared" ca="1" si="233"/>
        <v>#N/A</v>
      </c>
      <c r="EJ146" s="23" t="e">
        <f t="shared" ca="1" si="246"/>
        <v>#N/A</v>
      </c>
      <c r="EK146" s="23" t="e">
        <f t="shared" ca="1" si="247"/>
        <v>#N/A</v>
      </c>
      <c r="EL146" s="23" t="e">
        <f t="shared" ca="1" si="256"/>
        <v>#N/A</v>
      </c>
      <c r="EM146" s="23" t="e">
        <f t="shared" ca="1" si="257"/>
        <v>#N/A</v>
      </c>
      <c r="EN146" s="228" t="e">
        <f t="shared" ca="1" si="276"/>
        <v>#N/A</v>
      </c>
      <c r="EO146" s="93" t="e">
        <f t="shared" ca="1" si="277"/>
        <v>#N/A</v>
      </c>
      <c r="EP146" s="93" t="e">
        <f t="shared" ca="1" si="278"/>
        <v>#N/A</v>
      </c>
    </row>
    <row r="147" spans="1:146" x14ac:dyDescent="0.2">
      <c r="A147" s="172" t="e">
        <f ca="1">VLOOKUP($D147,Curves!$A$2:$I$1700,9)</f>
        <v>#N/A</v>
      </c>
      <c r="B147" s="86" t="e">
        <f t="shared" ca="1" si="261"/>
        <v>#N/A</v>
      </c>
      <c r="C147" s="86">
        <f t="shared" si="262"/>
        <v>31</v>
      </c>
      <c r="D147" s="139">
        <v>41122</v>
      </c>
      <c r="E147" s="173" t="e">
        <f ca="1">VLOOKUP($D147,Curves!$A$2:$H$1700,2)*$B147</f>
        <v>#N/A</v>
      </c>
      <c r="F147" s="172" t="e">
        <f ca="1">VLOOKUP($D147,Curves!$A$2:$H$1700,3)*$B147</f>
        <v>#N/A</v>
      </c>
      <c r="G147" s="172" t="e">
        <f ca="1">VLOOKUP($D147,Curves!$A$2:$H$1700,7)*$B147</f>
        <v>#N/A</v>
      </c>
      <c r="H147" s="172" t="e">
        <f ca="1">VLOOKUP($D147,Curves!$A$2:$H$1700,5)*$B147</f>
        <v>#N/A</v>
      </c>
      <c r="I147" s="172" t="e">
        <f ca="1">VLOOKUP($D147,Curves!$A$2:$H$1700,4)*$B147</f>
        <v>#N/A</v>
      </c>
      <c r="J147" s="174" t="e">
        <f ca="1">VLOOKUP($D147,Curves!$A$2:$H$1700,8)*$B147</f>
        <v>#N/A</v>
      </c>
      <c r="K147" s="172" t="e">
        <f t="shared" ca="1" si="263"/>
        <v>#N/A</v>
      </c>
      <c r="L147" s="140" t="e">
        <f ca="1">VLOOKUP($D147,Curves!$N$2:$T$2600,2)*$B147</f>
        <v>#N/A</v>
      </c>
      <c r="M147" s="141" t="e">
        <f ca="1">VLOOKUP($D147,Curves!$N$2:$T$2600,3)*$B147</f>
        <v>#N/A</v>
      </c>
      <c r="N147" s="181" t="e">
        <f t="shared" ca="1" si="264"/>
        <v>#N/A</v>
      </c>
      <c r="O147" s="182" t="e">
        <f t="shared" ca="1" si="265"/>
        <v>#N/A</v>
      </c>
      <c r="P147" s="173" t="e">
        <f t="shared" ca="1" si="260"/>
        <v>#N/A</v>
      </c>
      <c r="Q147" s="140" t="e">
        <f ca="1">VLOOKUP($D147,Curves!$N$2:$T$2600,4)*$B147</f>
        <v>#N/A</v>
      </c>
      <c r="R147" s="141" t="e">
        <f ca="1">VLOOKUP($D147,Curves!$N$2:$T$2600,5)*$B147</f>
        <v>#N/A</v>
      </c>
      <c r="S147" s="181" t="e">
        <f t="shared" ca="1" si="266"/>
        <v>#N/A</v>
      </c>
      <c r="T147" s="182" t="e">
        <f t="shared" ca="1" si="267"/>
        <v>#N/A</v>
      </c>
      <c r="U147" s="151" t="e">
        <f t="shared" ca="1" si="268"/>
        <v>#N/A</v>
      </c>
      <c r="V147" s="151" t="e">
        <f t="shared" ca="1" si="269"/>
        <v>#N/A</v>
      </c>
      <c r="W147" s="151" t="e">
        <f t="shared" ca="1" si="270"/>
        <v>#N/A</v>
      </c>
      <c r="X147" s="343" t="e">
        <f ca="1">VLOOKUP($D147,[2]CurveFetch!$D$8:$S$13000,16,0)*$B147</f>
        <v>#N/A</v>
      </c>
      <c r="Y147" s="141" t="e">
        <f ca="1">VLOOKUP($D147,Curves!$N$2:$T$2600,7)*$B147</f>
        <v>#N/A</v>
      </c>
      <c r="Z147" s="200" t="e">
        <f t="shared" ca="1" si="271"/>
        <v>#N/A</v>
      </c>
      <c r="AA147" s="181" t="e">
        <f t="shared" ca="1" si="272"/>
        <v>#N/A</v>
      </c>
      <c r="AB147" s="181" t="e">
        <f t="shared" ca="1" si="273"/>
        <v>#N/A</v>
      </c>
      <c r="AC147" s="181" t="e">
        <f t="shared" ca="1" si="273"/>
        <v>#N/A</v>
      </c>
      <c r="AD147" s="181" t="e">
        <f t="shared" ca="1" si="274"/>
        <v>#N/A</v>
      </c>
      <c r="AE147" s="182" t="e">
        <f t="shared" ca="1" si="275"/>
        <v>#N/A</v>
      </c>
      <c r="AF147" s="23" t="e">
        <f t="shared" ca="1" si="301"/>
        <v>#N/A</v>
      </c>
      <c r="AG147" s="23" t="e">
        <f t="shared" ca="1" si="302"/>
        <v>#N/A</v>
      </c>
      <c r="AH147" s="23" t="e">
        <f t="shared" ca="1" si="194"/>
        <v>#N/A</v>
      </c>
      <c r="AI147" s="23" t="e">
        <f t="shared" ca="1" si="195"/>
        <v>#N/A</v>
      </c>
      <c r="AJ147" s="23" t="e">
        <f t="shared" ca="1" si="206"/>
        <v>#N/A</v>
      </c>
      <c r="AK147" s="23" t="e">
        <f t="shared" ca="1" si="207"/>
        <v>#N/A</v>
      </c>
      <c r="AL147" s="23" t="e">
        <f t="shared" ca="1" si="216"/>
        <v>#N/A</v>
      </c>
      <c r="AM147" s="23" t="e">
        <f t="shared" ca="1" si="217"/>
        <v>#N/A</v>
      </c>
      <c r="AN147" s="23" t="e">
        <f t="shared" ca="1" si="224"/>
        <v>#N/A</v>
      </c>
      <c r="AO147" s="23" t="e">
        <f t="shared" ca="1" si="225"/>
        <v>#N/A</v>
      </c>
      <c r="AP147" s="23" t="e">
        <f t="shared" ca="1" si="218"/>
        <v>#N/A</v>
      </c>
      <c r="AQ147" s="23" t="e">
        <f t="shared" ca="1" si="219"/>
        <v>#N/A</v>
      </c>
      <c r="AR147" s="23" t="e">
        <f t="shared" ca="1" si="228"/>
        <v>#N/A</v>
      </c>
      <c r="AS147" s="23" t="e">
        <f t="shared" ca="1" si="229"/>
        <v>#N/A</v>
      </c>
      <c r="AT147" s="23" t="e">
        <f t="shared" ca="1" si="248"/>
        <v>#N/A</v>
      </c>
      <c r="AU147" s="23" t="e">
        <f t="shared" ca="1" si="249"/>
        <v>#N/A</v>
      </c>
      <c r="AV147" s="228" t="e">
        <f t="shared" ca="1" si="279"/>
        <v>#N/A</v>
      </c>
      <c r="AW147" s="26" t="e">
        <f t="shared" ca="1" si="280"/>
        <v>#N/A</v>
      </c>
      <c r="AX147" s="228" t="e">
        <f t="shared" ca="1" si="281"/>
        <v>#N/A</v>
      </c>
      <c r="AY147" s="23" t="e">
        <f t="shared" ca="1" si="295"/>
        <v>#N/A</v>
      </c>
      <c r="AZ147" s="23" t="e">
        <f t="shared" ca="1" si="296"/>
        <v>#N/A</v>
      </c>
      <c r="BA147" s="23" t="e">
        <f t="shared" ca="1" si="303"/>
        <v>#N/A</v>
      </c>
      <c r="BB147" s="23" t="e">
        <f t="shared" ca="1" si="304"/>
        <v>#N/A</v>
      </c>
      <c r="BC147" s="23" t="e">
        <f t="shared" ca="1" si="297"/>
        <v>#N/A</v>
      </c>
      <c r="BD147" s="23" t="e">
        <f t="shared" ca="1" si="298"/>
        <v>#N/A</v>
      </c>
      <c r="BE147" s="23" t="e">
        <f t="shared" ca="1" si="305"/>
        <v>#N/A</v>
      </c>
      <c r="BF147" s="23" t="e">
        <f t="shared" ca="1" si="306"/>
        <v>#N/A</v>
      </c>
      <c r="BG147" s="23" t="e">
        <f t="shared" ref="BG147:BG210" ca="1" si="311">$BG$7*$J$2*$J$5*$S147</f>
        <v>#N/A</v>
      </c>
      <c r="BH147" s="23" t="e">
        <f t="shared" ref="BH147:BH210" ca="1" si="312">$BG$7*$J$3*$J$5*$T147</f>
        <v>#N/A</v>
      </c>
      <c r="BI147" s="23" t="e">
        <f t="shared" ca="1" si="202"/>
        <v>#N/A</v>
      </c>
      <c r="BJ147" s="23" t="e">
        <f t="shared" ca="1" si="203"/>
        <v>#N/A</v>
      </c>
      <c r="BK147" s="23" t="e">
        <f t="shared" ca="1" si="204"/>
        <v>#N/A</v>
      </c>
      <c r="BL147" s="23" t="e">
        <f t="shared" ca="1" si="205"/>
        <v>#N/A</v>
      </c>
      <c r="BM147" s="23" t="e">
        <f t="shared" ca="1" si="208"/>
        <v>#N/A</v>
      </c>
      <c r="BN147" s="23" t="e">
        <f t="shared" ca="1" si="209"/>
        <v>#N/A</v>
      </c>
      <c r="BO147" s="23" t="e">
        <f t="shared" ca="1" si="226"/>
        <v>#N/A</v>
      </c>
      <c r="BP147" s="23" t="e">
        <f t="shared" ca="1" si="227"/>
        <v>#N/A</v>
      </c>
      <c r="BQ147" s="23" t="e">
        <f t="shared" ca="1" si="236"/>
        <v>#N/A</v>
      </c>
      <c r="BR147" s="23" t="e">
        <f t="shared" ca="1" si="237"/>
        <v>#N/A</v>
      </c>
      <c r="BS147" s="23" t="e">
        <f t="shared" ca="1" si="252"/>
        <v>#N/A</v>
      </c>
      <c r="BT147" s="23" t="e">
        <f t="shared" ca="1" si="253"/>
        <v>#N/A</v>
      </c>
      <c r="BU147" s="23" t="e">
        <f t="shared" ca="1" si="254"/>
        <v>#N/A</v>
      </c>
      <c r="BV147" s="23" t="e">
        <f t="shared" ca="1" si="255"/>
        <v>#N/A</v>
      </c>
      <c r="BW147" s="389" t="e">
        <f t="shared" ca="1" si="282"/>
        <v>#N/A</v>
      </c>
      <c r="BX147" s="224" t="e">
        <f t="shared" ca="1" si="283"/>
        <v>#N/A</v>
      </c>
      <c r="BY147" s="93" t="e">
        <f t="shared" ca="1" si="284"/>
        <v>#N/A</v>
      </c>
      <c r="BZ147" s="23" t="e">
        <f t="shared" ca="1" si="309"/>
        <v>#N/A</v>
      </c>
      <c r="CA147" s="23" t="e">
        <f t="shared" ca="1" si="310"/>
        <v>#N/A</v>
      </c>
      <c r="CB147" s="23" t="e">
        <f t="shared" ca="1" si="210"/>
        <v>#N/A</v>
      </c>
      <c r="CC147" s="23" t="e">
        <f t="shared" ca="1" si="211"/>
        <v>#N/A</v>
      </c>
      <c r="CD147" s="23" t="e">
        <f t="shared" ca="1" si="240"/>
        <v>#N/A</v>
      </c>
      <c r="CE147" s="23" t="e">
        <f t="shared" ca="1" si="241"/>
        <v>#N/A</v>
      </c>
      <c r="CF147" s="228" t="e">
        <f t="shared" ca="1" si="285"/>
        <v>#N/A</v>
      </c>
      <c r="CG147" s="224" t="e">
        <f t="shared" ca="1" si="286"/>
        <v>#N/A</v>
      </c>
      <c r="CH147" s="228" t="e">
        <f t="shared" ca="1" si="287"/>
        <v>#N/A</v>
      </c>
      <c r="CI147" s="23" t="e">
        <f t="shared" ca="1" si="288"/>
        <v>#N/A</v>
      </c>
      <c r="CJ147" s="23" t="e">
        <f t="shared" ca="1" si="289"/>
        <v>#N/A</v>
      </c>
      <c r="CK147" s="23" t="e">
        <f t="shared" ca="1" si="293"/>
        <v>#N/A</v>
      </c>
      <c r="CL147" s="23" t="e">
        <f t="shared" ca="1" si="294"/>
        <v>#N/A</v>
      </c>
      <c r="CM147" s="23" t="e">
        <f t="shared" ca="1" si="299"/>
        <v>#N/A</v>
      </c>
      <c r="CN147" s="23" t="e">
        <f t="shared" ca="1" si="300"/>
        <v>#N/A</v>
      </c>
      <c r="CO147" s="23" t="e">
        <f t="shared" ca="1" si="307"/>
        <v>#N/A</v>
      </c>
      <c r="CP147" s="23" t="e">
        <f t="shared" ca="1" si="308"/>
        <v>#N/A</v>
      </c>
      <c r="CQ147" s="23" t="e">
        <f t="shared" ref="CQ147:CQ210" ca="1" si="313">$CQ$7*$J$2*$J$5*$AB147</f>
        <v>#N/A</v>
      </c>
      <c r="CR147" s="23" t="e">
        <f t="shared" ref="CR147:CR210" ca="1" si="314">$CQ$7*$J$3*$J$5*$AC147</f>
        <v>#N/A</v>
      </c>
      <c r="CS147" s="23" t="e">
        <f t="shared" ref="CS147:CS210" ca="1" si="315">$CS$7*$J$2*$J$5*$AB147</f>
        <v>#N/A</v>
      </c>
      <c r="CT147" s="23" t="e">
        <f t="shared" ref="CT147:CT210" ca="1" si="316">$CS$7*$J$3*$J$5*$AC147</f>
        <v>#N/A</v>
      </c>
      <c r="CU147" s="23" t="e">
        <f t="shared" ca="1" si="196"/>
        <v>#N/A</v>
      </c>
      <c r="CV147" s="23" t="e">
        <f t="shared" ca="1" si="197"/>
        <v>#N/A</v>
      </c>
      <c r="CW147" s="23" t="e">
        <f t="shared" ca="1" si="234"/>
        <v>#N/A</v>
      </c>
      <c r="CX147" s="23" t="e">
        <f t="shared" ca="1" si="235"/>
        <v>#N/A</v>
      </c>
      <c r="CY147" s="23" t="e">
        <f t="shared" ca="1" si="198"/>
        <v>#N/A</v>
      </c>
      <c r="CZ147" s="23" t="e">
        <f t="shared" ca="1" si="199"/>
        <v>#N/A</v>
      </c>
      <c r="DA147" s="23" t="e">
        <f t="shared" ca="1" si="212"/>
        <v>#N/A</v>
      </c>
      <c r="DB147" s="23" t="e">
        <f t="shared" ca="1" si="213"/>
        <v>#N/A</v>
      </c>
      <c r="DC147" s="23"/>
      <c r="DD147" s="23"/>
      <c r="DE147" s="23" t="e">
        <f t="shared" ca="1" si="214"/>
        <v>#N/A</v>
      </c>
      <c r="DF147" s="23" t="e">
        <f t="shared" ca="1" si="215"/>
        <v>#N/A</v>
      </c>
      <c r="DG147" s="23" t="e">
        <f t="shared" ca="1" si="220"/>
        <v>#N/A</v>
      </c>
      <c r="DH147" s="23" t="e">
        <f t="shared" ca="1" si="221"/>
        <v>#N/A</v>
      </c>
      <c r="DI147" s="23" t="e">
        <f t="shared" ca="1" si="230"/>
        <v>#N/A</v>
      </c>
      <c r="DJ147" s="23" t="e">
        <f t="shared" ca="1" si="231"/>
        <v>#N/A</v>
      </c>
      <c r="DK147" s="23" t="e">
        <f t="shared" ca="1" si="238"/>
        <v>#N/A</v>
      </c>
      <c r="DL147" s="23" t="e">
        <f t="shared" ca="1" si="239"/>
        <v>#N/A</v>
      </c>
      <c r="DM147" s="23" t="e">
        <f t="shared" ca="1" si="242"/>
        <v>#N/A</v>
      </c>
      <c r="DN147" s="23" t="e">
        <f t="shared" ca="1" si="243"/>
        <v>#N/A</v>
      </c>
      <c r="DO147" s="23" t="e">
        <f t="shared" ca="1" si="244"/>
        <v>#N/A</v>
      </c>
      <c r="DP147" s="23" t="e">
        <f t="shared" ca="1" si="245"/>
        <v>#N/A</v>
      </c>
      <c r="DQ147" s="23" t="e">
        <f t="shared" ca="1" si="258"/>
        <v>#N/A</v>
      </c>
      <c r="DR147" s="23" t="e">
        <f t="shared" ca="1" si="259"/>
        <v>#N/A</v>
      </c>
      <c r="DS147" s="228" t="e">
        <f t="shared" ca="1" si="290"/>
        <v>#N/A</v>
      </c>
      <c r="DT147" s="93" t="e">
        <f t="shared" ca="1" si="291"/>
        <v>#N/A</v>
      </c>
      <c r="DU147" s="228" t="e">
        <f t="shared" ca="1" si="292"/>
        <v>#N/A</v>
      </c>
      <c r="DZ147" s="23" t="e">
        <f t="shared" ref="DZ147:DZ210" ca="1" si="317">$DZ$7*$J$2*$J$5*$AB147</f>
        <v>#N/A</v>
      </c>
      <c r="EA147" s="23" t="e">
        <f t="shared" ref="EA147:EA210" ca="1" si="318">$DZ$7*$J$3*$J$5*$AC147</f>
        <v>#N/A</v>
      </c>
      <c r="EB147" s="23" t="e">
        <f t="shared" ca="1" si="200"/>
        <v>#N/A</v>
      </c>
      <c r="EC147" s="23" t="e">
        <f t="shared" ca="1" si="201"/>
        <v>#N/A</v>
      </c>
      <c r="ED147" s="23" t="e">
        <f t="shared" ca="1" si="222"/>
        <v>#N/A</v>
      </c>
      <c r="EE147" s="23" t="e">
        <f t="shared" ca="1" si="223"/>
        <v>#N/A</v>
      </c>
      <c r="EF147" s="23" t="e">
        <f t="shared" ca="1" si="250"/>
        <v>#N/A</v>
      </c>
      <c r="EG147" s="23" t="e">
        <f t="shared" ca="1" si="251"/>
        <v>#N/A</v>
      </c>
      <c r="EH147" s="23" t="e">
        <f t="shared" ca="1" si="232"/>
        <v>#N/A</v>
      </c>
      <c r="EI147" s="23" t="e">
        <f t="shared" ca="1" si="233"/>
        <v>#N/A</v>
      </c>
      <c r="EJ147" s="23" t="e">
        <f t="shared" ca="1" si="246"/>
        <v>#N/A</v>
      </c>
      <c r="EK147" s="23" t="e">
        <f t="shared" ca="1" si="247"/>
        <v>#N/A</v>
      </c>
      <c r="EL147" s="23" t="e">
        <f t="shared" ca="1" si="256"/>
        <v>#N/A</v>
      </c>
      <c r="EM147" s="23" t="e">
        <f t="shared" ca="1" si="257"/>
        <v>#N/A</v>
      </c>
      <c r="EN147" s="228" t="e">
        <f t="shared" ca="1" si="276"/>
        <v>#N/A</v>
      </c>
      <c r="EO147" s="93" t="e">
        <f t="shared" ca="1" si="277"/>
        <v>#N/A</v>
      </c>
      <c r="EP147" s="93" t="e">
        <f t="shared" ca="1" si="278"/>
        <v>#N/A</v>
      </c>
    </row>
    <row r="148" spans="1:146" x14ac:dyDescent="0.2">
      <c r="A148" s="172" t="e">
        <f ca="1">VLOOKUP($D148,Curves!$A$2:$I$1700,9)</f>
        <v>#N/A</v>
      </c>
      <c r="B148" s="86" t="e">
        <f t="shared" ca="1" si="261"/>
        <v>#N/A</v>
      </c>
      <c r="C148" s="86">
        <f t="shared" si="262"/>
        <v>30</v>
      </c>
      <c r="D148" s="139">
        <v>41153</v>
      </c>
      <c r="E148" s="173" t="e">
        <f ca="1">VLOOKUP($D148,Curves!$A$2:$H$1700,2)*$B148</f>
        <v>#N/A</v>
      </c>
      <c r="F148" s="172" t="e">
        <f ca="1">VLOOKUP($D148,Curves!$A$2:$H$1700,3)*$B148</f>
        <v>#N/A</v>
      </c>
      <c r="G148" s="172" t="e">
        <f ca="1">VLOOKUP($D148,Curves!$A$2:$H$1700,7)*$B148</f>
        <v>#N/A</v>
      </c>
      <c r="H148" s="172" t="e">
        <f ca="1">VLOOKUP($D148,Curves!$A$2:$H$1700,5)*$B148</f>
        <v>#N/A</v>
      </c>
      <c r="I148" s="172" t="e">
        <f ca="1">VLOOKUP($D148,Curves!$A$2:$H$1700,4)*$B148</f>
        <v>#N/A</v>
      </c>
      <c r="J148" s="174" t="e">
        <f ca="1">VLOOKUP($D148,Curves!$A$2:$H$1700,8)*$B148</f>
        <v>#N/A</v>
      </c>
      <c r="K148" s="172" t="e">
        <f t="shared" ca="1" si="263"/>
        <v>#N/A</v>
      </c>
      <c r="L148" s="140" t="e">
        <f ca="1">VLOOKUP($D148,Curves!$N$2:$T$2600,2)*$B148</f>
        <v>#N/A</v>
      </c>
      <c r="M148" s="141" t="e">
        <f ca="1">VLOOKUP($D148,Curves!$N$2:$T$2600,3)*$B148</f>
        <v>#N/A</v>
      </c>
      <c r="N148" s="181" t="e">
        <f t="shared" ca="1" si="264"/>
        <v>#N/A</v>
      </c>
      <c r="O148" s="182" t="e">
        <f t="shared" ca="1" si="265"/>
        <v>#N/A</v>
      </c>
      <c r="P148" s="173" t="e">
        <f t="shared" ca="1" si="260"/>
        <v>#N/A</v>
      </c>
      <c r="Q148" s="140" t="e">
        <f ca="1">VLOOKUP($D148,Curves!$N$2:$T$2600,4)*$B148</f>
        <v>#N/A</v>
      </c>
      <c r="R148" s="141" t="e">
        <f ca="1">VLOOKUP($D148,Curves!$N$2:$T$2600,5)*$B148</f>
        <v>#N/A</v>
      </c>
      <c r="S148" s="181" t="e">
        <f t="shared" ca="1" si="266"/>
        <v>#N/A</v>
      </c>
      <c r="T148" s="182" t="e">
        <f t="shared" ca="1" si="267"/>
        <v>#N/A</v>
      </c>
      <c r="U148" s="151" t="e">
        <f t="shared" ca="1" si="268"/>
        <v>#N/A</v>
      </c>
      <c r="V148" s="151" t="e">
        <f t="shared" ca="1" si="269"/>
        <v>#N/A</v>
      </c>
      <c r="W148" s="151" t="e">
        <f t="shared" ca="1" si="270"/>
        <v>#N/A</v>
      </c>
      <c r="X148" s="343" t="e">
        <f ca="1">VLOOKUP($D148,[2]CurveFetch!$D$8:$S$13000,16,0)*$B148</f>
        <v>#N/A</v>
      </c>
      <c r="Y148" s="141" t="e">
        <f ca="1">VLOOKUP($D148,Curves!$N$2:$T$2600,7)*$B148</f>
        <v>#N/A</v>
      </c>
      <c r="Z148" s="200" t="e">
        <f t="shared" ca="1" si="271"/>
        <v>#N/A</v>
      </c>
      <c r="AA148" s="181" t="e">
        <f t="shared" ca="1" si="272"/>
        <v>#N/A</v>
      </c>
      <c r="AB148" s="181" t="e">
        <f t="shared" ca="1" si="273"/>
        <v>#N/A</v>
      </c>
      <c r="AC148" s="181" t="e">
        <f t="shared" ca="1" si="273"/>
        <v>#N/A</v>
      </c>
      <c r="AD148" s="181" t="e">
        <f t="shared" ca="1" si="274"/>
        <v>#N/A</v>
      </c>
      <c r="AE148" s="182" t="e">
        <f t="shared" ca="1" si="275"/>
        <v>#N/A</v>
      </c>
      <c r="AF148" s="23" t="e">
        <f t="shared" ca="1" si="301"/>
        <v>#N/A</v>
      </c>
      <c r="AG148" s="23" t="e">
        <f t="shared" ca="1" si="302"/>
        <v>#N/A</v>
      </c>
      <c r="AH148" s="23" t="e">
        <f t="shared" ref="AH148:AH211" ca="1" si="319">$AH$7*$J$2*$J$5*$N148</f>
        <v>#N/A</v>
      </c>
      <c r="AI148" s="23" t="e">
        <f t="shared" ref="AI148:AI211" ca="1" si="320">$AH$7*$J$2*$J$5*$O148</f>
        <v>#N/A</v>
      </c>
      <c r="AJ148" s="23" t="e">
        <f t="shared" ca="1" si="206"/>
        <v>#N/A</v>
      </c>
      <c r="AK148" s="23" t="e">
        <f t="shared" ca="1" si="207"/>
        <v>#N/A</v>
      </c>
      <c r="AL148" s="23" t="e">
        <f t="shared" ca="1" si="216"/>
        <v>#N/A</v>
      </c>
      <c r="AM148" s="23" t="e">
        <f t="shared" ca="1" si="217"/>
        <v>#N/A</v>
      </c>
      <c r="AN148" s="23" t="e">
        <f t="shared" ca="1" si="224"/>
        <v>#N/A</v>
      </c>
      <c r="AO148" s="23" t="e">
        <f t="shared" ca="1" si="225"/>
        <v>#N/A</v>
      </c>
      <c r="AP148" s="23" t="e">
        <f t="shared" ca="1" si="218"/>
        <v>#N/A</v>
      </c>
      <c r="AQ148" s="23" t="e">
        <f t="shared" ca="1" si="219"/>
        <v>#N/A</v>
      </c>
      <c r="AR148" s="23" t="e">
        <f t="shared" ca="1" si="228"/>
        <v>#N/A</v>
      </c>
      <c r="AS148" s="23" t="e">
        <f t="shared" ca="1" si="229"/>
        <v>#N/A</v>
      </c>
      <c r="AT148" s="23" t="e">
        <f t="shared" ca="1" si="248"/>
        <v>#N/A</v>
      </c>
      <c r="AU148" s="23" t="e">
        <f t="shared" ca="1" si="249"/>
        <v>#N/A</v>
      </c>
      <c r="AV148" s="228" t="e">
        <f t="shared" ca="1" si="279"/>
        <v>#N/A</v>
      </c>
      <c r="AW148" s="26" t="e">
        <f t="shared" ca="1" si="280"/>
        <v>#N/A</v>
      </c>
      <c r="AX148" s="228" t="e">
        <f t="shared" ca="1" si="281"/>
        <v>#N/A</v>
      </c>
      <c r="AY148" s="23" t="e">
        <f t="shared" ca="1" si="295"/>
        <v>#N/A</v>
      </c>
      <c r="AZ148" s="23" t="e">
        <f t="shared" ca="1" si="296"/>
        <v>#N/A</v>
      </c>
      <c r="BA148" s="23" t="e">
        <f t="shared" ca="1" si="303"/>
        <v>#N/A</v>
      </c>
      <c r="BB148" s="23" t="e">
        <f t="shared" ca="1" si="304"/>
        <v>#N/A</v>
      </c>
      <c r="BC148" s="23" t="e">
        <f t="shared" ca="1" si="297"/>
        <v>#N/A</v>
      </c>
      <c r="BD148" s="23" t="e">
        <f t="shared" ca="1" si="298"/>
        <v>#N/A</v>
      </c>
      <c r="BE148" s="23" t="e">
        <f t="shared" ca="1" si="305"/>
        <v>#N/A</v>
      </c>
      <c r="BF148" s="23" t="e">
        <f t="shared" ca="1" si="306"/>
        <v>#N/A</v>
      </c>
      <c r="BG148" s="23" t="e">
        <f t="shared" ca="1" si="311"/>
        <v>#N/A</v>
      </c>
      <c r="BH148" s="23" t="e">
        <f t="shared" ca="1" si="312"/>
        <v>#N/A</v>
      </c>
      <c r="BI148" s="23" t="e">
        <f t="shared" ca="1" si="202"/>
        <v>#N/A</v>
      </c>
      <c r="BJ148" s="23" t="e">
        <f t="shared" ca="1" si="203"/>
        <v>#N/A</v>
      </c>
      <c r="BK148" s="23" t="e">
        <f t="shared" ca="1" si="204"/>
        <v>#N/A</v>
      </c>
      <c r="BL148" s="23" t="e">
        <f t="shared" ca="1" si="205"/>
        <v>#N/A</v>
      </c>
      <c r="BM148" s="23" t="e">
        <f t="shared" ca="1" si="208"/>
        <v>#N/A</v>
      </c>
      <c r="BN148" s="23" t="e">
        <f t="shared" ca="1" si="209"/>
        <v>#N/A</v>
      </c>
      <c r="BO148" s="23" t="e">
        <f t="shared" ca="1" si="226"/>
        <v>#N/A</v>
      </c>
      <c r="BP148" s="23" t="e">
        <f t="shared" ca="1" si="227"/>
        <v>#N/A</v>
      </c>
      <c r="BQ148" s="23" t="e">
        <f t="shared" ca="1" si="236"/>
        <v>#N/A</v>
      </c>
      <c r="BR148" s="23" t="e">
        <f t="shared" ca="1" si="237"/>
        <v>#N/A</v>
      </c>
      <c r="BS148" s="23" t="e">
        <f t="shared" ca="1" si="252"/>
        <v>#N/A</v>
      </c>
      <c r="BT148" s="23" t="e">
        <f t="shared" ca="1" si="253"/>
        <v>#N/A</v>
      </c>
      <c r="BU148" s="23" t="e">
        <f t="shared" ca="1" si="254"/>
        <v>#N/A</v>
      </c>
      <c r="BV148" s="23" t="e">
        <f t="shared" ca="1" si="255"/>
        <v>#N/A</v>
      </c>
      <c r="BW148" s="389" t="e">
        <f t="shared" ca="1" si="282"/>
        <v>#N/A</v>
      </c>
      <c r="BX148" s="224" t="e">
        <f t="shared" ca="1" si="283"/>
        <v>#N/A</v>
      </c>
      <c r="BY148" s="93" t="e">
        <f t="shared" ca="1" si="284"/>
        <v>#N/A</v>
      </c>
      <c r="BZ148" s="23" t="e">
        <f t="shared" ca="1" si="309"/>
        <v>#N/A</v>
      </c>
      <c r="CA148" s="23" t="e">
        <f t="shared" ca="1" si="310"/>
        <v>#N/A</v>
      </c>
      <c r="CB148" s="23" t="e">
        <f t="shared" ca="1" si="210"/>
        <v>#N/A</v>
      </c>
      <c r="CC148" s="23" t="e">
        <f t="shared" ca="1" si="211"/>
        <v>#N/A</v>
      </c>
      <c r="CD148" s="23" t="e">
        <f t="shared" ca="1" si="240"/>
        <v>#N/A</v>
      </c>
      <c r="CE148" s="23" t="e">
        <f t="shared" ca="1" si="241"/>
        <v>#N/A</v>
      </c>
      <c r="CF148" s="228" t="e">
        <f t="shared" ca="1" si="285"/>
        <v>#N/A</v>
      </c>
      <c r="CG148" s="224" t="e">
        <f t="shared" ca="1" si="286"/>
        <v>#N/A</v>
      </c>
      <c r="CH148" s="228" t="e">
        <f t="shared" ca="1" si="287"/>
        <v>#N/A</v>
      </c>
      <c r="CI148" s="23" t="e">
        <f t="shared" ca="1" si="288"/>
        <v>#N/A</v>
      </c>
      <c r="CJ148" s="23" t="e">
        <f t="shared" ca="1" si="289"/>
        <v>#N/A</v>
      </c>
      <c r="CK148" s="23" t="e">
        <f t="shared" ca="1" si="293"/>
        <v>#N/A</v>
      </c>
      <c r="CL148" s="23" t="e">
        <f t="shared" ca="1" si="294"/>
        <v>#N/A</v>
      </c>
      <c r="CM148" s="23" t="e">
        <f t="shared" ca="1" si="299"/>
        <v>#N/A</v>
      </c>
      <c r="CN148" s="23" t="e">
        <f t="shared" ca="1" si="300"/>
        <v>#N/A</v>
      </c>
      <c r="CO148" s="23" t="e">
        <f t="shared" ca="1" si="307"/>
        <v>#N/A</v>
      </c>
      <c r="CP148" s="23" t="e">
        <f t="shared" ca="1" si="308"/>
        <v>#N/A</v>
      </c>
      <c r="CQ148" s="23" t="e">
        <f t="shared" ca="1" si="313"/>
        <v>#N/A</v>
      </c>
      <c r="CR148" s="23" t="e">
        <f t="shared" ca="1" si="314"/>
        <v>#N/A</v>
      </c>
      <c r="CS148" s="23" t="e">
        <f t="shared" ca="1" si="315"/>
        <v>#N/A</v>
      </c>
      <c r="CT148" s="23" t="e">
        <f t="shared" ca="1" si="316"/>
        <v>#N/A</v>
      </c>
      <c r="CU148" s="23" t="e">
        <f t="shared" ca="1" si="196"/>
        <v>#N/A</v>
      </c>
      <c r="CV148" s="23" t="e">
        <f t="shared" ca="1" si="197"/>
        <v>#N/A</v>
      </c>
      <c r="CW148" s="23" t="e">
        <f t="shared" ca="1" si="234"/>
        <v>#N/A</v>
      </c>
      <c r="CX148" s="23" t="e">
        <f t="shared" ca="1" si="235"/>
        <v>#N/A</v>
      </c>
      <c r="CY148" s="23" t="e">
        <f t="shared" ca="1" si="198"/>
        <v>#N/A</v>
      </c>
      <c r="CZ148" s="23" t="e">
        <f t="shared" ca="1" si="199"/>
        <v>#N/A</v>
      </c>
      <c r="DA148" s="23" t="e">
        <f t="shared" ca="1" si="212"/>
        <v>#N/A</v>
      </c>
      <c r="DB148" s="23" t="e">
        <f t="shared" ca="1" si="213"/>
        <v>#N/A</v>
      </c>
      <c r="DC148" s="23"/>
      <c r="DD148" s="23"/>
      <c r="DE148" s="23" t="e">
        <f t="shared" ca="1" si="214"/>
        <v>#N/A</v>
      </c>
      <c r="DF148" s="23" t="e">
        <f t="shared" ca="1" si="215"/>
        <v>#N/A</v>
      </c>
      <c r="DG148" s="23" t="e">
        <f t="shared" ca="1" si="220"/>
        <v>#N/A</v>
      </c>
      <c r="DH148" s="23" t="e">
        <f t="shared" ca="1" si="221"/>
        <v>#N/A</v>
      </c>
      <c r="DI148" s="23" t="e">
        <f t="shared" ca="1" si="230"/>
        <v>#N/A</v>
      </c>
      <c r="DJ148" s="23" t="e">
        <f t="shared" ca="1" si="231"/>
        <v>#N/A</v>
      </c>
      <c r="DK148" s="23" t="e">
        <f t="shared" ca="1" si="238"/>
        <v>#N/A</v>
      </c>
      <c r="DL148" s="23" t="e">
        <f t="shared" ca="1" si="239"/>
        <v>#N/A</v>
      </c>
      <c r="DM148" s="23" t="e">
        <f t="shared" ca="1" si="242"/>
        <v>#N/A</v>
      </c>
      <c r="DN148" s="23" t="e">
        <f t="shared" ca="1" si="243"/>
        <v>#N/A</v>
      </c>
      <c r="DO148" s="23" t="e">
        <f t="shared" ca="1" si="244"/>
        <v>#N/A</v>
      </c>
      <c r="DP148" s="23" t="e">
        <f t="shared" ca="1" si="245"/>
        <v>#N/A</v>
      </c>
      <c r="DQ148" s="23" t="e">
        <f t="shared" ca="1" si="258"/>
        <v>#N/A</v>
      </c>
      <c r="DR148" s="23" t="e">
        <f t="shared" ca="1" si="259"/>
        <v>#N/A</v>
      </c>
      <c r="DS148" s="228" t="e">
        <f t="shared" ca="1" si="290"/>
        <v>#N/A</v>
      </c>
      <c r="DT148" s="93" t="e">
        <f t="shared" ca="1" si="291"/>
        <v>#N/A</v>
      </c>
      <c r="DU148" s="228" t="e">
        <f t="shared" ca="1" si="292"/>
        <v>#N/A</v>
      </c>
      <c r="DZ148" s="23" t="e">
        <f t="shared" ca="1" si="317"/>
        <v>#N/A</v>
      </c>
      <c r="EA148" s="23" t="e">
        <f t="shared" ca="1" si="318"/>
        <v>#N/A</v>
      </c>
      <c r="EB148" s="23" t="e">
        <f t="shared" ca="1" si="200"/>
        <v>#N/A</v>
      </c>
      <c r="EC148" s="23" t="e">
        <f t="shared" ca="1" si="201"/>
        <v>#N/A</v>
      </c>
      <c r="ED148" s="23" t="e">
        <f t="shared" ca="1" si="222"/>
        <v>#N/A</v>
      </c>
      <c r="EE148" s="23" t="e">
        <f t="shared" ca="1" si="223"/>
        <v>#N/A</v>
      </c>
      <c r="EF148" s="23" t="e">
        <f t="shared" ca="1" si="250"/>
        <v>#N/A</v>
      </c>
      <c r="EG148" s="23" t="e">
        <f t="shared" ca="1" si="251"/>
        <v>#N/A</v>
      </c>
      <c r="EH148" s="23" t="e">
        <f t="shared" ca="1" si="232"/>
        <v>#N/A</v>
      </c>
      <c r="EI148" s="23" t="e">
        <f t="shared" ca="1" si="233"/>
        <v>#N/A</v>
      </c>
      <c r="EJ148" s="23" t="e">
        <f t="shared" ca="1" si="246"/>
        <v>#N/A</v>
      </c>
      <c r="EK148" s="23" t="e">
        <f t="shared" ca="1" si="247"/>
        <v>#N/A</v>
      </c>
      <c r="EL148" s="23" t="e">
        <f t="shared" ca="1" si="256"/>
        <v>#N/A</v>
      </c>
      <c r="EM148" s="23" t="e">
        <f t="shared" ca="1" si="257"/>
        <v>#N/A</v>
      </c>
      <c r="EN148" s="228" t="e">
        <f t="shared" ca="1" si="276"/>
        <v>#N/A</v>
      </c>
      <c r="EO148" s="93" t="e">
        <f t="shared" ca="1" si="277"/>
        <v>#N/A</v>
      </c>
      <c r="EP148" s="93" t="e">
        <f t="shared" ca="1" si="278"/>
        <v>#N/A</v>
      </c>
    </row>
    <row r="149" spans="1:146" x14ac:dyDescent="0.2">
      <c r="A149" s="172" t="e">
        <f ca="1">VLOOKUP($D149,Curves!$A$2:$I$1700,9)</f>
        <v>#N/A</v>
      </c>
      <c r="B149" s="86" t="e">
        <f t="shared" ca="1" si="261"/>
        <v>#N/A</v>
      </c>
      <c r="C149" s="86">
        <f t="shared" si="262"/>
        <v>31</v>
      </c>
      <c r="D149" s="139">
        <v>41183</v>
      </c>
      <c r="E149" s="173" t="e">
        <f ca="1">VLOOKUP($D149,Curves!$A$2:$H$1700,2)*$B149</f>
        <v>#N/A</v>
      </c>
      <c r="F149" s="172" t="e">
        <f ca="1">VLOOKUP($D149,Curves!$A$2:$H$1700,3)*$B149</f>
        <v>#N/A</v>
      </c>
      <c r="G149" s="172" t="e">
        <f ca="1">VLOOKUP($D149,Curves!$A$2:$H$1700,7)*$B149</f>
        <v>#N/A</v>
      </c>
      <c r="H149" s="172" t="e">
        <f ca="1">VLOOKUP($D149,Curves!$A$2:$H$1700,5)*$B149</f>
        <v>#N/A</v>
      </c>
      <c r="I149" s="172" t="e">
        <f ca="1">VLOOKUP($D149,Curves!$A$2:$H$1700,4)*$B149</f>
        <v>#N/A</v>
      </c>
      <c r="J149" s="174" t="e">
        <f ca="1">VLOOKUP($D149,Curves!$A$2:$H$1700,8)*$B149</f>
        <v>#N/A</v>
      </c>
      <c r="K149" s="172" t="e">
        <f t="shared" ca="1" si="263"/>
        <v>#N/A</v>
      </c>
      <c r="L149" s="140" t="e">
        <f ca="1">VLOOKUP($D149,Curves!$N$2:$T$2600,2)*$B149</f>
        <v>#N/A</v>
      </c>
      <c r="M149" s="141" t="e">
        <f ca="1">VLOOKUP($D149,Curves!$N$2:$T$2600,3)*$B149</f>
        <v>#N/A</v>
      </c>
      <c r="N149" s="181" t="e">
        <f t="shared" ca="1" si="264"/>
        <v>#N/A</v>
      </c>
      <c r="O149" s="182" t="e">
        <f t="shared" ca="1" si="265"/>
        <v>#N/A</v>
      </c>
      <c r="P149" s="173" t="e">
        <f t="shared" ca="1" si="260"/>
        <v>#N/A</v>
      </c>
      <c r="Q149" s="140" t="e">
        <f ca="1">VLOOKUP($D149,Curves!$N$2:$T$2600,4)*$B149</f>
        <v>#N/A</v>
      </c>
      <c r="R149" s="141" t="e">
        <f ca="1">VLOOKUP($D149,Curves!$N$2:$T$2600,5)*$B149</f>
        <v>#N/A</v>
      </c>
      <c r="S149" s="181" t="e">
        <f t="shared" ca="1" si="266"/>
        <v>#N/A</v>
      </c>
      <c r="T149" s="182" t="e">
        <f t="shared" ca="1" si="267"/>
        <v>#N/A</v>
      </c>
      <c r="U149" s="151" t="e">
        <f t="shared" ca="1" si="268"/>
        <v>#N/A</v>
      </c>
      <c r="V149" s="151" t="e">
        <f t="shared" ca="1" si="269"/>
        <v>#N/A</v>
      </c>
      <c r="W149" s="151" t="e">
        <f t="shared" ca="1" si="270"/>
        <v>#N/A</v>
      </c>
      <c r="X149" s="343" t="e">
        <f ca="1">VLOOKUP($D149,[2]CurveFetch!$D$8:$S$13000,16,0)*$B149</f>
        <v>#N/A</v>
      </c>
      <c r="Y149" s="141" t="e">
        <f ca="1">VLOOKUP($D149,Curves!$N$2:$T$2600,7)*$B149</f>
        <v>#N/A</v>
      </c>
      <c r="Z149" s="200" t="e">
        <f t="shared" ca="1" si="271"/>
        <v>#N/A</v>
      </c>
      <c r="AA149" s="181" t="e">
        <f t="shared" ca="1" si="272"/>
        <v>#N/A</v>
      </c>
      <c r="AB149" s="181" t="e">
        <f t="shared" ca="1" si="273"/>
        <v>#N/A</v>
      </c>
      <c r="AC149" s="181" t="e">
        <f t="shared" ca="1" si="273"/>
        <v>#N/A</v>
      </c>
      <c r="AD149" s="181" t="e">
        <f t="shared" ca="1" si="274"/>
        <v>#N/A</v>
      </c>
      <c r="AE149" s="182" t="e">
        <f t="shared" ca="1" si="275"/>
        <v>#N/A</v>
      </c>
      <c r="AF149" s="23" t="e">
        <f t="shared" ca="1" si="301"/>
        <v>#N/A</v>
      </c>
      <c r="AG149" s="23" t="e">
        <f t="shared" ca="1" si="302"/>
        <v>#N/A</v>
      </c>
      <c r="AH149" s="23" t="e">
        <f t="shared" ca="1" si="319"/>
        <v>#N/A</v>
      </c>
      <c r="AI149" s="23" t="e">
        <f t="shared" ca="1" si="320"/>
        <v>#N/A</v>
      </c>
      <c r="AJ149" s="23" t="e">
        <f t="shared" ca="1" si="206"/>
        <v>#N/A</v>
      </c>
      <c r="AK149" s="23" t="e">
        <f t="shared" ca="1" si="207"/>
        <v>#N/A</v>
      </c>
      <c r="AL149" s="23" t="e">
        <f t="shared" ca="1" si="216"/>
        <v>#N/A</v>
      </c>
      <c r="AM149" s="23" t="e">
        <f t="shared" ca="1" si="217"/>
        <v>#N/A</v>
      </c>
      <c r="AN149" s="23" t="e">
        <f t="shared" ca="1" si="224"/>
        <v>#N/A</v>
      </c>
      <c r="AO149" s="23" t="e">
        <f t="shared" ca="1" si="225"/>
        <v>#N/A</v>
      </c>
      <c r="AP149" s="23" t="e">
        <f t="shared" ca="1" si="218"/>
        <v>#N/A</v>
      </c>
      <c r="AQ149" s="23" t="e">
        <f t="shared" ca="1" si="219"/>
        <v>#N/A</v>
      </c>
      <c r="AR149" s="23" t="e">
        <f t="shared" ca="1" si="228"/>
        <v>#N/A</v>
      </c>
      <c r="AS149" s="23" t="e">
        <f t="shared" ca="1" si="229"/>
        <v>#N/A</v>
      </c>
      <c r="AT149" s="23" t="e">
        <f t="shared" ca="1" si="248"/>
        <v>#N/A</v>
      </c>
      <c r="AU149" s="23" t="e">
        <f t="shared" ca="1" si="249"/>
        <v>#N/A</v>
      </c>
      <c r="AV149" s="228" t="e">
        <f t="shared" ca="1" si="279"/>
        <v>#N/A</v>
      </c>
      <c r="AW149" s="26" t="e">
        <f t="shared" ca="1" si="280"/>
        <v>#N/A</v>
      </c>
      <c r="AX149" s="228" t="e">
        <f t="shared" ca="1" si="281"/>
        <v>#N/A</v>
      </c>
      <c r="AY149" s="23" t="e">
        <f t="shared" ca="1" si="295"/>
        <v>#N/A</v>
      </c>
      <c r="AZ149" s="23" t="e">
        <f t="shared" ca="1" si="296"/>
        <v>#N/A</v>
      </c>
      <c r="BA149" s="23" t="e">
        <f t="shared" ca="1" si="303"/>
        <v>#N/A</v>
      </c>
      <c r="BB149" s="23" t="e">
        <f t="shared" ca="1" si="304"/>
        <v>#N/A</v>
      </c>
      <c r="BC149" s="23" t="e">
        <f t="shared" ca="1" si="297"/>
        <v>#N/A</v>
      </c>
      <c r="BD149" s="23" t="e">
        <f t="shared" ca="1" si="298"/>
        <v>#N/A</v>
      </c>
      <c r="BE149" s="23" t="e">
        <f t="shared" ca="1" si="305"/>
        <v>#N/A</v>
      </c>
      <c r="BF149" s="23" t="e">
        <f t="shared" ca="1" si="306"/>
        <v>#N/A</v>
      </c>
      <c r="BG149" s="23" t="e">
        <f t="shared" ca="1" si="311"/>
        <v>#N/A</v>
      </c>
      <c r="BH149" s="23" t="e">
        <f t="shared" ca="1" si="312"/>
        <v>#N/A</v>
      </c>
      <c r="BI149" s="23" t="e">
        <f t="shared" ca="1" si="202"/>
        <v>#N/A</v>
      </c>
      <c r="BJ149" s="23" t="e">
        <f t="shared" ca="1" si="203"/>
        <v>#N/A</v>
      </c>
      <c r="BK149" s="23" t="e">
        <f t="shared" ca="1" si="204"/>
        <v>#N/A</v>
      </c>
      <c r="BL149" s="23" t="e">
        <f t="shared" ca="1" si="205"/>
        <v>#N/A</v>
      </c>
      <c r="BM149" s="23" t="e">
        <f t="shared" ca="1" si="208"/>
        <v>#N/A</v>
      </c>
      <c r="BN149" s="23" t="e">
        <f t="shared" ca="1" si="209"/>
        <v>#N/A</v>
      </c>
      <c r="BO149" s="23" t="e">
        <f t="shared" ca="1" si="226"/>
        <v>#N/A</v>
      </c>
      <c r="BP149" s="23" t="e">
        <f t="shared" ca="1" si="227"/>
        <v>#N/A</v>
      </c>
      <c r="BQ149" s="23" t="e">
        <f t="shared" ca="1" si="236"/>
        <v>#N/A</v>
      </c>
      <c r="BR149" s="23" t="e">
        <f t="shared" ca="1" si="237"/>
        <v>#N/A</v>
      </c>
      <c r="BS149" s="23" t="e">
        <f t="shared" ca="1" si="252"/>
        <v>#N/A</v>
      </c>
      <c r="BT149" s="23" t="e">
        <f t="shared" ca="1" si="253"/>
        <v>#N/A</v>
      </c>
      <c r="BU149" s="23" t="e">
        <f t="shared" ca="1" si="254"/>
        <v>#N/A</v>
      </c>
      <c r="BV149" s="23" t="e">
        <f t="shared" ca="1" si="255"/>
        <v>#N/A</v>
      </c>
      <c r="BW149" s="389" t="e">
        <f t="shared" ca="1" si="282"/>
        <v>#N/A</v>
      </c>
      <c r="BX149" s="224" t="e">
        <f t="shared" ca="1" si="283"/>
        <v>#N/A</v>
      </c>
      <c r="BY149" s="93" t="e">
        <f t="shared" ca="1" si="284"/>
        <v>#N/A</v>
      </c>
      <c r="BZ149" s="23" t="e">
        <f t="shared" ca="1" si="309"/>
        <v>#N/A</v>
      </c>
      <c r="CA149" s="23" t="e">
        <f t="shared" ca="1" si="310"/>
        <v>#N/A</v>
      </c>
      <c r="CB149" s="23" t="e">
        <f t="shared" ca="1" si="210"/>
        <v>#N/A</v>
      </c>
      <c r="CC149" s="23" t="e">
        <f t="shared" ca="1" si="211"/>
        <v>#N/A</v>
      </c>
      <c r="CD149" s="23" t="e">
        <f t="shared" ca="1" si="240"/>
        <v>#N/A</v>
      </c>
      <c r="CE149" s="23" t="e">
        <f t="shared" ca="1" si="241"/>
        <v>#N/A</v>
      </c>
      <c r="CF149" s="228" t="e">
        <f t="shared" ca="1" si="285"/>
        <v>#N/A</v>
      </c>
      <c r="CG149" s="224" t="e">
        <f t="shared" ca="1" si="286"/>
        <v>#N/A</v>
      </c>
      <c r="CH149" s="228" t="e">
        <f t="shared" ca="1" si="287"/>
        <v>#N/A</v>
      </c>
      <c r="CI149" s="23" t="e">
        <f t="shared" ca="1" si="288"/>
        <v>#N/A</v>
      </c>
      <c r="CJ149" s="23" t="e">
        <f t="shared" ca="1" si="289"/>
        <v>#N/A</v>
      </c>
      <c r="CK149" s="23" t="e">
        <f t="shared" ca="1" si="293"/>
        <v>#N/A</v>
      </c>
      <c r="CL149" s="23" t="e">
        <f t="shared" ca="1" si="294"/>
        <v>#N/A</v>
      </c>
      <c r="CM149" s="23" t="e">
        <f t="shared" ca="1" si="299"/>
        <v>#N/A</v>
      </c>
      <c r="CN149" s="23" t="e">
        <f t="shared" ca="1" si="300"/>
        <v>#N/A</v>
      </c>
      <c r="CO149" s="23" t="e">
        <f t="shared" ca="1" si="307"/>
        <v>#N/A</v>
      </c>
      <c r="CP149" s="23" t="e">
        <f t="shared" ca="1" si="308"/>
        <v>#N/A</v>
      </c>
      <c r="CQ149" s="23" t="e">
        <f t="shared" ca="1" si="313"/>
        <v>#N/A</v>
      </c>
      <c r="CR149" s="23" t="e">
        <f t="shared" ca="1" si="314"/>
        <v>#N/A</v>
      </c>
      <c r="CS149" s="23" t="e">
        <f t="shared" ca="1" si="315"/>
        <v>#N/A</v>
      </c>
      <c r="CT149" s="23" t="e">
        <f t="shared" ca="1" si="316"/>
        <v>#N/A</v>
      </c>
      <c r="CU149" s="23" t="e">
        <f t="shared" ca="1" si="196"/>
        <v>#N/A</v>
      </c>
      <c r="CV149" s="23" t="e">
        <f t="shared" ca="1" si="197"/>
        <v>#N/A</v>
      </c>
      <c r="CW149" s="23" t="e">
        <f t="shared" ca="1" si="234"/>
        <v>#N/A</v>
      </c>
      <c r="CX149" s="23" t="e">
        <f t="shared" ca="1" si="235"/>
        <v>#N/A</v>
      </c>
      <c r="CY149" s="23" t="e">
        <f t="shared" ca="1" si="198"/>
        <v>#N/A</v>
      </c>
      <c r="CZ149" s="23" t="e">
        <f t="shared" ca="1" si="199"/>
        <v>#N/A</v>
      </c>
      <c r="DA149" s="23" t="e">
        <f t="shared" ca="1" si="212"/>
        <v>#N/A</v>
      </c>
      <c r="DB149" s="23" t="e">
        <f t="shared" ca="1" si="213"/>
        <v>#N/A</v>
      </c>
      <c r="DC149" s="23"/>
      <c r="DD149" s="23"/>
      <c r="DE149" s="23" t="e">
        <f t="shared" ca="1" si="214"/>
        <v>#N/A</v>
      </c>
      <c r="DF149" s="23" t="e">
        <f t="shared" ca="1" si="215"/>
        <v>#N/A</v>
      </c>
      <c r="DG149" s="23" t="e">
        <f t="shared" ca="1" si="220"/>
        <v>#N/A</v>
      </c>
      <c r="DH149" s="23" t="e">
        <f t="shared" ca="1" si="221"/>
        <v>#N/A</v>
      </c>
      <c r="DI149" s="23" t="e">
        <f t="shared" ca="1" si="230"/>
        <v>#N/A</v>
      </c>
      <c r="DJ149" s="23" t="e">
        <f t="shared" ca="1" si="231"/>
        <v>#N/A</v>
      </c>
      <c r="DK149" s="23" t="e">
        <f t="shared" ca="1" si="238"/>
        <v>#N/A</v>
      </c>
      <c r="DL149" s="23" t="e">
        <f t="shared" ca="1" si="239"/>
        <v>#N/A</v>
      </c>
      <c r="DM149" s="23" t="e">
        <f t="shared" ca="1" si="242"/>
        <v>#N/A</v>
      </c>
      <c r="DN149" s="23" t="e">
        <f t="shared" ca="1" si="243"/>
        <v>#N/A</v>
      </c>
      <c r="DO149" s="23" t="e">
        <f t="shared" ca="1" si="244"/>
        <v>#N/A</v>
      </c>
      <c r="DP149" s="23" t="e">
        <f t="shared" ca="1" si="245"/>
        <v>#N/A</v>
      </c>
      <c r="DQ149" s="23" t="e">
        <f t="shared" ca="1" si="258"/>
        <v>#N/A</v>
      </c>
      <c r="DR149" s="23" t="e">
        <f t="shared" ca="1" si="259"/>
        <v>#N/A</v>
      </c>
      <c r="DS149" s="228" t="e">
        <f t="shared" ca="1" si="290"/>
        <v>#N/A</v>
      </c>
      <c r="DT149" s="93" t="e">
        <f t="shared" ca="1" si="291"/>
        <v>#N/A</v>
      </c>
      <c r="DU149" s="228" t="e">
        <f t="shared" ca="1" si="292"/>
        <v>#N/A</v>
      </c>
      <c r="DZ149" s="23" t="e">
        <f t="shared" ca="1" si="317"/>
        <v>#N/A</v>
      </c>
      <c r="EA149" s="23" t="e">
        <f t="shared" ca="1" si="318"/>
        <v>#N/A</v>
      </c>
      <c r="EB149" s="23" t="e">
        <f t="shared" ca="1" si="200"/>
        <v>#N/A</v>
      </c>
      <c r="EC149" s="23" t="e">
        <f t="shared" ca="1" si="201"/>
        <v>#N/A</v>
      </c>
      <c r="ED149" s="23" t="e">
        <f t="shared" ca="1" si="222"/>
        <v>#N/A</v>
      </c>
      <c r="EE149" s="23" t="e">
        <f t="shared" ca="1" si="223"/>
        <v>#N/A</v>
      </c>
      <c r="EF149" s="23" t="e">
        <f t="shared" ca="1" si="250"/>
        <v>#N/A</v>
      </c>
      <c r="EG149" s="23" t="e">
        <f t="shared" ca="1" si="251"/>
        <v>#N/A</v>
      </c>
      <c r="EH149" s="23" t="e">
        <f t="shared" ca="1" si="232"/>
        <v>#N/A</v>
      </c>
      <c r="EI149" s="23" t="e">
        <f t="shared" ca="1" si="233"/>
        <v>#N/A</v>
      </c>
      <c r="EJ149" s="23" t="e">
        <f t="shared" ca="1" si="246"/>
        <v>#N/A</v>
      </c>
      <c r="EK149" s="23" t="e">
        <f t="shared" ca="1" si="247"/>
        <v>#N/A</v>
      </c>
      <c r="EL149" s="23" t="e">
        <f t="shared" ca="1" si="256"/>
        <v>#N/A</v>
      </c>
      <c r="EM149" s="23" t="e">
        <f t="shared" ca="1" si="257"/>
        <v>#N/A</v>
      </c>
      <c r="EN149" s="228" t="e">
        <f t="shared" ca="1" si="276"/>
        <v>#N/A</v>
      </c>
      <c r="EO149" s="93" t="e">
        <f t="shared" ca="1" si="277"/>
        <v>#N/A</v>
      </c>
      <c r="EP149" s="93" t="e">
        <f t="shared" ca="1" si="278"/>
        <v>#N/A</v>
      </c>
    </row>
    <row r="150" spans="1:146" x14ac:dyDescent="0.2">
      <c r="A150" s="172" t="e">
        <f ca="1">VLOOKUP($D150,Curves!$A$2:$I$1700,9)</f>
        <v>#N/A</v>
      </c>
      <c r="B150" s="86" t="e">
        <f t="shared" ca="1" si="261"/>
        <v>#N/A</v>
      </c>
      <c r="C150" s="86">
        <f t="shared" si="262"/>
        <v>30</v>
      </c>
      <c r="D150" s="139">
        <v>41214</v>
      </c>
      <c r="E150" s="173" t="e">
        <f ca="1">VLOOKUP($D150,Curves!$A$2:$H$1700,2)*$B150</f>
        <v>#N/A</v>
      </c>
      <c r="F150" s="172" t="e">
        <f ca="1">VLOOKUP($D150,Curves!$A$2:$H$1700,3)*$B150</f>
        <v>#N/A</v>
      </c>
      <c r="G150" s="172" t="e">
        <f ca="1">VLOOKUP($D150,Curves!$A$2:$H$1700,7)*$B150</f>
        <v>#N/A</v>
      </c>
      <c r="H150" s="172" t="e">
        <f ca="1">VLOOKUP($D150,Curves!$A$2:$H$1700,5)*$B150</f>
        <v>#N/A</v>
      </c>
      <c r="I150" s="172" t="e">
        <f ca="1">VLOOKUP($D150,Curves!$A$2:$H$1700,4)*$B150</f>
        <v>#N/A</v>
      </c>
      <c r="J150" s="174" t="e">
        <f ca="1">VLOOKUP($D150,Curves!$A$2:$H$1700,8)*$B150</f>
        <v>#N/A</v>
      </c>
      <c r="K150" s="172" t="e">
        <f t="shared" ca="1" si="263"/>
        <v>#N/A</v>
      </c>
      <c r="L150" s="140" t="e">
        <f ca="1">VLOOKUP($D150,Curves!$N$2:$T$2600,2)*$B150</f>
        <v>#N/A</v>
      </c>
      <c r="M150" s="141" t="e">
        <f ca="1">VLOOKUP($D150,Curves!$N$2:$T$2600,3)*$B150</f>
        <v>#N/A</v>
      </c>
      <c r="N150" s="181" t="e">
        <f t="shared" ca="1" si="264"/>
        <v>#N/A</v>
      </c>
      <c r="O150" s="182" t="e">
        <f t="shared" ca="1" si="265"/>
        <v>#N/A</v>
      </c>
      <c r="P150" s="173" t="e">
        <f t="shared" ca="1" si="260"/>
        <v>#N/A</v>
      </c>
      <c r="Q150" s="140" t="e">
        <f ca="1">VLOOKUP($D150,Curves!$N$2:$T$2600,4)*$B150</f>
        <v>#N/A</v>
      </c>
      <c r="R150" s="141" t="e">
        <f ca="1">VLOOKUP($D150,Curves!$N$2:$T$2600,5)*$B150</f>
        <v>#N/A</v>
      </c>
      <c r="S150" s="181" t="e">
        <f t="shared" ca="1" si="266"/>
        <v>#N/A</v>
      </c>
      <c r="T150" s="182" t="e">
        <f t="shared" ca="1" si="267"/>
        <v>#N/A</v>
      </c>
      <c r="U150" s="151" t="e">
        <f t="shared" ca="1" si="268"/>
        <v>#N/A</v>
      </c>
      <c r="V150" s="151" t="e">
        <f t="shared" ca="1" si="269"/>
        <v>#N/A</v>
      </c>
      <c r="W150" s="151" t="e">
        <f t="shared" ca="1" si="270"/>
        <v>#N/A</v>
      </c>
      <c r="X150" s="343" t="e">
        <f ca="1">VLOOKUP($D150,[2]CurveFetch!$D$8:$S$13000,16,0)*$B150</f>
        <v>#N/A</v>
      </c>
      <c r="Y150" s="141" t="e">
        <f ca="1">VLOOKUP($D150,Curves!$N$2:$T$2600,7)*$B150</f>
        <v>#N/A</v>
      </c>
      <c r="Z150" s="200" t="e">
        <f t="shared" ca="1" si="271"/>
        <v>#N/A</v>
      </c>
      <c r="AA150" s="181" t="e">
        <f t="shared" ca="1" si="272"/>
        <v>#N/A</v>
      </c>
      <c r="AB150" s="181" t="e">
        <f t="shared" ca="1" si="273"/>
        <v>#N/A</v>
      </c>
      <c r="AC150" s="181" t="e">
        <f t="shared" ca="1" si="273"/>
        <v>#N/A</v>
      </c>
      <c r="AD150" s="181" t="e">
        <f t="shared" ca="1" si="274"/>
        <v>#N/A</v>
      </c>
      <c r="AE150" s="182" t="e">
        <f t="shared" ca="1" si="275"/>
        <v>#N/A</v>
      </c>
      <c r="AF150" s="23" t="e">
        <f t="shared" ca="1" si="301"/>
        <v>#N/A</v>
      </c>
      <c r="AG150" s="23" t="e">
        <f t="shared" ca="1" si="302"/>
        <v>#N/A</v>
      </c>
      <c r="AH150" s="23" t="e">
        <f t="shared" ca="1" si="319"/>
        <v>#N/A</v>
      </c>
      <c r="AI150" s="23" t="e">
        <f t="shared" ca="1" si="320"/>
        <v>#N/A</v>
      </c>
      <c r="AJ150" s="23" t="e">
        <f t="shared" ca="1" si="206"/>
        <v>#N/A</v>
      </c>
      <c r="AK150" s="23" t="e">
        <f t="shared" ca="1" si="207"/>
        <v>#N/A</v>
      </c>
      <c r="AL150" s="23" t="e">
        <f t="shared" ca="1" si="216"/>
        <v>#N/A</v>
      </c>
      <c r="AM150" s="23" t="e">
        <f t="shared" ca="1" si="217"/>
        <v>#N/A</v>
      </c>
      <c r="AN150" s="23" t="e">
        <f t="shared" ca="1" si="224"/>
        <v>#N/A</v>
      </c>
      <c r="AO150" s="23" t="e">
        <f t="shared" ca="1" si="225"/>
        <v>#N/A</v>
      </c>
      <c r="AP150" s="23" t="e">
        <f t="shared" ca="1" si="218"/>
        <v>#N/A</v>
      </c>
      <c r="AQ150" s="23" t="e">
        <f t="shared" ca="1" si="219"/>
        <v>#N/A</v>
      </c>
      <c r="AR150" s="23" t="e">
        <f t="shared" ca="1" si="228"/>
        <v>#N/A</v>
      </c>
      <c r="AS150" s="23" t="e">
        <f t="shared" ca="1" si="229"/>
        <v>#N/A</v>
      </c>
      <c r="AT150" s="23" t="e">
        <f t="shared" ca="1" si="248"/>
        <v>#N/A</v>
      </c>
      <c r="AU150" s="23" t="e">
        <f t="shared" ca="1" si="249"/>
        <v>#N/A</v>
      </c>
      <c r="AV150" s="228" t="e">
        <f t="shared" ca="1" si="279"/>
        <v>#N/A</v>
      </c>
      <c r="AW150" s="26" t="e">
        <f t="shared" ca="1" si="280"/>
        <v>#N/A</v>
      </c>
      <c r="AX150" s="228" t="e">
        <f t="shared" ca="1" si="281"/>
        <v>#N/A</v>
      </c>
      <c r="AY150" s="23" t="e">
        <f t="shared" ca="1" si="295"/>
        <v>#N/A</v>
      </c>
      <c r="AZ150" s="23" t="e">
        <f t="shared" ca="1" si="296"/>
        <v>#N/A</v>
      </c>
      <c r="BA150" s="23" t="e">
        <f t="shared" ca="1" si="303"/>
        <v>#N/A</v>
      </c>
      <c r="BB150" s="23" t="e">
        <f t="shared" ca="1" si="304"/>
        <v>#N/A</v>
      </c>
      <c r="BC150" s="23" t="e">
        <f t="shared" ca="1" si="297"/>
        <v>#N/A</v>
      </c>
      <c r="BD150" s="23" t="e">
        <f t="shared" ca="1" si="298"/>
        <v>#N/A</v>
      </c>
      <c r="BE150" s="23" t="e">
        <f t="shared" ca="1" si="305"/>
        <v>#N/A</v>
      </c>
      <c r="BF150" s="23" t="e">
        <f t="shared" ca="1" si="306"/>
        <v>#N/A</v>
      </c>
      <c r="BG150" s="23" t="e">
        <f t="shared" ca="1" si="311"/>
        <v>#N/A</v>
      </c>
      <c r="BH150" s="23" t="e">
        <f t="shared" ca="1" si="312"/>
        <v>#N/A</v>
      </c>
      <c r="BI150" s="23" t="e">
        <f t="shared" ca="1" si="202"/>
        <v>#N/A</v>
      </c>
      <c r="BJ150" s="23" t="e">
        <f t="shared" ca="1" si="203"/>
        <v>#N/A</v>
      </c>
      <c r="BK150" s="23" t="e">
        <f t="shared" ca="1" si="204"/>
        <v>#N/A</v>
      </c>
      <c r="BL150" s="23" t="e">
        <f t="shared" ca="1" si="205"/>
        <v>#N/A</v>
      </c>
      <c r="BM150" s="23" t="e">
        <f t="shared" ca="1" si="208"/>
        <v>#N/A</v>
      </c>
      <c r="BN150" s="23" t="e">
        <f t="shared" ca="1" si="209"/>
        <v>#N/A</v>
      </c>
      <c r="BO150" s="23" t="e">
        <f t="shared" ca="1" si="226"/>
        <v>#N/A</v>
      </c>
      <c r="BP150" s="23" t="e">
        <f t="shared" ca="1" si="227"/>
        <v>#N/A</v>
      </c>
      <c r="BQ150" s="23" t="e">
        <f t="shared" ca="1" si="236"/>
        <v>#N/A</v>
      </c>
      <c r="BR150" s="23" t="e">
        <f t="shared" ca="1" si="237"/>
        <v>#N/A</v>
      </c>
      <c r="BS150" s="23" t="e">
        <f t="shared" ca="1" si="252"/>
        <v>#N/A</v>
      </c>
      <c r="BT150" s="23" t="e">
        <f t="shared" ca="1" si="253"/>
        <v>#N/A</v>
      </c>
      <c r="BU150" s="23" t="e">
        <f t="shared" ca="1" si="254"/>
        <v>#N/A</v>
      </c>
      <c r="BV150" s="23" t="e">
        <f t="shared" ca="1" si="255"/>
        <v>#N/A</v>
      </c>
      <c r="BW150" s="389" t="e">
        <f t="shared" ca="1" si="282"/>
        <v>#N/A</v>
      </c>
      <c r="BX150" s="224" t="e">
        <f t="shared" ca="1" si="283"/>
        <v>#N/A</v>
      </c>
      <c r="BY150" s="93" t="e">
        <f t="shared" ca="1" si="284"/>
        <v>#N/A</v>
      </c>
      <c r="BZ150" s="23" t="e">
        <f t="shared" ca="1" si="309"/>
        <v>#N/A</v>
      </c>
      <c r="CA150" s="23" t="e">
        <f t="shared" ca="1" si="310"/>
        <v>#N/A</v>
      </c>
      <c r="CB150" s="23" t="e">
        <f t="shared" ca="1" si="210"/>
        <v>#N/A</v>
      </c>
      <c r="CC150" s="23" t="e">
        <f t="shared" ca="1" si="211"/>
        <v>#N/A</v>
      </c>
      <c r="CD150" s="23" t="e">
        <f t="shared" ca="1" si="240"/>
        <v>#N/A</v>
      </c>
      <c r="CE150" s="23" t="e">
        <f t="shared" ca="1" si="241"/>
        <v>#N/A</v>
      </c>
      <c r="CF150" s="228" t="e">
        <f t="shared" ca="1" si="285"/>
        <v>#N/A</v>
      </c>
      <c r="CG150" s="224" t="e">
        <f t="shared" ca="1" si="286"/>
        <v>#N/A</v>
      </c>
      <c r="CH150" s="228" t="e">
        <f t="shared" ca="1" si="287"/>
        <v>#N/A</v>
      </c>
      <c r="CI150" s="23" t="e">
        <f t="shared" ca="1" si="288"/>
        <v>#N/A</v>
      </c>
      <c r="CJ150" s="23" t="e">
        <f t="shared" ca="1" si="289"/>
        <v>#N/A</v>
      </c>
      <c r="CK150" s="23" t="e">
        <f t="shared" ca="1" si="293"/>
        <v>#N/A</v>
      </c>
      <c r="CL150" s="23" t="e">
        <f t="shared" ca="1" si="294"/>
        <v>#N/A</v>
      </c>
      <c r="CM150" s="23" t="e">
        <f t="shared" ca="1" si="299"/>
        <v>#N/A</v>
      </c>
      <c r="CN150" s="23" t="e">
        <f t="shared" ca="1" si="300"/>
        <v>#N/A</v>
      </c>
      <c r="CO150" s="23" t="e">
        <f t="shared" ca="1" si="307"/>
        <v>#N/A</v>
      </c>
      <c r="CP150" s="23" t="e">
        <f t="shared" ca="1" si="308"/>
        <v>#N/A</v>
      </c>
      <c r="CQ150" s="23" t="e">
        <f t="shared" ca="1" si="313"/>
        <v>#N/A</v>
      </c>
      <c r="CR150" s="23" t="e">
        <f t="shared" ca="1" si="314"/>
        <v>#N/A</v>
      </c>
      <c r="CS150" s="23" t="e">
        <f t="shared" ca="1" si="315"/>
        <v>#N/A</v>
      </c>
      <c r="CT150" s="23" t="e">
        <f t="shared" ca="1" si="316"/>
        <v>#N/A</v>
      </c>
      <c r="CU150" s="23" t="e">
        <f t="shared" ref="CU150:CU213" ca="1" si="321">$CU$7*$J$2*$J$5*$AB150</f>
        <v>#N/A</v>
      </c>
      <c r="CV150" s="23" t="e">
        <f t="shared" ref="CV150:CV213" ca="1" si="322">$CU$7*$J$3*$J$5*$AC150</f>
        <v>#N/A</v>
      </c>
      <c r="CW150" s="23" t="e">
        <f t="shared" ca="1" si="234"/>
        <v>#N/A</v>
      </c>
      <c r="CX150" s="23" t="e">
        <f t="shared" ca="1" si="235"/>
        <v>#N/A</v>
      </c>
      <c r="CY150" s="23" t="e">
        <f t="shared" ca="1" si="198"/>
        <v>#N/A</v>
      </c>
      <c r="CZ150" s="23" t="e">
        <f t="shared" ca="1" si="199"/>
        <v>#N/A</v>
      </c>
      <c r="DA150" s="23" t="e">
        <f t="shared" ca="1" si="212"/>
        <v>#N/A</v>
      </c>
      <c r="DB150" s="23" t="e">
        <f t="shared" ca="1" si="213"/>
        <v>#N/A</v>
      </c>
      <c r="DC150" s="23"/>
      <c r="DD150" s="23"/>
      <c r="DE150" s="23" t="e">
        <f t="shared" ca="1" si="214"/>
        <v>#N/A</v>
      </c>
      <c r="DF150" s="23" t="e">
        <f t="shared" ca="1" si="215"/>
        <v>#N/A</v>
      </c>
      <c r="DG150" s="23" t="e">
        <f t="shared" ca="1" si="220"/>
        <v>#N/A</v>
      </c>
      <c r="DH150" s="23" t="e">
        <f t="shared" ca="1" si="221"/>
        <v>#N/A</v>
      </c>
      <c r="DI150" s="23" t="e">
        <f t="shared" ca="1" si="230"/>
        <v>#N/A</v>
      </c>
      <c r="DJ150" s="23" t="e">
        <f t="shared" ca="1" si="231"/>
        <v>#N/A</v>
      </c>
      <c r="DK150" s="23" t="e">
        <f t="shared" ca="1" si="238"/>
        <v>#N/A</v>
      </c>
      <c r="DL150" s="23" t="e">
        <f t="shared" ca="1" si="239"/>
        <v>#N/A</v>
      </c>
      <c r="DM150" s="23" t="e">
        <f t="shared" ca="1" si="242"/>
        <v>#N/A</v>
      </c>
      <c r="DN150" s="23" t="e">
        <f t="shared" ca="1" si="243"/>
        <v>#N/A</v>
      </c>
      <c r="DO150" s="23" t="e">
        <f t="shared" ca="1" si="244"/>
        <v>#N/A</v>
      </c>
      <c r="DP150" s="23" t="e">
        <f t="shared" ca="1" si="245"/>
        <v>#N/A</v>
      </c>
      <c r="DQ150" s="23" t="e">
        <f t="shared" ca="1" si="258"/>
        <v>#N/A</v>
      </c>
      <c r="DR150" s="23" t="e">
        <f t="shared" ca="1" si="259"/>
        <v>#N/A</v>
      </c>
      <c r="DS150" s="228" t="e">
        <f t="shared" ca="1" si="290"/>
        <v>#N/A</v>
      </c>
      <c r="DT150" s="93" t="e">
        <f t="shared" ca="1" si="291"/>
        <v>#N/A</v>
      </c>
      <c r="DU150" s="228" t="e">
        <f t="shared" ca="1" si="292"/>
        <v>#N/A</v>
      </c>
      <c r="DZ150" s="23" t="e">
        <f t="shared" ca="1" si="317"/>
        <v>#N/A</v>
      </c>
      <c r="EA150" s="23" t="e">
        <f t="shared" ca="1" si="318"/>
        <v>#N/A</v>
      </c>
      <c r="EB150" s="23" t="e">
        <f t="shared" ca="1" si="200"/>
        <v>#N/A</v>
      </c>
      <c r="EC150" s="23" t="e">
        <f t="shared" ca="1" si="201"/>
        <v>#N/A</v>
      </c>
      <c r="ED150" s="23" t="e">
        <f t="shared" ca="1" si="222"/>
        <v>#N/A</v>
      </c>
      <c r="EE150" s="23" t="e">
        <f t="shared" ca="1" si="223"/>
        <v>#N/A</v>
      </c>
      <c r="EF150" s="23" t="e">
        <f t="shared" ca="1" si="250"/>
        <v>#N/A</v>
      </c>
      <c r="EG150" s="23" t="e">
        <f t="shared" ca="1" si="251"/>
        <v>#N/A</v>
      </c>
      <c r="EH150" s="23" t="e">
        <f t="shared" ca="1" si="232"/>
        <v>#N/A</v>
      </c>
      <c r="EI150" s="23" t="e">
        <f t="shared" ca="1" si="233"/>
        <v>#N/A</v>
      </c>
      <c r="EJ150" s="23" t="e">
        <f t="shared" ca="1" si="246"/>
        <v>#N/A</v>
      </c>
      <c r="EK150" s="23" t="e">
        <f t="shared" ca="1" si="247"/>
        <v>#N/A</v>
      </c>
      <c r="EL150" s="23" t="e">
        <f t="shared" ca="1" si="256"/>
        <v>#N/A</v>
      </c>
      <c r="EM150" s="23" t="e">
        <f t="shared" ca="1" si="257"/>
        <v>#N/A</v>
      </c>
      <c r="EN150" s="228" t="e">
        <f t="shared" ca="1" si="276"/>
        <v>#N/A</v>
      </c>
      <c r="EO150" s="93" t="e">
        <f t="shared" ca="1" si="277"/>
        <v>#N/A</v>
      </c>
      <c r="EP150" s="93" t="e">
        <f t="shared" ca="1" si="278"/>
        <v>#N/A</v>
      </c>
    </row>
    <row r="151" spans="1:146" x14ac:dyDescent="0.2">
      <c r="A151" s="172" t="e">
        <f ca="1">VLOOKUP($D151,Curves!$A$2:$I$1700,9)</f>
        <v>#N/A</v>
      </c>
      <c r="B151" s="86" t="e">
        <f t="shared" ca="1" si="261"/>
        <v>#N/A</v>
      </c>
      <c r="C151" s="86">
        <f t="shared" si="262"/>
        <v>31</v>
      </c>
      <c r="D151" s="139">
        <v>41244</v>
      </c>
      <c r="E151" s="173" t="e">
        <f ca="1">VLOOKUP($D151,Curves!$A$2:$H$1700,2)*$B151</f>
        <v>#N/A</v>
      </c>
      <c r="F151" s="172" t="e">
        <f ca="1">VLOOKUP($D151,Curves!$A$2:$H$1700,3)*$B151</f>
        <v>#N/A</v>
      </c>
      <c r="G151" s="172" t="e">
        <f ca="1">VLOOKUP($D151,Curves!$A$2:$H$1700,7)*$B151</f>
        <v>#N/A</v>
      </c>
      <c r="H151" s="172" t="e">
        <f ca="1">VLOOKUP($D151,Curves!$A$2:$H$1700,5)*$B151</f>
        <v>#N/A</v>
      </c>
      <c r="I151" s="172" t="e">
        <f ca="1">VLOOKUP($D151,Curves!$A$2:$H$1700,4)*$B151</f>
        <v>#N/A</v>
      </c>
      <c r="J151" s="174" t="e">
        <f ca="1">VLOOKUP($D151,Curves!$A$2:$H$1700,8)*$B151</f>
        <v>#N/A</v>
      </c>
      <c r="K151" s="172" t="e">
        <f t="shared" ca="1" si="263"/>
        <v>#N/A</v>
      </c>
      <c r="L151" s="140" t="e">
        <f ca="1">VLOOKUP($D151,Curves!$N$2:$T$2600,2)*$B151</f>
        <v>#N/A</v>
      </c>
      <c r="M151" s="141" t="e">
        <f ca="1">VLOOKUP($D151,Curves!$N$2:$T$2600,3)*$B151</f>
        <v>#N/A</v>
      </c>
      <c r="N151" s="181" t="e">
        <f t="shared" ca="1" si="264"/>
        <v>#N/A</v>
      </c>
      <c r="O151" s="182" t="e">
        <f t="shared" ca="1" si="265"/>
        <v>#N/A</v>
      </c>
      <c r="P151" s="173" t="e">
        <f t="shared" ca="1" si="260"/>
        <v>#N/A</v>
      </c>
      <c r="Q151" s="140" t="e">
        <f ca="1">VLOOKUP($D151,Curves!$N$2:$T$2600,4)*$B151</f>
        <v>#N/A</v>
      </c>
      <c r="R151" s="141" t="e">
        <f ca="1">VLOOKUP($D151,Curves!$N$2:$T$2600,5)*$B151</f>
        <v>#N/A</v>
      </c>
      <c r="S151" s="181" t="e">
        <f t="shared" ca="1" si="266"/>
        <v>#N/A</v>
      </c>
      <c r="T151" s="182" t="e">
        <f t="shared" ca="1" si="267"/>
        <v>#N/A</v>
      </c>
      <c r="U151" s="151" t="e">
        <f t="shared" ca="1" si="268"/>
        <v>#N/A</v>
      </c>
      <c r="V151" s="151" t="e">
        <f t="shared" ca="1" si="269"/>
        <v>#N/A</v>
      </c>
      <c r="W151" s="151" t="e">
        <f t="shared" ca="1" si="270"/>
        <v>#N/A</v>
      </c>
      <c r="X151" s="343" t="e">
        <f ca="1">VLOOKUP($D151,[2]CurveFetch!$D$8:$S$13000,16,0)*$B151</f>
        <v>#N/A</v>
      </c>
      <c r="Y151" s="141" t="e">
        <f ca="1">VLOOKUP($D151,Curves!$N$2:$T$2600,7)*$B151</f>
        <v>#N/A</v>
      </c>
      <c r="Z151" s="200" t="e">
        <f t="shared" ca="1" si="271"/>
        <v>#N/A</v>
      </c>
      <c r="AA151" s="181" t="e">
        <f t="shared" ca="1" si="272"/>
        <v>#N/A</v>
      </c>
      <c r="AB151" s="181" t="e">
        <f t="shared" ca="1" si="273"/>
        <v>#N/A</v>
      </c>
      <c r="AC151" s="181" t="e">
        <f t="shared" ca="1" si="273"/>
        <v>#N/A</v>
      </c>
      <c r="AD151" s="181" t="e">
        <f t="shared" ca="1" si="274"/>
        <v>#N/A</v>
      </c>
      <c r="AE151" s="182" t="e">
        <f t="shared" ca="1" si="275"/>
        <v>#N/A</v>
      </c>
      <c r="AF151" s="23" t="e">
        <f t="shared" ca="1" si="301"/>
        <v>#N/A</v>
      </c>
      <c r="AG151" s="23" t="e">
        <f t="shared" ca="1" si="302"/>
        <v>#N/A</v>
      </c>
      <c r="AH151" s="23" t="e">
        <f t="shared" ca="1" si="319"/>
        <v>#N/A</v>
      </c>
      <c r="AI151" s="23" t="e">
        <f t="shared" ca="1" si="320"/>
        <v>#N/A</v>
      </c>
      <c r="AJ151" s="23" t="e">
        <f t="shared" ca="1" si="206"/>
        <v>#N/A</v>
      </c>
      <c r="AK151" s="23" t="e">
        <f t="shared" ca="1" si="207"/>
        <v>#N/A</v>
      </c>
      <c r="AL151" s="23" t="e">
        <f t="shared" ca="1" si="216"/>
        <v>#N/A</v>
      </c>
      <c r="AM151" s="23" t="e">
        <f t="shared" ca="1" si="217"/>
        <v>#N/A</v>
      </c>
      <c r="AN151" s="23" t="e">
        <f t="shared" ca="1" si="224"/>
        <v>#N/A</v>
      </c>
      <c r="AO151" s="23" t="e">
        <f t="shared" ca="1" si="225"/>
        <v>#N/A</v>
      </c>
      <c r="AP151" s="23" t="e">
        <f t="shared" ca="1" si="218"/>
        <v>#N/A</v>
      </c>
      <c r="AQ151" s="23" t="e">
        <f t="shared" ca="1" si="219"/>
        <v>#N/A</v>
      </c>
      <c r="AR151" s="23" t="e">
        <f t="shared" ca="1" si="228"/>
        <v>#N/A</v>
      </c>
      <c r="AS151" s="23" t="e">
        <f t="shared" ca="1" si="229"/>
        <v>#N/A</v>
      </c>
      <c r="AT151" s="23" t="e">
        <f t="shared" ca="1" si="248"/>
        <v>#N/A</v>
      </c>
      <c r="AU151" s="23" t="e">
        <f t="shared" ca="1" si="249"/>
        <v>#N/A</v>
      </c>
      <c r="AV151" s="228" t="e">
        <f t="shared" ca="1" si="279"/>
        <v>#N/A</v>
      </c>
      <c r="AW151" s="26" t="e">
        <f t="shared" ca="1" si="280"/>
        <v>#N/A</v>
      </c>
      <c r="AX151" s="228" t="e">
        <f t="shared" ca="1" si="281"/>
        <v>#N/A</v>
      </c>
      <c r="AY151" s="23" t="e">
        <f t="shared" ca="1" si="295"/>
        <v>#N/A</v>
      </c>
      <c r="AZ151" s="23" t="e">
        <f t="shared" ca="1" si="296"/>
        <v>#N/A</v>
      </c>
      <c r="BA151" s="23" t="e">
        <f t="shared" ca="1" si="303"/>
        <v>#N/A</v>
      </c>
      <c r="BB151" s="23" t="e">
        <f t="shared" ca="1" si="304"/>
        <v>#N/A</v>
      </c>
      <c r="BC151" s="23" t="e">
        <f t="shared" ca="1" si="297"/>
        <v>#N/A</v>
      </c>
      <c r="BD151" s="23" t="e">
        <f t="shared" ca="1" si="298"/>
        <v>#N/A</v>
      </c>
      <c r="BE151" s="23" t="e">
        <f t="shared" ca="1" si="305"/>
        <v>#N/A</v>
      </c>
      <c r="BF151" s="23" t="e">
        <f t="shared" ca="1" si="306"/>
        <v>#N/A</v>
      </c>
      <c r="BG151" s="23" t="e">
        <f t="shared" ca="1" si="311"/>
        <v>#N/A</v>
      </c>
      <c r="BH151" s="23" t="e">
        <f t="shared" ca="1" si="312"/>
        <v>#N/A</v>
      </c>
      <c r="BI151" s="23" t="e">
        <f t="shared" ca="1" si="202"/>
        <v>#N/A</v>
      </c>
      <c r="BJ151" s="23" t="e">
        <f t="shared" ca="1" si="203"/>
        <v>#N/A</v>
      </c>
      <c r="BK151" s="23" t="e">
        <f t="shared" ca="1" si="204"/>
        <v>#N/A</v>
      </c>
      <c r="BL151" s="23" t="e">
        <f t="shared" ca="1" si="205"/>
        <v>#N/A</v>
      </c>
      <c r="BM151" s="23" t="e">
        <f t="shared" ca="1" si="208"/>
        <v>#N/A</v>
      </c>
      <c r="BN151" s="23" t="e">
        <f t="shared" ca="1" si="209"/>
        <v>#N/A</v>
      </c>
      <c r="BO151" s="23" t="e">
        <f t="shared" ca="1" si="226"/>
        <v>#N/A</v>
      </c>
      <c r="BP151" s="23" t="e">
        <f t="shared" ca="1" si="227"/>
        <v>#N/A</v>
      </c>
      <c r="BQ151" s="23" t="e">
        <f t="shared" ca="1" si="236"/>
        <v>#N/A</v>
      </c>
      <c r="BR151" s="23" t="e">
        <f t="shared" ca="1" si="237"/>
        <v>#N/A</v>
      </c>
      <c r="BS151" s="23" t="e">
        <f t="shared" ca="1" si="252"/>
        <v>#N/A</v>
      </c>
      <c r="BT151" s="23" t="e">
        <f t="shared" ca="1" si="253"/>
        <v>#N/A</v>
      </c>
      <c r="BU151" s="23" t="e">
        <f t="shared" ca="1" si="254"/>
        <v>#N/A</v>
      </c>
      <c r="BV151" s="23" t="e">
        <f t="shared" ca="1" si="255"/>
        <v>#N/A</v>
      </c>
      <c r="BW151" s="389" t="e">
        <f t="shared" ca="1" si="282"/>
        <v>#N/A</v>
      </c>
      <c r="BX151" s="224" t="e">
        <f t="shared" ca="1" si="283"/>
        <v>#N/A</v>
      </c>
      <c r="BY151" s="93" t="e">
        <f t="shared" ca="1" si="284"/>
        <v>#N/A</v>
      </c>
      <c r="BZ151" s="23" t="e">
        <f t="shared" ca="1" si="309"/>
        <v>#N/A</v>
      </c>
      <c r="CA151" s="23" t="e">
        <f t="shared" ca="1" si="310"/>
        <v>#N/A</v>
      </c>
      <c r="CB151" s="23" t="e">
        <f t="shared" ca="1" si="210"/>
        <v>#N/A</v>
      </c>
      <c r="CC151" s="23" t="e">
        <f t="shared" ca="1" si="211"/>
        <v>#N/A</v>
      </c>
      <c r="CD151" s="23" t="e">
        <f t="shared" ca="1" si="240"/>
        <v>#N/A</v>
      </c>
      <c r="CE151" s="23" t="e">
        <f t="shared" ca="1" si="241"/>
        <v>#N/A</v>
      </c>
      <c r="CF151" s="228" t="e">
        <f t="shared" ca="1" si="285"/>
        <v>#N/A</v>
      </c>
      <c r="CG151" s="224" t="e">
        <f t="shared" ca="1" si="286"/>
        <v>#N/A</v>
      </c>
      <c r="CH151" s="228" t="e">
        <f t="shared" ca="1" si="287"/>
        <v>#N/A</v>
      </c>
      <c r="CI151" s="23" t="e">
        <f t="shared" ca="1" si="288"/>
        <v>#N/A</v>
      </c>
      <c r="CJ151" s="23" t="e">
        <f t="shared" ca="1" si="289"/>
        <v>#N/A</v>
      </c>
      <c r="CK151" s="23" t="e">
        <f t="shared" ca="1" si="293"/>
        <v>#N/A</v>
      </c>
      <c r="CL151" s="23" t="e">
        <f t="shared" ca="1" si="294"/>
        <v>#N/A</v>
      </c>
      <c r="CM151" s="23" t="e">
        <f t="shared" ca="1" si="299"/>
        <v>#N/A</v>
      </c>
      <c r="CN151" s="23" t="e">
        <f t="shared" ca="1" si="300"/>
        <v>#N/A</v>
      </c>
      <c r="CO151" s="23" t="e">
        <f t="shared" ca="1" si="307"/>
        <v>#N/A</v>
      </c>
      <c r="CP151" s="23" t="e">
        <f t="shared" ca="1" si="308"/>
        <v>#N/A</v>
      </c>
      <c r="CQ151" s="23" t="e">
        <f t="shared" ca="1" si="313"/>
        <v>#N/A</v>
      </c>
      <c r="CR151" s="23" t="e">
        <f t="shared" ca="1" si="314"/>
        <v>#N/A</v>
      </c>
      <c r="CS151" s="23" t="e">
        <f t="shared" ca="1" si="315"/>
        <v>#N/A</v>
      </c>
      <c r="CT151" s="23" t="e">
        <f t="shared" ca="1" si="316"/>
        <v>#N/A</v>
      </c>
      <c r="CU151" s="23" t="e">
        <f t="shared" ca="1" si="321"/>
        <v>#N/A</v>
      </c>
      <c r="CV151" s="23" t="e">
        <f t="shared" ca="1" si="322"/>
        <v>#N/A</v>
      </c>
      <c r="CW151" s="23" t="e">
        <f t="shared" ca="1" si="234"/>
        <v>#N/A</v>
      </c>
      <c r="CX151" s="23" t="e">
        <f t="shared" ca="1" si="235"/>
        <v>#N/A</v>
      </c>
      <c r="CY151" s="23" t="e">
        <f t="shared" ca="1" si="198"/>
        <v>#N/A</v>
      </c>
      <c r="CZ151" s="23" t="e">
        <f t="shared" ca="1" si="199"/>
        <v>#N/A</v>
      </c>
      <c r="DA151" s="23" t="e">
        <f t="shared" ca="1" si="212"/>
        <v>#N/A</v>
      </c>
      <c r="DB151" s="23" t="e">
        <f t="shared" ca="1" si="213"/>
        <v>#N/A</v>
      </c>
      <c r="DC151" s="23"/>
      <c r="DD151" s="23"/>
      <c r="DE151" s="23" t="e">
        <f t="shared" ca="1" si="214"/>
        <v>#N/A</v>
      </c>
      <c r="DF151" s="23" t="e">
        <f t="shared" ca="1" si="215"/>
        <v>#N/A</v>
      </c>
      <c r="DG151" s="23" t="e">
        <f t="shared" ca="1" si="220"/>
        <v>#N/A</v>
      </c>
      <c r="DH151" s="23" t="e">
        <f t="shared" ca="1" si="221"/>
        <v>#N/A</v>
      </c>
      <c r="DI151" s="23" t="e">
        <f t="shared" ca="1" si="230"/>
        <v>#N/A</v>
      </c>
      <c r="DJ151" s="23" t="e">
        <f t="shared" ca="1" si="231"/>
        <v>#N/A</v>
      </c>
      <c r="DK151" s="23" t="e">
        <f t="shared" ca="1" si="238"/>
        <v>#N/A</v>
      </c>
      <c r="DL151" s="23" t="e">
        <f t="shared" ca="1" si="239"/>
        <v>#N/A</v>
      </c>
      <c r="DM151" s="23" t="e">
        <f t="shared" ca="1" si="242"/>
        <v>#N/A</v>
      </c>
      <c r="DN151" s="23" t="e">
        <f t="shared" ca="1" si="243"/>
        <v>#N/A</v>
      </c>
      <c r="DO151" s="23" t="e">
        <f t="shared" ca="1" si="244"/>
        <v>#N/A</v>
      </c>
      <c r="DP151" s="23" t="e">
        <f t="shared" ca="1" si="245"/>
        <v>#N/A</v>
      </c>
      <c r="DQ151" s="23" t="e">
        <f t="shared" ca="1" si="258"/>
        <v>#N/A</v>
      </c>
      <c r="DR151" s="23" t="e">
        <f t="shared" ca="1" si="259"/>
        <v>#N/A</v>
      </c>
      <c r="DS151" s="228" t="e">
        <f t="shared" ca="1" si="290"/>
        <v>#N/A</v>
      </c>
      <c r="DT151" s="93" t="e">
        <f t="shared" ca="1" si="291"/>
        <v>#N/A</v>
      </c>
      <c r="DU151" s="228" t="e">
        <f t="shared" ca="1" si="292"/>
        <v>#N/A</v>
      </c>
      <c r="DZ151" s="23" t="e">
        <f t="shared" ca="1" si="317"/>
        <v>#N/A</v>
      </c>
      <c r="EA151" s="23" t="e">
        <f t="shared" ca="1" si="318"/>
        <v>#N/A</v>
      </c>
      <c r="EB151" s="23" t="e">
        <f t="shared" ca="1" si="200"/>
        <v>#N/A</v>
      </c>
      <c r="EC151" s="23" t="e">
        <f t="shared" ca="1" si="201"/>
        <v>#N/A</v>
      </c>
      <c r="ED151" s="23" t="e">
        <f t="shared" ca="1" si="222"/>
        <v>#N/A</v>
      </c>
      <c r="EE151" s="23" t="e">
        <f t="shared" ca="1" si="223"/>
        <v>#N/A</v>
      </c>
      <c r="EF151" s="23" t="e">
        <f t="shared" ca="1" si="250"/>
        <v>#N/A</v>
      </c>
      <c r="EG151" s="23" t="e">
        <f t="shared" ca="1" si="251"/>
        <v>#N/A</v>
      </c>
      <c r="EH151" s="23" t="e">
        <f t="shared" ca="1" si="232"/>
        <v>#N/A</v>
      </c>
      <c r="EI151" s="23" t="e">
        <f t="shared" ca="1" si="233"/>
        <v>#N/A</v>
      </c>
      <c r="EJ151" s="23" t="e">
        <f t="shared" ca="1" si="246"/>
        <v>#N/A</v>
      </c>
      <c r="EK151" s="23" t="e">
        <f t="shared" ca="1" si="247"/>
        <v>#N/A</v>
      </c>
      <c r="EL151" s="23" t="e">
        <f t="shared" ca="1" si="256"/>
        <v>#N/A</v>
      </c>
      <c r="EM151" s="23" t="e">
        <f t="shared" ca="1" si="257"/>
        <v>#N/A</v>
      </c>
      <c r="EN151" s="228" t="e">
        <f t="shared" ca="1" si="276"/>
        <v>#N/A</v>
      </c>
      <c r="EO151" s="93" t="e">
        <f t="shared" ca="1" si="277"/>
        <v>#N/A</v>
      </c>
      <c r="EP151" s="93" t="e">
        <f t="shared" ca="1" si="278"/>
        <v>#N/A</v>
      </c>
    </row>
    <row r="152" spans="1:146" x14ac:dyDescent="0.2">
      <c r="A152" s="172" t="e">
        <f ca="1">VLOOKUP($D152,Curves!$A$2:$I$1700,9)</f>
        <v>#N/A</v>
      </c>
      <c r="B152" s="86" t="e">
        <f t="shared" ca="1" si="261"/>
        <v>#N/A</v>
      </c>
      <c r="C152" s="86">
        <f t="shared" si="262"/>
        <v>31</v>
      </c>
      <c r="D152" s="139">
        <v>41275</v>
      </c>
      <c r="E152" s="173" t="e">
        <f ca="1">VLOOKUP($D152,Curves!$A$2:$H$1700,2)*$B152</f>
        <v>#N/A</v>
      </c>
      <c r="F152" s="172" t="e">
        <f ca="1">VLOOKUP($D152,Curves!$A$2:$H$1700,3)*$B152</f>
        <v>#N/A</v>
      </c>
      <c r="G152" s="172" t="e">
        <f ca="1">VLOOKUP($D152,Curves!$A$2:$H$1700,7)*$B152</f>
        <v>#N/A</v>
      </c>
      <c r="H152" s="172" t="e">
        <f ca="1">VLOOKUP($D152,Curves!$A$2:$H$1700,5)*$B152</f>
        <v>#N/A</v>
      </c>
      <c r="I152" s="172" t="e">
        <f ca="1">VLOOKUP($D152,Curves!$A$2:$H$1700,4)*$B152</f>
        <v>#N/A</v>
      </c>
      <c r="J152" s="174" t="e">
        <f ca="1">VLOOKUP($D152,Curves!$A$2:$H$1700,8)*$B152</f>
        <v>#N/A</v>
      </c>
      <c r="K152" s="172" t="e">
        <f t="shared" ca="1" si="263"/>
        <v>#N/A</v>
      </c>
      <c r="L152" s="140" t="e">
        <f ca="1">VLOOKUP($D152,Curves!$N$2:$T$2600,2)*$B152</f>
        <v>#N/A</v>
      </c>
      <c r="M152" s="141" t="e">
        <f ca="1">VLOOKUP($D152,Curves!$N$2:$T$2600,3)*$B152</f>
        <v>#N/A</v>
      </c>
      <c r="N152" s="181" t="e">
        <f t="shared" ca="1" si="264"/>
        <v>#N/A</v>
      </c>
      <c r="O152" s="182" t="e">
        <f t="shared" ca="1" si="265"/>
        <v>#N/A</v>
      </c>
      <c r="P152" s="173" t="e">
        <f t="shared" ca="1" si="260"/>
        <v>#N/A</v>
      </c>
      <c r="Q152" s="140" t="e">
        <f ca="1">VLOOKUP($D152,Curves!$N$2:$T$2600,4)*$B152</f>
        <v>#N/A</v>
      </c>
      <c r="R152" s="141" t="e">
        <f ca="1">VLOOKUP($D152,Curves!$N$2:$T$2600,5)*$B152</f>
        <v>#N/A</v>
      </c>
      <c r="S152" s="181" t="e">
        <f t="shared" ca="1" si="266"/>
        <v>#N/A</v>
      </c>
      <c r="T152" s="182" t="e">
        <f t="shared" ca="1" si="267"/>
        <v>#N/A</v>
      </c>
      <c r="U152" s="151" t="e">
        <f t="shared" ca="1" si="268"/>
        <v>#N/A</v>
      </c>
      <c r="V152" s="151" t="e">
        <f t="shared" ca="1" si="269"/>
        <v>#N/A</v>
      </c>
      <c r="W152" s="151" t="e">
        <f t="shared" ca="1" si="270"/>
        <v>#N/A</v>
      </c>
      <c r="X152" s="343" t="e">
        <f ca="1">VLOOKUP($D152,[2]CurveFetch!$D$8:$S$13000,16,0)*$B152</f>
        <v>#N/A</v>
      </c>
      <c r="Y152" s="141" t="e">
        <f ca="1">VLOOKUP($D152,Curves!$N$2:$T$2600,7)*$B152</f>
        <v>#N/A</v>
      </c>
      <c r="Z152" s="200" t="e">
        <f t="shared" ca="1" si="271"/>
        <v>#N/A</v>
      </c>
      <c r="AA152" s="181" t="e">
        <f t="shared" ca="1" si="272"/>
        <v>#N/A</v>
      </c>
      <c r="AB152" s="181" t="e">
        <f t="shared" ca="1" si="273"/>
        <v>#N/A</v>
      </c>
      <c r="AC152" s="181" t="e">
        <f t="shared" ca="1" si="273"/>
        <v>#N/A</v>
      </c>
      <c r="AD152" s="181" t="e">
        <f t="shared" ca="1" si="274"/>
        <v>#N/A</v>
      </c>
      <c r="AE152" s="182" t="e">
        <f t="shared" ca="1" si="275"/>
        <v>#N/A</v>
      </c>
      <c r="AF152" s="23" t="e">
        <f t="shared" ca="1" si="301"/>
        <v>#N/A</v>
      </c>
      <c r="AG152" s="23" t="e">
        <f t="shared" ca="1" si="302"/>
        <v>#N/A</v>
      </c>
      <c r="AH152" s="23" t="e">
        <f t="shared" ca="1" si="319"/>
        <v>#N/A</v>
      </c>
      <c r="AI152" s="23" t="e">
        <f t="shared" ca="1" si="320"/>
        <v>#N/A</v>
      </c>
      <c r="AJ152" s="23" t="e">
        <f t="shared" ca="1" si="206"/>
        <v>#N/A</v>
      </c>
      <c r="AK152" s="23" t="e">
        <f t="shared" ca="1" si="207"/>
        <v>#N/A</v>
      </c>
      <c r="AL152" s="23" t="e">
        <f t="shared" ca="1" si="216"/>
        <v>#N/A</v>
      </c>
      <c r="AM152" s="23" t="e">
        <f t="shared" ca="1" si="217"/>
        <v>#N/A</v>
      </c>
      <c r="AN152" s="23" t="e">
        <f t="shared" ca="1" si="224"/>
        <v>#N/A</v>
      </c>
      <c r="AO152" s="23" t="e">
        <f t="shared" ca="1" si="225"/>
        <v>#N/A</v>
      </c>
      <c r="AP152" s="23" t="e">
        <f t="shared" ca="1" si="218"/>
        <v>#N/A</v>
      </c>
      <c r="AQ152" s="23" t="e">
        <f t="shared" ca="1" si="219"/>
        <v>#N/A</v>
      </c>
      <c r="AR152" s="23" t="e">
        <f t="shared" ca="1" si="228"/>
        <v>#N/A</v>
      </c>
      <c r="AS152" s="23" t="e">
        <f t="shared" ca="1" si="229"/>
        <v>#N/A</v>
      </c>
      <c r="AT152" s="23" t="e">
        <f t="shared" ca="1" si="248"/>
        <v>#N/A</v>
      </c>
      <c r="AU152" s="23" t="e">
        <f t="shared" ca="1" si="249"/>
        <v>#N/A</v>
      </c>
      <c r="AV152" s="228" t="e">
        <f t="shared" ca="1" si="279"/>
        <v>#N/A</v>
      </c>
      <c r="AW152" s="26" t="e">
        <f t="shared" ca="1" si="280"/>
        <v>#N/A</v>
      </c>
      <c r="AX152" s="228" t="e">
        <f t="shared" ca="1" si="281"/>
        <v>#N/A</v>
      </c>
      <c r="AY152" s="23" t="e">
        <f t="shared" ca="1" si="295"/>
        <v>#N/A</v>
      </c>
      <c r="AZ152" s="23" t="e">
        <f t="shared" ca="1" si="296"/>
        <v>#N/A</v>
      </c>
      <c r="BA152" s="23" t="e">
        <f t="shared" ca="1" si="303"/>
        <v>#N/A</v>
      </c>
      <c r="BB152" s="23" t="e">
        <f t="shared" ca="1" si="304"/>
        <v>#N/A</v>
      </c>
      <c r="BC152" s="23" t="e">
        <f t="shared" ca="1" si="297"/>
        <v>#N/A</v>
      </c>
      <c r="BD152" s="23" t="e">
        <f t="shared" ca="1" si="298"/>
        <v>#N/A</v>
      </c>
      <c r="BE152" s="23" t="e">
        <f t="shared" ca="1" si="305"/>
        <v>#N/A</v>
      </c>
      <c r="BF152" s="23" t="e">
        <f t="shared" ca="1" si="306"/>
        <v>#N/A</v>
      </c>
      <c r="BG152" s="23" t="e">
        <f t="shared" ca="1" si="311"/>
        <v>#N/A</v>
      </c>
      <c r="BH152" s="23" t="e">
        <f t="shared" ca="1" si="312"/>
        <v>#N/A</v>
      </c>
      <c r="BI152" s="23" t="e">
        <f t="shared" ca="1" si="202"/>
        <v>#N/A</v>
      </c>
      <c r="BJ152" s="23" t="e">
        <f t="shared" ca="1" si="203"/>
        <v>#N/A</v>
      </c>
      <c r="BK152" s="23" t="e">
        <f t="shared" ca="1" si="204"/>
        <v>#N/A</v>
      </c>
      <c r="BL152" s="23" t="e">
        <f t="shared" ca="1" si="205"/>
        <v>#N/A</v>
      </c>
      <c r="BM152" s="23" t="e">
        <f t="shared" ca="1" si="208"/>
        <v>#N/A</v>
      </c>
      <c r="BN152" s="23" t="e">
        <f t="shared" ca="1" si="209"/>
        <v>#N/A</v>
      </c>
      <c r="BO152" s="23" t="e">
        <f t="shared" ca="1" si="226"/>
        <v>#N/A</v>
      </c>
      <c r="BP152" s="23" t="e">
        <f t="shared" ca="1" si="227"/>
        <v>#N/A</v>
      </c>
      <c r="BQ152" s="23" t="e">
        <f t="shared" ca="1" si="236"/>
        <v>#N/A</v>
      </c>
      <c r="BR152" s="23" t="e">
        <f t="shared" ca="1" si="237"/>
        <v>#N/A</v>
      </c>
      <c r="BS152" s="23" t="e">
        <f t="shared" ca="1" si="252"/>
        <v>#N/A</v>
      </c>
      <c r="BT152" s="23" t="e">
        <f t="shared" ca="1" si="253"/>
        <v>#N/A</v>
      </c>
      <c r="BU152" s="23" t="e">
        <f t="shared" ca="1" si="254"/>
        <v>#N/A</v>
      </c>
      <c r="BV152" s="23" t="e">
        <f t="shared" ca="1" si="255"/>
        <v>#N/A</v>
      </c>
      <c r="BW152" s="389" t="e">
        <f t="shared" ca="1" si="282"/>
        <v>#N/A</v>
      </c>
      <c r="BX152" s="224" t="e">
        <f t="shared" ca="1" si="283"/>
        <v>#N/A</v>
      </c>
      <c r="BY152" s="93" t="e">
        <f t="shared" ca="1" si="284"/>
        <v>#N/A</v>
      </c>
      <c r="BZ152" s="23" t="e">
        <f t="shared" ca="1" si="309"/>
        <v>#N/A</v>
      </c>
      <c r="CA152" s="23" t="e">
        <f t="shared" ca="1" si="310"/>
        <v>#N/A</v>
      </c>
      <c r="CB152" s="23" t="e">
        <f t="shared" ca="1" si="210"/>
        <v>#N/A</v>
      </c>
      <c r="CC152" s="23" t="e">
        <f t="shared" ca="1" si="211"/>
        <v>#N/A</v>
      </c>
      <c r="CD152" s="23" t="e">
        <f t="shared" ca="1" si="240"/>
        <v>#N/A</v>
      </c>
      <c r="CE152" s="23" t="e">
        <f t="shared" ca="1" si="241"/>
        <v>#N/A</v>
      </c>
      <c r="CF152" s="228" t="e">
        <f t="shared" ca="1" si="285"/>
        <v>#N/A</v>
      </c>
      <c r="CG152" s="224" t="e">
        <f t="shared" ca="1" si="286"/>
        <v>#N/A</v>
      </c>
      <c r="CH152" s="228" t="e">
        <f t="shared" ca="1" si="287"/>
        <v>#N/A</v>
      </c>
      <c r="CI152" s="23" t="e">
        <f t="shared" ca="1" si="288"/>
        <v>#N/A</v>
      </c>
      <c r="CJ152" s="23" t="e">
        <f t="shared" ca="1" si="289"/>
        <v>#N/A</v>
      </c>
      <c r="CK152" s="23" t="e">
        <f t="shared" ca="1" si="293"/>
        <v>#N/A</v>
      </c>
      <c r="CL152" s="23" t="e">
        <f t="shared" ca="1" si="294"/>
        <v>#N/A</v>
      </c>
      <c r="CM152" s="23" t="e">
        <f t="shared" ca="1" si="299"/>
        <v>#N/A</v>
      </c>
      <c r="CN152" s="23" t="e">
        <f t="shared" ca="1" si="300"/>
        <v>#N/A</v>
      </c>
      <c r="CO152" s="23" t="e">
        <f t="shared" ca="1" si="307"/>
        <v>#N/A</v>
      </c>
      <c r="CP152" s="23" t="e">
        <f t="shared" ca="1" si="308"/>
        <v>#N/A</v>
      </c>
      <c r="CQ152" s="23" t="e">
        <f t="shared" ca="1" si="313"/>
        <v>#N/A</v>
      </c>
      <c r="CR152" s="23" t="e">
        <f t="shared" ca="1" si="314"/>
        <v>#N/A</v>
      </c>
      <c r="CS152" s="23" t="e">
        <f t="shared" ca="1" si="315"/>
        <v>#N/A</v>
      </c>
      <c r="CT152" s="23" t="e">
        <f t="shared" ca="1" si="316"/>
        <v>#N/A</v>
      </c>
      <c r="CU152" s="23" t="e">
        <f t="shared" ca="1" si="321"/>
        <v>#N/A</v>
      </c>
      <c r="CV152" s="23" t="e">
        <f t="shared" ca="1" si="322"/>
        <v>#N/A</v>
      </c>
      <c r="CW152" s="23" t="e">
        <f t="shared" ca="1" si="234"/>
        <v>#N/A</v>
      </c>
      <c r="CX152" s="23" t="e">
        <f t="shared" ca="1" si="235"/>
        <v>#N/A</v>
      </c>
      <c r="CY152" s="23" t="e">
        <f t="shared" ca="1" si="198"/>
        <v>#N/A</v>
      </c>
      <c r="CZ152" s="23" t="e">
        <f t="shared" ca="1" si="199"/>
        <v>#N/A</v>
      </c>
      <c r="DA152" s="23" t="e">
        <f t="shared" ca="1" si="212"/>
        <v>#N/A</v>
      </c>
      <c r="DB152" s="23" t="e">
        <f t="shared" ca="1" si="213"/>
        <v>#N/A</v>
      </c>
      <c r="DC152" s="23"/>
      <c r="DD152" s="23"/>
      <c r="DE152" s="23" t="e">
        <f t="shared" ca="1" si="214"/>
        <v>#N/A</v>
      </c>
      <c r="DF152" s="23" t="e">
        <f t="shared" ca="1" si="215"/>
        <v>#N/A</v>
      </c>
      <c r="DG152" s="23" t="e">
        <f t="shared" ca="1" si="220"/>
        <v>#N/A</v>
      </c>
      <c r="DH152" s="23" t="e">
        <f t="shared" ca="1" si="221"/>
        <v>#N/A</v>
      </c>
      <c r="DI152" s="23" t="e">
        <f t="shared" ca="1" si="230"/>
        <v>#N/A</v>
      </c>
      <c r="DJ152" s="23" t="e">
        <f t="shared" ca="1" si="231"/>
        <v>#N/A</v>
      </c>
      <c r="DK152" s="23" t="e">
        <f t="shared" ca="1" si="238"/>
        <v>#N/A</v>
      </c>
      <c r="DL152" s="23" t="e">
        <f t="shared" ca="1" si="239"/>
        <v>#N/A</v>
      </c>
      <c r="DM152" s="23" t="e">
        <f t="shared" ca="1" si="242"/>
        <v>#N/A</v>
      </c>
      <c r="DN152" s="23" t="e">
        <f t="shared" ca="1" si="243"/>
        <v>#N/A</v>
      </c>
      <c r="DO152" s="23" t="e">
        <f t="shared" ca="1" si="244"/>
        <v>#N/A</v>
      </c>
      <c r="DP152" s="23" t="e">
        <f t="shared" ca="1" si="245"/>
        <v>#N/A</v>
      </c>
      <c r="DQ152" s="23" t="e">
        <f t="shared" ca="1" si="258"/>
        <v>#N/A</v>
      </c>
      <c r="DR152" s="23" t="e">
        <f t="shared" ca="1" si="259"/>
        <v>#N/A</v>
      </c>
      <c r="DS152" s="228" t="e">
        <f t="shared" ca="1" si="290"/>
        <v>#N/A</v>
      </c>
      <c r="DT152" s="93" t="e">
        <f t="shared" ca="1" si="291"/>
        <v>#N/A</v>
      </c>
      <c r="DU152" s="228" t="e">
        <f t="shared" ca="1" si="292"/>
        <v>#N/A</v>
      </c>
      <c r="DZ152" s="23" t="e">
        <f t="shared" ca="1" si="317"/>
        <v>#N/A</v>
      </c>
      <c r="EA152" s="23" t="e">
        <f t="shared" ca="1" si="318"/>
        <v>#N/A</v>
      </c>
      <c r="EB152" s="23" t="e">
        <f t="shared" ca="1" si="200"/>
        <v>#N/A</v>
      </c>
      <c r="EC152" s="23" t="e">
        <f t="shared" ca="1" si="201"/>
        <v>#N/A</v>
      </c>
      <c r="ED152" s="23" t="e">
        <f t="shared" ca="1" si="222"/>
        <v>#N/A</v>
      </c>
      <c r="EE152" s="23" t="e">
        <f t="shared" ca="1" si="223"/>
        <v>#N/A</v>
      </c>
      <c r="EF152" s="23" t="e">
        <f t="shared" ca="1" si="250"/>
        <v>#N/A</v>
      </c>
      <c r="EG152" s="23" t="e">
        <f t="shared" ca="1" si="251"/>
        <v>#N/A</v>
      </c>
      <c r="EH152" s="23" t="e">
        <f t="shared" ca="1" si="232"/>
        <v>#N/A</v>
      </c>
      <c r="EI152" s="23" t="e">
        <f t="shared" ca="1" si="233"/>
        <v>#N/A</v>
      </c>
      <c r="EJ152" s="23" t="e">
        <f t="shared" ca="1" si="246"/>
        <v>#N/A</v>
      </c>
      <c r="EK152" s="23" t="e">
        <f t="shared" ca="1" si="247"/>
        <v>#N/A</v>
      </c>
      <c r="EL152" s="23" t="e">
        <f t="shared" ca="1" si="256"/>
        <v>#N/A</v>
      </c>
      <c r="EM152" s="23" t="e">
        <f t="shared" ca="1" si="257"/>
        <v>#N/A</v>
      </c>
      <c r="EN152" s="228" t="e">
        <f t="shared" ca="1" si="276"/>
        <v>#N/A</v>
      </c>
      <c r="EO152" s="93" t="e">
        <f t="shared" ca="1" si="277"/>
        <v>#N/A</v>
      </c>
      <c r="EP152" s="93" t="e">
        <f t="shared" ca="1" si="278"/>
        <v>#N/A</v>
      </c>
    </row>
    <row r="153" spans="1:146" x14ac:dyDescent="0.2">
      <c r="A153" s="172" t="e">
        <f ca="1">VLOOKUP($D153,Curves!$A$2:$I$1700,9)</f>
        <v>#N/A</v>
      </c>
      <c r="B153" s="86" t="e">
        <f t="shared" ca="1" si="261"/>
        <v>#N/A</v>
      </c>
      <c r="C153" s="86">
        <f t="shared" si="262"/>
        <v>28</v>
      </c>
      <c r="D153" s="139">
        <v>41306</v>
      </c>
      <c r="E153" s="173" t="e">
        <f ca="1">VLOOKUP($D153,Curves!$A$2:$H$1700,2)*$B153</f>
        <v>#N/A</v>
      </c>
      <c r="F153" s="172" t="e">
        <f ca="1">VLOOKUP($D153,Curves!$A$2:$H$1700,3)*$B153</f>
        <v>#N/A</v>
      </c>
      <c r="G153" s="172" t="e">
        <f ca="1">VLOOKUP($D153,Curves!$A$2:$H$1700,7)*$B153</f>
        <v>#N/A</v>
      </c>
      <c r="H153" s="172" t="e">
        <f ca="1">VLOOKUP($D153,Curves!$A$2:$H$1700,5)*$B153</f>
        <v>#N/A</v>
      </c>
      <c r="I153" s="172" t="e">
        <f ca="1">VLOOKUP($D153,Curves!$A$2:$H$1700,4)*$B153</f>
        <v>#N/A</v>
      </c>
      <c r="J153" s="174" t="e">
        <f ca="1">VLOOKUP($D153,Curves!$A$2:$H$1700,8)*$B153</f>
        <v>#N/A</v>
      </c>
      <c r="K153" s="172" t="e">
        <f t="shared" ca="1" si="263"/>
        <v>#N/A</v>
      </c>
      <c r="L153" s="140" t="e">
        <f ca="1">VLOOKUP($D153,Curves!$N$2:$T$2600,2)*$B153</f>
        <v>#N/A</v>
      </c>
      <c r="M153" s="141" t="e">
        <f ca="1">VLOOKUP($D153,Curves!$N$2:$T$2600,3)*$B153</f>
        <v>#N/A</v>
      </c>
      <c r="N153" s="181" t="e">
        <f t="shared" ca="1" si="264"/>
        <v>#N/A</v>
      </c>
      <c r="O153" s="182" t="e">
        <f t="shared" ca="1" si="265"/>
        <v>#N/A</v>
      </c>
      <c r="P153" s="173" t="e">
        <f t="shared" ca="1" si="260"/>
        <v>#N/A</v>
      </c>
      <c r="Q153" s="140" t="e">
        <f ca="1">VLOOKUP($D153,Curves!$N$2:$T$2600,4)*$B153</f>
        <v>#N/A</v>
      </c>
      <c r="R153" s="141" t="e">
        <f ca="1">VLOOKUP($D153,Curves!$N$2:$T$2600,5)*$B153</f>
        <v>#N/A</v>
      </c>
      <c r="S153" s="181" t="e">
        <f t="shared" ca="1" si="266"/>
        <v>#N/A</v>
      </c>
      <c r="T153" s="182" t="e">
        <f t="shared" ca="1" si="267"/>
        <v>#N/A</v>
      </c>
      <c r="U153" s="151" t="e">
        <f t="shared" ca="1" si="268"/>
        <v>#N/A</v>
      </c>
      <c r="V153" s="151" t="e">
        <f t="shared" ca="1" si="269"/>
        <v>#N/A</v>
      </c>
      <c r="W153" s="151" t="e">
        <f t="shared" ca="1" si="270"/>
        <v>#N/A</v>
      </c>
      <c r="X153" s="343" t="e">
        <f ca="1">VLOOKUP($D153,[2]CurveFetch!$D$8:$S$13000,16,0)*$B153</f>
        <v>#N/A</v>
      </c>
      <c r="Y153" s="141" t="e">
        <f ca="1">VLOOKUP($D153,Curves!$N$2:$T$2600,7)*$B153</f>
        <v>#N/A</v>
      </c>
      <c r="Z153" s="200" t="e">
        <f t="shared" ca="1" si="271"/>
        <v>#N/A</v>
      </c>
      <c r="AA153" s="181" t="e">
        <f t="shared" ca="1" si="272"/>
        <v>#N/A</v>
      </c>
      <c r="AB153" s="181" t="e">
        <f t="shared" ca="1" si="273"/>
        <v>#N/A</v>
      </c>
      <c r="AC153" s="181" t="e">
        <f t="shared" ca="1" si="273"/>
        <v>#N/A</v>
      </c>
      <c r="AD153" s="181" t="e">
        <f t="shared" ca="1" si="274"/>
        <v>#N/A</v>
      </c>
      <c r="AE153" s="182" t="e">
        <f t="shared" ca="1" si="275"/>
        <v>#N/A</v>
      </c>
      <c r="AF153" s="23" t="e">
        <f t="shared" ca="1" si="301"/>
        <v>#N/A</v>
      </c>
      <c r="AG153" s="23" t="e">
        <f t="shared" ca="1" si="302"/>
        <v>#N/A</v>
      </c>
      <c r="AH153" s="23" t="e">
        <f t="shared" ca="1" si="319"/>
        <v>#N/A</v>
      </c>
      <c r="AI153" s="23" t="e">
        <f t="shared" ca="1" si="320"/>
        <v>#N/A</v>
      </c>
      <c r="AJ153" s="23" t="e">
        <f t="shared" ca="1" si="206"/>
        <v>#N/A</v>
      </c>
      <c r="AK153" s="23" t="e">
        <f t="shared" ca="1" si="207"/>
        <v>#N/A</v>
      </c>
      <c r="AL153" s="23" t="e">
        <f t="shared" ca="1" si="216"/>
        <v>#N/A</v>
      </c>
      <c r="AM153" s="23" t="e">
        <f t="shared" ca="1" si="217"/>
        <v>#N/A</v>
      </c>
      <c r="AN153" s="23" t="e">
        <f t="shared" ca="1" si="224"/>
        <v>#N/A</v>
      </c>
      <c r="AO153" s="23" t="e">
        <f t="shared" ca="1" si="225"/>
        <v>#N/A</v>
      </c>
      <c r="AP153" s="23" t="e">
        <f t="shared" ca="1" si="218"/>
        <v>#N/A</v>
      </c>
      <c r="AQ153" s="23" t="e">
        <f t="shared" ca="1" si="219"/>
        <v>#N/A</v>
      </c>
      <c r="AR153" s="23" t="e">
        <f t="shared" ca="1" si="228"/>
        <v>#N/A</v>
      </c>
      <c r="AS153" s="23" t="e">
        <f t="shared" ca="1" si="229"/>
        <v>#N/A</v>
      </c>
      <c r="AT153" s="23" t="e">
        <f t="shared" ca="1" si="248"/>
        <v>#N/A</v>
      </c>
      <c r="AU153" s="23" t="e">
        <f t="shared" ca="1" si="249"/>
        <v>#N/A</v>
      </c>
      <c r="AV153" s="228" t="e">
        <f t="shared" ca="1" si="279"/>
        <v>#N/A</v>
      </c>
      <c r="AW153" s="26" t="e">
        <f t="shared" ca="1" si="280"/>
        <v>#N/A</v>
      </c>
      <c r="AX153" s="228" t="e">
        <f t="shared" ca="1" si="281"/>
        <v>#N/A</v>
      </c>
      <c r="AY153" s="23" t="e">
        <f t="shared" ca="1" si="295"/>
        <v>#N/A</v>
      </c>
      <c r="AZ153" s="23" t="e">
        <f t="shared" ca="1" si="296"/>
        <v>#N/A</v>
      </c>
      <c r="BA153" s="23" t="e">
        <f t="shared" ca="1" si="303"/>
        <v>#N/A</v>
      </c>
      <c r="BB153" s="23" t="e">
        <f t="shared" ca="1" si="304"/>
        <v>#N/A</v>
      </c>
      <c r="BC153" s="23" t="e">
        <f t="shared" ca="1" si="297"/>
        <v>#N/A</v>
      </c>
      <c r="BD153" s="23" t="e">
        <f t="shared" ca="1" si="298"/>
        <v>#N/A</v>
      </c>
      <c r="BE153" s="23" t="e">
        <f t="shared" ca="1" si="305"/>
        <v>#N/A</v>
      </c>
      <c r="BF153" s="23" t="e">
        <f t="shared" ca="1" si="306"/>
        <v>#N/A</v>
      </c>
      <c r="BG153" s="23" t="e">
        <f t="shared" ca="1" si="311"/>
        <v>#N/A</v>
      </c>
      <c r="BH153" s="23" t="e">
        <f t="shared" ca="1" si="312"/>
        <v>#N/A</v>
      </c>
      <c r="BI153" s="23" t="e">
        <f t="shared" ca="1" si="202"/>
        <v>#N/A</v>
      </c>
      <c r="BJ153" s="23" t="e">
        <f t="shared" ca="1" si="203"/>
        <v>#N/A</v>
      </c>
      <c r="BK153" s="23" t="e">
        <f t="shared" ca="1" si="204"/>
        <v>#N/A</v>
      </c>
      <c r="BL153" s="23" t="e">
        <f t="shared" ca="1" si="205"/>
        <v>#N/A</v>
      </c>
      <c r="BM153" s="23" t="e">
        <f t="shared" ca="1" si="208"/>
        <v>#N/A</v>
      </c>
      <c r="BN153" s="23" t="e">
        <f t="shared" ca="1" si="209"/>
        <v>#N/A</v>
      </c>
      <c r="BO153" s="23" t="e">
        <f t="shared" ca="1" si="226"/>
        <v>#N/A</v>
      </c>
      <c r="BP153" s="23" t="e">
        <f t="shared" ca="1" si="227"/>
        <v>#N/A</v>
      </c>
      <c r="BQ153" s="23" t="e">
        <f t="shared" ca="1" si="236"/>
        <v>#N/A</v>
      </c>
      <c r="BR153" s="23" t="e">
        <f t="shared" ca="1" si="237"/>
        <v>#N/A</v>
      </c>
      <c r="BS153" s="23" t="e">
        <f t="shared" ca="1" si="252"/>
        <v>#N/A</v>
      </c>
      <c r="BT153" s="23" t="e">
        <f t="shared" ca="1" si="253"/>
        <v>#N/A</v>
      </c>
      <c r="BU153" s="23" t="e">
        <f t="shared" ca="1" si="254"/>
        <v>#N/A</v>
      </c>
      <c r="BV153" s="23" t="e">
        <f t="shared" ca="1" si="255"/>
        <v>#N/A</v>
      </c>
      <c r="BW153" s="389" t="e">
        <f t="shared" ca="1" si="282"/>
        <v>#N/A</v>
      </c>
      <c r="BX153" s="224" t="e">
        <f t="shared" ca="1" si="283"/>
        <v>#N/A</v>
      </c>
      <c r="BY153" s="93" t="e">
        <f t="shared" ca="1" si="284"/>
        <v>#N/A</v>
      </c>
      <c r="BZ153" s="23" t="e">
        <f t="shared" ca="1" si="309"/>
        <v>#N/A</v>
      </c>
      <c r="CA153" s="23" t="e">
        <f t="shared" ca="1" si="310"/>
        <v>#N/A</v>
      </c>
      <c r="CB153" s="23" t="e">
        <f t="shared" ca="1" si="210"/>
        <v>#N/A</v>
      </c>
      <c r="CC153" s="23" t="e">
        <f t="shared" ca="1" si="211"/>
        <v>#N/A</v>
      </c>
      <c r="CD153" s="23" t="e">
        <f t="shared" ca="1" si="240"/>
        <v>#N/A</v>
      </c>
      <c r="CE153" s="23" t="e">
        <f t="shared" ca="1" si="241"/>
        <v>#N/A</v>
      </c>
      <c r="CF153" s="228" t="e">
        <f t="shared" ca="1" si="285"/>
        <v>#N/A</v>
      </c>
      <c r="CG153" s="224" t="e">
        <f t="shared" ca="1" si="286"/>
        <v>#N/A</v>
      </c>
      <c r="CH153" s="228" t="e">
        <f t="shared" ca="1" si="287"/>
        <v>#N/A</v>
      </c>
      <c r="CI153" s="23" t="e">
        <f t="shared" ca="1" si="288"/>
        <v>#N/A</v>
      </c>
      <c r="CJ153" s="23" t="e">
        <f t="shared" ca="1" si="289"/>
        <v>#N/A</v>
      </c>
      <c r="CK153" s="23" t="e">
        <f t="shared" ca="1" si="293"/>
        <v>#N/A</v>
      </c>
      <c r="CL153" s="23" t="e">
        <f t="shared" ca="1" si="294"/>
        <v>#N/A</v>
      </c>
      <c r="CM153" s="23" t="e">
        <f t="shared" ca="1" si="299"/>
        <v>#N/A</v>
      </c>
      <c r="CN153" s="23" t="e">
        <f t="shared" ca="1" si="300"/>
        <v>#N/A</v>
      </c>
      <c r="CO153" s="23" t="e">
        <f t="shared" ca="1" si="307"/>
        <v>#N/A</v>
      </c>
      <c r="CP153" s="23" t="e">
        <f t="shared" ca="1" si="308"/>
        <v>#N/A</v>
      </c>
      <c r="CQ153" s="23" t="e">
        <f t="shared" ca="1" si="313"/>
        <v>#N/A</v>
      </c>
      <c r="CR153" s="23" t="e">
        <f t="shared" ca="1" si="314"/>
        <v>#N/A</v>
      </c>
      <c r="CS153" s="23" t="e">
        <f t="shared" ca="1" si="315"/>
        <v>#N/A</v>
      </c>
      <c r="CT153" s="23" t="e">
        <f t="shared" ca="1" si="316"/>
        <v>#N/A</v>
      </c>
      <c r="CU153" s="23" t="e">
        <f t="shared" ca="1" si="321"/>
        <v>#N/A</v>
      </c>
      <c r="CV153" s="23" t="e">
        <f t="shared" ca="1" si="322"/>
        <v>#N/A</v>
      </c>
      <c r="CW153" s="23" t="e">
        <f t="shared" ca="1" si="234"/>
        <v>#N/A</v>
      </c>
      <c r="CX153" s="23" t="e">
        <f t="shared" ca="1" si="235"/>
        <v>#N/A</v>
      </c>
      <c r="CY153" s="23" t="e">
        <f t="shared" ref="CY153:CY216" ca="1" si="323">$CY$7*$J$2*$J$5*$AB153</f>
        <v>#N/A</v>
      </c>
      <c r="CZ153" s="23" t="e">
        <f t="shared" ref="CZ153:CZ216" ca="1" si="324">$CY$7*$J$3*$J$5*$AC153</f>
        <v>#N/A</v>
      </c>
      <c r="DA153" s="23" t="e">
        <f t="shared" ca="1" si="212"/>
        <v>#N/A</v>
      </c>
      <c r="DB153" s="23" t="e">
        <f t="shared" ca="1" si="213"/>
        <v>#N/A</v>
      </c>
      <c r="DC153" s="23"/>
      <c r="DD153" s="23"/>
      <c r="DE153" s="23" t="e">
        <f t="shared" ca="1" si="214"/>
        <v>#N/A</v>
      </c>
      <c r="DF153" s="23" t="e">
        <f t="shared" ca="1" si="215"/>
        <v>#N/A</v>
      </c>
      <c r="DG153" s="23" t="e">
        <f t="shared" ca="1" si="220"/>
        <v>#N/A</v>
      </c>
      <c r="DH153" s="23" t="e">
        <f t="shared" ca="1" si="221"/>
        <v>#N/A</v>
      </c>
      <c r="DI153" s="23" t="e">
        <f t="shared" ca="1" si="230"/>
        <v>#N/A</v>
      </c>
      <c r="DJ153" s="23" t="e">
        <f t="shared" ca="1" si="231"/>
        <v>#N/A</v>
      </c>
      <c r="DK153" s="23" t="e">
        <f t="shared" ca="1" si="238"/>
        <v>#N/A</v>
      </c>
      <c r="DL153" s="23" t="e">
        <f t="shared" ca="1" si="239"/>
        <v>#N/A</v>
      </c>
      <c r="DM153" s="23" t="e">
        <f t="shared" ca="1" si="242"/>
        <v>#N/A</v>
      </c>
      <c r="DN153" s="23" t="e">
        <f t="shared" ca="1" si="243"/>
        <v>#N/A</v>
      </c>
      <c r="DO153" s="23" t="e">
        <f t="shared" ca="1" si="244"/>
        <v>#N/A</v>
      </c>
      <c r="DP153" s="23" t="e">
        <f t="shared" ca="1" si="245"/>
        <v>#N/A</v>
      </c>
      <c r="DQ153" s="23" t="e">
        <f t="shared" ca="1" si="258"/>
        <v>#N/A</v>
      </c>
      <c r="DR153" s="23" t="e">
        <f t="shared" ca="1" si="259"/>
        <v>#N/A</v>
      </c>
      <c r="DS153" s="228" t="e">
        <f t="shared" ca="1" si="290"/>
        <v>#N/A</v>
      </c>
      <c r="DT153" s="93" t="e">
        <f t="shared" ca="1" si="291"/>
        <v>#N/A</v>
      </c>
      <c r="DU153" s="228" t="e">
        <f t="shared" ca="1" si="292"/>
        <v>#N/A</v>
      </c>
      <c r="DZ153" s="23" t="e">
        <f t="shared" ca="1" si="317"/>
        <v>#N/A</v>
      </c>
      <c r="EA153" s="23" t="e">
        <f t="shared" ca="1" si="318"/>
        <v>#N/A</v>
      </c>
      <c r="EB153" s="23" t="e">
        <f t="shared" ref="EB153:EB216" ca="1" si="325">$EB$7*$J$2*$J$5*$AB153</f>
        <v>#N/A</v>
      </c>
      <c r="EC153" s="23" t="e">
        <f t="shared" ref="EC153:EC216" ca="1" si="326">$EB$7*$J$3*$J$5*$AC153</f>
        <v>#N/A</v>
      </c>
      <c r="ED153" s="23" t="e">
        <f t="shared" ca="1" si="222"/>
        <v>#N/A</v>
      </c>
      <c r="EE153" s="23" t="e">
        <f t="shared" ca="1" si="223"/>
        <v>#N/A</v>
      </c>
      <c r="EF153" s="23" t="e">
        <f t="shared" ca="1" si="250"/>
        <v>#N/A</v>
      </c>
      <c r="EG153" s="23" t="e">
        <f t="shared" ca="1" si="251"/>
        <v>#N/A</v>
      </c>
      <c r="EH153" s="23" t="e">
        <f t="shared" ca="1" si="232"/>
        <v>#N/A</v>
      </c>
      <c r="EI153" s="23" t="e">
        <f t="shared" ca="1" si="233"/>
        <v>#N/A</v>
      </c>
      <c r="EJ153" s="23" t="e">
        <f t="shared" ca="1" si="246"/>
        <v>#N/A</v>
      </c>
      <c r="EK153" s="23" t="e">
        <f t="shared" ca="1" si="247"/>
        <v>#N/A</v>
      </c>
      <c r="EL153" s="23" t="e">
        <f t="shared" ca="1" si="256"/>
        <v>#N/A</v>
      </c>
      <c r="EM153" s="23" t="e">
        <f t="shared" ca="1" si="257"/>
        <v>#N/A</v>
      </c>
      <c r="EN153" s="228" t="e">
        <f t="shared" ca="1" si="276"/>
        <v>#N/A</v>
      </c>
      <c r="EO153" s="93" t="e">
        <f t="shared" ca="1" si="277"/>
        <v>#N/A</v>
      </c>
      <c r="EP153" s="93" t="e">
        <f t="shared" ca="1" si="278"/>
        <v>#N/A</v>
      </c>
    </row>
    <row r="154" spans="1:146" x14ac:dyDescent="0.2">
      <c r="A154" s="172" t="e">
        <f ca="1">VLOOKUP($D154,Curves!$A$2:$I$1700,9)</f>
        <v>#N/A</v>
      </c>
      <c r="B154" s="86" t="e">
        <f t="shared" ca="1" si="261"/>
        <v>#N/A</v>
      </c>
      <c r="C154" s="86">
        <f t="shared" si="262"/>
        <v>31</v>
      </c>
      <c r="D154" s="139">
        <v>41334</v>
      </c>
      <c r="E154" s="173" t="e">
        <f ca="1">VLOOKUP($D154,Curves!$A$2:$H$1700,2)*$B154</f>
        <v>#N/A</v>
      </c>
      <c r="F154" s="172" t="e">
        <f ca="1">VLOOKUP($D154,Curves!$A$2:$H$1700,3)*$B154</f>
        <v>#N/A</v>
      </c>
      <c r="G154" s="172" t="e">
        <f ca="1">VLOOKUP($D154,Curves!$A$2:$H$1700,7)*$B154</f>
        <v>#N/A</v>
      </c>
      <c r="H154" s="172" t="e">
        <f ca="1">VLOOKUP($D154,Curves!$A$2:$H$1700,5)*$B154</f>
        <v>#N/A</v>
      </c>
      <c r="I154" s="172" t="e">
        <f ca="1">VLOOKUP($D154,Curves!$A$2:$H$1700,4)*$B154</f>
        <v>#N/A</v>
      </c>
      <c r="J154" s="174" t="e">
        <f ca="1">VLOOKUP($D154,Curves!$A$2:$H$1700,8)*$B154</f>
        <v>#N/A</v>
      </c>
      <c r="K154" s="172" t="e">
        <f t="shared" ca="1" si="263"/>
        <v>#N/A</v>
      </c>
      <c r="L154" s="140" t="e">
        <f ca="1">VLOOKUP($D154,Curves!$N$2:$T$2600,2)*$B154</f>
        <v>#N/A</v>
      </c>
      <c r="M154" s="141" t="e">
        <f ca="1">VLOOKUP($D154,Curves!$N$2:$T$2600,3)*$B154</f>
        <v>#N/A</v>
      </c>
      <c r="N154" s="181" t="e">
        <f t="shared" ca="1" si="264"/>
        <v>#N/A</v>
      </c>
      <c r="O154" s="182" t="e">
        <f t="shared" ca="1" si="265"/>
        <v>#N/A</v>
      </c>
      <c r="P154" s="173" t="e">
        <f t="shared" ca="1" si="260"/>
        <v>#N/A</v>
      </c>
      <c r="Q154" s="140" t="e">
        <f ca="1">VLOOKUP($D154,Curves!$N$2:$T$2600,4)*$B154</f>
        <v>#N/A</v>
      </c>
      <c r="R154" s="141" t="e">
        <f ca="1">VLOOKUP($D154,Curves!$N$2:$T$2600,5)*$B154</f>
        <v>#N/A</v>
      </c>
      <c r="S154" s="181" t="e">
        <f t="shared" ca="1" si="266"/>
        <v>#N/A</v>
      </c>
      <c r="T154" s="182" t="e">
        <f t="shared" ca="1" si="267"/>
        <v>#N/A</v>
      </c>
      <c r="U154" s="151" t="e">
        <f t="shared" ca="1" si="268"/>
        <v>#N/A</v>
      </c>
      <c r="V154" s="151" t="e">
        <f t="shared" ca="1" si="269"/>
        <v>#N/A</v>
      </c>
      <c r="W154" s="151" t="e">
        <f t="shared" ca="1" si="270"/>
        <v>#N/A</v>
      </c>
      <c r="X154" s="343" t="e">
        <f ca="1">VLOOKUP($D154,[2]CurveFetch!$D$8:$S$13000,16,0)*$B154</f>
        <v>#N/A</v>
      </c>
      <c r="Y154" s="141" t="e">
        <f ca="1">VLOOKUP($D154,Curves!$N$2:$T$2600,7)*$B154</f>
        <v>#N/A</v>
      </c>
      <c r="Z154" s="200" t="e">
        <f t="shared" ca="1" si="271"/>
        <v>#N/A</v>
      </c>
      <c r="AA154" s="181" t="e">
        <f t="shared" ca="1" si="272"/>
        <v>#N/A</v>
      </c>
      <c r="AB154" s="181" t="e">
        <f t="shared" ca="1" si="273"/>
        <v>#N/A</v>
      </c>
      <c r="AC154" s="181" t="e">
        <f t="shared" ca="1" si="273"/>
        <v>#N/A</v>
      </c>
      <c r="AD154" s="181" t="e">
        <f t="shared" ca="1" si="274"/>
        <v>#N/A</v>
      </c>
      <c r="AE154" s="182" t="e">
        <f t="shared" ca="1" si="275"/>
        <v>#N/A</v>
      </c>
      <c r="AF154" s="23" t="e">
        <f t="shared" ca="1" si="301"/>
        <v>#N/A</v>
      </c>
      <c r="AG154" s="23" t="e">
        <f t="shared" ca="1" si="302"/>
        <v>#N/A</v>
      </c>
      <c r="AH154" s="23" t="e">
        <f t="shared" ca="1" si="319"/>
        <v>#N/A</v>
      </c>
      <c r="AI154" s="23" t="e">
        <f t="shared" ca="1" si="320"/>
        <v>#N/A</v>
      </c>
      <c r="AJ154" s="23" t="e">
        <f t="shared" ca="1" si="206"/>
        <v>#N/A</v>
      </c>
      <c r="AK154" s="23" t="e">
        <f t="shared" ca="1" si="207"/>
        <v>#N/A</v>
      </c>
      <c r="AL154" s="23" t="e">
        <f t="shared" ca="1" si="216"/>
        <v>#N/A</v>
      </c>
      <c r="AM154" s="23" t="e">
        <f t="shared" ca="1" si="217"/>
        <v>#N/A</v>
      </c>
      <c r="AN154" s="23" t="e">
        <f t="shared" ca="1" si="224"/>
        <v>#N/A</v>
      </c>
      <c r="AO154" s="23" t="e">
        <f t="shared" ca="1" si="225"/>
        <v>#N/A</v>
      </c>
      <c r="AP154" s="23" t="e">
        <f t="shared" ca="1" si="218"/>
        <v>#N/A</v>
      </c>
      <c r="AQ154" s="23" t="e">
        <f t="shared" ca="1" si="219"/>
        <v>#N/A</v>
      </c>
      <c r="AR154" s="23" t="e">
        <f t="shared" ca="1" si="228"/>
        <v>#N/A</v>
      </c>
      <c r="AS154" s="23" t="e">
        <f t="shared" ca="1" si="229"/>
        <v>#N/A</v>
      </c>
      <c r="AT154" s="23" t="e">
        <f t="shared" ca="1" si="248"/>
        <v>#N/A</v>
      </c>
      <c r="AU154" s="23" t="e">
        <f t="shared" ca="1" si="249"/>
        <v>#N/A</v>
      </c>
      <c r="AV154" s="228" t="e">
        <f t="shared" ca="1" si="279"/>
        <v>#N/A</v>
      </c>
      <c r="AW154" s="26" t="e">
        <f t="shared" ca="1" si="280"/>
        <v>#N/A</v>
      </c>
      <c r="AX154" s="228" t="e">
        <f t="shared" ca="1" si="281"/>
        <v>#N/A</v>
      </c>
      <c r="AY154" s="23" t="e">
        <f t="shared" ca="1" si="295"/>
        <v>#N/A</v>
      </c>
      <c r="AZ154" s="23" t="e">
        <f t="shared" ca="1" si="296"/>
        <v>#N/A</v>
      </c>
      <c r="BA154" s="23" t="e">
        <f t="shared" ca="1" si="303"/>
        <v>#N/A</v>
      </c>
      <c r="BB154" s="23" t="e">
        <f t="shared" ca="1" si="304"/>
        <v>#N/A</v>
      </c>
      <c r="BC154" s="23" t="e">
        <f t="shared" ca="1" si="297"/>
        <v>#N/A</v>
      </c>
      <c r="BD154" s="23" t="e">
        <f t="shared" ca="1" si="298"/>
        <v>#N/A</v>
      </c>
      <c r="BE154" s="23" t="e">
        <f t="shared" ca="1" si="305"/>
        <v>#N/A</v>
      </c>
      <c r="BF154" s="23" t="e">
        <f t="shared" ca="1" si="306"/>
        <v>#N/A</v>
      </c>
      <c r="BG154" s="23" t="e">
        <f t="shared" ca="1" si="311"/>
        <v>#N/A</v>
      </c>
      <c r="BH154" s="23" t="e">
        <f t="shared" ca="1" si="312"/>
        <v>#N/A</v>
      </c>
      <c r="BI154" s="23" t="e">
        <f t="shared" ref="BI154:BI217" ca="1" si="327">$BI$7*$J$2*$J$5*$S154</f>
        <v>#N/A</v>
      </c>
      <c r="BJ154" s="23" t="e">
        <f t="shared" ref="BJ154:BJ217" ca="1" si="328">$BI$7*$J$3*$J$5*$T154</f>
        <v>#N/A</v>
      </c>
      <c r="BK154" s="23" t="e">
        <f t="shared" ref="BK154:BK217" ca="1" si="329">$BK$7*$J$2*$J$5*$S154</f>
        <v>#N/A</v>
      </c>
      <c r="BL154" s="23" t="e">
        <f t="shared" ref="BL154:BL217" ca="1" si="330">$BK$7*$J$3*$J$5*$T154</f>
        <v>#N/A</v>
      </c>
      <c r="BM154" s="23" t="e">
        <f t="shared" ca="1" si="208"/>
        <v>#N/A</v>
      </c>
      <c r="BN154" s="23" t="e">
        <f t="shared" ca="1" si="209"/>
        <v>#N/A</v>
      </c>
      <c r="BO154" s="23" t="e">
        <f t="shared" ca="1" si="226"/>
        <v>#N/A</v>
      </c>
      <c r="BP154" s="23" t="e">
        <f t="shared" ca="1" si="227"/>
        <v>#N/A</v>
      </c>
      <c r="BQ154" s="23" t="e">
        <f t="shared" ca="1" si="236"/>
        <v>#N/A</v>
      </c>
      <c r="BR154" s="23" t="e">
        <f t="shared" ca="1" si="237"/>
        <v>#N/A</v>
      </c>
      <c r="BS154" s="23" t="e">
        <f t="shared" ca="1" si="252"/>
        <v>#N/A</v>
      </c>
      <c r="BT154" s="23" t="e">
        <f t="shared" ca="1" si="253"/>
        <v>#N/A</v>
      </c>
      <c r="BU154" s="23" t="e">
        <f t="shared" ca="1" si="254"/>
        <v>#N/A</v>
      </c>
      <c r="BV154" s="23" t="e">
        <f t="shared" ca="1" si="255"/>
        <v>#N/A</v>
      </c>
      <c r="BW154" s="389" t="e">
        <f t="shared" ca="1" si="282"/>
        <v>#N/A</v>
      </c>
      <c r="BX154" s="224" t="e">
        <f t="shared" ca="1" si="283"/>
        <v>#N/A</v>
      </c>
      <c r="BY154" s="93" t="e">
        <f t="shared" ca="1" si="284"/>
        <v>#N/A</v>
      </c>
      <c r="BZ154" s="23" t="e">
        <f t="shared" ca="1" si="309"/>
        <v>#N/A</v>
      </c>
      <c r="CA154" s="23" t="e">
        <f t="shared" ca="1" si="310"/>
        <v>#N/A</v>
      </c>
      <c r="CB154" s="23" t="e">
        <f t="shared" ca="1" si="210"/>
        <v>#N/A</v>
      </c>
      <c r="CC154" s="23" t="e">
        <f t="shared" ca="1" si="211"/>
        <v>#N/A</v>
      </c>
      <c r="CD154" s="23" t="e">
        <f t="shared" ca="1" si="240"/>
        <v>#N/A</v>
      </c>
      <c r="CE154" s="23" t="e">
        <f t="shared" ca="1" si="241"/>
        <v>#N/A</v>
      </c>
      <c r="CF154" s="228" t="e">
        <f t="shared" ca="1" si="285"/>
        <v>#N/A</v>
      </c>
      <c r="CG154" s="224" t="e">
        <f t="shared" ca="1" si="286"/>
        <v>#N/A</v>
      </c>
      <c r="CH154" s="228" t="e">
        <f t="shared" ca="1" si="287"/>
        <v>#N/A</v>
      </c>
      <c r="CI154" s="23" t="e">
        <f t="shared" ca="1" si="288"/>
        <v>#N/A</v>
      </c>
      <c r="CJ154" s="23" t="e">
        <f t="shared" ca="1" si="289"/>
        <v>#N/A</v>
      </c>
      <c r="CK154" s="23" t="e">
        <f t="shared" ca="1" si="293"/>
        <v>#N/A</v>
      </c>
      <c r="CL154" s="23" t="e">
        <f t="shared" ca="1" si="294"/>
        <v>#N/A</v>
      </c>
      <c r="CM154" s="23" t="e">
        <f t="shared" ca="1" si="299"/>
        <v>#N/A</v>
      </c>
      <c r="CN154" s="23" t="e">
        <f t="shared" ca="1" si="300"/>
        <v>#N/A</v>
      </c>
      <c r="CO154" s="23" t="e">
        <f t="shared" ca="1" si="307"/>
        <v>#N/A</v>
      </c>
      <c r="CP154" s="23" t="e">
        <f t="shared" ca="1" si="308"/>
        <v>#N/A</v>
      </c>
      <c r="CQ154" s="23" t="e">
        <f t="shared" ca="1" si="313"/>
        <v>#N/A</v>
      </c>
      <c r="CR154" s="23" t="e">
        <f t="shared" ca="1" si="314"/>
        <v>#N/A</v>
      </c>
      <c r="CS154" s="23" t="e">
        <f t="shared" ca="1" si="315"/>
        <v>#N/A</v>
      </c>
      <c r="CT154" s="23" t="e">
        <f t="shared" ca="1" si="316"/>
        <v>#N/A</v>
      </c>
      <c r="CU154" s="23" t="e">
        <f t="shared" ca="1" si="321"/>
        <v>#N/A</v>
      </c>
      <c r="CV154" s="23" t="e">
        <f t="shared" ca="1" si="322"/>
        <v>#N/A</v>
      </c>
      <c r="CW154" s="23" t="e">
        <f t="shared" ca="1" si="234"/>
        <v>#N/A</v>
      </c>
      <c r="CX154" s="23" t="e">
        <f t="shared" ca="1" si="235"/>
        <v>#N/A</v>
      </c>
      <c r="CY154" s="23" t="e">
        <f t="shared" ca="1" si="323"/>
        <v>#N/A</v>
      </c>
      <c r="CZ154" s="23" t="e">
        <f t="shared" ca="1" si="324"/>
        <v>#N/A</v>
      </c>
      <c r="DA154" s="23" t="e">
        <f t="shared" ca="1" si="212"/>
        <v>#N/A</v>
      </c>
      <c r="DB154" s="23" t="e">
        <f t="shared" ca="1" si="213"/>
        <v>#N/A</v>
      </c>
      <c r="DC154" s="23"/>
      <c r="DD154" s="23"/>
      <c r="DE154" s="23" t="e">
        <f t="shared" ca="1" si="214"/>
        <v>#N/A</v>
      </c>
      <c r="DF154" s="23" t="e">
        <f t="shared" ca="1" si="215"/>
        <v>#N/A</v>
      </c>
      <c r="DG154" s="23" t="e">
        <f t="shared" ca="1" si="220"/>
        <v>#N/A</v>
      </c>
      <c r="DH154" s="23" t="e">
        <f t="shared" ca="1" si="221"/>
        <v>#N/A</v>
      </c>
      <c r="DI154" s="23" t="e">
        <f t="shared" ca="1" si="230"/>
        <v>#N/A</v>
      </c>
      <c r="DJ154" s="23" t="e">
        <f t="shared" ca="1" si="231"/>
        <v>#N/A</v>
      </c>
      <c r="DK154" s="23" t="e">
        <f t="shared" ca="1" si="238"/>
        <v>#N/A</v>
      </c>
      <c r="DL154" s="23" t="e">
        <f t="shared" ca="1" si="239"/>
        <v>#N/A</v>
      </c>
      <c r="DM154" s="23" t="e">
        <f t="shared" ca="1" si="242"/>
        <v>#N/A</v>
      </c>
      <c r="DN154" s="23" t="e">
        <f t="shared" ca="1" si="243"/>
        <v>#N/A</v>
      </c>
      <c r="DO154" s="23" t="e">
        <f t="shared" ca="1" si="244"/>
        <v>#N/A</v>
      </c>
      <c r="DP154" s="23" t="e">
        <f t="shared" ca="1" si="245"/>
        <v>#N/A</v>
      </c>
      <c r="DQ154" s="23" t="e">
        <f t="shared" ca="1" si="258"/>
        <v>#N/A</v>
      </c>
      <c r="DR154" s="23" t="e">
        <f t="shared" ca="1" si="259"/>
        <v>#N/A</v>
      </c>
      <c r="DS154" s="228" t="e">
        <f t="shared" ca="1" si="290"/>
        <v>#N/A</v>
      </c>
      <c r="DT154" s="93" t="e">
        <f t="shared" ca="1" si="291"/>
        <v>#N/A</v>
      </c>
      <c r="DU154" s="228" t="e">
        <f t="shared" ca="1" si="292"/>
        <v>#N/A</v>
      </c>
      <c r="DZ154" s="23" t="e">
        <f t="shared" ca="1" si="317"/>
        <v>#N/A</v>
      </c>
      <c r="EA154" s="23" t="e">
        <f t="shared" ca="1" si="318"/>
        <v>#N/A</v>
      </c>
      <c r="EB154" s="23" t="e">
        <f t="shared" ca="1" si="325"/>
        <v>#N/A</v>
      </c>
      <c r="EC154" s="23" t="e">
        <f t="shared" ca="1" si="326"/>
        <v>#N/A</v>
      </c>
      <c r="ED154" s="23" t="e">
        <f t="shared" ca="1" si="222"/>
        <v>#N/A</v>
      </c>
      <c r="EE154" s="23" t="e">
        <f t="shared" ca="1" si="223"/>
        <v>#N/A</v>
      </c>
      <c r="EF154" s="23" t="e">
        <f t="shared" ca="1" si="250"/>
        <v>#N/A</v>
      </c>
      <c r="EG154" s="23" t="e">
        <f t="shared" ca="1" si="251"/>
        <v>#N/A</v>
      </c>
      <c r="EH154" s="23" t="e">
        <f t="shared" ca="1" si="232"/>
        <v>#N/A</v>
      </c>
      <c r="EI154" s="23" t="e">
        <f t="shared" ca="1" si="233"/>
        <v>#N/A</v>
      </c>
      <c r="EJ154" s="23" t="e">
        <f t="shared" ca="1" si="246"/>
        <v>#N/A</v>
      </c>
      <c r="EK154" s="23" t="e">
        <f t="shared" ca="1" si="247"/>
        <v>#N/A</v>
      </c>
      <c r="EL154" s="23" t="e">
        <f t="shared" ca="1" si="256"/>
        <v>#N/A</v>
      </c>
      <c r="EM154" s="23" t="e">
        <f t="shared" ca="1" si="257"/>
        <v>#N/A</v>
      </c>
      <c r="EN154" s="228" t="e">
        <f t="shared" ca="1" si="276"/>
        <v>#N/A</v>
      </c>
      <c r="EO154" s="93" t="e">
        <f t="shared" ca="1" si="277"/>
        <v>#N/A</v>
      </c>
      <c r="EP154" s="93" t="e">
        <f t="shared" ca="1" si="278"/>
        <v>#N/A</v>
      </c>
    </row>
    <row r="155" spans="1:146" x14ac:dyDescent="0.2">
      <c r="A155" s="172" t="e">
        <f ca="1">VLOOKUP($D155,Curves!$A$2:$I$1700,9)</f>
        <v>#N/A</v>
      </c>
      <c r="B155" s="86" t="e">
        <f t="shared" ca="1" si="261"/>
        <v>#N/A</v>
      </c>
      <c r="C155" s="86">
        <f t="shared" si="262"/>
        <v>30</v>
      </c>
      <c r="D155" s="139">
        <v>41365</v>
      </c>
      <c r="E155" s="173" t="e">
        <f ca="1">VLOOKUP($D155,Curves!$A$2:$H$1700,2)*$B155</f>
        <v>#N/A</v>
      </c>
      <c r="F155" s="172" t="e">
        <f ca="1">VLOOKUP($D155,Curves!$A$2:$H$1700,3)*$B155</f>
        <v>#N/A</v>
      </c>
      <c r="G155" s="172" t="e">
        <f ca="1">VLOOKUP($D155,Curves!$A$2:$H$1700,7)*$B155</f>
        <v>#N/A</v>
      </c>
      <c r="H155" s="172" t="e">
        <f ca="1">VLOOKUP($D155,Curves!$A$2:$H$1700,5)*$B155</f>
        <v>#N/A</v>
      </c>
      <c r="I155" s="172" t="e">
        <f ca="1">VLOOKUP($D155,Curves!$A$2:$H$1700,4)*$B155</f>
        <v>#N/A</v>
      </c>
      <c r="J155" s="174" t="e">
        <f ca="1">VLOOKUP($D155,Curves!$A$2:$H$1700,8)*$B155</f>
        <v>#N/A</v>
      </c>
      <c r="K155" s="172" t="e">
        <f t="shared" ca="1" si="263"/>
        <v>#N/A</v>
      </c>
      <c r="L155" s="140" t="e">
        <f ca="1">VLOOKUP($D155,Curves!$N$2:$T$2600,2)*$B155</f>
        <v>#N/A</v>
      </c>
      <c r="M155" s="141" t="e">
        <f ca="1">VLOOKUP($D155,Curves!$N$2:$T$2600,3)*$B155</f>
        <v>#N/A</v>
      </c>
      <c r="N155" s="181" t="e">
        <f t="shared" ca="1" si="264"/>
        <v>#N/A</v>
      </c>
      <c r="O155" s="182" t="e">
        <f t="shared" ca="1" si="265"/>
        <v>#N/A</v>
      </c>
      <c r="P155" s="173" t="e">
        <f t="shared" ca="1" si="260"/>
        <v>#N/A</v>
      </c>
      <c r="Q155" s="140" t="e">
        <f ca="1">VLOOKUP($D155,Curves!$N$2:$T$2600,4)*$B155</f>
        <v>#N/A</v>
      </c>
      <c r="R155" s="141" t="e">
        <f ca="1">VLOOKUP($D155,Curves!$N$2:$T$2600,5)*$B155</f>
        <v>#N/A</v>
      </c>
      <c r="S155" s="181" t="e">
        <f t="shared" ca="1" si="266"/>
        <v>#N/A</v>
      </c>
      <c r="T155" s="182" t="e">
        <f t="shared" ca="1" si="267"/>
        <v>#N/A</v>
      </c>
      <c r="U155" s="151" t="e">
        <f t="shared" ca="1" si="268"/>
        <v>#N/A</v>
      </c>
      <c r="V155" s="151" t="e">
        <f t="shared" ca="1" si="269"/>
        <v>#N/A</v>
      </c>
      <c r="W155" s="151" t="e">
        <f t="shared" ca="1" si="270"/>
        <v>#N/A</v>
      </c>
      <c r="X155" s="343" t="e">
        <f ca="1">VLOOKUP($D155,[2]CurveFetch!$D$8:$S$13000,16,0)*$B155</f>
        <v>#N/A</v>
      </c>
      <c r="Y155" s="141" t="e">
        <f ca="1">VLOOKUP($D155,Curves!$N$2:$T$2600,7)*$B155</f>
        <v>#N/A</v>
      </c>
      <c r="Z155" s="200" t="e">
        <f t="shared" ca="1" si="271"/>
        <v>#N/A</v>
      </c>
      <c r="AA155" s="181" t="e">
        <f t="shared" ca="1" si="272"/>
        <v>#N/A</v>
      </c>
      <c r="AB155" s="181" t="e">
        <f t="shared" ca="1" si="273"/>
        <v>#N/A</v>
      </c>
      <c r="AC155" s="181" t="e">
        <f t="shared" ca="1" si="273"/>
        <v>#N/A</v>
      </c>
      <c r="AD155" s="181" t="e">
        <f t="shared" ca="1" si="274"/>
        <v>#N/A</v>
      </c>
      <c r="AE155" s="182" t="e">
        <f t="shared" ca="1" si="275"/>
        <v>#N/A</v>
      </c>
      <c r="AF155" s="23" t="e">
        <f t="shared" ca="1" si="301"/>
        <v>#N/A</v>
      </c>
      <c r="AG155" s="23" t="e">
        <f t="shared" ca="1" si="302"/>
        <v>#N/A</v>
      </c>
      <c r="AH155" s="23" t="e">
        <f t="shared" ca="1" si="319"/>
        <v>#N/A</v>
      </c>
      <c r="AI155" s="23" t="e">
        <f t="shared" ca="1" si="320"/>
        <v>#N/A</v>
      </c>
      <c r="AJ155" s="23" t="e">
        <f t="shared" ca="1" si="206"/>
        <v>#N/A</v>
      </c>
      <c r="AK155" s="23" t="e">
        <f t="shared" ca="1" si="207"/>
        <v>#N/A</v>
      </c>
      <c r="AL155" s="23" t="e">
        <f t="shared" ca="1" si="216"/>
        <v>#N/A</v>
      </c>
      <c r="AM155" s="23" t="e">
        <f t="shared" ca="1" si="217"/>
        <v>#N/A</v>
      </c>
      <c r="AN155" s="23" t="e">
        <f t="shared" ca="1" si="224"/>
        <v>#N/A</v>
      </c>
      <c r="AO155" s="23" t="e">
        <f t="shared" ca="1" si="225"/>
        <v>#N/A</v>
      </c>
      <c r="AP155" s="23" t="e">
        <f t="shared" ca="1" si="218"/>
        <v>#N/A</v>
      </c>
      <c r="AQ155" s="23" t="e">
        <f t="shared" ca="1" si="219"/>
        <v>#N/A</v>
      </c>
      <c r="AR155" s="23" t="e">
        <f t="shared" ca="1" si="228"/>
        <v>#N/A</v>
      </c>
      <c r="AS155" s="23" t="e">
        <f t="shared" ca="1" si="229"/>
        <v>#N/A</v>
      </c>
      <c r="AT155" s="23" t="e">
        <f t="shared" ca="1" si="248"/>
        <v>#N/A</v>
      </c>
      <c r="AU155" s="23" t="e">
        <f t="shared" ca="1" si="249"/>
        <v>#N/A</v>
      </c>
      <c r="AV155" s="228" t="e">
        <f t="shared" ca="1" si="279"/>
        <v>#N/A</v>
      </c>
      <c r="AW155" s="26" t="e">
        <f t="shared" ca="1" si="280"/>
        <v>#N/A</v>
      </c>
      <c r="AX155" s="228" t="e">
        <f t="shared" ca="1" si="281"/>
        <v>#N/A</v>
      </c>
      <c r="AY155" s="23" t="e">
        <f t="shared" ca="1" si="295"/>
        <v>#N/A</v>
      </c>
      <c r="AZ155" s="23" t="e">
        <f t="shared" ca="1" si="296"/>
        <v>#N/A</v>
      </c>
      <c r="BA155" s="23" t="e">
        <f t="shared" ca="1" si="303"/>
        <v>#N/A</v>
      </c>
      <c r="BB155" s="23" t="e">
        <f t="shared" ca="1" si="304"/>
        <v>#N/A</v>
      </c>
      <c r="BC155" s="23" t="e">
        <f t="shared" ca="1" si="297"/>
        <v>#N/A</v>
      </c>
      <c r="BD155" s="23" t="e">
        <f t="shared" ca="1" si="298"/>
        <v>#N/A</v>
      </c>
      <c r="BE155" s="23" t="e">
        <f t="shared" ca="1" si="305"/>
        <v>#N/A</v>
      </c>
      <c r="BF155" s="23" t="e">
        <f t="shared" ca="1" si="306"/>
        <v>#N/A</v>
      </c>
      <c r="BG155" s="23" t="e">
        <f t="shared" ca="1" si="311"/>
        <v>#N/A</v>
      </c>
      <c r="BH155" s="23" t="e">
        <f t="shared" ca="1" si="312"/>
        <v>#N/A</v>
      </c>
      <c r="BI155" s="23" t="e">
        <f t="shared" ca="1" si="327"/>
        <v>#N/A</v>
      </c>
      <c r="BJ155" s="23" t="e">
        <f t="shared" ca="1" si="328"/>
        <v>#N/A</v>
      </c>
      <c r="BK155" s="23" t="e">
        <f t="shared" ca="1" si="329"/>
        <v>#N/A</v>
      </c>
      <c r="BL155" s="23" t="e">
        <f t="shared" ca="1" si="330"/>
        <v>#N/A</v>
      </c>
      <c r="BM155" s="23" t="e">
        <f t="shared" ca="1" si="208"/>
        <v>#N/A</v>
      </c>
      <c r="BN155" s="23" t="e">
        <f t="shared" ca="1" si="209"/>
        <v>#N/A</v>
      </c>
      <c r="BO155" s="23" t="e">
        <f t="shared" ca="1" si="226"/>
        <v>#N/A</v>
      </c>
      <c r="BP155" s="23" t="e">
        <f t="shared" ca="1" si="227"/>
        <v>#N/A</v>
      </c>
      <c r="BQ155" s="23" t="e">
        <f t="shared" ca="1" si="236"/>
        <v>#N/A</v>
      </c>
      <c r="BR155" s="23" t="e">
        <f t="shared" ca="1" si="237"/>
        <v>#N/A</v>
      </c>
      <c r="BS155" s="23" t="e">
        <f t="shared" ca="1" si="252"/>
        <v>#N/A</v>
      </c>
      <c r="BT155" s="23" t="e">
        <f t="shared" ca="1" si="253"/>
        <v>#N/A</v>
      </c>
      <c r="BU155" s="23" t="e">
        <f t="shared" ca="1" si="254"/>
        <v>#N/A</v>
      </c>
      <c r="BV155" s="23" t="e">
        <f t="shared" ca="1" si="255"/>
        <v>#N/A</v>
      </c>
      <c r="BW155" s="389" t="e">
        <f t="shared" ca="1" si="282"/>
        <v>#N/A</v>
      </c>
      <c r="BX155" s="224" t="e">
        <f t="shared" ca="1" si="283"/>
        <v>#N/A</v>
      </c>
      <c r="BY155" s="93" t="e">
        <f t="shared" ca="1" si="284"/>
        <v>#N/A</v>
      </c>
      <c r="BZ155" s="23" t="e">
        <f t="shared" ca="1" si="309"/>
        <v>#N/A</v>
      </c>
      <c r="CA155" s="23" t="e">
        <f t="shared" ca="1" si="310"/>
        <v>#N/A</v>
      </c>
      <c r="CB155" s="23" t="e">
        <f t="shared" ca="1" si="210"/>
        <v>#N/A</v>
      </c>
      <c r="CC155" s="23" t="e">
        <f t="shared" ca="1" si="211"/>
        <v>#N/A</v>
      </c>
      <c r="CD155" s="23" t="e">
        <f t="shared" ca="1" si="240"/>
        <v>#N/A</v>
      </c>
      <c r="CE155" s="23" t="e">
        <f t="shared" ca="1" si="241"/>
        <v>#N/A</v>
      </c>
      <c r="CF155" s="228" t="e">
        <f t="shared" ca="1" si="285"/>
        <v>#N/A</v>
      </c>
      <c r="CG155" s="224" t="e">
        <f t="shared" ca="1" si="286"/>
        <v>#N/A</v>
      </c>
      <c r="CH155" s="228" t="e">
        <f t="shared" ca="1" si="287"/>
        <v>#N/A</v>
      </c>
      <c r="CI155" s="23" t="e">
        <f t="shared" ca="1" si="288"/>
        <v>#N/A</v>
      </c>
      <c r="CJ155" s="23" t="e">
        <f t="shared" ca="1" si="289"/>
        <v>#N/A</v>
      </c>
      <c r="CK155" s="23" t="e">
        <f t="shared" ca="1" si="293"/>
        <v>#N/A</v>
      </c>
      <c r="CL155" s="23" t="e">
        <f t="shared" ca="1" si="294"/>
        <v>#N/A</v>
      </c>
      <c r="CM155" s="23" t="e">
        <f t="shared" ca="1" si="299"/>
        <v>#N/A</v>
      </c>
      <c r="CN155" s="23" t="e">
        <f t="shared" ca="1" si="300"/>
        <v>#N/A</v>
      </c>
      <c r="CO155" s="23" t="e">
        <f t="shared" ca="1" si="307"/>
        <v>#N/A</v>
      </c>
      <c r="CP155" s="23" t="e">
        <f t="shared" ca="1" si="308"/>
        <v>#N/A</v>
      </c>
      <c r="CQ155" s="23" t="e">
        <f t="shared" ca="1" si="313"/>
        <v>#N/A</v>
      </c>
      <c r="CR155" s="23" t="e">
        <f t="shared" ca="1" si="314"/>
        <v>#N/A</v>
      </c>
      <c r="CS155" s="23" t="e">
        <f t="shared" ca="1" si="315"/>
        <v>#N/A</v>
      </c>
      <c r="CT155" s="23" t="e">
        <f t="shared" ca="1" si="316"/>
        <v>#N/A</v>
      </c>
      <c r="CU155" s="23" t="e">
        <f t="shared" ca="1" si="321"/>
        <v>#N/A</v>
      </c>
      <c r="CV155" s="23" t="e">
        <f t="shared" ca="1" si="322"/>
        <v>#N/A</v>
      </c>
      <c r="CW155" s="23" t="e">
        <f t="shared" ca="1" si="234"/>
        <v>#N/A</v>
      </c>
      <c r="CX155" s="23" t="e">
        <f t="shared" ca="1" si="235"/>
        <v>#N/A</v>
      </c>
      <c r="CY155" s="23" t="e">
        <f t="shared" ca="1" si="323"/>
        <v>#N/A</v>
      </c>
      <c r="CZ155" s="23" t="e">
        <f t="shared" ca="1" si="324"/>
        <v>#N/A</v>
      </c>
      <c r="DA155" s="23" t="e">
        <f t="shared" ca="1" si="212"/>
        <v>#N/A</v>
      </c>
      <c r="DB155" s="23" t="e">
        <f t="shared" ca="1" si="213"/>
        <v>#N/A</v>
      </c>
      <c r="DC155" s="23"/>
      <c r="DD155" s="23"/>
      <c r="DE155" s="23" t="e">
        <f t="shared" ca="1" si="214"/>
        <v>#N/A</v>
      </c>
      <c r="DF155" s="23" t="e">
        <f t="shared" ca="1" si="215"/>
        <v>#N/A</v>
      </c>
      <c r="DG155" s="23" t="e">
        <f t="shared" ca="1" si="220"/>
        <v>#N/A</v>
      </c>
      <c r="DH155" s="23" t="e">
        <f t="shared" ca="1" si="221"/>
        <v>#N/A</v>
      </c>
      <c r="DI155" s="23" t="e">
        <f t="shared" ca="1" si="230"/>
        <v>#N/A</v>
      </c>
      <c r="DJ155" s="23" t="e">
        <f t="shared" ca="1" si="231"/>
        <v>#N/A</v>
      </c>
      <c r="DK155" s="23" t="e">
        <f t="shared" ca="1" si="238"/>
        <v>#N/A</v>
      </c>
      <c r="DL155" s="23" t="e">
        <f t="shared" ca="1" si="239"/>
        <v>#N/A</v>
      </c>
      <c r="DM155" s="23" t="e">
        <f t="shared" ca="1" si="242"/>
        <v>#N/A</v>
      </c>
      <c r="DN155" s="23" t="e">
        <f t="shared" ca="1" si="243"/>
        <v>#N/A</v>
      </c>
      <c r="DO155" s="23" t="e">
        <f t="shared" ca="1" si="244"/>
        <v>#N/A</v>
      </c>
      <c r="DP155" s="23" t="e">
        <f t="shared" ca="1" si="245"/>
        <v>#N/A</v>
      </c>
      <c r="DQ155" s="23" t="e">
        <f t="shared" ca="1" si="258"/>
        <v>#N/A</v>
      </c>
      <c r="DR155" s="23" t="e">
        <f t="shared" ca="1" si="259"/>
        <v>#N/A</v>
      </c>
      <c r="DS155" s="228" t="e">
        <f t="shared" ca="1" si="290"/>
        <v>#N/A</v>
      </c>
      <c r="DT155" s="93" t="e">
        <f t="shared" ca="1" si="291"/>
        <v>#N/A</v>
      </c>
      <c r="DU155" s="228" t="e">
        <f t="shared" ca="1" si="292"/>
        <v>#N/A</v>
      </c>
      <c r="DZ155" s="23" t="e">
        <f t="shared" ca="1" si="317"/>
        <v>#N/A</v>
      </c>
      <c r="EA155" s="23" t="e">
        <f t="shared" ca="1" si="318"/>
        <v>#N/A</v>
      </c>
      <c r="EB155" s="23" t="e">
        <f t="shared" ca="1" si="325"/>
        <v>#N/A</v>
      </c>
      <c r="EC155" s="23" t="e">
        <f t="shared" ca="1" si="326"/>
        <v>#N/A</v>
      </c>
      <c r="ED155" s="23" t="e">
        <f t="shared" ca="1" si="222"/>
        <v>#N/A</v>
      </c>
      <c r="EE155" s="23" t="e">
        <f t="shared" ca="1" si="223"/>
        <v>#N/A</v>
      </c>
      <c r="EF155" s="23" t="e">
        <f t="shared" ca="1" si="250"/>
        <v>#N/A</v>
      </c>
      <c r="EG155" s="23" t="e">
        <f t="shared" ca="1" si="251"/>
        <v>#N/A</v>
      </c>
      <c r="EH155" s="23" t="e">
        <f t="shared" ca="1" si="232"/>
        <v>#N/A</v>
      </c>
      <c r="EI155" s="23" t="e">
        <f t="shared" ca="1" si="233"/>
        <v>#N/A</v>
      </c>
      <c r="EJ155" s="23" t="e">
        <f t="shared" ca="1" si="246"/>
        <v>#N/A</v>
      </c>
      <c r="EK155" s="23" t="e">
        <f t="shared" ca="1" si="247"/>
        <v>#N/A</v>
      </c>
      <c r="EL155" s="23" t="e">
        <f t="shared" ca="1" si="256"/>
        <v>#N/A</v>
      </c>
      <c r="EM155" s="23" t="e">
        <f t="shared" ca="1" si="257"/>
        <v>#N/A</v>
      </c>
      <c r="EN155" s="228" t="e">
        <f t="shared" ca="1" si="276"/>
        <v>#N/A</v>
      </c>
      <c r="EO155" s="93" t="e">
        <f t="shared" ca="1" si="277"/>
        <v>#N/A</v>
      </c>
      <c r="EP155" s="93" t="e">
        <f t="shared" ca="1" si="278"/>
        <v>#N/A</v>
      </c>
    </row>
    <row r="156" spans="1:146" x14ac:dyDescent="0.2">
      <c r="A156" s="172" t="e">
        <f ca="1">VLOOKUP($D156,Curves!$A$2:$I$1700,9)</f>
        <v>#N/A</v>
      </c>
      <c r="B156" s="86" t="e">
        <f t="shared" ca="1" si="261"/>
        <v>#N/A</v>
      </c>
      <c r="C156" s="86">
        <f t="shared" si="262"/>
        <v>31</v>
      </c>
      <c r="D156" s="139">
        <v>41395</v>
      </c>
      <c r="E156" s="173" t="e">
        <f ca="1">VLOOKUP($D156,Curves!$A$2:$H$1700,2)*$B156</f>
        <v>#N/A</v>
      </c>
      <c r="F156" s="172" t="e">
        <f ca="1">VLOOKUP($D156,Curves!$A$2:$H$1700,3)*$B156</f>
        <v>#N/A</v>
      </c>
      <c r="G156" s="172" t="e">
        <f ca="1">VLOOKUP($D156,Curves!$A$2:$H$1700,7)*$B156</f>
        <v>#N/A</v>
      </c>
      <c r="H156" s="172" t="e">
        <f ca="1">VLOOKUP($D156,Curves!$A$2:$H$1700,5)*$B156</f>
        <v>#N/A</v>
      </c>
      <c r="I156" s="172" t="e">
        <f ca="1">VLOOKUP($D156,Curves!$A$2:$H$1700,4)*$B156</f>
        <v>#N/A</v>
      </c>
      <c r="J156" s="174" t="e">
        <f ca="1">VLOOKUP($D156,Curves!$A$2:$H$1700,8)*$B156</f>
        <v>#N/A</v>
      </c>
      <c r="K156" s="172" t="e">
        <f t="shared" ca="1" si="263"/>
        <v>#N/A</v>
      </c>
      <c r="L156" s="140" t="e">
        <f ca="1">VLOOKUP($D156,Curves!$N$2:$T$2600,2)*$B156</f>
        <v>#N/A</v>
      </c>
      <c r="M156" s="141" t="e">
        <f ca="1">VLOOKUP($D156,Curves!$N$2:$T$2600,3)*$B156</f>
        <v>#N/A</v>
      </c>
      <c r="N156" s="181" t="e">
        <f t="shared" ca="1" si="264"/>
        <v>#N/A</v>
      </c>
      <c r="O156" s="182" t="e">
        <f t="shared" ca="1" si="265"/>
        <v>#N/A</v>
      </c>
      <c r="P156" s="173" t="e">
        <f t="shared" ca="1" si="260"/>
        <v>#N/A</v>
      </c>
      <c r="Q156" s="140" t="e">
        <f ca="1">VLOOKUP($D156,Curves!$N$2:$T$2600,4)*$B156</f>
        <v>#N/A</v>
      </c>
      <c r="R156" s="141" t="e">
        <f ca="1">VLOOKUP($D156,Curves!$N$2:$T$2600,5)*$B156</f>
        <v>#N/A</v>
      </c>
      <c r="S156" s="181" t="e">
        <f t="shared" ca="1" si="266"/>
        <v>#N/A</v>
      </c>
      <c r="T156" s="182" t="e">
        <f t="shared" ca="1" si="267"/>
        <v>#N/A</v>
      </c>
      <c r="U156" s="151" t="e">
        <f t="shared" ca="1" si="268"/>
        <v>#N/A</v>
      </c>
      <c r="V156" s="151" t="e">
        <f t="shared" ca="1" si="269"/>
        <v>#N/A</v>
      </c>
      <c r="W156" s="151" t="e">
        <f t="shared" ca="1" si="270"/>
        <v>#N/A</v>
      </c>
      <c r="X156" s="343" t="e">
        <f ca="1">VLOOKUP($D156,[2]CurveFetch!$D$8:$S$13000,16,0)*$B156</f>
        <v>#N/A</v>
      </c>
      <c r="Y156" s="141" t="e">
        <f ca="1">VLOOKUP($D156,Curves!$N$2:$T$2600,7)*$B156</f>
        <v>#N/A</v>
      </c>
      <c r="Z156" s="200" t="e">
        <f t="shared" ca="1" si="271"/>
        <v>#N/A</v>
      </c>
      <c r="AA156" s="181" t="e">
        <f t="shared" ca="1" si="272"/>
        <v>#N/A</v>
      </c>
      <c r="AB156" s="181" t="e">
        <f t="shared" ca="1" si="273"/>
        <v>#N/A</v>
      </c>
      <c r="AC156" s="181" t="e">
        <f t="shared" ca="1" si="273"/>
        <v>#N/A</v>
      </c>
      <c r="AD156" s="181" t="e">
        <f t="shared" ca="1" si="274"/>
        <v>#N/A</v>
      </c>
      <c r="AE156" s="182" t="e">
        <f t="shared" ca="1" si="275"/>
        <v>#N/A</v>
      </c>
      <c r="AF156" s="23" t="e">
        <f t="shared" ca="1" si="301"/>
        <v>#N/A</v>
      </c>
      <c r="AG156" s="23" t="e">
        <f t="shared" ca="1" si="302"/>
        <v>#N/A</v>
      </c>
      <c r="AH156" s="23" t="e">
        <f t="shared" ca="1" si="319"/>
        <v>#N/A</v>
      </c>
      <c r="AI156" s="23" t="e">
        <f t="shared" ca="1" si="320"/>
        <v>#N/A</v>
      </c>
      <c r="AJ156" s="23" t="e">
        <f t="shared" ref="AJ156:AJ219" ca="1" si="331">$AJ$7*$J$2*$J$5*$N156</f>
        <v>#N/A</v>
      </c>
      <c r="AK156" s="23" t="e">
        <f t="shared" ref="AK156:AK219" ca="1" si="332">$AJ$7*$J$2*$J$5*$O156</f>
        <v>#N/A</v>
      </c>
      <c r="AL156" s="23" t="e">
        <f t="shared" ca="1" si="216"/>
        <v>#N/A</v>
      </c>
      <c r="AM156" s="23" t="e">
        <f t="shared" ca="1" si="217"/>
        <v>#N/A</v>
      </c>
      <c r="AN156" s="23" t="e">
        <f t="shared" ca="1" si="224"/>
        <v>#N/A</v>
      </c>
      <c r="AO156" s="23" t="e">
        <f t="shared" ca="1" si="225"/>
        <v>#N/A</v>
      </c>
      <c r="AP156" s="23" t="e">
        <f t="shared" ca="1" si="218"/>
        <v>#N/A</v>
      </c>
      <c r="AQ156" s="23" t="e">
        <f t="shared" ca="1" si="219"/>
        <v>#N/A</v>
      </c>
      <c r="AR156" s="23" t="e">
        <f t="shared" ca="1" si="228"/>
        <v>#N/A</v>
      </c>
      <c r="AS156" s="23" t="e">
        <f t="shared" ca="1" si="229"/>
        <v>#N/A</v>
      </c>
      <c r="AT156" s="23" t="e">
        <f t="shared" ca="1" si="248"/>
        <v>#N/A</v>
      </c>
      <c r="AU156" s="23" t="e">
        <f t="shared" ca="1" si="249"/>
        <v>#N/A</v>
      </c>
      <c r="AV156" s="228" t="e">
        <f t="shared" ca="1" si="279"/>
        <v>#N/A</v>
      </c>
      <c r="AW156" s="26" t="e">
        <f t="shared" ca="1" si="280"/>
        <v>#N/A</v>
      </c>
      <c r="AX156" s="228" t="e">
        <f t="shared" ca="1" si="281"/>
        <v>#N/A</v>
      </c>
      <c r="AY156" s="23" t="e">
        <f t="shared" ca="1" si="295"/>
        <v>#N/A</v>
      </c>
      <c r="AZ156" s="23" t="e">
        <f t="shared" ca="1" si="296"/>
        <v>#N/A</v>
      </c>
      <c r="BA156" s="23" t="e">
        <f t="shared" ca="1" si="303"/>
        <v>#N/A</v>
      </c>
      <c r="BB156" s="23" t="e">
        <f t="shared" ca="1" si="304"/>
        <v>#N/A</v>
      </c>
      <c r="BC156" s="23" t="e">
        <f t="shared" ca="1" si="297"/>
        <v>#N/A</v>
      </c>
      <c r="BD156" s="23" t="e">
        <f t="shared" ca="1" si="298"/>
        <v>#N/A</v>
      </c>
      <c r="BE156" s="23" t="e">
        <f t="shared" ca="1" si="305"/>
        <v>#N/A</v>
      </c>
      <c r="BF156" s="23" t="e">
        <f t="shared" ca="1" si="306"/>
        <v>#N/A</v>
      </c>
      <c r="BG156" s="23" t="e">
        <f t="shared" ca="1" si="311"/>
        <v>#N/A</v>
      </c>
      <c r="BH156" s="23" t="e">
        <f t="shared" ca="1" si="312"/>
        <v>#N/A</v>
      </c>
      <c r="BI156" s="23" t="e">
        <f t="shared" ca="1" si="327"/>
        <v>#N/A</v>
      </c>
      <c r="BJ156" s="23" t="e">
        <f t="shared" ca="1" si="328"/>
        <v>#N/A</v>
      </c>
      <c r="BK156" s="23" t="e">
        <f t="shared" ca="1" si="329"/>
        <v>#N/A</v>
      </c>
      <c r="BL156" s="23" t="e">
        <f t="shared" ca="1" si="330"/>
        <v>#N/A</v>
      </c>
      <c r="BM156" s="23" t="e">
        <f t="shared" ca="1" si="208"/>
        <v>#N/A</v>
      </c>
      <c r="BN156" s="23" t="e">
        <f t="shared" ca="1" si="209"/>
        <v>#N/A</v>
      </c>
      <c r="BO156" s="23" t="e">
        <f t="shared" ca="1" si="226"/>
        <v>#N/A</v>
      </c>
      <c r="BP156" s="23" t="e">
        <f t="shared" ca="1" si="227"/>
        <v>#N/A</v>
      </c>
      <c r="BQ156" s="23" t="e">
        <f t="shared" ca="1" si="236"/>
        <v>#N/A</v>
      </c>
      <c r="BR156" s="23" t="e">
        <f t="shared" ca="1" si="237"/>
        <v>#N/A</v>
      </c>
      <c r="BS156" s="23" t="e">
        <f t="shared" ca="1" si="252"/>
        <v>#N/A</v>
      </c>
      <c r="BT156" s="23" t="e">
        <f t="shared" ca="1" si="253"/>
        <v>#N/A</v>
      </c>
      <c r="BU156" s="23" t="e">
        <f t="shared" ca="1" si="254"/>
        <v>#N/A</v>
      </c>
      <c r="BV156" s="23" t="e">
        <f t="shared" ca="1" si="255"/>
        <v>#N/A</v>
      </c>
      <c r="BW156" s="389" t="e">
        <f t="shared" ca="1" si="282"/>
        <v>#N/A</v>
      </c>
      <c r="BX156" s="224" t="e">
        <f t="shared" ca="1" si="283"/>
        <v>#N/A</v>
      </c>
      <c r="BY156" s="93" t="e">
        <f t="shared" ca="1" si="284"/>
        <v>#N/A</v>
      </c>
      <c r="BZ156" s="23" t="e">
        <f t="shared" ca="1" si="309"/>
        <v>#N/A</v>
      </c>
      <c r="CA156" s="23" t="e">
        <f t="shared" ca="1" si="310"/>
        <v>#N/A</v>
      </c>
      <c r="CB156" s="23" t="e">
        <f t="shared" ca="1" si="210"/>
        <v>#N/A</v>
      </c>
      <c r="CC156" s="23" t="e">
        <f t="shared" ca="1" si="211"/>
        <v>#N/A</v>
      </c>
      <c r="CD156" s="23" t="e">
        <f t="shared" ca="1" si="240"/>
        <v>#N/A</v>
      </c>
      <c r="CE156" s="23" t="e">
        <f t="shared" ca="1" si="241"/>
        <v>#N/A</v>
      </c>
      <c r="CF156" s="228" t="e">
        <f t="shared" ca="1" si="285"/>
        <v>#N/A</v>
      </c>
      <c r="CG156" s="224" t="e">
        <f t="shared" ca="1" si="286"/>
        <v>#N/A</v>
      </c>
      <c r="CH156" s="228" t="e">
        <f t="shared" ca="1" si="287"/>
        <v>#N/A</v>
      </c>
      <c r="CI156" s="23" t="e">
        <f t="shared" ca="1" si="288"/>
        <v>#N/A</v>
      </c>
      <c r="CJ156" s="23" t="e">
        <f t="shared" ca="1" si="289"/>
        <v>#N/A</v>
      </c>
      <c r="CK156" s="23" t="e">
        <f t="shared" ca="1" si="293"/>
        <v>#N/A</v>
      </c>
      <c r="CL156" s="23" t="e">
        <f t="shared" ca="1" si="294"/>
        <v>#N/A</v>
      </c>
      <c r="CM156" s="23" t="e">
        <f t="shared" ca="1" si="299"/>
        <v>#N/A</v>
      </c>
      <c r="CN156" s="23" t="e">
        <f t="shared" ca="1" si="300"/>
        <v>#N/A</v>
      </c>
      <c r="CO156" s="23" t="e">
        <f t="shared" ca="1" si="307"/>
        <v>#N/A</v>
      </c>
      <c r="CP156" s="23" t="e">
        <f t="shared" ca="1" si="308"/>
        <v>#N/A</v>
      </c>
      <c r="CQ156" s="23" t="e">
        <f t="shared" ca="1" si="313"/>
        <v>#N/A</v>
      </c>
      <c r="CR156" s="23" t="e">
        <f t="shared" ca="1" si="314"/>
        <v>#N/A</v>
      </c>
      <c r="CS156" s="23" t="e">
        <f t="shared" ca="1" si="315"/>
        <v>#N/A</v>
      </c>
      <c r="CT156" s="23" t="e">
        <f t="shared" ca="1" si="316"/>
        <v>#N/A</v>
      </c>
      <c r="CU156" s="23" t="e">
        <f t="shared" ca="1" si="321"/>
        <v>#N/A</v>
      </c>
      <c r="CV156" s="23" t="e">
        <f t="shared" ca="1" si="322"/>
        <v>#N/A</v>
      </c>
      <c r="CW156" s="23" t="e">
        <f t="shared" ca="1" si="234"/>
        <v>#N/A</v>
      </c>
      <c r="CX156" s="23" t="e">
        <f t="shared" ca="1" si="235"/>
        <v>#N/A</v>
      </c>
      <c r="CY156" s="23" t="e">
        <f t="shared" ca="1" si="323"/>
        <v>#N/A</v>
      </c>
      <c r="CZ156" s="23" t="e">
        <f t="shared" ca="1" si="324"/>
        <v>#N/A</v>
      </c>
      <c r="DA156" s="23" t="e">
        <f t="shared" ca="1" si="212"/>
        <v>#N/A</v>
      </c>
      <c r="DB156" s="23" t="e">
        <f t="shared" ca="1" si="213"/>
        <v>#N/A</v>
      </c>
      <c r="DC156" s="23"/>
      <c r="DD156" s="23"/>
      <c r="DE156" s="23" t="e">
        <f t="shared" ca="1" si="214"/>
        <v>#N/A</v>
      </c>
      <c r="DF156" s="23" t="e">
        <f t="shared" ca="1" si="215"/>
        <v>#N/A</v>
      </c>
      <c r="DG156" s="23" t="e">
        <f t="shared" ca="1" si="220"/>
        <v>#N/A</v>
      </c>
      <c r="DH156" s="23" t="e">
        <f t="shared" ca="1" si="221"/>
        <v>#N/A</v>
      </c>
      <c r="DI156" s="23" t="e">
        <f t="shared" ca="1" si="230"/>
        <v>#N/A</v>
      </c>
      <c r="DJ156" s="23" t="e">
        <f t="shared" ca="1" si="231"/>
        <v>#N/A</v>
      </c>
      <c r="DK156" s="23" t="e">
        <f t="shared" ca="1" si="238"/>
        <v>#N/A</v>
      </c>
      <c r="DL156" s="23" t="e">
        <f t="shared" ca="1" si="239"/>
        <v>#N/A</v>
      </c>
      <c r="DM156" s="23" t="e">
        <f t="shared" ca="1" si="242"/>
        <v>#N/A</v>
      </c>
      <c r="DN156" s="23" t="e">
        <f t="shared" ca="1" si="243"/>
        <v>#N/A</v>
      </c>
      <c r="DO156" s="23" t="e">
        <f t="shared" ca="1" si="244"/>
        <v>#N/A</v>
      </c>
      <c r="DP156" s="23" t="e">
        <f t="shared" ca="1" si="245"/>
        <v>#N/A</v>
      </c>
      <c r="DQ156" s="23" t="e">
        <f t="shared" ca="1" si="258"/>
        <v>#N/A</v>
      </c>
      <c r="DR156" s="23" t="e">
        <f t="shared" ca="1" si="259"/>
        <v>#N/A</v>
      </c>
      <c r="DS156" s="228" t="e">
        <f t="shared" ca="1" si="290"/>
        <v>#N/A</v>
      </c>
      <c r="DT156" s="93" t="e">
        <f t="shared" ca="1" si="291"/>
        <v>#N/A</v>
      </c>
      <c r="DU156" s="228" t="e">
        <f t="shared" ca="1" si="292"/>
        <v>#N/A</v>
      </c>
      <c r="DZ156" s="23" t="e">
        <f t="shared" ca="1" si="317"/>
        <v>#N/A</v>
      </c>
      <c r="EA156" s="23" t="e">
        <f t="shared" ca="1" si="318"/>
        <v>#N/A</v>
      </c>
      <c r="EB156" s="23" t="e">
        <f t="shared" ca="1" si="325"/>
        <v>#N/A</v>
      </c>
      <c r="EC156" s="23" t="e">
        <f t="shared" ca="1" si="326"/>
        <v>#N/A</v>
      </c>
      <c r="ED156" s="23" t="e">
        <f t="shared" ca="1" si="222"/>
        <v>#N/A</v>
      </c>
      <c r="EE156" s="23" t="e">
        <f t="shared" ca="1" si="223"/>
        <v>#N/A</v>
      </c>
      <c r="EF156" s="23" t="e">
        <f t="shared" ca="1" si="250"/>
        <v>#N/A</v>
      </c>
      <c r="EG156" s="23" t="e">
        <f t="shared" ca="1" si="251"/>
        <v>#N/A</v>
      </c>
      <c r="EH156" s="23" t="e">
        <f t="shared" ca="1" si="232"/>
        <v>#N/A</v>
      </c>
      <c r="EI156" s="23" t="e">
        <f t="shared" ca="1" si="233"/>
        <v>#N/A</v>
      </c>
      <c r="EJ156" s="23" t="e">
        <f t="shared" ca="1" si="246"/>
        <v>#N/A</v>
      </c>
      <c r="EK156" s="23" t="e">
        <f t="shared" ca="1" si="247"/>
        <v>#N/A</v>
      </c>
      <c r="EL156" s="23" t="e">
        <f t="shared" ca="1" si="256"/>
        <v>#N/A</v>
      </c>
      <c r="EM156" s="23" t="e">
        <f t="shared" ca="1" si="257"/>
        <v>#N/A</v>
      </c>
      <c r="EN156" s="228" t="e">
        <f t="shared" ca="1" si="276"/>
        <v>#N/A</v>
      </c>
      <c r="EO156" s="93" t="e">
        <f t="shared" ca="1" si="277"/>
        <v>#N/A</v>
      </c>
      <c r="EP156" s="93" t="e">
        <f t="shared" ca="1" si="278"/>
        <v>#N/A</v>
      </c>
    </row>
    <row r="157" spans="1:146" x14ac:dyDescent="0.2">
      <c r="A157" s="172" t="e">
        <f ca="1">VLOOKUP($D157,Curves!$A$2:$I$1700,9)</f>
        <v>#N/A</v>
      </c>
      <c r="B157" s="86" t="e">
        <f t="shared" ca="1" si="261"/>
        <v>#N/A</v>
      </c>
      <c r="C157" s="86">
        <f t="shared" si="262"/>
        <v>30</v>
      </c>
      <c r="D157" s="139">
        <v>41426</v>
      </c>
      <c r="E157" s="173" t="e">
        <f ca="1">VLOOKUP($D157,Curves!$A$2:$H$1700,2)*$B157</f>
        <v>#N/A</v>
      </c>
      <c r="F157" s="172" t="e">
        <f ca="1">VLOOKUP($D157,Curves!$A$2:$H$1700,3)*$B157</f>
        <v>#N/A</v>
      </c>
      <c r="G157" s="172" t="e">
        <f ca="1">VLOOKUP($D157,Curves!$A$2:$H$1700,7)*$B157</f>
        <v>#N/A</v>
      </c>
      <c r="H157" s="172" t="e">
        <f ca="1">VLOOKUP($D157,Curves!$A$2:$H$1700,5)*$B157</f>
        <v>#N/A</v>
      </c>
      <c r="I157" s="172" t="e">
        <f ca="1">VLOOKUP($D157,Curves!$A$2:$H$1700,4)*$B157</f>
        <v>#N/A</v>
      </c>
      <c r="J157" s="174" t="e">
        <f ca="1">VLOOKUP($D157,Curves!$A$2:$H$1700,8)*$B157</f>
        <v>#N/A</v>
      </c>
      <c r="K157" s="172" t="e">
        <f t="shared" ca="1" si="263"/>
        <v>#N/A</v>
      </c>
      <c r="L157" s="140" t="e">
        <f ca="1">VLOOKUP($D157,Curves!$N$2:$T$2600,2)*$B157</f>
        <v>#N/A</v>
      </c>
      <c r="M157" s="141" t="e">
        <f ca="1">VLOOKUP($D157,Curves!$N$2:$T$2600,3)*$B157</f>
        <v>#N/A</v>
      </c>
      <c r="N157" s="181" t="e">
        <f t="shared" ca="1" si="264"/>
        <v>#N/A</v>
      </c>
      <c r="O157" s="182" t="e">
        <f t="shared" ca="1" si="265"/>
        <v>#N/A</v>
      </c>
      <c r="P157" s="173" t="e">
        <f t="shared" ca="1" si="260"/>
        <v>#N/A</v>
      </c>
      <c r="Q157" s="140" t="e">
        <f ca="1">VLOOKUP($D157,Curves!$N$2:$T$2600,4)*$B157</f>
        <v>#N/A</v>
      </c>
      <c r="R157" s="141" t="e">
        <f ca="1">VLOOKUP($D157,Curves!$N$2:$T$2600,5)*$B157</f>
        <v>#N/A</v>
      </c>
      <c r="S157" s="181" t="e">
        <f t="shared" ca="1" si="266"/>
        <v>#N/A</v>
      </c>
      <c r="T157" s="182" t="e">
        <f t="shared" ca="1" si="267"/>
        <v>#N/A</v>
      </c>
      <c r="U157" s="151" t="e">
        <f t="shared" ca="1" si="268"/>
        <v>#N/A</v>
      </c>
      <c r="V157" s="151" t="e">
        <f t="shared" ca="1" si="269"/>
        <v>#N/A</v>
      </c>
      <c r="W157" s="151" t="e">
        <f t="shared" ca="1" si="270"/>
        <v>#N/A</v>
      </c>
      <c r="X157" s="343" t="e">
        <f ca="1">VLOOKUP($D157,[2]CurveFetch!$D$8:$S$13000,16,0)*$B157</f>
        <v>#N/A</v>
      </c>
      <c r="Y157" s="141" t="e">
        <f ca="1">VLOOKUP($D157,Curves!$N$2:$T$2600,7)*$B157</f>
        <v>#N/A</v>
      </c>
      <c r="Z157" s="200" t="e">
        <f t="shared" ca="1" si="271"/>
        <v>#N/A</v>
      </c>
      <c r="AA157" s="181" t="e">
        <f t="shared" ca="1" si="272"/>
        <v>#N/A</v>
      </c>
      <c r="AB157" s="181" t="e">
        <f t="shared" ca="1" si="273"/>
        <v>#N/A</v>
      </c>
      <c r="AC157" s="181" t="e">
        <f t="shared" ca="1" si="273"/>
        <v>#N/A</v>
      </c>
      <c r="AD157" s="181" t="e">
        <f t="shared" ca="1" si="274"/>
        <v>#N/A</v>
      </c>
      <c r="AE157" s="182" t="e">
        <f t="shared" ca="1" si="275"/>
        <v>#N/A</v>
      </c>
      <c r="AF157" s="23" t="e">
        <f t="shared" ca="1" si="301"/>
        <v>#N/A</v>
      </c>
      <c r="AG157" s="23" t="e">
        <f t="shared" ca="1" si="302"/>
        <v>#N/A</v>
      </c>
      <c r="AH157" s="23" t="e">
        <f t="shared" ca="1" si="319"/>
        <v>#N/A</v>
      </c>
      <c r="AI157" s="23" t="e">
        <f t="shared" ca="1" si="320"/>
        <v>#N/A</v>
      </c>
      <c r="AJ157" s="23" t="e">
        <f t="shared" ca="1" si="331"/>
        <v>#N/A</v>
      </c>
      <c r="AK157" s="23" t="e">
        <f t="shared" ca="1" si="332"/>
        <v>#N/A</v>
      </c>
      <c r="AL157" s="23" t="e">
        <f t="shared" ca="1" si="216"/>
        <v>#N/A</v>
      </c>
      <c r="AM157" s="23" t="e">
        <f t="shared" ca="1" si="217"/>
        <v>#N/A</v>
      </c>
      <c r="AN157" s="23" t="e">
        <f t="shared" ca="1" si="224"/>
        <v>#N/A</v>
      </c>
      <c r="AO157" s="23" t="e">
        <f t="shared" ca="1" si="225"/>
        <v>#N/A</v>
      </c>
      <c r="AP157" s="23" t="e">
        <f t="shared" ca="1" si="218"/>
        <v>#N/A</v>
      </c>
      <c r="AQ157" s="23" t="e">
        <f t="shared" ca="1" si="219"/>
        <v>#N/A</v>
      </c>
      <c r="AR157" s="23" t="e">
        <f t="shared" ca="1" si="228"/>
        <v>#N/A</v>
      </c>
      <c r="AS157" s="23" t="e">
        <f t="shared" ca="1" si="229"/>
        <v>#N/A</v>
      </c>
      <c r="AT157" s="23" t="e">
        <f t="shared" ca="1" si="248"/>
        <v>#N/A</v>
      </c>
      <c r="AU157" s="23" t="e">
        <f t="shared" ca="1" si="249"/>
        <v>#N/A</v>
      </c>
      <c r="AV157" s="228" t="e">
        <f t="shared" ca="1" si="279"/>
        <v>#N/A</v>
      </c>
      <c r="AW157" s="26" t="e">
        <f t="shared" ca="1" si="280"/>
        <v>#N/A</v>
      </c>
      <c r="AX157" s="228" t="e">
        <f t="shared" ca="1" si="281"/>
        <v>#N/A</v>
      </c>
      <c r="AY157" s="23" t="e">
        <f t="shared" ca="1" si="295"/>
        <v>#N/A</v>
      </c>
      <c r="AZ157" s="23" t="e">
        <f t="shared" ca="1" si="296"/>
        <v>#N/A</v>
      </c>
      <c r="BA157" s="23" t="e">
        <f t="shared" ca="1" si="303"/>
        <v>#N/A</v>
      </c>
      <c r="BB157" s="23" t="e">
        <f t="shared" ca="1" si="304"/>
        <v>#N/A</v>
      </c>
      <c r="BC157" s="23" t="e">
        <f t="shared" ca="1" si="297"/>
        <v>#N/A</v>
      </c>
      <c r="BD157" s="23" t="e">
        <f t="shared" ca="1" si="298"/>
        <v>#N/A</v>
      </c>
      <c r="BE157" s="23" t="e">
        <f t="shared" ca="1" si="305"/>
        <v>#N/A</v>
      </c>
      <c r="BF157" s="23" t="e">
        <f t="shared" ca="1" si="306"/>
        <v>#N/A</v>
      </c>
      <c r="BG157" s="23" t="e">
        <f t="shared" ca="1" si="311"/>
        <v>#N/A</v>
      </c>
      <c r="BH157" s="23" t="e">
        <f t="shared" ca="1" si="312"/>
        <v>#N/A</v>
      </c>
      <c r="BI157" s="23" t="e">
        <f t="shared" ca="1" si="327"/>
        <v>#N/A</v>
      </c>
      <c r="BJ157" s="23" t="e">
        <f t="shared" ca="1" si="328"/>
        <v>#N/A</v>
      </c>
      <c r="BK157" s="23" t="e">
        <f t="shared" ca="1" si="329"/>
        <v>#N/A</v>
      </c>
      <c r="BL157" s="23" t="e">
        <f t="shared" ca="1" si="330"/>
        <v>#N/A</v>
      </c>
      <c r="BM157" s="23" t="e">
        <f t="shared" ca="1" si="208"/>
        <v>#N/A</v>
      </c>
      <c r="BN157" s="23" t="e">
        <f t="shared" ca="1" si="209"/>
        <v>#N/A</v>
      </c>
      <c r="BO157" s="23" t="e">
        <f t="shared" ca="1" si="226"/>
        <v>#N/A</v>
      </c>
      <c r="BP157" s="23" t="e">
        <f t="shared" ca="1" si="227"/>
        <v>#N/A</v>
      </c>
      <c r="BQ157" s="23" t="e">
        <f t="shared" ca="1" si="236"/>
        <v>#N/A</v>
      </c>
      <c r="BR157" s="23" t="e">
        <f t="shared" ca="1" si="237"/>
        <v>#N/A</v>
      </c>
      <c r="BS157" s="23" t="e">
        <f t="shared" ca="1" si="252"/>
        <v>#N/A</v>
      </c>
      <c r="BT157" s="23" t="e">
        <f t="shared" ca="1" si="253"/>
        <v>#N/A</v>
      </c>
      <c r="BU157" s="23" t="e">
        <f t="shared" ca="1" si="254"/>
        <v>#N/A</v>
      </c>
      <c r="BV157" s="23" t="e">
        <f t="shared" ca="1" si="255"/>
        <v>#N/A</v>
      </c>
      <c r="BW157" s="389" t="e">
        <f t="shared" ca="1" si="282"/>
        <v>#N/A</v>
      </c>
      <c r="BX157" s="224" t="e">
        <f t="shared" ca="1" si="283"/>
        <v>#N/A</v>
      </c>
      <c r="BY157" s="93" t="e">
        <f t="shared" ca="1" si="284"/>
        <v>#N/A</v>
      </c>
      <c r="BZ157" s="23" t="e">
        <f t="shared" ca="1" si="309"/>
        <v>#N/A</v>
      </c>
      <c r="CA157" s="23" t="e">
        <f t="shared" ca="1" si="310"/>
        <v>#N/A</v>
      </c>
      <c r="CB157" s="23" t="e">
        <f t="shared" ca="1" si="210"/>
        <v>#N/A</v>
      </c>
      <c r="CC157" s="23" t="e">
        <f t="shared" ca="1" si="211"/>
        <v>#N/A</v>
      </c>
      <c r="CD157" s="23" t="e">
        <f t="shared" ca="1" si="240"/>
        <v>#N/A</v>
      </c>
      <c r="CE157" s="23" t="e">
        <f t="shared" ca="1" si="241"/>
        <v>#N/A</v>
      </c>
      <c r="CF157" s="228" t="e">
        <f t="shared" ca="1" si="285"/>
        <v>#N/A</v>
      </c>
      <c r="CG157" s="224" t="e">
        <f t="shared" ca="1" si="286"/>
        <v>#N/A</v>
      </c>
      <c r="CH157" s="228" t="e">
        <f t="shared" ca="1" si="287"/>
        <v>#N/A</v>
      </c>
      <c r="CI157" s="23" t="e">
        <f t="shared" ca="1" si="288"/>
        <v>#N/A</v>
      </c>
      <c r="CJ157" s="23" t="e">
        <f t="shared" ca="1" si="289"/>
        <v>#N/A</v>
      </c>
      <c r="CK157" s="23" t="e">
        <f t="shared" ca="1" si="293"/>
        <v>#N/A</v>
      </c>
      <c r="CL157" s="23" t="e">
        <f t="shared" ca="1" si="294"/>
        <v>#N/A</v>
      </c>
      <c r="CM157" s="23" t="e">
        <f t="shared" ca="1" si="299"/>
        <v>#N/A</v>
      </c>
      <c r="CN157" s="23" t="e">
        <f t="shared" ca="1" si="300"/>
        <v>#N/A</v>
      </c>
      <c r="CO157" s="23" t="e">
        <f t="shared" ca="1" si="307"/>
        <v>#N/A</v>
      </c>
      <c r="CP157" s="23" t="e">
        <f t="shared" ca="1" si="308"/>
        <v>#N/A</v>
      </c>
      <c r="CQ157" s="23" t="e">
        <f t="shared" ca="1" si="313"/>
        <v>#N/A</v>
      </c>
      <c r="CR157" s="23" t="e">
        <f t="shared" ca="1" si="314"/>
        <v>#N/A</v>
      </c>
      <c r="CS157" s="23" t="e">
        <f t="shared" ca="1" si="315"/>
        <v>#N/A</v>
      </c>
      <c r="CT157" s="23" t="e">
        <f t="shared" ca="1" si="316"/>
        <v>#N/A</v>
      </c>
      <c r="CU157" s="23" t="e">
        <f t="shared" ca="1" si="321"/>
        <v>#N/A</v>
      </c>
      <c r="CV157" s="23" t="e">
        <f t="shared" ca="1" si="322"/>
        <v>#N/A</v>
      </c>
      <c r="CW157" s="23" t="e">
        <f t="shared" ca="1" si="234"/>
        <v>#N/A</v>
      </c>
      <c r="CX157" s="23" t="e">
        <f t="shared" ca="1" si="235"/>
        <v>#N/A</v>
      </c>
      <c r="CY157" s="23" t="e">
        <f t="shared" ca="1" si="323"/>
        <v>#N/A</v>
      </c>
      <c r="CZ157" s="23" t="e">
        <f t="shared" ca="1" si="324"/>
        <v>#N/A</v>
      </c>
      <c r="DA157" s="23" t="e">
        <f t="shared" ca="1" si="212"/>
        <v>#N/A</v>
      </c>
      <c r="DB157" s="23" t="e">
        <f t="shared" ca="1" si="213"/>
        <v>#N/A</v>
      </c>
      <c r="DC157" s="23"/>
      <c r="DD157" s="23"/>
      <c r="DE157" s="23" t="e">
        <f t="shared" ca="1" si="214"/>
        <v>#N/A</v>
      </c>
      <c r="DF157" s="23" t="e">
        <f t="shared" ca="1" si="215"/>
        <v>#N/A</v>
      </c>
      <c r="DG157" s="23" t="e">
        <f t="shared" ca="1" si="220"/>
        <v>#N/A</v>
      </c>
      <c r="DH157" s="23" t="e">
        <f t="shared" ca="1" si="221"/>
        <v>#N/A</v>
      </c>
      <c r="DI157" s="23" t="e">
        <f t="shared" ca="1" si="230"/>
        <v>#N/A</v>
      </c>
      <c r="DJ157" s="23" t="e">
        <f t="shared" ca="1" si="231"/>
        <v>#N/A</v>
      </c>
      <c r="DK157" s="23" t="e">
        <f t="shared" ca="1" si="238"/>
        <v>#N/A</v>
      </c>
      <c r="DL157" s="23" t="e">
        <f t="shared" ca="1" si="239"/>
        <v>#N/A</v>
      </c>
      <c r="DM157" s="23" t="e">
        <f t="shared" ca="1" si="242"/>
        <v>#N/A</v>
      </c>
      <c r="DN157" s="23" t="e">
        <f t="shared" ca="1" si="243"/>
        <v>#N/A</v>
      </c>
      <c r="DO157" s="23" t="e">
        <f t="shared" ca="1" si="244"/>
        <v>#N/A</v>
      </c>
      <c r="DP157" s="23" t="e">
        <f t="shared" ca="1" si="245"/>
        <v>#N/A</v>
      </c>
      <c r="DQ157" s="23" t="e">
        <f t="shared" ca="1" si="258"/>
        <v>#N/A</v>
      </c>
      <c r="DR157" s="23" t="e">
        <f t="shared" ca="1" si="259"/>
        <v>#N/A</v>
      </c>
      <c r="DS157" s="228" t="e">
        <f t="shared" ca="1" si="290"/>
        <v>#N/A</v>
      </c>
      <c r="DT157" s="93" t="e">
        <f t="shared" ca="1" si="291"/>
        <v>#N/A</v>
      </c>
      <c r="DU157" s="228" t="e">
        <f t="shared" ca="1" si="292"/>
        <v>#N/A</v>
      </c>
      <c r="DZ157" s="23" t="e">
        <f t="shared" ca="1" si="317"/>
        <v>#N/A</v>
      </c>
      <c r="EA157" s="23" t="e">
        <f t="shared" ca="1" si="318"/>
        <v>#N/A</v>
      </c>
      <c r="EB157" s="23" t="e">
        <f t="shared" ca="1" si="325"/>
        <v>#N/A</v>
      </c>
      <c r="EC157" s="23" t="e">
        <f t="shared" ca="1" si="326"/>
        <v>#N/A</v>
      </c>
      <c r="ED157" s="23" t="e">
        <f t="shared" ca="1" si="222"/>
        <v>#N/A</v>
      </c>
      <c r="EE157" s="23" t="e">
        <f t="shared" ca="1" si="223"/>
        <v>#N/A</v>
      </c>
      <c r="EF157" s="23" t="e">
        <f t="shared" ca="1" si="250"/>
        <v>#N/A</v>
      </c>
      <c r="EG157" s="23" t="e">
        <f t="shared" ca="1" si="251"/>
        <v>#N/A</v>
      </c>
      <c r="EH157" s="23" t="e">
        <f t="shared" ca="1" si="232"/>
        <v>#N/A</v>
      </c>
      <c r="EI157" s="23" t="e">
        <f t="shared" ca="1" si="233"/>
        <v>#N/A</v>
      </c>
      <c r="EJ157" s="23" t="e">
        <f t="shared" ca="1" si="246"/>
        <v>#N/A</v>
      </c>
      <c r="EK157" s="23" t="e">
        <f t="shared" ca="1" si="247"/>
        <v>#N/A</v>
      </c>
      <c r="EL157" s="23" t="e">
        <f t="shared" ca="1" si="256"/>
        <v>#N/A</v>
      </c>
      <c r="EM157" s="23" t="e">
        <f t="shared" ca="1" si="257"/>
        <v>#N/A</v>
      </c>
      <c r="EN157" s="228" t="e">
        <f t="shared" ca="1" si="276"/>
        <v>#N/A</v>
      </c>
      <c r="EO157" s="93" t="e">
        <f t="shared" ca="1" si="277"/>
        <v>#N/A</v>
      </c>
      <c r="EP157" s="93" t="e">
        <f t="shared" ca="1" si="278"/>
        <v>#N/A</v>
      </c>
    </row>
    <row r="158" spans="1:146" x14ac:dyDescent="0.2">
      <c r="A158" s="172" t="e">
        <f ca="1">VLOOKUP($D158,Curves!$A$2:$I$1700,9)</f>
        <v>#N/A</v>
      </c>
      <c r="B158" s="86" t="e">
        <f t="shared" ca="1" si="261"/>
        <v>#N/A</v>
      </c>
      <c r="C158" s="86">
        <f t="shared" si="262"/>
        <v>31</v>
      </c>
      <c r="D158" s="139">
        <v>41456</v>
      </c>
      <c r="E158" s="173" t="e">
        <f ca="1">VLOOKUP($D158,Curves!$A$2:$H$1700,2)*$B158</f>
        <v>#N/A</v>
      </c>
      <c r="F158" s="172" t="e">
        <f ca="1">VLOOKUP($D158,Curves!$A$2:$H$1700,3)*$B158</f>
        <v>#N/A</v>
      </c>
      <c r="G158" s="172" t="e">
        <f ca="1">VLOOKUP($D158,Curves!$A$2:$H$1700,7)*$B158</f>
        <v>#N/A</v>
      </c>
      <c r="H158" s="172" t="e">
        <f ca="1">VLOOKUP($D158,Curves!$A$2:$H$1700,5)*$B158</f>
        <v>#N/A</v>
      </c>
      <c r="I158" s="172" t="e">
        <f ca="1">VLOOKUP($D158,Curves!$A$2:$H$1700,4)*$B158</f>
        <v>#N/A</v>
      </c>
      <c r="J158" s="174" t="e">
        <f ca="1">VLOOKUP($D158,Curves!$A$2:$H$1700,8)*$B158</f>
        <v>#N/A</v>
      </c>
      <c r="K158" s="172" t="e">
        <f t="shared" ca="1" si="263"/>
        <v>#N/A</v>
      </c>
      <c r="L158" s="140" t="e">
        <f ca="1">VLOOKUP($D158,Curves!$N$2:$T$2600,2)*$B158</f>
        <v>#N/A</v>
      </c>
      <c r="M158" s="141" t="e">
        <f ca="1">VLOOKUP($D158,Curves!$N$2:$T$2600,3)*$B158</f>
        <v>#N/A</v>
      </c>
      <c r="N158" s="181" t="e">
        <f t="shared" ca="1" si="264"/>
        <v>#N/A</v>
      </c>
      <c r="O158" s="182" t="e">
        <f t="shared" ca="1" si="265"/>
        <v>#N/A</v>
      </c>
      <c r="P158" s="173" t="e">
        <f t="shared" ca="1" si="260"/>
        <v>#N/A</v>
      </c>
      <c r="Q158" s="140" t="e">
        <f ca="1">VLOOKUP($D158,Curves!$N$2:$T$2600,4)*$B158</f>
        <v>#N/A</v>
      </c>
      <c r="R158" s="141" t="e">
        <f ca="1">VLOOKUP($D158,Curves!$N$2:$T$2600,5)*$B158</f>
        <v>#N/A</v>
      </c>
      <c r="S158" s="181" t="e">
        <f t="shared" ca="1" si="266"/>
        <v>#N/A</v>
      </c>
      <c r="T158" s="182" t="e">
        <f t="shared" ca="1" si="267"/>
        <v>#N/A</v>
      </c>
      <c r="U158" s="151" t="e">
        <f t="shared" ca="1" si="268"/>
        <v>#N/A</v>
      </c>
      <c r="V158" s="151" t="e">
        <f t="shared" ca="1" si="269"/>
        <v>#N/A</v>
      </c>
      <c r="W158" s="151" t="e">
        <f t="shared" ca="1" si="270"/>
        <v>#N/A</v>
      </c>
      <c r="X158" s="343" t="e">
        <f ca="1">VLOOKUP($D158,[2]CurveFetch!$D$8:$S$13000,16,0)*$B158</f>
        <v>#N/A</v>
      </c>
      <c r="Y158" s="141" t="e">
        <f ca="1">VLOOKUP($D158,Curves!$N$2:$T$2600,7)*$B158</f>
        <v>#N/A</v>
      </c>
      <c r="Z158" s="200" t="e">
        <f t="shared" ca="1" si="271"/>
        <v>#N/A</v>
      </c>
      <c r="AA158" s="181" t="e">
        <f t="shared" ca="1" si="272"/>
        <v>#N/A</v>
      </c>
      <c r="AB158" s="181" t="e">
        <f t="shared" ca="1" si="273"/>
        <v>#N/A</v>
      </c>
      <c r="AC158" s="181" t="e">
        <f t="shared" ca="1" si="273"/>
        <v>#N/A</v>
      </c>
      <c r="AD158" s="181" t="e">
        <f t="shared" ca="1" si="274"/>
        <v>#N/A</v>
      </c>
      <c r="AE158" s="182" t="e">
        <f t="shared" ca="1" si="275"/>
        <v>#N/A</v>
      </c>
      <c r="AF158" s="23" t="e">
        <f t="shared" ca="1" si="301"/>
        <v>#N/A</v>
      </c>
      <c r="AG158" s="23" t="e">
        <f t="shared" ca="1" si="302"/>
        <v>#N/A</v>
      </c>
      <c r="AH158" s="23" t="e">
        <f t="shared" ca="1" si="319"/>
        <v>#N/A</v>
      </c>
      <c r="AI158" s="23" t="e">
        <f t="shared" ca="1" si="320"/>
        <v>#N/A</v>
      </c>
      <c r="AJ158" s="23" t="e">
        <f t="shared" ca="1" si="331"/>
        <v>#N/A</v>
      </c>
      <c r="AK158" s="23" t="e">
        <f t="shared" ca="1" si="332"/>
        <v>#N/A</v>
      </c>
      <c r="AL158" s="23" t="e">
        <f t="shared" ca="1" si="216"/>
        <v>#N/A</v>
      </c>
      <c r="AM158" s="23" t="e">
        <f t="shared" ca="1" si="217"/>
        <v>#N/A</v>
      </c>
      <c r="AN158" s="23" t="e">
        <f t="shared" ca="1" si="224"/>
        <v>#N/A</v>
      </c>
      <c r="AO158" s="23" t="e">
        <f t="shared" ca="1" si="225"/>
        <v>#N/A</v>
      </c>
      <c r="AP158" s="23" t="e">
        <f t="shared" ca="1" si="218"/>
        <v>#N/A</v>
      </c>
      <c r="AQ158" s="23" t="e">
        <f t="shared" ca="1" si="219"/>
        <v>#N/A</v>
      </c>
      <c r="AR158" s="23" t="e">
        <f t="shared" ca="1" si="228"/>
        <v>#N/A</v>
      </c>
      <c r="AS158" s="23" t="e">
        <f t="shared" ca="1" si="229"/>
        <v>#N/A</v>
      </c>
      <c r="AT158" s="23" t="e">
        <f t="shared" ca="1" si="248"/>
        <v>#N/A</v>
      </c>
      <c r="AU158" s="23" t="e">
        <f t="shared" ca="1" si="249"/>
        <v>#N/A</v>
      </c>
      <c r="AV158" s="228" t="e">
        <f t="shared" ca="1" si="279"/>
        <v>#N/A</v>
      </c>
      <c r="AW158" s="26" t="e">
        <f t="shared" ca="1" si="280"/>
        <v>#N/A</v>
      </c>
      <c r="AX158" s="228" t="e">
        <f t="shared" ca="1" si="281"/>
        <v>#N/A</v>
      </c>
      <c r="AY158" s="23" t="e">
        <f t="shared" ca="1" si="295"/>
        <v>#N/A</v>
      </c>
      <c r="AZ158" s="23" t="e">
        <f t="shared" ca="1" si="296"/>
        <v>#N/A</v>
      </c>
      <c r="BA158" s="23" t="e">
        <f t="shared" ca="1" si="303"/>
        <v>#N/A</v>
      </c>
      <c r="BB158" s="23" t="e">
        <f t="shared" ca="1" si="304"/>
        <v>#N/A</v>
      </c>
      <c r="BC158" s="23" t="e">
        <f t="shared" ca="1" si="297"/>
        <v>#N/A</v>
      </c>
      <c r="BD158" s="23" t="e">
        <f t="shared" ca="1" si="298"/>
        <v>#N/A</v>
      </c>
      <c r="BE158" s="23" t="e">
        <f t="shared" ca="1" si="305"/>
        <v>#N/A</v>
      </c>
      <c r="BF158" s="23" t="e">
        <f t="shared" ca="1" si="306"/>
        <v>#N/A</v>
      </c>
      <c r="BG158" s="23" t="e">
        <f t="shared" ca="1" si="311"/>
        <v>#N/A</v>
      </c>
      <c r="BH158" s="23" t="e">
        <f t="shared" ca="1" si="312"/>
        <v>#N/A</v>
      </c>
      <c r="BI158" s="23" t="e">
        <f t="shared" ca="1" si="327"/>
        <v>#N/A</v>
      </c>
      <c r="BJ158" s="23" t="e">
        <f t="shared" ca="1" si="328"/>
        <v>#N/A</v>
      </c>
      <c r="BK158" s="23" t="e">
        <f t="shared" ca="1" si="329"/>
        <v>#N/A</v>
      </c>
      <c r="BL158" s="23" t="e">
        <f t="shared" ca="1" si="330"/>
        <v>#N/A</v>
      </c>
      <c r="BM158" s="23" t="e">
        <f t="shared" ca="1" si="208"/>
        <v>#N/A</v>
      </c>
      <c r="BN158" s="23" t="e">
        <f t="shared" ca="1" si="209"/>
        <v>#N/A</v>
      </c>
      <c r="BO158" s="23" t="e">
        <f t="shared" ca="1" si="226"/>
        <v>#N/A</v>
      </c>
      <c r="BP158" s="23" t="e">
        <f t="shared" ca="1" si="227"/>
        <v>#N/A</v>
      </c>
      <c r="BQ158" s="23" t="e">
        <f t="shared" ca="1" si="236"/>
        <v>#N/A</v>
      </c>
      <c r="BR158" s="23" t="e">
        <f t="shared" ca="1" si="237"/>
        <v>#N/A</v>
      </c>
      <c r="BS158" s="23" t="e">
        <f t="shared" ca="1" si="252"/>
        <v>#N/A</v>
      </c>
      <c r="BT158" s="23" t="e">
        <f t="shared" ca="1" si="253"/>
        <v>#N/A</v>
      </c>
      <c r="BU158" s="23" t="e">
        <f t="shared" ca="1" si="254"/>
        <v>#N/A</v>
      </c>
      <c r="BV158" s="23" t="e">
        <f t="shared" ca="1" si="255"/>
        <v>#N/A</v>
      </c>
      <c r="BW158" s="389" t="e">
        <f t="shared" ca="1" si="282"/>
        <v>#N/A</v>
      </c>
      <c r="BX158" s="224" t="e">
        <f t="shared" ca="1" si="283"/>
        <v>#N/A</v>
      </c>
      <c r="BY158" s="93" t="e">
        <f t="shared" ca="1" si="284"/>
        <v>#N/A</v>
      </c>
      <c r="BZ158" s="23" t="e">
        <f t="shared" ca="1" si="309"/>
        <v>#N/A</v>
      </c>
      <c r="CA158" s="23" t="e">
        <f t="shared" ca="1" si="310"/>
        <v>#N/A</v>
      </c>
      <c r="CB158" s="23" t="e">
        <f t="shared" ca="1" si="210"/>
        <v>#N/A</v>
      </c>
      <c r="CC158" s="23" t="e">
        <f t="shared" ca="1" si="211"/>
        <v>#N/A</v>
      </c>
      <c r="CD158" s="23" t="e">
        <f t="shared" ca="1" si="240"/>
        <v>#N/A</v>
      </c>
      <c r="CE158" s="23" t="e">
        <f t="shared" ca="1" si="241"/>
        <v>#N/A</v>
      </c>
      <c r="CF158" s="228" t="e">
        <f t="shared" ca="1" si="285"/>
        <v>#N/A</v>
      </c>
      <c r="CG158" s="224" t="e">
        <f t="shared" ca="1" si="286"/>
        <v>#N/A</v>
      </c>
      <c r="CH158" s="228" t="e">
        <f t="shared" ca="1" si="287"/>
        <v>#N/A</v>
      </c>
      <c r="CI158" s="23" t="e">
        <f t="shared" ca="1" si="288"/>
        <v>#N/A</v>
      </c>
      <c r="CJ158" s="23" t="e">
        <f t="shared" ca="1" si="289"/>
        <v>#N/A</v>
      </c>
      <c r="CK158" s="23" t="e">
        <f t="shared" ca="1" si="293"/>
        <v>#N/A</v>
      </c>
      <c r="CL158" s="23" t="e">
        <f t="shared" ca="1" si="294"/>
        <v>#N/A</v>
      </c>
      <c r="CM158" s="23" t="e">
        <f t="shared" ca="1" si="299"/>
        <v>#N/A</v>
      </c>
      <c r="CN158" s="23" t="e">
        <f t="shared" ca="1" si="300"/>
        <v>#N/A</v>
      </c>
      <c r="CO158" s="23" t="e">
        <f t="shared" ca="1" si="307"/>
        <v>#N/A</v>
      </c>
      <c r="CP158" s="23" t="e">
        <f t="shared" ca="1" si="308"/>
        <v>#N/A</v>
      </c>
      <c r="CQ158" s="23" t="e">
        <f t="shared" ca="1" si="313"/>
        <v>#N/A</v>
      </c>
      <c r="CR158" s="23" t="e">
        <f t="shared" ca="1" si="314"/>
        <v>#N/A</v>
      </c>
      <c r="CS158" s="23" t="e">
        <f t="shared" ca="1" si="315"/>
        <v>#N/A</v>
      </c>
      <c r="CT158" s="23" t="e">
        <f t="shared" ca="1" si="316"/>
        <v>#N/A</v>
      </c>
      <c r="CU158" s="23" t="e">
        <f t="shared" ca="1" si="321"/>
        <v>#N/A</v>
      </c>
      <c r="CV158" s="23" t="e">
        <f t="shared" ca="1" si="322"/>
        <v>#N/A</v>
      </c>
      <c r="CW158" s="23" t="e">
        <f t="shared" ca="1" si="234"/>
        <v>#N/A</v>
      </c>
      <c r="CX158" s="23" t="e">
        <f t="shared" ca="1" si="235"/>
        <v>#N/A</v>
      </c>
      <c r="CY158" s="23" t="e">
        <f t="shared" ca="1" si="323"/>
        <v>#N/A</v>
      </c>
      <c r="CZ158" s="23" t="e">
        <f t="shared" ca="1" si="324"/>
        <v>#N/A</v>
      </c>
      <c r="DA158" s="23" t="e">
        <f t="shared" ca="1" si="212"/>
        <v>#N/A</v>
      </c>
      <c r="DB158" s="23" t="e">
        <f t="shared" ca="1" si="213"/>
        <v>#N/A</v>
      </c>
      <c r="DC158" s="23"/>
      <c r="DD158" s="23"/>
      <c r="DE158" s="23" t="e">
        <f t="shared" ca="1" si="214"/>
        <v>#N/A</v>
      </c>
      <c r="DF158" s="23" t="e">
        <f t="shared" ca="1" si="215"/>
        <v>#N/A</v>
      </c>
      <c r="DG158" s="23" t="e">
        <f t="shared" ca="1" si="220"/>
        <v>#N/A</v>
      </c>
      <c r="DH158" s="23" t="e">
        <f t="shared" ca="1" si="221"/>
        <v>#N/A</v>
      </c>
      <c r="DI158" s="23" t="e">
        <f t="shared" ca="1" si="230"/>
        <v>#N/A</v>
      </c>
      <c r="DJ158" s="23" t="e">
        <f t="shared" ca="1" si="231"/>
        <v>#N/A</v>
      </c>
      <c r="DK158" s="23" t="e">
        <f t="shared" ca="1" si="238"/>
        <v>#N/A</v>
      </c>
      <c r="DL158" s="23" t="e">
        <f t="shared" ca="1" si="239"/>
        <v>#N/A</v>
      </c>
      <c r="DM158" s="23" t="e">
        <f t="shared" ca="1" si="242"/>
        <v>#N/A</v>
      </c>
      <c r="DN158" s="23" t="e">
        <f t="shared" ca="1" si="243"/>
        <v>#N/A</v>
      </c>
      <c r="DO158" s="23" t="e">
        <f t="shared" ca="1" si="244"/>
        <v>#N/A</v>
      </c>
      <c r="DP158" s="23" t="e">
        <f t="shared" ca="1" si="245"/>
        <v>#N/A</v>
      </c>
      <c r="DQ158" s="23" t="e">
        <f t="shared" ca="1" si="258"/>
        <v>#N/A</v>
      </c>
      <c r="DR158" s="23" t="e">
        <f t="shared" ca="1" si="259"/>
        <v>#N/A</v>
      </c>
      <c r="DS158" s="228" t="e">
        <f t="shared" ca="1" si="290"/>
        <v>#N/A</v>
      </c>
      <c r="DT158" s="93" t="e">
        <f t="shared" ca="1" si="291"/>
        <v>#N/A</v>
      </c>
      <c r="DU158" s="228" t="e">
        <f t="shared" ca="1" si="292"/>
        <v>#N/A</v>
      </c>
      <c r="DZ158" s="23" t="e">
        <f t="shared" ca="1" si="317"/>
        <v>#N/A</v>
      </c>
      <c r="EA158" s="23" t="e">
        <f t="shared" ca="1" si="318"/>
        <v>#N/A</v>
      </c>
      <c r="EB158" s="23" t="e">
        <f t="shared" ca="1" si="325"/>
        <v>#N/A</v>
      </c>
      <c r="EC158" s="23" t="e">
        <f t="shared" ca="1" si="326"/>
        <v>#N/A</v>
      </c>
      <c r="ED158" s="23" t="e">
        <f t="shared" ca="1" si="222"/>
        <v>#N/A</v>
      </c>
      <c r="EE158" s="23" t="e">
        <f t="shared" ca="1" si="223"/>
        <v>#N/A</v>
      </c>
      <c r="EF158" s="23" t="e">
        <f t="shared" ca="1" si="250"/>
        <v>#N/A</v>
      </c>
      <c r="EG158" s="23" t="e">
        <f t="shared" ca="1" si="251"/>
        <v>#N/A</v>
      </c>
      <c r="EH158" s="23" t="e">
        <f t="shared" ca="1" si="232"/>
        <v>#N/A</v>
      </c>
      <c r="EI158" s="23" t="e">
        <f t="shared" ca="1" si="233"/>
        <v>#N/A</v>
      </c>
      <c r="EJ158" s="23" t="e">
        <f t="shared" ca="1" si="246"/>
        <v>#N/A</v>
      </c>
      <c r="EK158" s="23" t="e">
        <f t="shared" ca="1" si="247"/>
        <v>#N/A</v>
      </c>
      <c r="EL158" s="23" t="e">
        <f t="shared" ca="1" si="256"/>
        <v>#N/A</v>
      </c>
      <c r="EM158" s="23" t="e">
        <f t="shared" ca="1" si="257"/>
        <v>#N/A</v>
      </c>
      <c r="EN158" s="228" t="e">
        <f t="shared" ca="1" si="276"/>
        <v>#N/A</v>
      </c>
      <c r="EO158" s="93" t="e">
        <f t="shared" ca="1" si="277"/>
        <v>#N/A</v>
      </c>
      <c r="EP158" s="93" t="e">
        <f t="shared" ca="1" si="278"/>
        <v>#N/A</v>
      </c>
    </row>
    <row r="159" spans="1:146" x14ac:dyDescent="0.2">
      <c r="A159" s="172" t="e">
        <f ca="1">VLOOKUP($D159,Curves!$A$2:$I$1700,9)</f>
        <v>#N/A</v>
      </c>
      <c r="B159" s="86" t="e">
        <f t="shared" ca="1" si="261"/>
        <v>#N/A</v>
      </c>
      <c r="C159" s="86">
        <f t="shared" si="262"/>
        <v>31</v>
      </c>
      <c r="D159" s="139">
        <v>41487</v>
      </c>
      <c r="E159" s="173" t="e">
        <f ca="1">VLOOKUP($D159,Curves!$A$2:$H$1700,2)*$B159</f>
        <v>#N/A</v>
      </c>
      <c r="F159" s="172" t="e">
        <f ca="1">VLOOKUP($D159,Curves!$A$2:$H$1700,3)*$B159</f>
        <v>#N/A</v>
      </c>
      <c r="G159" s="172" t="e">
        <f ca="1">VLOOKUP($D159,Curves!$A$2:$H$1700,7)*$B159</f>
        <v>#N/A</v>
      </c>
      <c r="H159" s="172" t="e">
        <f ca="1">VLOOKUP($D159,Curves!$A$2:$H$1700,5)*$B159</f>
        <v>#N/A</v>
      </c>
      <c r="I159" s="172" t="e">
        <f ca="1">VLOOKUP($D159,Curves!$A$2:$H$1700,4)*$B159</f>
        <v>#N/A</v>
      </c>
      <c r="J159" s="174" t="e">
        <f ca="1">VLOOKUP($D159,Curves!$A$2:$H$1700,8)*$B159</f>
        <v>#N/A</v>
      </c>
      <c r="K159" s="172" t="e">
        <f t="shared" ca="1" si="263"/>
        <v>#N/A</v>
      </c>
      <c r="L159" s="140" t="e">
        <f ca="1">VLOOKUP($D159,Curves!$N$2:$T$2600,2)*$B159</f>
        <v>#N/A</v>
      </c>
      <c r="M159" s="141" t="e">
        <f ca="1">VLOOKUP($D159,Curves!$N$2:$T$2600,3)*$B159</f>
        <v>#N/A</v>
      </c>
      <c r="N159" s="181" t="e">
        <f t="shared" ca="1" si="264"/>
        <v>#N/A</v>
      </c>
      <c r="O159" s="182" t="e">
        <f t="shared" ca="1" si="265"/>
        <v>#N/A</v>
      </c>
      <c r="P159" s="173" t="e">
        <f t="shared" ca="1" si="260"/>
        <v>#N/A</v>
      </c>
      <c r="Q159" s="140" t="e">
        <f ca="1">VLOOKUP($D159,Curves!$N$2:$T$2600,4)*$B159</f>
        <v>#N/A</v>
      </c>
      <c r="R159" s="141" t="e">
        <f ca="1">VLOOKUP($D159,Curves!$N$2:$T$2600,5)*$B159</f>
        <v>#N/A</v>
      </c>
      <c r="S159" s="181" t="e">
        <f t="shared" ca="1" si="266"/>
        <v>#N/A</v>
      </c>
      <c r="T159" s="182" t="e">
        <f t="shared" ca="1" si="267"/>
        <v>#N/A</v>
      </c>
      <c r="U159" s="151" t="e">
        <f t="shared" ca="1" si="268"/>
        <v>#N/A</v>
      </c>
      <c r="V159" s="151" t="e">
        <f t="shared" ca="1" si="269"/>
        <v>#N/A</v>
      </c>
      <c r="W159" s="151" t="e">
        <f t="shared" ca="1" si="270"/>
        <v>#N/A</v>
      </c>
      <c r="X159" s="343" t="e">
        <f ca="1">VLOOKUP($D159,[2]CurveFetch!$D$8:$S$13000,16,0)*$B159</f>
        <v>#N/A</v>
      </c>
      <c r="Y159" s="141" t="e">
        <f ca="1">VLOOKUP($D159,Curves!$N$2:$T$2600,7)*$B159</f>
        <v>#N/A</v>
      </c>
      <c r="Z159" s="200" t="e">
        <f t="shared" ca="1" si="271"/>
        <v>#N/A</v>
      </c>
      <c r="AA159" s="181" t="e">
        <f t="shared" ca="1" si="272"/>
        <v>#N/A</v>
      </c>
      <c r="AB159" s="181" t="e">
        <f t="shared" ca="1" si="273"/>
        <v>#N/A</v>
      </c>
      <c r="AC159" s="181" t="e">
        <f t="shared" ca="1" si="273"/>
        <v>#N/A</v>
      </c>
      <c r="AD159" s="181" t="e">
        <f t="shared" ca="1" si="274"/>
        <v>#N/A</v>
      </c>
      <c r="AE159" s="182" t="e">
        <f t="shared" ca="1" si="275"/>
        <v>#N/A</v>
      </c>
      <c r="AF159" s="23" t="e">
        <f t="shared" ca="1" si="301"/>
        <v>#N/A</v>
      </c>
      <c r="AG159" s="23" t="e">
        <f t="shared" ca="1" si="302"/>
        <v>#N/A</v>
      </c>
      <c r="AH159" s="23" t="e">
        <f t="shared" ca="1" si="319"/>
        <v>#N/A</v>
      </c>
      <c r="AI159" s="23" t="e">
        <f t="shared" ca="1" si="320"/>
        <v>#N/A</v>
      </c>
      <c r="AJ159" s="23" t="e">
        <f t="shared" ca="1" si="331"/>
        <v>#N/A</v>
      </c>
      <c r="AK159" s="23" t="e">
        <f t="shared" ca="1" si="332"/>
        <v>#N/A</v>
      </c>
      <c r="AL159" s="23" t="e">
        <f t="shared" ca="1" si="216"/>
        <v>#N/A</v>
      </c>
      <c r="AM159" s="23" t="e">
        <f t="shared" ca="1" si="217"/>
        <v>#N/A</v>
      </c>
      <c r="AN159" s="23" t="e">
        <f t="shared" ca="1" si="224"/>
        <v>#N/A</v>
      </c>
      <c r="AO159" s="23" t="e">
        <f t="shared" ca="1" si="225"/>
        <v>#N/A</v>
      </c>
      <c r="AP159" s="23" t="e">
        <f t="shared" ca="1" si="218"/>
        <v>#N/A</v>
      </c>
      <c r="AQ159" s="23" t="e">
        <f t="shared" ca="1" si="219"/>
        <v>#N/A</v>
      </c>
      <c r="AR159" s="23" t="e">
        <f t="shared" ca="1" si="228"/>
        <v>#N/A</v>
      </c>
      <c r="AS159" s="23" t="e">
        <f t="shared" ca="1" si="229"/>
        <v>#N/A</v>
      </c>
      <c r="AT159" s="23" t="e">
        <f t="shared" ca="1" si="248"/>
        <v>#N/A</v>
      </c>
      <c r="AU159" s="23" t="e">
        <f t="shared" ca="1" si="249"/>
        <v>#N/A</v>
      </c>
      <c r="AV159" s="228" t="e">
        <f t="shared" ca="1" si="279"/>
        <v>#N/A</v>
      </c>
      <c r="AW159" s="26" t="e">
        <f t="shared" ca="1" si="280"/>
        <v>#N/A</v>
      </c>
      <c r="AX159" s="228" t="e">
        <f t="shared" ca="1" si="281"/>
        <v>#N/A</v>
      </c>
      <c r="AY159" s="23" t="e">
        <f t="shared" ca="1" si="295"/>
        <v>#N/A</v>
      </c>
      <c r="AZ159" s="23" t="e">
        <f t="shared" ca="1" si="296"/>
        <v>#N/A</v>
      </c>
      <c r="BA159" s="23" t="e">
        <f t="shared" ca="1" si="303"/>
        <v>#N/A</v>
      </c>
      <c r="BB159" s="23" t="e">
        <f t="shared" ca="1" si="304"/>
        <v>#N/A</v>
      </c>
      <c r="BC159" s="23" t="e">
        <f t="shared" ca="1" si="297"/>
        <v>#N/A</v>
      </c>
      <c r="BD159" s="23" t="e">
        <f t="shared" ca="1" si="298"/>
        <v>#N/A</v>
      </c>
      <c r="BE159" s="23" t="e">
        <f t="shared" ca="1" si="305"/>
        <v>#N/A</v>
      </c>
      <c r="BF159" s="23" t="e">
        <f t="shared" ca="1" si="306"/>
        <v>#N/A</v>
      </c>
      <c r="BG159" s="23" t="e">
        <f t="shared" ca="1" si="311"/>
        <v>#N/A</v>
      </c>
      <c r="BH159" s="23" t="e">
        <f t="shared" ca="1" si="312"/>
        <v>#N/A</v>
      </c>
      <c r="BI159" s="23" t="e">
        <f t="shared" ca="1" si="327"/>
        <v>#N/A</v>
      </c>
      <c r="BJ159" s="23" t="e">
        <f t="shared" ca="1" si="328"/>
        <v>#N/A</v>
      </c>
      <c r="BK159" s="23" t="e">
        <f t="shared" ca="1" si="329"/>
        <v>#N/A</v>
      </c>
      <c r="BL159" s="23" t="e">
        <f t="shared" ca="1" si="330"/>
        <v>#N/A</v>
      </c>
      <c r="BM159" s="23" t="e">
        <f t="shared" ref="BM159:BM222" ca="1" si="333">$BM$7*$J$2*$J$5*$S159</f>
        <v>#N/A</v>
      </c>
      <c r="BN159" s="23" t="e">
        <f t="shared" ref="BN159:BN222" ca="1" si="334">$BM$7*$J$3*$J$5*$T159</f>
        <v>#N/A</v>
      </c>
      <c r="BO159" s="23" t="e">
        <f t="shared" ca="1" si="226"/>
        <v>#N/A</v>
      </c>
      <c r="BP159" s="23" t="e">
        <f t="shared" ca="1" si="227"/>
        <v>#N/A</v>
      </c>
      <c r="BQ159" s="23" t="e">
        <f t="shared" ca="1" si="236"/>
        <v>#N/A</v>
      </c>
      <c r="BR159" s="23" t="e">
        <f t="shared" ca="1" si="237"/>
        <v>#N/A</v>
      </c>
      <c r="BS159" s="23" t="e">
        <f t="shared" ca="1" si="252"/>
        <v>#N/A</v>
      </c>
      <c r="BT159" s="23" t="e">
        <f t="shared" ca="1" si="253"/>
        <v>#N/A</v>
      </c>
      <c r="BU159" s="23" t="e">
        <f t="shared" ca="1" si="254"/>
        <v>#N/A</v>
      </c>
      <c r="BV159" s="23" t="e">
        <f t="shared" ca="1" si="255"/>
        <v>#N/A</v>
      </c>
      <c r="BW159" s="389" t="e">
        <f t="shared" ca="1" si="282"/>
        <v>#N/A</v>
      </c>
      <c r="BX159" s="224" t="e">
        <f t="shared" ca="1" si="283"/>
        <v>#N/A</v>
      </c>
      <c r="BY159" s="93" t="e">
        <f t="shared" ca="1" si="284"/>
        <v>#N/A</v>
      </c>
      <c r="BZ159" s="23" t="e">
        <f t="shared" ca="1" si="309"/>
        <v>#N/A</v>
      </c>
      <c r="CA159" s="23" t="e">
        <f t="shared" ca="1" si="310"/>
        <v>#N/A</v>
      </c>
      <c r="CB159" s="23" t="e">
        <f t="shared" ref="CB159:CB222" ca="1" si="335">$CB$7*$J$2*$J$5*$N159</f>
        <v>#N/A</v>
      </c>
      <c r="CC159" s="23" t="e">
        <f t="shared" ref="CC159:CC222" ca="1" si="336">$CB$7*$J$3*$J$5*$O159</f>
        <v>#N/A</v>
      </c>
      <c r="CD159" s="23" t="e">
        <f t="shared" ca="1" si="240"/>
        <v>#N/A</v>
      </c>
      <c r="CE159" s="23" t="e">
        <f t="shared" ca="1" si="241"/>
        <v>#N/A</v>
      </c>
      <c r="CF159" s="228" t="e">
        <f t="shared" ca="1" si="285"/>
        <v>#N/A</v>
      </c>
      <c r="CG159" s="224" t="e">
        <f t="shared" ca="1" si="286"/>
        <v>#N/A</v>
      </c>
      <c r="CH159" s="228" t="e">
        <f t="shared" ca="1" si="287"/>
        <v>#N/A</v>
      </c>
      <c r="CI159" s="23" t="e">
        <f t="shared" ca="1" si="288"/>
        <v>#N/A</v>
      </c>
      <c r="CJ159" s="23" t="e">
        <f t="shared" ca="1" si="289"/>
        <v>#N/A</v>
      </c>
      <c r="CK159" s="23" t="e">
        <f t="shared" ca="1" si="293"/>
        <v>#N/A</v>
      </c>
      <c r="CL159" s="23" t="e">
        <f t="shared" ca="1" si="294"/>
        <v>#N/A</v>
      </c>
      <c r="CM159" s="23" t="e">
        <f t="shared" ca="1" si="299"/>
        <v>#N/A</v>
      </c>
      <c r="CN159" s="23" t="e">
        <f t="shared" ca="1" si="300"/>
        <v>#N/A</v>
      </c>
      <c r="CO159" s="23" t="e">
        <f t="shared" ca="1" si="307"/>
        <v>#N/A</v>
      </c>
      <c r="CP159" s="23" t="e">
        <f t="shared" ca="1" si="308"/>
        <v>#N/A</v>
      </c>
      <c r="CQ159" s="23" t="e">
        <f t="shared" ca="1" si="313"/>
        <v>#N/A</v>
      </c>
      <c r="CR159" s="23" t="e">
        <f t="shared" ca="1" si="314"/>
        <v>#N/A</v>
      </c>
      <c r="CS159" s="23" t="e">
        <f t="shared" ca="1" si="315"/>
        <v>#N/A</v>
      </c>
      <c r="CT159" s="23" t="e">
        <f t="shared" ca="1" si="316"/>
        <v>#N/A</v>
      </c>
      <c r="CU159" s="23" t="e">
        <f t="shared" ca="1" si="321"/>
        <v>#N/A</v>
      </c>
      <c r="CV159" s="23" t="e">
        <f t="shared" ca="1" si="322"/>
        <v>#N/A</v>
      </c>
      <c r="CW159" s="23" t="e">
        <f t="shared" ca="1" si="234"/>
        <v>#N/A</v>
      </c>
      <c r="CX159" s="23" t="e">
        <f t="shared" ca="1" si="235"/>
        <v>#N/A</v>
      </c>
      <c r="CY159" s="23" t="e">
        <f t="shared" ca="1" si="323"/>
        <v>#N/A</v>
      </c>
      <c r="CZ159" s="23" t="e">
        <f t="shared" ca="1" si="324"/>
        <v>#N/A</v>
      </c>
      <c r="DA159" s="23" t="e">
        <f t="shared" ref="DA159:DA222" ca="1" si="337">$DA$7*$J$2*$J$5*$AB159</f>
        <v>#N/A</v>
      </c>
      <c r="DB159" s="23" t="e">
        <f t="shared" ref="DB159:DB222" ca="1" si="338">$DA$7*$J$3*$J$5*$AC159</f>
        <v>#N/A</v>
      </c>
      <c r="DC159" s="23"/>
      <c r="DD159" s="23"/>
      <c r="DE159" s="23" t="e">
        <f t="shared" ref="DE159:DE222" ca="1" si="339">$DF$7*$J$2*$J$5*$AB159</f>
        <v>#N/A</v>
      </c>
      <c r="DF159" s="23" t="e">
        <f t="shared" ref="DF159:DF222" ca="1" si="340">$DF$7*$J$3*$J$5*$AC159</f>
        <v>#N/A</v>
      </c>
      <c r="DG159" s="23" t="e">
        <f t="shared" ca="1" si="220"/>
        <v>#N/A</v>
      </c>
      <c r="DH159" s="23" t="e">
        <f t="shared" ca="1" si="221"/>
        <v>#N/A</v>
      </c>
      <c r="DI159" s="23" t="e">
        <f t="shared" ca="1" si="230"/>
        <v>#N/A</v>
      </c>
      <c r="DJ159" s="23" t="e">
        <f t="shared" ca="1" si="231"/>
        <v>#N/A</v>
      </c>
      <c r="DK159" s="23" t="e">
        <f t="shared" ca="1" si="238"/>
        <v>#N/A</v>
      </c>
      <c r="DL159" s="23" t="e">
        <f t="shared" ca="1" si="239"/>
        <v>#N/A</v>
      </c>
      <c r="DM159" s="23" t="e">
        <f t="shared" ca="1" si="242"/>
        <v>#N/A</v>
      </c>
      <c r="DN159" s="23" t="e">
        <f t="shared" ca="1" si="243"/>
        <v>#N/A</v>
      </c>
      <c r="DO159" s="23" t="e">
        <f t="shared" ca="1" si="244"/>
        <v>#N/A</v>
      </c>
      <c r="DP159" s="23" t="e">
        <f t="shared" ca="1" si="245"/>
        <v>#N/A</v>
      </c>
      <c r="DQ159" s="23" t="e">
        <f t="shared" ca="1" si="258"/>
        <v>#N/A</v>
      </c>
      <c r="DR159" s="23" t="e">
        <f t="shared" ca="1" si="259"/>
        <v>#N/A</v>
      </c>
      <c r="DS159" s="228" t="e">
        <f t="shared" ca="1" si="290"/>
        <v>#N/A</v>
      </c>
      <c r="DT159" s="93" t="e">
        <f t="shared" ca="1" si="291"/>
        <v>#N/A</v>
      </c>
      <c r="DU159" s="228" t="e">
        <f t="shared" ca="1" si="292"/>
        <v>#N/A</v>
      </c>
      <c r="DZ159" s="23" t="e">
        <f t="shared" ca="1" si="317"/>
        <v>#N/A</v>
      </c>
      <c r="EA159" s="23" t="e">
        <f t="shared" ca="1" si="318"/>
        <v>#N/A</v>
      </c>
      <c r="EB159" s="23" t="e">
        <f t="shared" ca="1" si="325"/>
        <v>#N/A</v>
      </c>
      <c r="EC159" s="23" t="e">
        <f t="shared" ca="1" si="326"/>
        <v>#N/A</v>
      </c>
      <c r="ED159" s="23" t="e">
        <f t="shared" ca="1" si="222"/>
        <v>#N/A</v>
      </c>
      <c r="EE159" s="23" t="e">
        <f t="shared" ca="1" si="223"/>
        <v>#N/A</v>
      </c>
      <c r="EF159" s="23" t="e">
        <f t="shared" ca="1" si="250"/>
        <v>#N/A</v>
      </c>
      <c r="EG159" s="23" t="e">
        <f t="shared" ca="1" si="251"/>
        <v>#N/A</v>
      </c>
      <c r="EH159" s="23" t="e">
        <f t="shared" ca="1" si="232"/>
        <v>#N/A</v>
      </c>
      <c r="EI159" s="23" t="e">
        <f t="shared" ca="1" si="233"/>
        <v>#N/A</v>
      </c>
      <c r="EJ159" s="23" t="e">
        <f t="shared" ca="1" si="246"/>
        <v>#N/A</v>
      </c>
      <c r="EK159" s="23" t="e">
        <f t="shared" ca="1" si="247"/>
        <v>#N/A</v>
      </c>
      <c r="EL159" s="23" t="e">
        <f t="shared" ca="1" si="256"/>
        <v>#N/A</v>
      </c>
      <c r="EM159" s="23" t="e">
        <f t="shared" ca="1" si="257"/>
        <v>#N/A</v>
      </c>
      <c r="EN159" s="228" t="e">
        <f t="shared" ca="1" si="276"/>
        <v>#N/A</v>
      </c>
      <c r="EO159" s="93" t="e">
        <f t="shared" ca="1" si="277"/>
        <v>#N/A</v>
      </c>
      <c r="EP159" s="93" t="e">
        <f t="shared" ca="1" si="278"/>
        <v>#N/A</v>
      </c>
    </row>
    <row r="160" spans="1:146" x14ac:dyDescent="0.2">
      <c r="A160" s="172" t="e">
        <f ca="1">VLOOKUP($D160,Curves!$A$2:$I$1700,9)</f>
        <v>#N/A</v>
      </c>
      <c r="B160" s="86" t="e">
        <f t="shared" ca="1" si="261"/>
        <v>#N/A</v>
      </c>
      <c r="C160" s="86">
        <f t="shared" si="262"/>
        <v>30</v>
      </c>
      <c r="D160" s="139">
        <v>41518</v>
      </c>
      <c r="E160" s="173" t="e">
        <f ca="1">VLOOKUP($D160,Curves!$A$2:$H$1700,2)*$B160</f>
        <v>#N/A</v>
      </c>
      <c r="F160" s="172" t="e">
        <f ca="1">VLOOKUP($D160,Curves!$A$2:$H$1700,3)*$B160</f>
        <v>#N/A</v>
      </c>
      <c r="G160" s="172" t="e">
        <f ca="1">VLOOKUP($D160,Curves!$A$2:$H$1700,7)*$B160</f>
        <v>#N/A</v>
      </c>
      <c r="H160" s="172" t="e">
        <f ca="1">VLOOKUP($D160,Curves!$A$2:$H$1700,5)*$B160</f>
        <v>#N/A</v>
      </c>
      <c r="I160" s="172" t="e">
        <f ca="1">VLOOKUP($D160,Curves!$A$2:$H$1700,4)*$B160</f>
        <v>#N/A</v>
      </c>
      <c r="J160" s="174" t="e">
        <f ca="1">VLOOKUP($D160,Curves!$A$2:$H$1700,8)*$B160</f>
        <v>#N/A</v>
      </c>
      <c r="K160" s="172" t="e">
        <f t="shared" ca="1" si="263"/>
        <v>#N/A</v>
      </c>
      <c r="L160" s="140" t="e">
        <f ca="1">VLOOKUP($D160,Curves!$N$2:$T$2600,2)*$B160</f>
        <v>#N/A</v>
      </c>
      <c r="M160" s="141" t="e">
        <f ca="1">VLOOKUP($D160,Curves!$N$2:$T$2600,3)*$B160</f>
        <v>#N/A</v>
      </c>
      <c r="N160" s="181" t="e">
        <f t="shared" ca="1" si="264"/>
        <v>#N/A</v>
      </c>
      <c r="O160" s="182" t="e">
        <f t="shared" ca="1" si="265"/>
        <v>#N/A</v>
      </c>
      <c r="P160" s="173" t="e">
        <f t="shared" ca="1" si="260"/>
        <v>#N/A</v>
      </c>
      <c r="Q160" s="140" t="e">
        <f ca="1">VLOOKUP($D160,Curves!$N$2:$T$2600,4)*$B160</f>
        <v>#N/A</v>
      </c>
      <c r="R160" s="141" t="e">
        <f ca="1">VLOOKUP($D160,Curves!$N$2:$T$2600,5)*$B160</f>
        <v>#N/A</v>
      </c>
      <c r="S160" s="181" t="e">
        <f t="shared" ca="1" si="266"/>
        <v>#N/A</v>
      </c>
      <c r="T160" s="182" t="e">
        <f t="shared" ca="1" si="267"/>
        <v>#N/A</v>
      </c>
      <c r="U160" s="151" t="e">
        <f t="shared" ca="1" si="268"/>
        <v>#N/A</v>
      </c>
      <c r="V160" s="151" t="e">
        <f t="shared" ca="1" si="269"/>
        <v>#N/A</v>
      </c>
      <c r="W160" s="151" t="e">
        <f t="shared" ca="1" si="270"/>
        <v>#N/A</v>
      </c>
      <c r="X160" s="343" t="e">
        <f ca="1">VLOOKUP($D160,[2]CurveFetch!$D$8:$S$13000,16,0)*$B160</f>
        <v>#N/A</v>
      </c>
      <c r="Y160" s="141" t="e">
        <f ca="1">VLOOKUP($D160,Curves!$N$2:$T$2600,7)*$B160</f>
        <v>#N/A</v>
      </c>
      <c r="Z160" s="200" t="e">
        <f t="shared" ca="1" si="271"/>
        <v>#N/A</v>
      </c>
      <c r="AA160" s="181" t="e">
        <f t="shared" ca="1" si="272"/>
        <v>#N/A</v>
      </c>
      <c r="AB160" s="181" t="e">
        <f t="shared" ca="1" si="273"/>
        <v>#N/A</v>
      </c>
      <c r="AC160" s="181" t="e">
        <f t="shared" ca="1" si="273"/>
        <v>#N/A</v>
      </c>
      <c r="AD160" s="181" t="e">
        <f t="shared" ca="1" si="274"/>
        <v>#N/A</v>
      </c>
      <c r="AE160" s="182" t="e">
        <f t="shared" ca="1" si="275"/>
        <v>#N/A</v>
      </c>
      <c r="AF160" s="23" t="e">
        <f t="shared" ca="1" si="301"/>
        <v>#N/A</v>
      </c>
      <c r="AG160" s="23" t="e">
        <f t="shared" ca="1" si="302"/>
        <v>#N/A</v>
      </c>
      <c r="AH160" s="23" t="e">
        <f t="shared" ca="1" si="319"/>
        <v>#N/A</v>
      </c>
      <c r="AI160" s="23" t="e">
        <f t="shared" ca="1" si="320"/>
        <v>#N/A</v>
      </c>
      <c r="AJ160" s="23" t="e">
        <f t="shared" ca="1" si="331"/>
        <v>#N/A</v>
      </c>
      <c r="AK160" s="23" t="e">
        <f t="shared" ca="1" si="332"/>
        <v>#N/A</v>
      </c>
      <c r="AL160" s="23" t="e">
        <f t="shared" ref="AL160:AL223" ca="1" si="341">$AL$7*$J$2*$J$5*$N160</f>
        <v>#N/A</v>
      </c>
      <c r="AM160" s="23" t="e">
        <f t="shared" ref="AM160:AM223" ca="1" si="342">$AL$7*$J$3*$J$5*$O160</f>
        <v>#N/A</v>
      </c>
      <c r="AN160" s="23" t="e">
        <f t="shared" ca="1" si="224"/>
        <v>#N/A</v>
      </c>
      <c r="AO160" s="23" t="e">
        <f t="shared" ca="1" si="225"/>
        <v>#N/A</v>
      </c>
      <c r="AP160" s="23" t="e">
        <f t="shared" ref="AP160:AP223" ca="1" si="343">$AP$7*$J$2*$J$5*$N160</f>
        <v>#N/A</v>
      </c>
      <c r="AQ160" s="23" t="e">
        <f t="shared" ref="AQ160:AQ223" ca="1" si="344">$AN$7*$J$3*$J$5*$O160</f>
        <v>#N/A</v>
      </c>
      <c r="AR160" s="23" t="e">
        <f t="shared" ca="1" si="228"/>
        <v>#N/A</v>
      </c>
      <c r="AS160" s="23" t="e">
        <f t="shared" ca="1" si="229"/>
        <v>#N/A</v>
      </c>
      <c r="AT160" s="23" t="e">
        <f t="shared" ca="1" si="248"/>
        <v>#N/A</v>
      </c>
      <c r="AU160" s="23" t="e">
        <f t="shared" ca="1" si="249"/>
        <v>#N/A</v>
      </c>
      <c r="AV160" s="228" t="e">
        <f t="shared" ca="1" si="279"/>
        <v>#N/A</v>
      </c>
      <c r="AW160" s="26" t="e">
        <f t="shared" ca="1" si="280"/>
        <v>#N/A</v>
      </c>
      <c r="AX160" s="228" t="e">
        <f t="shared" ca="1" si="281"/>
        <v>#N/A</v>
      </c>
      <c r="AY160" s="23" t="e">
        <f t="shared" ca="1" si="295"/>
        <v>#N/A</v>
      </c>
      <c r="AZ160" s="23" t="e">
        <f t="shared" ca="1" si="296"/>
        <v>#N/A</v>
      </c>
      <c r="BA160" s="23" t="e">
        <f t="shared" ca="1" si="303"/>
        <v>#N/A</v>
      </c>
      <c r="BB160" s="23" t="e">
        <f t="shared" ca="1" si="304"/>
        <v>#N/A</v>
      </c>
      <c r="BC160" s="23" t="e">
        <f t="shared" ca="1" si="297"/>
        <v>#N/A</v>
      </c>
      <c r="BD160" s="23" t="e">
        <f t="shared" ca="1" si="298"/>
        <v>#N/A</v>
      </c>
      <c r="BE160" s="23" t="e">
        <f t="shared" ca="1" si="305"/>
        <v>#N/A</v>
      </c>
      <c r="BF160" s="23" t="e">
        <f t="shared" ca="1" si="306"/>
        <v>#N/A</v>
      </c>
      <c r="BG160" s="23" t="e">
        <f t="shared" ca="1" si="311"/>
        <v>#N/A</v>
      </c>
      <c r="BH160" s="23" t="e">
        <f t="shared" ca="1" si="312"/>
        <v>#N/A</v>
      </c>
      <c r="BI160" s="23" t="e">
        <f t="shared" ca="1" si="327"/>
        <v>#N/A</v>
      </c>
      <c r="BJ160" s="23" t="e">
        <f t="shared" ca="1" si="328"/>
        <v>#N/A</v>
      </c>
      <c r="BK160" s="23" t="e">
        <f t="shared" ca="1" si="329"/>
        <v>#N/A</v>
      </c>
      <c r="BL160" s="23" t="e">
        <f t="shared" ca="1" si="330"/>
        <v>#N/A</v>
      </c>
      <c r="BM160" s="23" t="e">
        <f t="shared" ca="1" si="333"/>
        <v>#N/A</v>
      </c>
      <c r="BN160" s="23" t="e">
        <f t="shared" ca="1" si="334"/>
        <v>#N/A</v>
      </c>
      <c r="BO160" s="23" t="e">
        <f t="shared" ca="1" si="226"/>
        <v>#N/A</v>
      </c>
      <c r="BP160" s="23" t="e">
        <f t="shared" ca="1" si="227"/>
        <v>#N/A</v>
      </c>
      <c r="BQ160" s="23" t="e">
        <f t="shared" ca="1" si="236"/>
        <v>#N/A</v>
      </c>
      <c r="BR160" s="23" t="e">
        <f t="shared" ca="1" si="237"/>
        <v>#N/A</v>
      </c>
      <c r="BS160" s="23" t="e">
        <f t="shared" ca="1" si="252"/>
        <v>#N/A</v>
      </c>
      <c r="BT160" s="23" t="e">
        <f t="shared" ca="1" si="253"/>
        <v>#N/A</v>
      </c>
      <c r="BU160" s="23" t="e">
        <f t="shared" ca="1" si="254"/>
        <v>#N/A</v>
      </c>
      <c r="BV160" s="23" t="e">
        <f t="shared" ca="1" si="255"/>
        <v>#N/A</v>
      </c>
      <c r="BW160" s="389" t="e">
        <f t="shared" ca="1" si="282"/>
        <v>#N/A</v>
      </c>
      <c r="BX160" s="224" t="e">
        <f t="shared" ca="1" si="283"/>
        <v>#N/A</v>
      </c>
      <c r="BY160" s="93" t="e">
        <f t="shared" ca="1" si="284"/>
        <v>#N/A</v>
      </c>
      <c r="BZ160" s="23" t="e">
        <f t="shared" ca="1" si="309"/>
        <v>#N/A</v>
      </c>
      <c r="CA160" s="23" t="e">
        <f t="shared" ca="1" si="310"/>
        <v>#N/A</v>
      </c>
      <c r="CB160" s="23" t="e">
        <f t="shared" ca="1" si="335"/>
        <v>#N/A</v>
      </c>
      <c r="CC160" s="23" t="e">
        <f t="shared" ca="1" si="336"/>
        <v>#N/A</v>
      </c>
      <c r="CD160" s="23" t="e">
        <f t="shared" ca="1" si="240"/>
        <v>#N/A</v>
      </c>
      <c r="CE160" s="23" t="e">
        <f t="shared" ca="1" si="241"/>
        <v>#N/A</v>
      </c>
      <c r="CF160" s="228" t="e">
        <f t="shared" ca="1" si="285"/>
        <v>#N/A</v>
      </c>
      <c r="CG160" s="224" t="e">
        <f t="shared" ca="1" si="286"/>
        <v>#N/A</v>
      </c>
      <c r="CH160" s="228" t="e">
        <f t="shared" ca="1" si="287"/>
        <v>#N/A</v>
      </c>
      <c r="CI160" s="23" t="e">
        <f t="shared" ca="1" si="288"/>
        <v>#N/A</v>
      </c>
      <c r="CJ160" s="23" t="e">
        <f t="shared" ca="1" si="289"/>
        <v>#N/A</v>
      </c>
      <c r="CK160" s="23" t="e">
        <f t="shared" ca="1" si="293"/>
        <v>#N/A</v>
      </c>
      <c r="CL160" s="23" t="e">
        <f t="shared" ca="1" si="294"/>
        <v>#N/A</v>
      </c>
      <c r="CM160" s="23" t="e">
        <f t="shared" ca="1" si="299"/>
        <v>#N/A</v>
      </c>
      <c r="CN160" s="23" t="e">
        <f t="shared" ca="1" si="300"/>
        <v>#N/A</v>
      </c>
      <c r="CO160" s="23" t="e">
        <f t="shared" ca="1" si="307"/>
        <v>#N/A</v>
      </c>
      <c r="CP160" s="23" t="e">
        <f t="shared" ca="1" si="308"/>
        <v>#N/A</v>
      </c>
      <c r="CQ160" s="23" t="e">
        <f t="shared" ca="1" si="313"/>
        <v>#N/A</v>
      </c>
      <c r="CR160" s="23" t="e">
        <f t="shared" ca="1" si="314"/>
        <v>#N/A</v>
      </c>
      <c r="CS160" s="23" t="e">
        <f t="shared" ca="1" si="315"/>
        <v>#N/A</v>
      </c>
      <c r="CT160" s="23" t="e">
        <f t="shared" ca="1" si="316"/>
        <v>#N/A</v>
      </c>
      <c r="CU160" s="23" t="e">
        <f t="shared" ca="1" si="321"/>
        <v>#N/A</v>
      </c>
      <c r="CV160" s="23" t="e">
        <f t="shared" ca="1" si="322"/>
        <v>#N/A</v>
      </c>
      <c r="CW160" s="23" t="e">
        <f t="shared" ca="1" si="234"/>
        <v>#N/A</v>
      </c>
      <c r="CX160" s="23" t="e">
        <f t="shared" ca="1" si="235"/>
        <v>#N/A</v>
      </c>
      <c r="CY160" s="23" t="e">
        <f t="shared" ca="1" si="323"/>
        <v>#N/A</v>
      </c>
      <c r="CZ160" s="23" t="e">
        <f t="shared" ca="1" si="324"/>
        <v>#N/A</v>
      </c>
      <c r="DA160" s="23" t="e">
        <f t="shared" ca="1" si="337"/>
        <v>#N/A</v>
      </c>
      <c r="DB160" s="23" t="e">
        <f t="shared" ca="1" si="338"/>
        <v>#N/A</v>
      </c>
      <c r="DC160" s="23"/>
      <c r="DD160" s="23"/>
      <c r="DE160" s="23" t="e">
        <f t="shared" ca="1" si="339"/>
        <v>#N/A</v>
      </c>
      <c r="DF160" s="23" t="e">
        <f t="shared" ca="1" si="340"/>
        <v>#N/A</v>
      </c>
      <c r="DG160" s="23" t="e">
        <f t="shared" ref="DG160:DG223" ca="1" si="345">$DG$7*$J$2*$J$5*$AB160</f>
        <v>#N/A</v>
      </c>
      <c r="DH160" s="23" t="e">
        <f t="shared" ref="DH160:DH223" ca="1" si="346">$DG$7*$J$3*$J$5*$AC160</f>
        <v>#N/A</v>
      </c>
      <c r="DI160" s="23" t="e">
        <f t="shared" ca="1" si="230"/>
        <v>#N/A</v>
      </c>
      <c r="DJ160" s="23" t="e">
        <f t="shared" ca="1" si="231"/>
        <v>#N/A</v>
      </c>
      <c r="DK160" s="23" t="e">
        <f t="shared" ca="1" si="238"/>
        <v>#N/A</v>
      </c>
      <c r="DL160" s="23" t="e">
        <f t="shared" ca="1" si="239"/>
        <v>#N/A</v>
      </c>
      <c r="DM160" s="23" t="e">
        <f t="shared" ca="1" si="242"/>
        <v>#N/A</v>
      </c>
      <c r="DN160" s="23" t="e">
        <f t="shared" ca="1" si="243"/>
        <v>#N/A</v>
      </c>
      <c r="DO160" s="23" t="e">
        <f t="shared" ca="1" si="244"/>
        <v>#N/A</v>
      </c>
      <c r="DP160" s="23" t="e">
        <f t="shared" ca="1" si="245"/>
        <v>#N/A</v>
      </c>
      <c r="DQ160" s="23" t="e">
        <f t="shared" ca="1" si="258"/>
        <v>#N/A</v>
      </c>
      <c r="DR160" s="23" t="e">
        <f t="shared" ca="1" si="259"/>
        <v>#N/A</v>
      </c>
      <c r="DS160" s="228" t="e">
        <f t="shared" ca="1" si="290"/>
        <v>#N/A</v>
      </c>
      <c r="DT160" s="93" t="e">
        <f t="shared" ca="1" si="291"/>
        <v>#N/A</v>
      </c>
      <c r="DU160" s="228" t="e">
        <f t="shared" ca="1" si="292"/>
        <v>#N/A</v>
      </c>
      <c r="DZ160" s="23" t="e">
        <f t="shared" ca="1" si="317"/>
        <v>#N/A</v>
      </c>
      <c r="EA160" s="23" t="e">
        <f t="shared" ca="1" si="318"/>
        <v>#N/A</v>
      </c>
      <c r="EB160" s="23" t="e">
        <f t="shared" ca="1" si="325"/>
        <v>#N/A</v>
      </c>
      <c r="EC160" s="23" t="e">
        <f t="shared" ca="1" si="326"/>
        <v>#N/A</v>
      </c>
      <c r="ED160" s="23" t="e">
        <f t="shared" ref="ED160:ED223" ca="1" si="347">$ED$7*$J$2*$J$5*$AB160</f>
        <v>#N/A</v>
      </c>
      <c r="EE160" s="23" t="e">
        <f t="shared" ref="EE160:EE223" ca="1" si="348">$ED$7*$J$3*$J$5*$AC160</f>
        <v>#N/A</v>
      </c>
      <c r="EF160" s="23" t="e">
        <f t="shared" ca="1" si="250"/>
        <v>#N/A</v>
      </c>
      <c r="EG160" s="23" t="e">
        <f t="shared" ca="1" si="251"/>
        <v>#N/A</v>
      </c>
      <c r="EH160" s="23" t="e">
        <f t="shared" ca="1" si="232"/>
        <v>#N/A</v>
      </c>
      <c r="EI160" s="23" t="e">
        <f t="shared" ca="1" si="233"/>
        <v>#N/A</v>
      </c>
      <c r="EJ160" s="23" t="e">
        <f t="shared" ca="1" si="246"/>
        <v>#N/A</v>
      </c>
      <c r="EK160" s="23" t="e">
        <f t="shared" ca="1" si="247"/>
        <v>#N/A</v>
      </c>
      <c r="EL160" s="23" t="e">
        <f t="shared" ca="1" si="256"/>
        <v>#N/A</v>
      </c>
      <c r="EM160" s="23" t="e">
        <f t="shared" ca="1" si="257"/>
        <v>#N/A</v>
      </c>
      <c r="EN160" s="228" t="e">
        <f t="shared" ca="1" si="276"/>
        <v>#N/A</v>
      </c>
      <c r="EO160" s="93" t="e">
        <f t="shared" ca="1" si="277"/>
        <v>#N/A</v>
      </c>
      <c r="EP160" s="93" t="e">
        <f t="shared" ca="1" si="278"/>
        <v>#N/A</v>
      </c>
    </row>
    <row r="161" spans="1:146" x14ac:dyDescent="0.2">
      <c r="A161" s="172" t="e">
        <f ca="1">VLOOKUP($D161,Curves!$A$2:$I$1700,9)</f>
        <v>#N/A</v>
      </c>
      <c r="B161" s="86" t="e">
        <f t="shared" ca="1" si="261"/>
        <v>#N/A</v>
      </c>
      <c r="C161" s="86">
        <f t="shared" si="262"/>
        <v>31</v>
      </c>
      <c r="D161" s="139">
        <v>41548</v>
      </c>
      <c r="E161" s="173" t="e">
        <f ca="1">VLOOKUP($D161,Curves!$A$2:$H$1700,2)*$B161</f>
        <v>#N/A</v>
      </c>
      <c r="F161" s="172" t="e">
        <f ca="1">VLOOKUP($D161,Curves!$A$2:$H$1700,3)*$B161</f>
        <v>#N/A</v>
      </c>
      <c r="G161" s="172" t="e">
        <f ca="1">VLOOKUP($D161,Curves!$A$2:$H$1700,7)*$B161</f>
        <v>#N/A</v>
      </c>
      <c r="H161" s="172" t="e">
        <f ca="1">VLOOKUP($D161,Curves!$A$2:$H$1700,5)*$B161</f>
        <v>#N/A</v>
      </c>
      <c r="I161" s="172" t="e">
        <f ca="1">VLOOKUP($D161,Curves!$A$2:$H$1700,4)*$B161</f>
        <v>#N/A</v>
      </c>
      <c r="J161" s="174" t="e">
        <f ca="1">VLOOKUP($D161,Curves!$A$2:$H$1700,8)*$B161</f>
        <v>#N/A</v>
      </c>
      <c r="K161" s="172" t="e">
        <f t="shared" ca="1" si="263"/>
        <v>#N/A</v>
      </c>
      <c r="L161" s="140" t="e">
        <f ca="1">VLOOKUP($D161,Curves!$N$2:$T$2600,2)*$B161</f>
        <v>#N/A</v>
      </c>
      <c r="M161" s="141" t="e">
        <f ca="1">VLOOKUP($D161,Curves!$N$2:$T$2600,3)*$B161</f>
        <v>#N/A</v>
      </c>
      <c r="N161" s="181" t="e">
        <f t="shared" ca="1" si="264"/>
        <v>#N/A</v>
      </c>
      <c r="O161" s="182" t="e">
        <f t="shared" ca="1" si="265"/>
        <v>#N/A</v>
      </c>
      <c r="P161" s="173" t="e">
        <f t="shared" ca="1" si="260"/>
        <v>#N/A</v>
      </c>
      <c r="Q161" s="140" t="e">
        <f ca="1">VLOOKUP($D161,Curves!$N$2:$T$2600,4)*$B161</f>
        <v>#N/A</v>
      </c>
      <c r="R161" s="141" t="e">
        <f ca="1">VLOOKUP($D161,Curves!$N$2:$T$2600,5)*$B161</f>
        <v>#N/A</v>
      </c>
      <c r="S161" s="181" t="e">
        <f t="shared" ca="1" si="266"/>
        <v>#N/A</v>
      </c>
      <c r="T161" s="182" t="e">
        <f t="shared" ca="1" si="267"/>
        <v>#N/A</v>
      </c>
      <c r="U161" s="151" t="e">
        <f t="shared" ca="1" si="268"/>
        <v>#N/A</v>
      </c>
      <c r="V161" s="151" t="e">
        <f t="shared" ca="1" si="269"/>
        <v>#N/A</v>
      </c>
      <c r="W161" s="151" t="e">
        <f t="shared" ca="1" si="270"/>
        <v>#N/A</v>
      </c>
      <c r="X161" s="343" t="e">
        <f ca="1">VLOOKUP($D161,[2]CurveFetch!$D$8:$S$13000,16,0)*$B161</f>
        <v>#N/A</v>
      </c>
      <c r="Y161" s="141" t="e">
        <f ca="1">VLOOKUP($D161,Curves!$N$2:$T$2600,7)*$B161</f>
        <v>#N/A</v>
      </c>
      <c r="Z161" s="200" t="e">
        <f t="shared" ca="1" si="271"/>
        <v>#N/A</v>
      </c>
      <c r="AA161" s="181" t="e">
        <f t="shared" ca="1" si="272"/>
        <v>#N/A</v>
      </c>
      <c r="AB161" s="181" t="e">
        <f t="shared" ca="1" si="273"/>
        <v>#N/A</v>
      </c>
      <c r="AC161" s="181" t="e">
        <f t="shared" ca="1" si="273"/>
        <v>#N/A</v>
      </c>
      <c r="AD161" s="181" t="e">
        <f t="shared" ca="1" si="274"/>
        <v>#N/A</v>
      </c>
      <c r="AE161" s="182" t="e">
        <f t="shared" ca="1" si="275"/>
        <v>#N/A</v>
      </c>
      <c r="AF161" s="23" t="e">
        <f t="shared" ca="1" si="301"/>
        <v>#N/A</v>
      </c>
      <c r="AG161" s="23" t="e">
        <f t="shared" ca="1" si="302"/>
        <v>#N/A</v>
      </c>
      <c r="AH161" s="23" t="e">
        <f t="shared" ca="1" si="319"/>
        <v>#N/A</v>
      </c>
      <c r="AI161" s="23" t="e">
        <f t="shared" ca="1" si="320"/>
        <v>#N/A</v>
      </c>
      <c r="AJ161" s="23" t="e">
        <f t="shared" ca="1" si="331"/>
        <v>#N/A</v>
      </c>
      <c r="AK161" s="23" t="e">
        <f t="shared" ca="1" si="332"/>
        <v>#N/A</v>
      </c>
      <c r="AL161" s="23" t="e">
        <f t="shared" ca="1" si="341"/>
        <v>#N/A</v>
      </c>
      <c r="AM161" s="23" t="e">
        <f t="shared" ca="1" si="342"/>
        <v>#N/A</v>
      </c>
      <c r="AN161" s="23" t="e">
        <f t="shared" ca="1" si="224"/>
        <v>#N/A</v>
      </c>
      <c r="AO161" s="23" t="e">
        <f t="shared" ca="1" si="225"/>
        <v>#N/A</v>
      </c>
      <c r="AP161" s="23" t="e">
        <f t="shared" ca="1" si="343"/>
        <v>#N/A</v>
      </c>
      <c r="AQ161" s="23" t="e">
        <f t="shared" ca="1" si="344"/>
        <v>#N/A</v>
      </c>
      <c r="AR161" s="23" t="e">
        <f t="shared" ca="1" si="228"/>
        <v>#N/A</v>
      </c>
      <c r="AS161" s="23" t="e">
        <f t="shared" ca="1" si="229"/>
        <v>#N/A</v>
      </c>
      <c r="AT161" s="23" t="e">
        <f t="shared" ca="1" si="248"/>
        <v>#N/A</v>
      </c>
      <c r="AU161" s="23" t="e">
        <f t="shared" ca="1" si="249"/>
        <v>#N/A</v>
      </c>
      <c r="AV161" s="228" t="e">
        <f t="shared" ca="1" si="279"/>
        <v>#N/A</v>
      </c>
      <c r="AW161" s="26" t="e">
        <f t="shared" ca="1" si="280"/>
        <v>#N/A</v>
      </c>
      <c r="AX161" s="228" t="e">
        <f t="shared" ca="1" si="281"/>
        <v>#N/A</v>
      </c>
      <c r="AY161" s="23" t="e">
        <f t="shared" ca="1" si="295"/>
        <v>#N/A</v>
      </c>
      <c r="AZ161" s="23" t="e">
        <f t="shared" ca="1" si="296"/>
        <v>#N/A</v>
      </c>
      <c r="BA161" s="23" t="e">
        <f t="shared" ca="1" si="303"/>
        <v>#N/A</v>
      </c>
      <c r="BB161" s="23" t="e">
        <f t="shared" ca="1" si="304"/>
        <v>#N/A</v>
      </c>
      <c r="BC161" s="23" t="e">
        <f t="shared" ca="1" si="297"/>
        <v>#N/A</v>
      </c>
      <c r="BD161" s="23" t="e">
        <f t="shared" ca="1" si="298"/>
        <v>#N/A</v>
      </c>
      <c r="BE161" s="23" t="e">
        <f t="shared" ca="1" si="305"/>
        <v>#N/A</v>
      </c>
      <c r="BF161" s="23" t="e">
        <f t="shared" ca="1" si="306"/>
        <v>#N/A</v>
      </c>
      <c r="BG161" s="23" t="e">
        <f t="shared" ca="1" si="311"/>
        <v>#N/A</v>
      </c>
      <c r="BH161" s="23" t="e">
        <f t="shared" ca="1" si="312"/>
        <v>#N/A</v>
      </c>
      <c r="BI161" s="23" t="e">
        <f t="shared" ca="1" si="327"/>
        <v>#N/A</v>
      </c>
      <c r="BJ161" s="23" t="e">
        <f t="shared" ca="1" si="328"/>
        <v>#N/A</v>
      </c>
      <c r="BK161" s="23" t="e">
        <f t="shared" ca="1" si="329"/>
        <v>#N/A</v>
      </c>
      <c r="BL161" s="23" t="e">
        <f t="shared" ca="1" si="330"/>
        <v>#N/A</v>
      </c>
      <c r="BM161" s="23" t="e">
        <f t="shared" ca="1" si="333"/>
        <v>#N/A</v>
      </c>
      <c r="BN161" s="23" t="e">
        <f t="shared" ca="1" si="334"/>
        <v>#N/A</v>
      </c>
      <c r="BO161" s="23" t="e">
        <f t="shared" ca="1" si="226"/>
        <v>#N/A</v>
      </c>
      <c r="BP161" s="23" t="e">
        <f t="shared" ca="1" si="227"/>
        <v>#N/A</v>
      </c>
      <c r="BQ161" s="23" t="e">
        <f t="shared" ca="1" si="236"/>
        <v>#N/A</v>
      </c>
      <c r="BR161" s="23" t="e">
        <f t="shared" ca="1" si="237"/>
        <v>#N/A</v>
      </c>
      <c r="BS161" s="23" t="e">
        <f t="shared" ca="1" si="252"/>
        <v>#N/A</v>
      </c>
      <c r="BT161" s="23" t="e">
        <f t="shared" ca="1" si="253"/>
        <v>#N/A</v>
      </c>
      <c r="BU161" s="23" t="e">
        <f t="shared" ca="1" si="254"/>
        <v>#N/A</v>
      </c>
      <c r="BV161" s="23" t="e">
        <f t="shared" ca="1" si="255"/>
        <v>#N/A</v>
      </c>
      <c r="BW161" s="389" t="e">
        <f t="shared" ca="1" si="282"/>
        <v>#N/A</v>
      </c>
      <c r="BX161" s="224" t="e">
        <f t="shared" ca="1" si="283"/>
        <v>#N/A</v>
      </c>
      <c r="BY161" s="93" t="e">
        <f t="shared" ca="1" si="284"/>
        <v>#N/A</v>
      </c>
      <c r="BZ161" s="23" t="e">
        <f t="shared" ca="1" si="309"/>
        <v>#N/A</v>
      </c>
      <c r="CA161" s="23" t="e">
        <f t="shared" ca="1" si="310"/>
        <v>#N/A</v>
      </c>
      <c r="CB161" s="23" t="e">
        <f t="shared" ca="1" si="335"/>
        <v>#N/A</v>
      </c>
      <c r="CC161" s="23" t="e">
        <f t="shared" ca="1" si="336"/>
        <v>#N/A</v>
      </c>
      <c r="CD161" s="23" t="e">
        <f t="shared" ca="1" si="240"/>
        <v>#N/A</v>
      </c>
      <c r="CE161" s="23" t="e">
        <f t="shared" ca="1" si="241"/>
        <v>#N/A</v>
      </c>
      <c r="CF161" s="228" t="e">
        <f t="shared" ca="1" si="285"/>
        <v>#N/A</v>
      </c>
      <c r="CG161" s="224" t="e">
        <f t="shared" ca="1" si="286"/>
        <v>#N/A</v>
      </c>
      <c r="CH161" s="228" t="e">
        <f t="shared" ca="1" si="287"/>
        <v>#N/A</v>
      </c>
      <c r="CI161" s="23" t="e">
        <f t="shared" ca="1" si="288"/>
        <v>#N/A</v>
      </c>
      <c r="CJ161" s="23" t="e">
        <f t="shared" ca="1" si="289"/>
        <v>#N/A</v>
      </c>
      <c r="CK161" s="23" t="e">
        <f t="shared" ca="1" si="293"/>
        <v>#N/A</v>
      </c>
      <c r="CL161" s="23" t="e">
        <f t="shared" ca="1" si="294"/>
        <v>#N/A</v>
      </c>
      <c r="CM161" s="23" t="e">
        <f t="shared" ca="1" si="299"/>
        <v>#N/A</v>
      </c>
      <c r="CN161" s="23" t="e">
        <f t="shared" ca="1" si="300"/>
        <v>#N/A</v>
      </c>
      <c r="CO161" s="23" t="e">
        <f t="shared" ca="1" si="307"/>
        <v>#N/A</v>
      </c>
      <c r="CP161" s="23" t="e">
        <f t="shared" ca="1" si="308"/>
        <v>#N/A</v>
      </c>
      <c r="CQ161" s="23" t="e">
        <f t="shared" ca="1" si="313"/>
        <v>#N/A</v>
      </c>
      <c r="CR161" s="23" t="e">
        <f t="shared" ca="1" si="314"/>
        <v>#N/A</v>
      </c>
      <c r="CS161" s="23" t="e">
        <f t="shared" ca="1" si="315"/>
        <v>#N/A</v>
      </c>
      <c r="CT161" s="23" t="e">
        <f t="shared" ca="1" si="316"/>
        <v>#N/A</v>
      </c>
      <c r="CU161" s="23" t="e">
        <f t="shared" ca="1" si="321"/>
        <v>#N/A</v>
      </c>
      <c r="CV161" s="23" t="e">
        <f t="shared" ca="1" si="322"/>
        <v>#N/A</v>
      </c>
      <c r="CW161" s="23" t="e">
        <f t="shared" ca="1" si="234"/>
        <v>#N/A</v>
      </c>
      <c r="CX161" s="23" t="e">
        <f t="shared" ca="1" si="235"/>
        <v>#N/A</v>
      </c>
      <c r="CY161" s="23" t="e">
        <f t="shared" ca="1" si="323"/>
        <v>#N/A</v>
      </c>
      <c r="CZ161" s="23" t="e">
        <f t="shared" ca="1" si="324"/>
        <v>#N/A</v>
      </c>
      <c r="DA161" s="23" t="e">
        <f t="shared" ca="1" si="337"/>
        <v>#N/A</v>
      </c>
      <c r="DB161" s="23" t="e">
        <f t="shared" ca="1" si="338"/>
        <v>#N/A</v>
      </c>
      <c r="DC161" s="23"/>
      <c r="DD161" s="23"/>
      <c r="DE161" s="23" t="e">
        <f t="shared" ca="1" si="339"/>
        <v>#N/A</v>
      </c>
      <c r="DF161" s="23" t="e">
        <f t="shared" ca="1" si="340"/>
        <v>#N/A</v>
      </c>
      <c r="DG161" s="23" t="e">
        <f t="shared" ca="1" si="345"/>
        <v>#N/A</v>
      </c>
      <c r="DH161" s="23" t="e">
        <f t="shared" ca="1" si="346"/>
        <v>#N/A</v>
      </c>
      <c r="DI161" s="23" t="e">
        <f t="shared" ca="1" si="230"/>
        <v>#N/A</v>
      </c>
      <c r="DJ161" s="23" t="e">
        <f t="shared" ca="1" si="231"/>
        <v>#N/A</v>
      </c>
      <c r="DK161" s="23" t="e">
        <f t="shared" ca="1" si="238"/>
        <v>#N/A</v>
      </c>
      <c r="DL161" s="23" t="e">
        <f t="shared" ca="1" si="239"/>
        <v>#N/A</v>
      </c>
      <c r="DM161" s="23" t="e">
        <f t="shared" ca="1" si="242"/>
        <v>#N/A</v>
      </c>
      <c r="DN161" s="23" t="e">
        <f t="shared" ca="1" si="243"/>
        <v>#N/A</v>
      </c>
      <c r="DO161" s="23" t="e">
        <f t="shared" ca="1" si="244"/>
        <v>#N/A</v>
      </c>
      <c r="DP161" s="23" t="e">
        <f t="shared" ca="1" si="245"/>
        <v>#N/A</v>
      </c>
      <c r="DQ161" s="23" t="e">
        <f t="shared" ca="1" si="258"/>
        <v>#N/A</v>
      </c>
      <c r="DR161" s="23" t="e">
        <f t="shared" ca="1" si="259"/>
        <v>#N/A</v>
      </c>
      <c r="DS161" s="228" t="e">
        <f t="shared" ca="1" si="290"/>
        <v>#N/A</v>
      </c>
      <c r="DT161" s="93" t="e">
        <f t="shared" ca="1" si="291"/>
        <v>#N/A</v>
      </c>
      <c r="DU161" s="228" t="e">
        <f t="shared" ca="1" si="292"/>
        <v>#N/A</v>
      </c>
      <c r="DZ161" s="23" t="e">
        <f t="shared" ca="1" si="317"/>
        <v>#N/A</v>
      </c>
      <c r="EA161" s="23" t="e">
        <f t="shared" ca="1" si="318"/>
        <v>#N/A</v>
      </c>
      <c r="EB161" s="23" t="e">
        <f t="shared" ca="1" si="325"/>
        <v>#N/A</v>
      </c>
      <c r="EC161" s="23" t="e">
        <f t="shared" ca="1" si="326"/>
        <v>#N/A</v>
      </c>
      <c r="ED161" s="23" t="e">
        <f t="shared" ca="1" si="347"/>
        <v>#N/A</v>
      </c>
      <c r="EE161" s="23" t="e">
        <f t="shared" ca="1" si="348"/>
        <v>#N/A</v>
      </c>
      <c r="EF161" s="23" t="e">
        <f t="shared" ca="1" si="250"/>
        <v>#N/A</v>
      </c>
      <c r="EG161" s="23" t="e">
        <f t="shared" ca="1" si="251"/>
        <v>#N/A</v>
      </c>
      <c r="EH161" s="23" t="e">
        <f t="shared" ca="1" si="232"/>
        <v>#N/A</v>
      </c>
      <c r="EI161" s="23" t="e">
        <f t="shared" ca="1" si="233"/>
        <v>#N/A</v>
      </c>
      <c r="EJ161" s="23" t="e">
        <f t="shared" ca="1" si="246"/>
        <v>#N/A</v>
      </c>
      <c r="EK161" s="23" t="e">
        <f t="shared" ca="1" si="247"/>
        <v>#N/A</v>
      </c>
      <c r="EL161" s="23" t="e">
        <f t="shared" ca="1" si="256"/>
        <v>#N/A</v>
      </c>
      <c r="EM161" s="23" t="e">
        <f t="shared" ca="1" si="257"/>
        <v>#N/A</v>
      </c>
      <c r="EN161" s="228" t="e">
        <f t="shared" ca="1" si="276"/>
        <v>#N/A</v>
      </c>
      <c r="EO161" s="93" t="e">
        <f t="shared" ca="1" si="277"/>
        <v>#N/A</v>
      </c>
      <c r="EP161" s="93" t="e">
        <f t="shared" ca="1" si="278"/>
        <v>#N/A</v>
      </c>
    </row>
    <row r="162" spans="1:146" x14ac:dyDescent="0.2">
      <c r="A162" s="172" t="e">
        <f ca="1">VLOOKUP($D162,Curves!$A$2:$I$1700,9)</f>
        <v>#N/A</v>
      </c>
      <c r="B162" s="86" t="e">
        <f t="shared" ca="1" si="261"/>
        <v>#N/A</v>
      </c>
      <c r="C162" s="86">
        <f t="shared" si="262"/>
        <v>30</v>
      </c>
      <c r="D162" s="139">
        <v>41579</v>
      </c>
      <c r="E162" s="173" t="e">
        <f ca="1">VLOOKUP($D162,Curves!$A$2:$H$1700,2)*$B162</f>
        <v>#N/A</v>
      </c>
      <c r="F162" s="172" t="e">
        <f ca="1">VLOOKUP($D162,Curves!$A$2:$H$1700,3)*$B162</f>
        <v>#N/A</v>
      </c>
      <c r="G162" s="172" t="e">
        <f ca="1">VLOOKUP($D162,Curves!$A$2:$H$1700,7)*$B162</f>
        <v>#N/A</v>
      </c>
      <c r="H162" s="172" t="e">
        <f ca="1">VLOOKUP($D162,Curves!$A$2:$H$1700,5)*$B162</f>
        <v>#N/A</v>
      </c>
      <c r="I162" s="172" t="e">
        <f ca="1">VLOOKUP($D162,Curves!$A$2:$H$1700,4)*$B162</f>
        <v>#N/A</v>
      </c>
      <c r="J162" s="174" t="e">
        <f ca="1">VLOOKUP($D162,Curves!$A$2:$H$1700,8)*$B162</f>
        <v>#N/A</v>
      </c>
      <c r="K162" s="172" t="e">
        <f t="shared" ca="1" si="263"/>
        <v>#N/A</v>
      </c>
      <c r="L162" s="140" t="e">
        <f ca="1">VLOOKUP($D162,Curves!$N$2:$T$2600,2)*$B162</f>
        <v>#N/A</v>
      </c>
      <c r="M162" s="141" t="e">
        <f ca="1">VLOOKUP($D162,Curves!$N$2:$T$2600,3)*$B162</f>
        <v>#N/A</v>
      </c>
      <c r="N162" s="181" t="e">
        <f t="shared" ca="1" si="264"/>
        <v>#N/A</v>
      </c>
      <c r="O162" s="182" t="e">
        <f t="shared" ca="1" si="265"/>
        <v>#N/A</v>
      </c>
      <c r="P162" s="173" t="e">
        <f t="shared" ca="1" si="260"/>
        <v>#N/A</v>
      </c>
      <c r="Q162" s="140" t="e">
        <f ca="1">VLOOKUP($D162,Curves!$N$2:$T$2600,4)*$B162</f>
        <v>#N/A</v>
      </c>
      <c r="R162" s="141" t="e">
        <f ca="1">VLOOKUP($D162,Curves!$N$2:$T$2600,5)*$B162</f>
        <v>#N/A</v>
      </c>
      <c r="S162" s="181" t="e">
        <f t="shared" ca="1" si="266"/>
        <v>#N/A</v>
      </c>
      <c r="T162" s="182" t="e">
        <f t="shared" ca="1" si="267"/>
        <v>#N/A</v>
      </c>
      <c r="U162" s="151" t="e">
        <f t="shared" ca="1" si="268"/>
        <v>#N/A</v>
      </c>
      <c r="V162" s="151" t="e">
        <f t="shared" ca="1" si="269"/>
        <v>#N/A</v>
      </c>
      <c r="W162" s="151" t="e">
        <f t="shared" ca="1" si="270"/>
        <v>#N/A</v>
      </c>
      <c r="X162" s="343" t="e">
        <f ca="1">VLOOKUP($D162,[2]CurveFetch!$D$8:$S$13000,16,0)*$B162</f>
        <v>#N/A</v>
      </c>
      <c r="Y162" s="141" t="e">
        <f ca="1">VLOOKUP($D162,Curves!$N$2:$T$2600,7)*$B162</f>
        <v>#N/A</v>
      </c>
      <c r="Z162" s="200" t="e">
        <f t="shared" ca="1" si="271"/>
        <v>#N/A</v>
      </c>
      <c r="AA162" s="181" t="e">
        <f t="shared" ca="1" si="272"/>
        <v>#N/A</v>
      </c>
      <c r="AB162" s="181" t="e">
        <f t="shared" ca="1" si="273"/>
        <v>#N/A</v>
      </c>
      <c r="AC162" s="181" t="e">
        <f t="shared" ca="1" si="273"/>
        <v>#N/A</v>
      </c>
      <c r="AD162" s="181" t="e">
        <f t="shared" ca="1" si="274"/>
        <v>#N/A</v>
      </c>
      <c r="AE162" s="182" t="e">
        <f t="shared" ca="1" si="275"/>
        <v>#N/A</v>
      </c>
      <c r="AF162" s="23" t="e">
        <f t="shared" ca="1" si="301"/>
        <v>#N/A</v>
      </c>
      <c r="AG162" s="23" t="e">
        <f t="shared" ca="1" si="302"/>
        <v>#N/A</v>
      </c>
      <c r="AH162" s="23" t="e">
        <f t="shared" ca="1" si="319"/>
        <v>#N/A</v>
      </c>
      <c r="AI162" s="23" t="e">
        <f t="shared" ca="1" si="320"/>
        <v>#N/A</v>
      </c>
      <c r="AJ162" s="23" t="e">
        <f t="shared" ca="1" si="331"/>
        <v>#N/A</v>
      </c>
      <c r="AK162" s="23" t="e">
        <f t="shared" ca="1" si="332"/>
        <v>#N/A</v>
      </c>
      <c r="AL162" s="23" t="e">
        <f t="shared" ca="1" si="341"/>
        <v>#N/A</v>
      </c>
      <c r="AM162" s="23" t="e">
        <f t="shared" ca="1" si="342"/>
        <v>#N/A</v>
      </c>
      <c r="AN162" s="23" t="e">
        <f t="shared" ref="AN162:AN225" ca="1" si="349">$AN$7*$J$2*$J$5*$N162</f>
        <v>#N/A</v>
      </c>
      <c r="AO162" s="23" t="e">
        <f t="shared" ref="AO162:AO225" ca="1" si="350">$AN$7*$J$3*$J$5*$O162</f>
        <v>#N/A</v>
      </c>
      <c r="AP162" s="23" t="e">
        <f t="shared" ca="1" si="343"/>
        <v>#N/A</v>
      </c>
      <c r="AQ162" s="23" t="e">
        <f t="shared" ca="1" si="344"/>
        <v>#N/A</v>
      </c>
      <c r="AR162" s="23" t="e">
        <f t="shared" ca="1" si="228"/>
        <v>#N/A</v>
      </c>
      <c r="AS162" s="23" t="e">
        <f t="shared" ca="1" si="229"/>
        <v>#N/A</v>
      </c>
      <c r="AT162" s="23" t="e">
        <f t="shared" ca="1" si="248"/>
        <v>#N/A</v>
      </c>
      <c r="AU162" s="23" t="e">
        <f t="shared" ca="1" si="249"/>
        <v>#N/A</v>
      </c>
      <c r="AV162" s="228" t="e">
        <f t="shared" ca="1" si="279"/>
        <v>#N/A</v>
      </c>
      <c r="AW162" s="26" t="e">
        <f t="shared" ca="1" si="280"/>
        <v>#N/A</v>
      </c>
      <c r="AX162" s="228" t="e">
        <f t="shared" ca="1" si="281"/>
        <v>#N/A</v>
      </c>
      <c r="AY162" s="23" t="e">
        <f t="shared" ca="1" si="295"/>
        <v>#N/A</v>
      </c>
      <c r="AZ162" s="23" t="e">
        <f t="shared" ca="1" si="296"/>
        <v>#N/A</v>
      </c>
      <c r="BA162" s="23" t="e">
        <f t="shared" ca="1" si="303"/>
        <v>#N/A</v>
      </c>
      <c r="BB162" s="23" t="e">
        <f t="shared" ca="1" si="304"/>
        <v>#N/A</v>
      </c>
      <c r="BC162" s="23" t="e">
        <f t="shared" ca="1" si="297"/>
        <v>#N/A</v>
      </c>
      <c r="BD162" s="23" t="e">
        <f t="shared" ca="1" si="298"/>
        <v>#N/A</v>
      </c>
      <c r="BE162" s="23" t="e">
        <f t="shared" ca="1" si="305"/>
        <v>#N/A</v>
      </c>
      <c r="BF162" s="23" t="e">
        <f t="shared" ca="1" si="306"/>
        <v>#N/A</v>
      </c>
      <c r="BG162" s="23" t="e">
        <f t="shared" ca="1" si="311"/>
        <v>#N/A</v>
      </c>
      <c r="BH162" s="23" t="e">
        <f t="shared" ca="1" si="312"/>
        <v>#N/A</v>
      </c>
      <c r="BI162" s="23" t="e">
        <f t="shared" ca="1" si="327"/>
        <v>#N/A</v>
      </c>
      <c r="BJ162" s="23" t="e">
        <f t="shared" ca="1" si="328"/>
        <v>#N/A</v>
      </c>
      <c r="BK162" s="23" t="e">
        <f t="shared" ca="1" si="329"/>
        <v>#N/A</v>
      </c>
      <c r="BL162" s="23" t="e">
        <f t="shared" ca="1" si="330"/>
        <v>#N/A</v>
      </c>
      <c r="BM162" s="23" t="e">
        <f t="shared" ca="1" si="333"/>
        <v>#N/A</v>
      </c>
      <c r="BN162" s="23" t="e">
        <f t="shared" ca="1" si="334"/>
        <v>#N/A</v>
      </c>
      <c r="BO162" s="23" t="e">
        <f t="shared" ca="1" si="226"/>
        <v>#N/A</v>
      </c>
      <c r="BP162" s="23" t="e">
        <f t="shared" ca="1" si="227"/>
        <v>#N/A</v>
      </c>
      <c r="BQ162" s="23" t="e">
        <f t="shared" ca="1" si="236"/>
        <v>#N/A</v>
      </c>
      <c r="BR162" s="23" t="e">
        <f t="shared" ca="1" si="237"/>
        <v>#N/A</v>
      </c>
      <c r="BS162" s="23" t="e">
        <f t="shared" ca="1" si="252"/>
        <v>#N/A</v>
      </c>
      <c r="BT162" s="23" t="e">
        <f t="shared" ca="1" si="253"/>
        <v>#N/A</v>
      </c>
      <c r="BU162" s="23" t="e">
        <f t="shared" ca="1" si="254"/>
        <v>#N/A</v>
      </c>
      <c r="BV162" s="23" t="e">
        <f t="shared" ca="1" si="255"/>
        <v>#N/A</v>
      </c>
      <c r="BW162" s="389" t="e">
        <f t="shared" ca="1" si="282"/>
        <v>#N/A</v>
      </c>
      <c r="BX162" s="224" t="e">
        <f t="shared" ca="1" si="283"/>
        <v>#N/A</v>
      </c>
      <c r="BY162" s="93" t="e">
        <f t="shared" ca="1" si="284"/>
        <v>#N/A</v>
      </c>
      <c r="BZ162" s="23" t="e">
        <f t="shared" ca="1" si="309"/>
        <v>#N/A</v>
      </c>
      <c r="CA162" s="23" t="e">
        <f t="shared" ca="1" si="310"/>
        <v>#N/A</v>
      </c>
      <c r="CB162" s="23" t="e">
        <f t="shared" ca="1" si="335"/>
        <v>#N/A</v>
      </c>
      <c r="CC162" s="23" t="e">
        <f t="shared" ca="1" si="336"/>
        <v>#N/A</v>
      </c>
      <c r="CD162" s="23" t="e">
        <f t="shared" ca="1" si="240"/>
        <v>#N/A</v>
      </c>
      <c r="CE162" s="23" t="e">
        <f t="shared" ca="1" si="241"/>
        <v>#N/A</v>
      </c>
      <c r="CF162" s="228" t="e">
        <f t="shared" ca="1" si="285"/>
        <v>#N/A</v>
      </c>
      <c r="CG162" s="224" t="e">
        <f t="shared" ca="1" si="286"/>
        <v>#N/A</v>
      </c>
      <c r="CH162" s="228" t="e">
        <f t="shared" ca="1" si="287"/>
        <v>#N/A</v>
      </c>
      <c r="CI162" s="23" t="e">
        <f t="shared" ca="1" si="288"/>
        <v>#N/A</v>
      </c>
      <c r="CJ162" s="23" t="e">
        <f t="shared" ca="1" si="289"/>
        <v>#N/A</v>
      </c>
      <c r="CK162" s="23" t="e">
        <f t="shared" ca="1" si="293"/>
        <v>#N/A</v>
      </c>
      <c r="CL162" s="23" t="e">
        <f t="shared" ca="1" si="294"/>
        <v>#N/A</v>
      </c>
      <c r="CM162" s="23" t="e">
        <f t="shared" ca="1" si="299"/>
        <v>#N/A</v>
      </c>
      <c r="CN162" s="23" t="e">
        <f t="shared" ca="1" si="300"/>
        <v>#N/A</v>
      </c>
      <c r="CO162" s="23" t="e">
        <f t="shared" ca="1" si="307"/>
        <v>#N/A</v>
      </c>
      <c r="CP162" s="23" t="e">
        <f t="shared" ca="1" si="308"/>
        <v>#N/A</v>
      </c>
      <c r="CQ162" s="23" t="e">
        <f t="shared" ca="1" si="313"/>
        <v>#N/A</v>
      </c>
      <c r="CR162" s="23" t="e">
        <f t="shared" ca="1" si="314"/>
        <v>#N/A</v>
      </c>
      <c r="CS162" s="23" t="e">
        <f t="shared" ca="1" si="315"/>
        <v>#N/A</v>
      </c>
      <c r="CT162" s="23" t="e">
        <f t="shared" ca="1" si="316"/>
        <v>#N/A</v>
      </c>
      <c r="CU162" s="23" t="e">
        <f t="shared" ca="1" si="321"/>
        <v>#N/A</v>
      </c>
      <c r="CV162" s="23" t="e">
        <f t="shared" ca="1" si="322"/>
        <v>#N/A</v>
      </c>
      <c r="CW162" s="23" t="e">
        <f t="shared" ca="1" si="234"/>
        <v>#N/A</v>
      </c>
      <c r="CX162" s="23" t="e">
        <f t="shared" ca="1" si="235"/>
        <v>#N/A</v>
      </c>
      <c r="CY162" s="23" t="e">
        <f t="shared" ca="1" si="323"/>
        <v>#N/A</v>
      </c>
      <c r="CZ162" s="23" t="e">
        <f t="shared" ca="1" si="324"/>
        <v>#N/A</v>
      </c>
      <c r="DA162" s="23" t="e">
        <f t="shared" ca="1" si="337"/>
        <v>#N/A</v>
      </c>
      <c r="DB162" s="23" t="e">
        <f t="shared" ca="1" si="338"/>
        <v>#N/A</v>
      </c>
      <c r="DC162" s="23"/>
      <c r="DD162" s="23"/>
      <c r="DE162" s="23" t="e">
        <f t="shared" ca="1" si="339"/>
        <v>#N/A</v>
      </c>
      <c r="DF162" s="23" t="e">
        <f t="shared" ca="1" si="340"/>
        <v>#N/A</v>
      </c>
      <c r="DG162" s="23" t="e">
        <f t="shared" ca="1" si="345"/>
        <v>#N/A</v>
      </c>
      <c r="DH162" s="23" t="e">
        <f t="shared" ca="1" si="346"/>
        <v>#N/A</v>
      </c>
      <c r="DI162" s="23" t="e">
        <f t="shared" ca="1" si="230"/>
        <v>#N/A</v>
      </c>
      <c r="DJ162" s="23" t="e">
        <f t="shared" ca="1" si="231"/>
        <v>#N/A</v>
      </c>
      <c r="DK162" s="23" t="e">
        <f t="shared" ca="1" si="238"/>
        <v>#N/A</v>
      </c>
      <c r="DL162" s="23" t="e">
        <f t="shared" ca="1" si="239"/>
        <v>#N/A</v>
      </c>
      <c r="DM162" s="23" t="e">
        <f t="shared" ca="1" si="242"/>
        <v>#N/A</v>
      </c>
      <c r="DN162" s="23" t="e">
        <f t="shared" ca="1" si="243"/>
        <v>#N/A</v>
      </c>
      <c r="DO162" s="23" t="e">
        <f t="shared" ca="1" si="244"/>
        <v>#N/A</v>
      </c>
      <c r="DP162" s="23" t="e">
        <f t="shared" ca="1" si="245"/>
        <v>#N/A</v>
      </c>
      <c r="DQ162" s="23" t="e">
        <f t="shared" ca="1" si="258"/>
        <v>#N/A</v>
      </c>
      <c r="DR162" s="23" t="e">
        <f t="shared" ca="1" si="259"/>
        <v>#N/A</v>
      </c>
      <c r="DS162" s="228" t="e">
        <f t="shared" ca="1" si="290"/>
        <v>#N/A</v>
      </c>
      <c r="DT162" s="93" t="e">
        <f t="shared" ca="1" si="291"/>
        <v>#N/A</v>
      </c>
      <c r="DU162" s="228" t="e">
        <f t="shared" ca="1" si="292"/>
        <v>#N/A</v>
      </c>
      <c r="DZ162" s="23" t="e">
        <f t="shared" ca="1" si="317"/>
        <v>#N/A</v>
      </c>
      <c r="EA162" s="23" t="e">
        <f t="shared" ca="1" si="318"/>
        <v>#N/A</v>
      </c>
      <c r="EB162" s="23" t="e">
        <f t="shared" ca="1" si="325"/>
        <v>#N/A</v>
      </c>
      <c r="EC162" s="23" t="e">
        <f t="shared" ca="1" si="326"/>
        <v>#N/A</v>
      </c>
      <c r="ED162" s="23" t="e">
        <f t="shared" ca="1" si="347"/>
        <v>#N/A</v>
      </c>
      <c r="EE162" s="23" t="e">
        <f t="shared" ca="1" si="348"/>
        <v>#N/A</v>
      </c>
      <c r="EF162" s="23" t="e">
        <f t="shared" ca="1" si="250"/>
        <v>#N/A</v>
      </c>
      <c r="EG162" s="23" t="e">
        <f t="shared" ca="1" si="251"/>
        <v>#N/A</v>
      </c>
      <c r="EH162" s="23" t="e">
        <f t="shared" ca="1" si="232"/>
        <v>#N/A</v>
      </c>
      <c r="EI162" s="23" t="e">
        <f t="shared" ca="1" si="233"/>
        <v>#N/A</v>
      </c>
      <c r="EJ162" s="23" t="e">
        <f t="shared" ca="1" si="246"/>
        <v>#N/A</v>
      </c>
      <c r="EK162" s="23" t="e">
        <f t="shared" ca="1" si="247"/>
        <v>#N/A</v>
      </c>
      <c r="EL162" s="23" t="e">
        <f t="shared" ca="1" si="256"/>
        <v>#N/A</v>
      </c>
      <c r="EM162" s="23" t="e">
        <f t="shared" ca="1" si="257"/>
        <v>#N/A</v>
      </c>
      <c r="EN162" s="228" t="e">
        <f t="shared" ca="1" si="276"/>
        <v>#N/A</v>
      </c>
      <c r="EO162" s="93" t="e">
        <f t="shared" ca="1" si="277"/>
        <v>#N/A</v>
      </c>
      <c r="EP162" s="93" t="e">
        <f t="shared" ca="1" si="278"/>
        <v>#N/A</v>
      </c>
    </row>
    <row r="163" spans="1:146" x14ac:dyDescent="0.2">
      <c r="A163" s="172" t="e">
        <f ca="1">VLOOKUP($D163,Curves!$A$2:$I$1700,9)</f>
        <v>#N/A</v>
      </c>
      <c r="B163" s="86" t="e">
        <f t="shared" ca="1" si="261"/>
        <v>#N/A</v>
      </c>
      <c r="C163" s="86">
        <f t="shared" si="262"/>
        <v>31</v>
      </c>
      <c r="D163" s="139">
        <v>41609</v>
      </c>
      <c r="E163" s="173" t="e">
        <f ca="1">VLOOKUP($D163,Curves!$A$2:$H$1700,2)*$B163</f>
        <v>#N/A</v>
      </c>
      <c r="F163" s="172" t="e">
        <f ca="1">VLOOKUP($D163,Curves!$A$2:$H$1700,3)*$B163</f>
        <v>#N/A</v>
      </c>
      <c r="G163" s="172" t="e">
        <f ca="1">VLOOKUP($D163,Curves!$A$2:$H$1700,7)*$B163</f>
        <v>#N/A</v>
      </c>
      <c r="H163" s="172" t="e">
        <f ca="1">VLOOKUP($D163,Curves!$A$2:$H$1700,5)*$B163</f>
        <v>#N/A</v>
      </c>
      <c r="I163" s="172" t="e">
        <f ca="1">VLOOKUP($D163,Curves!$A$2:$H$1700,4)*$B163</f>
        <v>#N/A</v>
      </c>
      <c r="J163" s="174" t="e">
        <f ca="1">VLOOKUP($D163,Curves!$A$2:$H$1700,8)*$B163</f>
        <v>#N/A</v>
      </c>
      <c r="K163" s="172" t="e">
        <f t="shared" ca="1" si="263"/>
        <v>#N/A</v>
      </c>
      <c r="L163" s="140" t="e">
        <f ca="1">VLOOKUP($D163,Curves!$N$2:$T$2600,2)*$B163</f>
        <v>#N/A</v>
      </c>
      <c r="M163" s="141" t="e">
        <f ca="1">VLOOKUP($D163,Curves!$N$2:$T$2600,3)*$B163</f>
        <v>#N/A</v>
      </c>
      <c r="N163" s="181" t="e">
        <f t="shared" ca="1" si="264"/>
        <v>#N/A</v>
      </c>
      <c r="O163" s="182" t="e">
        <f t="shared" ca="1" si="265"/>
        <v>#N/A</v>
      </c>
      <c r="P163" s="173" t="e">
        <f t="shared" ca="1" si="260"/>
        <v>#N/A</v>
      </c>
      <c r="Q163" s="140" t="e">
        <f ca="1">VLOOKUP($D163,Curves!$N$2:$T$2600,4)*$B163</f>
        <v>#N/A</v>
      </c>
      <c r="R163" s="141" t="e">
        <f ca="1">VLOOKUP($D163,Curves!$N$2:$T$2600,5)*$B163</f>
        <v>#N/A</v>
      </c>
      <c r="S163" s="181" t="e">
        <f t="shared" ca="1" si="266"/>
        <v>#N/A</v>
      </c>
      <c r="T163" s="182" t="e">
        <f t="shared" ca="1" si="267"/>
        <v>#N/A</v>
      </c>
      <c r="U163" s="151" t="e">
        <f t="shared" ca="1" si="268"/>
        <v>#N/A</v>
      </c>
      <c r="V163" s="151" t="e">
        <f t="shared" ca="1" si="269"/>
        <v>#N/A</v>
      </c>
      <c r="W163" s="151" t="e">
        <f t="shared" ca="1" si="270"/>
        <v>#N/A</v>
      </c>
      <c r="X163" s="343" t="e">
        <f ca="1">VLOOKUP($D163,[2]CurveFetch!$D$8:$S$13000,16,0)*$B163</f>
        <v>#N/A</v>
      </c>
      <c r="Y163" s="141" t="e">
        <f ca="1">VLOOKUP($D163,Curves!$N$2:$T$2600,7)*$B163</f>
        <v>#N/A</v>
      </c>
      <c r="Z163" s="200" t="e">
        <f t="shared" ca="1" si="271"/>
        <v>#N/A</v>
      </c>
      <c r="AA163" s="181" t="e">
        <f t="shared" ca="1" si="272"/>
        <v>#N/A</v>
      </c>
      <c r="AB163" s="181" t="e">
        <f t="shared" ca="1" si="273"/>
        <v>#N/A</v>
      </c>
      <c r="AC163" s="181" t="e">
        <f t="shared" ca="1" si="273"/>
        <v>#N/A</v>
      </c>
      <c r="AD163" s="181" t="e">
        <f t="shared" ca="1" si="274"/>
        <v>#N/A</v>
      </c>
      <c r="AE163" s="182" t="e">
        <f t="shared" ca="1" si="275"/>
        <v>#N/A</v>
      </c>
      <c r="AF163" s="23" t="e">
        <f t="shared" ca="1" si="301"/>
        <v>#N/A</v>
      </c>
      <c r="AG163" s="23" t="e">
        <f t="shared" ca="1" si="302"/>
        <v>#N/A</v>
      </c>
      <c r="AH163" s="23" t="e">
        <f t="shared" ca="1" si="319"/>
        <v>#N/A</v>
      </c>
      <c r="AI163" s="23" t="e">
        <f t="shared" ca="1" si="320"/>
        <v>#N/A</v>
      </c>
      <c r="AJ163" s="23" t="e">
        <f t="shared" ca="1" si="331"/>
        <v>#N/A</v>
      </c>
      <c r="AK163" s="23" t="e">
        <f t="shared" ca="1" si="332"/>
        <v>#N/A</v>
      </c>
      <c r="AL163" s="23" t="e">
        <f t="shared" ca="1" si="341"/>
        <v>#N/A</v>
      </c>
      <c r="AM163" s="23" t="e">
        <f t="shared" ca="1" si="342"/>
        <v>#N/A</v>
      </c>
      <c r="AN163" s="23" t="e">
        <f t="shared" ca="1" si="349"/>
        <v>#N/A</v>
      </c>
      <c r="AO163" s="23" t="e">
        <f t="shared" ca="1" si="350"/>
        <v>#N/A</v>
      </c>
      <c r="AP163" s="23" t="e">
        <f t="shared" ca="1" si="343"/>
        <v>#N/A</v>
      </c>
      <c r="AQ163" s="23" t="e">
        <f t="shared" ca="1" si="344"/>
        <v>#N/A</v>
      </c>
      <c r="AR163" s="23" t="e">
        <f t="shared" ca="1" si="228"/>
        <v>#N/A</v>
      </c>
      <c r="AS163" s="23" t="e">
        <f t="shared" ca="1" si="229"/>
        <v>#N/A</v>
      </c>
      <c r="AT163" s="23" t="e">
        <f t="shared" ca="1" si="248"/>
        <v>#N/A</v>
      </c>
      <c r="AU163" s="23" t="e">
        <f t="shared" ca="1" si="249"/>
        <v>#N/A</v>
      </c>
      <c r="AV163" s="228" t="e">
        <f t="shared" ca="1" si="279"/>
        <v>#N/A</v>
      </c>
      <c r="AW163" s="26" t="e">
        <f t="shared" ca="1" si="280"/>
        <v>#N/A</v>
      </c>
      <c r="AX163" s="228" t="e">
        <f t="shared" ca="1" si="281"/>
        <v>#N/A</v>
      </c>
      <c r="AY163" s="23" t="e">
        <f t="shared" ca="1" si="295"/>
        <v>#N/A</v>
      </c>
      <c r="AZ163" s="23" t="e">
        <f t="shared" ca="1" si="296"/>
        <v>#N/A</v>
      </c>
      <c r="BA163" s="23" t="e">
        <f t="shared" ca="1" si="303"/>
        <v>#N/A</v>
      </c>
      <c r="BB163" s="23" t="e">
        <f t="shared" ca="1" si="304"/>
        <v>#N/A</v>
      </c>
      <c r="BC163" s="23" t="e">
        <f t="shared" ca="1" si="297"/>
        <v>#N/A</v>
      </c>
      <c r="BD163" s="23" t="e">
        <f t="shared" ca="1" si="298"/>
        <v>#N/A</v>
      </c>
      <c r="BE163" s="23" t="e">
        <f t="shared" ca="1" si="305"/>
        <v>#N/A</v>
      </c>
      <c r="BF163" s="23" t="e">
        <f t="shared" ca="1" si="306"/>
        <v>#N/A</v>
      </c>
      <c r="BG163" s="23" t="e">
        <f t="shared" ca="1" si="311"/>
        <v>#N/A</v>
      </c>
      <c r="BH163" s="23" t="e">
        <f t="shared" ca="1" si="312"/>
        <v>#N/A</v>
      </c>
      <c r="BI163" s="23" t="e">
        <f t="shared" ca="1" si="327"/>
        <v>#N/A</v>
      </c>
      <c r="BJ163" s="23" t="e">
        <f t="shared" ca="1" si="328"/>
        <v>#N/A</v>
      </c>
      <c r="BK163" s="23" t="e">
        <f t="shared" ca="1" si="329"/>
        <v>#N/A</v>
      </c>
      <c r="BL163" s="23" t="e">
        <f t="shared" ca="1" si="330"/>
        <v>#N/A</v>
      </c>
      <c r="BM163" s="23" t="e">
        <f t="shared" ca="1" si="333"/>
        <v>#N/A</v>
      </c>
      <c r="BN163" s="23" t="e">
        <f t="shared" ca="1" si="334"/>
        <v>#N/A</v>
      </c>
      <c r="BO163" s="23" t="e">
        <f t="shared" ref="BO163:BO226" ca="1" si="351">$BO$7*$J$2*$J$5*$S163</f>
        <v>#N/A</v>
      </c>
      <c r="BP163" s="23" t="e">
        <f t="shared" ref="BP163:BP226" ca="1" si="352">$BO$7*$J$3*$J$5*$T163</f>
        <v>#N/A</v>
      </c>
      <c r="BQ163" s="23" t="e">
        <f t="shared" ca="1" si="236"/>
        <v>#N/A</v>
      </c>
      <c r="BR163" s="23" t="e">
        <f t="shared" ca="1" si="237"/>
        <v>#N/A</v>
      </c>
      <c r="BS163" s="23" t="e">
        <f t="shared" ca="1" si="252"/>
        <v>#N/A</v>
      </c>
      <c r="BT163" s="23" t="e">
        <f t="shared" ca="1" si="253"/>
        <v>#N/A</v>
      </c>
      <c r="BU163" s="23" t="e">
        <f t="shared" ca="1" si="254"/>
        <v>#N/A</v>
      </c>
      <c r="BV163" s="23" t="e">
        <f t="shared" ca="1" si="255"/>
        <v>#N/A</v>
      </c>
      <c r="BW163" s="389" t="e">
        <f t="shared" ca="1" si="282"/>
        <v>#N/A</v>
      </c>
      <c r="BX163" s="224" t="e">
        <f t="shared" ca="1" si="283"/>
        <v>#N/A</v>
      </c>
      <c r="BY163" s="93" t="e">
        <f t="shared" ca="1" si="284"/>
        <v>#N/A</v>
      </c>
      <c r="BZ163" s="23" t="e">
        <f t="shared" ca="1" si="309"/>
        <v>#N/A</v>
      </c>
      <c r="CA163" s="23" t="e">
        <f t="shared" ca="1" si="310"/>
        <v>#N/A</v>
      </c>
      <c r="CB163" s="23" t="e">
        <f t="shared" ca="1" si="335"/>
        <v>#N/A</v>
      </c>
      <c r="CC163" s="23" t="e">
        <f t="shared" ca="1" si="336"/>
        <v>#N/A</v>
      </c>
      <c r="CD163" s="23" t="e">
        <f t="shared" ca="1" si="240"/>
        <v>#N/A</v>
      </c>
      <c r="CE163" s="23" t="e">
        <f t="shared" ca="1" si="241"/>
        <v>#N/A</v>
      </c>
      <c r="CF163" s="228" t="e">
        <f t="shared" ca="1" si="285"/>
        <v>#N/A</v>
      </c>
      <c r="CG163" s="224" t="e">
        <f t="shared" ca="1" si="286"/>
        <v>#N/A</v>
      </c>
      <c r="CH163" s="228" t="e">
        <f t="shared" ca="1" si="287"/>
        <v>#N/A</v>
      </c>
      <c r="CI163" s="23" t="e">
        <f t="shared" ca="1" si="288"/>
        <v>#N/A</v>
      </c>
      <c r="CJ163" s="23" t="e">
        <f t="shared" ca="1" si="289"/>
        <v>#N/A</v>
      </c>
      <c r="CK163" s="23" t="e">
        <f t="shared" ca="1" si="293"/>
        <v>#N/A</v>
      </c>
      <c r="CL163" s="23" t="e">
        <f t="shared" ca="1" si="294"/>
        <v>#N/A</v>
      </c>
      <c r="CM163" s="23" t="e">
        <f t="shared" ca="1" si="299"/>
        <v>#N/A</v>
      </c>
      <c r="CN163" s="23" t="e">
        <f t="shared" ca="1" si="300"/>
        <v>#N/A</v>
      </c>
      <c r="CO163" s="23" t="e">
        <f t="shared" ca="1" si="307"/>
        <v>#N/A</v>
      </c>
      <c r="CP163" s="23" t="e">
        <f t="shared" ca="1" si="308"/>
        <v>#N/A</v>
      </c>
      <c r="CQ163" s="23" t="e">
        <f t="shared" ca="1" si="313"/>
        <v>#N/A</v>
      </c>
      <c r="CR163" s="23" t="e">
        <f t="shared" ca="1" si="314"/>
        <v>#N/A</v>
      </c>
      <c r="CS163" s="23" t="e">
        <f t="shared" ca="1" si="315"/>
        <v>#N/A</v>
      </c>
      <c r="CT163" s="23" t="e">
        <f t="shared" ca="1" si="316"/>
        <v>#N/A</v>
      </c>
      <c r="CU163" s="23" t="e">
        <f t="shared" ca="1" si="321"/>
        <v>#N/A</v>
      </c>
      <c r="CV163" s="23" t="e">
        <f t="shared" ca="1" si="322"/>
        <v>#N/A</v>
      </c>
      <c r="CW163" s="23" t="e">
        <f t="shared" ca="1" si="234"/>
        <v>#N/A</v>
      </c>
      <c r="CX163" s="23" t="e">
        <f t="shared" ca="1" si="235"/>
        <v>#N/A</v>
      </c>
      <c r="CY163" s="23" t="e">
        <f t="shared" ca="1" si="323"/>
        <v>#N/A</v>
      </c>
      <c r="CZ163" s="23" t="e">
        <f t="shared" ca="1" si="324"/>
        <v>#N/A</v>
      </c>
      <c r="DA163" s="23" t="e">
        <f t="shared" ca="1" si="337"/>
        <v>#N/A</v>
      </c>
      <c r="DB163" s="23" t="e">
        <f t="shared" ca="1" si="338"/>
        <v>#N/A</v>
      </c>
      <c r="DC163" s="23"/>
      <c r="DD163" s="23"/>
      <c r="DE163" s="23" t="e">
        <f t="shared" ca="1" si="339"/>
        <v>#N/A</v>
      </c>
      <c r="DF163" s="23" t="e">
        <f t="shared" ca="1" si="340"/>
        <v>#N/A</v>
      </c>
      <c r="DG163" s="23" t="e">
        <f t="shared" ca="1" si="345"/>
        <v>#N/A</v>
      </c>
      <c r="DH163" s="23" t="e">
        <f t="shared" ca="1" si="346"/>
        <v>#N/A</v>
      </c>
      <c r="DI163" s="23" t="e">
        <f t="shared" ca="1" si="230"/>
        <v>#N/A</v>
      </c>
      <c r="DJ163" s="23" t="e">
        <f t="shared" ca="1" si="231"/>
        <v>#N/A</v>
      </c>
      <c r="DK163" s="23" t="e">
        <f t="shared" ca="1" si="238"/>
        <v>#N/A</v>
      </c>
      <c r="DL163" s="23" t="e">
        <f t="shared" ca="1" si="239"/>
        <v>#N/A</v>
      </c>
      <c r="DM163" s="23" t="e">
        <f t="shared" ca="1" si="242"/>
        <v>#N/A</v>
      </c>
      <c r="DN163" s="23" t="e">
        <f t="shared" ca="1" si="243"/>
        <v>#N/A</v>
      </c>
      <c r="DO163" s="23" t="e">
        <f t="shared" ca="1" si="244"/>
        <v>#N/A</v>
      </c>
      <c r="DP163" s="23" t="e">
        <f t="shared" ca="1" si="245"/>
        <v>#N/A</v>
      </c>
      <c r="DQ163" s="23" t="e">
        <f t="shared" ca="1" si="258"/>
        <v>#N/A</v>
      </c>
      <c r="DR163" s="23" t="e">
        <f t="shared" ca="1" si="259"/>
        <v>#N/A</v>
      </c>
      <c r="DS163" s="228" t="e">
        <f t="shared" ca="1" si="290"/>
        <v>#N/A</v>
      </c>
      <c r="DT163" s="93" t="e">
        <f t="shared" ca="1" si="291"/>
        <v>#N/A</v>
      </c>
      <c r="DU163" s="228" t="e">
        <f t="shared" ca="1" si="292"/>
        <v>#N/A</v>
      </c>
      <c r="DZ163" s="23" t="e">
        <f t="shared" ca="1" si="317"/>
        <v>#N/A</v>
      </c>
      <c r="EA163" s="23" t="e">
        <f t="shared" ca="1" si="318"/>
        <v>#N/A</v>
      </c>
      <c r="EB163" s="23" t="e">
        <f t="shared" ca="1" si="325"/>
        <v>#N/A</v>
      </c>
      <c r="EC163" s="23" t="e">
        <f t="shared" ca="1" si="326"/>
        <v>#N/A</v>
      </c>
      <c r="ED163" s="23" t="e">
        <f t="shared" ca="1" si="347"/>
        <v>#N/A</v>
      </c>
      <c r="EE163" s="23" t="e">
        <f t="shared" ca="1" si="348"/>
        <v>#N/A</v>
      </c>
      <c r="EF163" s="23" t="e">
        <f t="shared" ca="1" si="250"/>
        <v>#N/A</v>
      </c>
      <c r="EG163" s="23" t="e">
        <f t="shared" ca="1" si="251"/>
        <v>#N/A</v>
      </c>
      <c r="EH163" s="23" t="e">
        <f t="shared" ca="1" si="232"/>
        <v>#N/A</v>
      </c>
      <c r="EI163" s="23" t="e">
        <f t="shared" ca="1" si="233"/>
        <v>#N/A</v>
      </c>
      <c r="EJ163" s="23" t="e">
        <f t="shared" ca="1" si="246"/>
        <v>#N/A</v>
      </c>
      <c r="EK163" s="23" t="e">
        <f t="shared" ca="1" si="247"/>
        <v>#N/A</v>
      </c>
      <c r="EL163" s="23" t="e">
        <f t="shared" ca="1" si="256"/>
        <v>#N/A</v>
      </c>
      <c r="EM163" s="23" t="e">
        <f t="shared" ca="1" si="257"/>
        <v>#N/A</v>
      </c>
      <c r="EN163" s="228" t="e">
        <f t="shared" ca="1" si="276"/>
        <v>#N/A</v>
      </c>
      <c r="EO163" s="93" t="e">
        <f t="shared" ca="1" si="277"/>
        <v>#N/A</v>
      </c>
      <c r="EP163" s="93" t="e">
        <f t="shared" ca="1" si="278"/>
        <v>#N/A</v>
      </c>
    </row>
    <row r="164" spans="1:146" x14ac:dyDescent="0.2">
      <c r="A164" s="172" t="e">
        <f ca="1">VLOOKUP($D164,Curves!$A$2:$I$1700,9)</f>
        <v>#N/A</v>
      </c>
      <c r="B164" s="86" t="e">
        <f t="shared" ca="1" si="261"/>
        <v>#N/A</v>
      </c>
      <c r="C164" s="86">
        <f t="shared" si="262"/>
        <v>31</v>
      </c>
      <c r="D164" s="139">
        <v>41640</v>
      </c>
      <c r="E164" s="173" t="e">
        <f ca="1">VLOOKUP($D164,Curves!$A$2:$H$1700,2)*$B164</f>
        <v>#N/A</v>
      </c>
      <c r="F164" s="172" t="e">
        <f ca="1">VLOOKUP($D164,Curves!$A$2:$H$1700,3)*$B164</f>
        <v>#N/A</v>
      </c>
      <c r="G164" s="172" t="e">
        <f ca="1">VLOOKUP($D164,Curves!$A$2:$H$1700,7)*$B164</f>
        <v>#N/A</v>
      </c>
      <c r="H164" s="172" t="e">
        <f ca="1">VLOOKUP($D164,Curves!$A$2:$H$1700,5)*$B164</f>
        <v>#N/A</v>
      </c>
      <c r="I164" s="172" t="e">
        <f ca="1">VLOOKUP($D164,Curves!$A$2:$H$1700,4)*$B164</f>
        <v>#N/A</v>
      </c>
      <c r="J164" s="174" t="e">
        <f ca="1">VLOOKUP($D164,Curves!$A$2:$H$1700,8)*$B164</f>
        <v>#N/A</v>
      </c>
      <c r="K164" s="172" t="e">
        <f t="shared" ca="1" si="263"/>
        <v>#N/A</v>
      </c>
      <c r="L164" s="140" t="e">
        <f ca="1">VLOOKUP($D164,Curves!$N$2:$T$2600,2)*$B164</f>
        <v>#N/A</v>
      </c>
      <c r="M164" s="141" t="e">
        <f ca="1">VLOOKUP($D164,Curves!$N$2:$T$2600,3)*$B164</f>
        <v>#N/A</v>
      </c>
      <c r="N164" s="181" t="e">
        <f t="shared" ca="1" si="264"/>
        <v>#N/A</v>
      </c>
      <c r="O164" s="182" t="e">
        <f t="shared" ca="1" si="265"/>
        <v>#N/A</v>
      </c>
      <c r="P164" s="173" t="e">
        <f t="shared" ca="1" si="260"/>
        <v>#N/A</v>
      </c>
      <c r="Q164" s="140" t="e">
        <f ca="1">VLOOKUP($D164,Curves!$N$2:$T$2600,4)*$B164</f>
        <v>#N/A</v>
      </c>
      <c r="R164" s="141" t="e">
        <f ca="1">VLOOKUP($D164,Curves!$N$2:$T$2600,5)*$B164</f>
        <v>#N/A</v>
      </c>
      <c r="S164" s="181" t="e">
        <f t="shared" ca="1" si="266"/>
        <v>#N/A</v>
      </c>
      <c r="T164" s="182" t="e">
        <f t="shared" ca="1" si="267"/>
        <v>#N/A</v>
      </c>
      <c r="U164" s="151" t="e">
        <f t="shared" ca="1" si="268"/>
        <v>#N/A</v>
      </c>
      <c r="V164" s="151" t="e">
        <f t="shared" ca="1" si="269"/>
        <v>#N/A</v>
      </c>
      <c r="W164" s="151" t="e">
        <f t="shared" ca="1" si="270"/>
        <v>#N/A</v>
      </c>
      <c r="X164" s="343" t="e">
        <f ca="1">VLOOKUP($D164,[2]CurveFetch!$D$8:$S$13000,16,0)*$B164</f>
        <v>#N/A</v>
      </c>
      <c r="Y164" s="141" t="e">
        <f ca="1">VLOOKUP($D164,Curves!$N$2:$T$2600,7)*$B164</f>
        <v>#N/A</v>
      </c>
      <c r="Z164" s="200" t="e">
        <f t="shared" ca="1" si="271"/>
        <v>#N/A</v>
      </c>
      <c r="AA164" s="181" t="e">
        <f t="shared" ca="1" si="272"/>
        <v>#N/A</v>
      </c>
      <c r="AB164" s="181" t="e">
        <f t="shared" ca="1" si="273"/>
        <v>#N/A</v>
      </c>
      <c r="AC164" s="181" t="e">
        <f t="shared" ca="1" si="273"/>
        <v>#N/A</v>
      </c>
      <c r="AD164" s="181" t="e">
        <f t="shared" ca="1" si="274"/>
        <v>#N/A</v>
      </c>
      <c r="AE164" s="182" t="e">
        <f t="shared" ca="1" si="275"/>
        <v>#N/A</v>
      </c>
      <c r="AF164" s="23" t="e">
        <f t="shared" ca="1" si="301"/>
        <v>#N/A</v>
      </c>
      <c r="AG164" s="23" t="e">
        <f t="shared" ca="1" si="302"/>
        <v>#N/A</v>
      </c>
      <c r="AH164" s="23" t="e">
        <f t="shared" ca="1" si="319"/>
        <v>#N/A</v>
      </c>
      <c r="AI164" s="23" t="e">
        <f t="shared" ca="1" si="320"/>
        <v>#N/A</v>
      </c>
      <c r="AJ164" s="23" t="e">
        <f t="shared" ca="1" si="331"/>
        <v>#N/A</v>
      </c>
      <c r="AK164" s="23" t="e">
        <f t="shared" ca="1" si="332"/>
        <v>#N/A</v>
      </c>
      <c r="AL164" s="23" t="e">
        <f t="shared" ca="1" si="341"/>
        <v>#N/A</v>
      </c>
      <c r="AM164" s="23" t="e">
        <f t="shared" ca="1" si="342"/>
        <v>#N/A</v>
      </c>
      <c r="AN164" s="23" t="e">
        <f t="shared" ca="1" si="349"/>
        <v>#N/A</v>
      </c>
      <c r="AO164" s="23" t="e">
        <f t="shared" ca="1" si="350"/>
        <v>#N/A</v>
      </c>
      <c r="AP164" s="23" t="e">
        <f t="shared" ca="1" si="343"/>
        <v>#N/A</v>
      </c>
      <c r="AQ164" s="23" t="e">
        <f t="shared" ca="1" si="344"/>
        <v>#N/A</v>
      </c>
      <c r="AR164" s="23" t="e">
        <f t="shared" ca="1" si="228"/>
        <v>#N/A</v>
      </c>
      <c r="AS164" s="23" t="e">
        <f t="shared" ca="1" si="229"/>
        <v>#N/A</v>
      </c>
      <c r="AT164" s="23" t="e">
        <f t="shared" ca="1" si="248"/>
        <v>#N/A</v>
      </c>
      <c r="AU164" s="23" t="e">
        <f t="shared" ca="1" si="249"/>
        <v>#N/A</v>
      </c>
      <c r="AV164" s="228" t="e">
        <f t="shared" ca="1" si="279"/>
        <v>#N/A</v>
      </c>
      <c r="AW164" s="26" t="e">
        <f t="shared" ca="1" si="280"/>
        <v>#N/A</v>
      </c>
      <c r="AX164" s="228" t="e">
        <f t="shared" ca="1" si="281"/>
        <v>#N/A</v>
      </c>
      <c r="AY164" s="23" t="e">
        <f t="shared" ca="1" si="295"/>
        <v>#N/A</v>
      </c>
      <c r="AZ164" s="23" t="e">
        <f t="shared" ca="1" si="296"/>
        <v>#N/A</v>
      </c>
      <c r="BA164" s="23" t="e">
        <f t="shared" ca="1" si="303"/>
        <v>#N/A</v>
      </c>
      <c r="BB164" s="23" t="e">
        <f t="shared" ca="1" si="304"/>
        <v>#N/A</v>
      </c>
      <c r="BC164" s="23" t="e">
        <f t="shared" ca="1" si="297"/>
        <v>#N/A</v>
      </c>
      <c r="BD164" s="23" t="e">
        <f t="shared" ca="1" si="298"/>
        <v>#N/A</v>
      </c>
      <c r="BE164" s="23" t="e">
        <f t="shared" ca="1" si="305"/>
        <v>#N/A</v>
      </c>
      <c r="BF164" s="23" t="e">
        <f t="shared" ca="1" si="306"/>
        <v>#N/A</v>
      </c>
      <c r="BG164" s="23" t="e">
        <f t="shared" ca="1" si="311"/>
        <v>#N/A</v>
      </c>
      <c r="BH164" s="23" t="e">
        <f t="shared" ca="1" si="312"/>
        <v>#N/A</v>
      </c>
      <c r="BI164" s="23" t="e">
        <f t="shared" ca="1" si="327"/>
        <v>#N/A</v>
      </c>
      <c r="BJ164" s="23" t="e">
        <f t="shared" ca="1" si="328"/>
        <v>#N/A</v>
      </c>
      <c r="BK164" s="23" t="e">
        <f t="shared" ca="1" si="329"/>
        <v>#N/A</v>
      </c>
      <c r="BL164" s="23" t="e">
        <f t="shared" ca="1" si="330"/>
        <v>#N/A</v>
      </c>
      <c r="BM164" s="23" t="e">
        <f t="shared" ca="1" si="333"/>
        <v>#N/A</v>
      </c>
      <c r="BN164" s="23" t="e">
        <f t="shared" ca="1" si="334"/>
        <v>#N/A</v>
      </c>
      <c r="BO164" s="23" t="e">
        <f t="shared" ca="1" si="351"/>
        <v>#N/A</v>
      </c>
      <c r="BP164" s="23" t="e">
        <f t="shared" ca="1" si="352"/>
        <v>#N/A</v>
      </c>
      <c r="BQ164" s="23" t="e">
        <f t="shared" ca="1" si="236"/>
        <v>#N/A</v>
      </c>
      <c r="BR164" s="23" t="e">
        <f t="shared" ca="1" si="237"/>
        <v>#N/A</v>
      </c>
      <c r="BS164" s="23" t="e">
        <f t="shared" ca="1" si="252"/>
        <v>#N/A</v>
      </c>
      <c r="BT164" s="23" t="e">
        <f t="shared" ca="1" si="253"/>
        <v>#N/A</v>
      </c>
      <c r="BU164" s="23" t="e">
        <f t="shared" ca="1" si="254"/>
        <v>#N/A</v>
      </c>
      <c r="BV164" s="23" t="e">
        <f t="shared" ca="1" si="255"/>
        <v>#N/A</v>
      </c>
      <c r="BW164" s="389" t="e">
        <f t="shared" ca="1" si="282"/>
        <v>#N/A</v>
      </c>
      <c r="BX164" s="224" t="e">
        <f t="shared" ca="1" si="283"/>
        <v>#N/A</v>
      </c>
      <c r="BY164" s="93" t="e">
        <f t="shared" ca="1" si="284"/>
        <v>#N/A</v>
      </c>
      <c r="BZ164" s="23" t="e">
        <f t="shared" ca="1" si="309"/>
        <v>#N/A</v>
      </c>
      <c r="CA164" s="23" t="e">
        <f t="shared" ca="1" si="310"/>
        <v>#N/A</v>
      </c>
      <c r="CB164" s="23" t="e">
        <f t="shared" ca="1" si="335"/>
        <v>#N/A</v>
      </c>
      <c r="CC164" s="23" t="e">
        <f t="shared" ca="1" si="336"/>
        <v>#N/A</v>
      </c>
      <c r="CD164" s="23" t="e">
        <f t="shared" ca="1" si="240"/>
        <v>#N/A</v>
      </c>
      <c r="CE164" s="23" t="e">
        <f t="shared" ca="1" si="241"/>
        <v>#N/A</v>
      </c>
      <c r="CF164" s="228" t="e">
        <f t="shared" ca="1" si="285"/>
        <v>#N/A</v>
      </c>
      <c r="CG164" s="224" t="e">
        <f t="shared" ca="1" si="286"/>
        <v>#N/A</v>
      </c>
      <c r="CH164" s="228" t="e">
        <f t="shared" ca="1" si="287"/>
        <v>#N/A</v>
      </c>
      <c r="CI164" s="23" t="e">
        <f t="shared" ca="1" si="288"/>
        <v>#N/A</v>
      </c>
      <c r="CJ164" s="23" t="e">
        <f t="shared" ca="1" si="289"/>
        <v>#N/A</v>
      </c>
      <c r="CK164" s="23" t="e">
        <f t="shared" ca="1" si="293"/>
        <v>#N/A</v>
      </c>
      <c r="CL164" s="23" t="e">
        <f t="shared" ca="1" si="294"/>
        <v>#N/A</v>
      </c>
      <c r="CM164" s="23" t="e">
        <f t="shared" ca="1" si="299"/>
        <v>#N/A</v>
      </c>
      <c r="CN164" s="23" t="e">
        <f t="shared" ca="1" si="300"/>
        <v>#N/A</v>
      </c>
      <c r="CO164" s="23" t="e">
        <f t="shared" ca="1" si="307"/>
        <v>#N/A</v>
      </c>
      <c r="CP164" s="23" t="e">
        <f t="shared" ca="1" si="308"/>
        <v>#N/A</v>
      </c>
      <c r="CQ164" s="23" t="e">
        <f t="shared" ca="1" si="313"/>
        <v>#N/A</v>
      </c>
      <c r="CR164" s="23" t="e">
        <f t="shared" ca="1" si="314"/>
        <v>#N/A</v>
      </c>
      <c r="CS164" s="23" t="e">
        <f t="shared" ca="1" si="315"/>
        <v>#N/A</v>
      </c>
      <c r="CT164" s="23" t="e">
        <f t="shared" ca="1" si="316"/>
        <v>#N/A</v>
      </c>
      <c r="CU164" s="23" t="e">
        <f t="shared" ca="1" si="321"/>
        <v>#N/A</v>
      </c>
      <c r="CV164" s="23" t="e">
        <f t="shared" ca="1" si="322"/>
        <v>#N/A</v>
      </c>
      <c r="CW164" s="23" t="e">
        <f t="shared" ca="1" si="234"/>
        <v>#N/A</v>
      </c>
      <c r="CX164" s="23" t="e">
        <f t="shared" ca="1" si="235"/>
        <v>#N/A</v>
      </c>
      <c r="CY164" s="23" t="e">
        <f t="shared" ca="1" si="323"/>
        <v>#N/A</v>
      </c>
      <c r="CZ164" s="23" t="e">
        <f t="shared" ca="1" si="324"/>
        <v>#N/A</v>
      </c>
      <c r="DA164" s="23" t="e">
        <f t="shared" ca="1" si="337"/>
        <v>#N/A</v>
      </c>
      <c r="DB164" s="23" t="e">
        <f t="shared" ca="1" si="338"/>
        <v>#N/A</v>
      </c>
      <c r="DC164" s="23"/>
      <c r="DD164" s="23"/>
      <c r="DE164" s="23" t="e">
        <f t="shared" ca="1" si="339"/>
        <v>#N/A</v>
      </c>
      <c r="DF164" s="23" t="e">
        <f t="shared" ca="1" si="340"/>
        <v>#N/A</v>
      </c>
      <c r="DG164" s="23" t="e">
        <f t="shared" ca="1" si="345"/>
        <v>#N/A</v>
      </c>
      <c r="DH164" s="23" t="e">
        <f t="shared" ca="1" si="346"/>
        <v>#N/A</v>
      </c>
      <c r="DI164" s="23" t="e">
        <f t="shared" ca="1" si="230"/>
        <v>#N/A</v>
      </c>
      <c r="DJ164" s="23" t="e">
        <f t="shared" ca="1" si="231"/>
        <v>#N/A</v>
      </c>
      <c r="DK164" s="23" t="e">
        <f t="shared" ca="1" si="238"/>
        <v>#N/A</v>
      </c>
      <c r="DL164" s="23" t="e">
        <f t="shared" ca="1" si="239"/>
        <v>#N/A</v>
      </c>
      <c r="DM164" s="23" t="e">
        <f t="shared" ca="1" si="242"/>
        <v>#N/A</v>
      </c>
      <c r="DN164" s="23" t="e">
        <f t="shared" ca="1" si="243"/>
        <v>#N/A</v>
      </c>
      <c r="DO164" s="23" t="e">
        <f t="shared" ca="1" si="244"/>
        <v>#N/A</v>
      </c>
      <c r="DP164" s="23" t="e">
        <f t="shared" ca="1" si="245"/>
        <v>#N/A</v>
      </c>
      <c r="DQ164" s="23" t="e">
        <f t="shared" ca="1" si="258"/>
        <v>#N/A</v>
      </c>
      <c r="DR164" s="23" t="e">
        <f t="shared" ca="1" si="259"/>
        <v>#N/A</v>
      </c>
      <c r="DS164" s="228" t="e">
        <f t="shared" ca="1" si="290"/>
        <v>#N/A</v>
      </c>
      <c r="DT164" s="93" t="e">
        <f t="shared" ca="1" si="291"/>
        <v>#N/A</v>
      </c>
      <c r="DU164" s="228" t="e">
        <f t="shared" ca="1" si="292"/>
        <v>#N/A</v>
      </c>
      <c r="DZ164" s="23" t="e">
        <f t="shared" ca="1" si="317"/>
        <v>#N/A</v>
      </c>
      <c r="EA164" s="23" t="e">
        <f t="shared" ca="1" si="318"/>
        <v>#N/A</v>
      </c>
      <c r="EB164" s="23" t="e">
        <f t="shared" ca="1" si="325"/>
        <v>#N/A</v>
      </c>
      <c r="EC164" s="23" t="e">
        <f t="shared" ca="1" si="326"/>
        <v>#N/A</v>
      </c>
      <c r="ED164" s="23" t="e">
        <f t="shared" ca="1" si="347"/>
        <v>#N/A</v>
      </c>
      <c r="EE164" s="23" t="e">
        <f t="shared" ca="1" si="348"/>
        <v>#N/A</v>
      </c>
      <c r="EF164" s="23" t="e">
        <f t="shared" ca="1" si="250"/>
        <v>#N/A</v>
      </c>
      <c r="EG164" s="23" t="e">
        <f t="shared" ca="1" si="251"/>
        <v>#N/A</v>
      </c>
      <c r="EH164" s="23" t="e">
        <f t="shared" ca="1" si="232"/>
        <v>#N/A</v>
      </c>
      <c r="EI164" s="23" t="e">
        <f t="shared" ca="1" si="233"/>
        <v>#N/A</v>
      </c>
      <c r="EJ164" s="23" t="e">
        <f t="shared" ca="1" si="246"/>
        <v>#N/A</v>
      </c>
      <c r="EK164" s="23" t="e">
        <f t="shared" ca="1" si="247"/>
        <v>#N/A</v>
      </c>
      <c r="EL164" s="23" t="e">
        <f t="shared" ca="1" si="256"/>
        <v>#N/A</v>
      </c>
      <c r="EM164" s="23" t="e">
        <f t="shared" ca="1" si="257"/>
        <v>#N/A</v>
      </c>
      <c r="EN164" s="228" t="e">
        <f t="shared" ca="1" si="276"/>
        <v>#N/A</v>
      </c>
      <c r="EO164" s="93" t="e">
        <f t="shared" ca="1" si="277"/>
        <v>#N/A</v>
      </c>
      <c r="EP164" s="93" t="e">
        <f t="shared" ca="1" si="278"/>
        <v>#N/A</v>
      </c>
    </row>
    <row r="165" spans="1:146" x14ac:dyDescent="0.2">
      <c r="A165" s="172" t="e">
        <f ca="1">VLOOKUP($D165,Curves!$A$2:$I$1700,9)</f>
        <v>#N/A</v>
      </c>
      <c r="B165" s="86" t="e">
        <f t="shared" ca="1" si="261"/>
        <v>#N/A</v>
      </c>
      <c r="C165" s="86">
        <f t="shared" si="262"/>
        <v>28</v>
      </c>
      <c r="D165" s="139">
        <v>41671</v>
      </c>
      <c r="E165" s="173" t="e">
        <f ca="1">VLOOKUP($D165,Curves!$A$2:$H$1700,2)*$B165</f>
        <v>#N/A</v>
      </c>
      <c r="F165" s="172" t="e">
        <f ca="1">VLOOKUP($D165,Curves!$A$2:$H$1700,3)*$B165</f>
        <v>#N/A</v>
      </c>
      <c r="G165" s="172" t="e">
        <f ca="1">VLOOKUP($D165,Curves!$A$2:$H$1700,7)*$B165</f>
        <v>#N/A</v>
      </c>
      <c r="H165" s="172" t="e">
        <f ca="1">VLOOKUP($D165,Curves!$A$2:$H$1700,5)*$B165</f>
        <v>#N/A</v>
      </c>
      <c r="I165" s="172" t="e">
        <f ca="1">VLOOKUP($D165,Curves!$A$2:$H$1700,4)*$B165</f>
        <v>#N/A</v>
      </c>
      <c r="J165" s="174" t="e">
        <f ca="1">VLOOKUP($D165,Curves!$A$2:$H$1700,8)*$B165</f>
        <v>#N/A</v>
      </c>
      <c r="K165" s="172" t="e">
        <f t="shared" ca="1" si="263"/>
        <v>#N/A</v>
      </c>
      <c r="L165" s="140" t="e">
        <f ca="1">VLOOKUP($D165,Curves!$N$2:$T$2600,2)*$B165</f>
        <v>#N/A</v>
      </c>
      <c r="M165" s="141" t="e">
        <f ca="1">VLOOKUP($D165,Curves!$N$2:$T$2600,3)*$B165</f>
        <v>#N/A</v>
      </c>
      <c r="N165" s="181" t="e">
        <f t="shared" ca="1" si="264"/>
        <v>#N/A</v>
      </c>
      <c r="O165" s="182" t="e">
        <f t="shared" ca="1" si="265"/>
        <v>#N/A</v>
      </c>
      <c r="P165" s="173" t="e">
        <f t="shared" ca="1" si="260"/>
        <v>#N/A</v>
      </c>
      <c r="Q165" s="140" t="e">
        <f ca="1">VLOOKUP($D165,Curves!$N$2:$T$2600,4)*$B165</f>
        <v>#N/A</v>
      </c>
      <c r="R165" s="141" t="e">
        <f ca="1">VLOOKUP($D165,Curves!$N$2:$T$2600,5)*$B165</f>
        <v>#N/A</v>
      </c>
      <c r="S165" s="181" t="e">
        <f t="shared" ca="1" si="266"/>
        <v>#N/A</v>
      </c>
      <c r="T165" s="182" t="e">
        <f t="shared" ca="1" si="267"/>
        <v>#N/A</v>
      </c>
      <c r="U165" s="151" t="e">
        <f t="shared" ca="1" si="268"/>
        <v>#N/A</v>
      </c>
      <c r="V165" s="151" t="e">
        <f t="shared" ca="1" si="269"/>
        <v>#N/A</v>
      </c>
      <c r="W165" s="151" t="e">
        <f t="shared" ca="1" si="270"/>
        <v>#N/A</v>
      </c>
      <c r="X165" s="343" t="e">
        <f ca="1">VLOOKUP($D165,[2]CurveFetch!$D$8:$S$13000,16,0)*$B165</f>
        <v>#N/A</v>
      </c>
      <c r="Y165" s="141" t="e">
        <f ca="1">VLOOKUP($D165,Curves!$N$2:$T$2600,7)*$B165</f>
        <v>#N/A</v>
      </c>
      <c r="Z165" s="200" t="e">
        <f t="shared" ca="1" si="271"/>
        <v>#N/A</v>
      </c>
      <c r="AA165" s="181" t="e">
        <f t="shared" ca="1" si="272"/>
        <v>#N/A</v>
      </c>
      <c r="AB165" s="181" t="e">
        <f t="shared" ca="1" si="273"/>
        <v>#N/A</v>
      </c>
      <c r="AC165" s="181" t="e">
        <f t="shared" ca="1" si="273"/>
        <v>#N/A</v>
      </c>
      <c r="AD165" s="181" t="e">
        <f t="shared" ca="1" si="274"/>
        <v>#N/A</v>
      </c>
      <c r="AE165" s="182" t="e">
        <f t="shared" ca="1" si="275"/>
        <v>#N/A</v>
      </c>
      <c r="AF165" s="23" t="e">
        <f t="shared" ca="1" si="301"/>
        <v>#N/A</v>
      </c>
      <c r="AG165" s="23" t="e">
        <f t="shared" ca="1" si="302"/>
        <v>#N/A</v>
      </c>
      <c r="AH165" s="23" t="e">
        <f t="shared" ca="1" si="319"/>
        <v>#N/A</v>
      </c>
      <c r="AI165" s="23" t="e">
        <f t="shared" ca="1" si="320"/>
        <v>#N/A</v>
      </c>
      <c r="AJ165" s="23" t="e">
        <f t="shared" ca="1" si="331"/>
        <v>#N/A</v>
      </c>
      <c r="AK165" s="23" t="e">
        <f t="shared" ca="1" si="332"/>
        <v>#N/A</v>
      </c>
      <c r="AL165" s="23" t="e">
        <f t="shared" ca="1" si="341"/>
        <v>#N/A</v>
      </c>
      <c r="AM165" s="23" t="e">
        <f t="shared" ca="1" si="342"/>
        <v>#N/A</v>
      </c>
      <c r="AN165" s="23" t="e">
        <f t="shared" ca="1" si="349"/>
        <v>#N/A</v>
      </c>
      <c r="AO165" s="23" t="e">
        <f t="shared" ca="1" si="350"/>
        <v>#N/A</v>
      </c>
      <c r="AP165" s="23" t="e">
        <f t="shared" ca="1" si="343"/>
        <v>#N/A</v>
      </c>
      <c r="AQ165" s="23" t="e">
        <f t="shared" ca="1" si="344"/>
        <v>#N/A</v>
      </c>
      <c r="AR165" s="23" t="e">
        <f t="shared" ref="AR165:AR228" ca="1" si="353">$AR$7*$J$2*$J$5*$N165</f>
        <v>#N/A</v>
      </c>
      <c r="AS165" s="23" t="e">
        <f t="shared" ref="AS165:AS228" ca="1" si="354">$AR$7*$J$3*$J$5*$O165</f>
        <v>#N/A</v>
      </c>
      <c r="AT165" s="23" t="e">
        <f t="shared" ca="1" si="248"/>
        <v>#N/A</v>
      </c>
      <c r="AU165" s="23" t="e">
        <f t="shared" ca="1" si="249"/>
        <v>#N/A</v>
      </c>
      <c r="AV165" s="228" t="e">
        <f t="shared" ca="1" si="279"/>
        <v>#N/A</v>
      </c>
      <c r="AW165" s="26" t="e">
        <f t="shared" ca="1" si="280"/>
        <v>#N/A</v>
      </c>
      <c r="AX165" s="228" t="e">
        <f t="shared" ca="1" si="281"/>
        <v>#N/A</v>
      </c>
      <c r="AY165" s="23" t="e">
        <f t="shared" ca="1" si="295"/>
        <v>#N/A</v>
      </c>
      <c r="AZ165" s="23" t="e">
        <f t="shared" ca="1" si="296"/>
        <v>#N/A</v>
      </c>
      <c r="BA165" s="23" t="e">
        <f t="shared" ca="1" si="303"/>
        <v>#N/A</v>
      </c>
      <c r="BB165" s="23" t="e">
        <f t="shared" ca="1" si="304"/>
        <v>#N/A</v>
      </c>
      <c r="BC165" s="23" t="e">
        <f t="shared" ca="1" si="297"/>
        <v>#N/A</v>
      </c>
      <c r="BD165" s="23" t="e">
        <f t="shared" ca="1" si="298"/>
        <v>#N/A</v>
      </c>
      <c r="BE165" s="23" t="e">
        <f t="shared" ca="1" si="305"/>
        <v>#N/A</v>
      </c>
      <c r="BF165" s="23" t="e">
        <f t="shared" ca="1" si="306"/>
        <v>#N/A</v>
      </c>
      <c r="BG165" s="23" t="e">
        <f t="shared" ca="1" si="311"/>
        <v>#N/A</v>
      </c>
      <c r="BH165" s="23" t="e">
        <f t="shared" ca="1" si="312"/>
        <v>#N/A</v>
      </c>
      <c r="BI165" s="23" t="e">
        <f t="shared" ca="1" si="327"/>
        <v>#N/A</v>
      </c>
      <c r="BJ165" s="23" t="e">
        <f t="shared" ca="1" si="328"/>
        <v>#N/A</v>
      </c>
      <c r="BK165" s="23" t="e">
        <f t="shared" ca="1" si="329"/>
        <v>#N/A</v>
      </c>
      <c r="BL165" s="23" t="e">
        <f t="shared" ca="1" si="330"/>
        <v>#N/A</v>
      </c>
      <c r="BM165" s="23" t="e">
        <f t="shared" ca="1" si="333"/>
        <v>#N/A</v>
      </c>
      <c r="BN165" s="23" t="e">
        <f t="shared" ca="1" si="334"/>
        <v>#N/A</v>
      </c>
      <c r="BO165" s="23" t="e">
        <f t="shared" ca="1" si="351"/>
        <v>#N/A</v>
      </c>
      <c r="BP165" s="23" t="e">
        <f t="shared" ca="1" si="352"/>
        <v>#N/A</v>
      </c>
      <c r="BQ165" s="23" t="e">
        <f t="shared" ca="1" si="236"/>
        <v>#N/A</v>
      </c>
      <c r="BR165" s="23" t="e">
        <f t="shared" ca="1" si="237"/>
        <v>#N/A</v>
      </c>
      <c r="BS165" s="23" t="e">
        <f t="shared" ca="1" si="252"/>
        <v>#N/A</v>
      </c>
      <c r="BT165" s="23" t="e">
        <f t="shared" ca="1" si="253"/>
        <v>#N/A</v>
      </c>
      <c r="BU165" s="23" t="e">
        <f t="shared" ca="1" si="254"/>
        <v>#N/A</v>
      </c>
      <c r="BV165" s="23" t="e">
        <f t="shared" ca="1" si="255"/>
        <v>#N/A</v>
      </c>
      <c r="BW165" s="389" t="e">
        <f t="shared" ca="1" si="282"/>
        <v>#N/A</v>
      </c>
      <c r="BX165" s="224" t="e">
        <f t="shared" ca="1" si="283"/>
        <v>#N/A</v>
      </c>
      <c r="BY165" s="93" t="e">
        <f t="shared" ca="1" si="284"/>
        <v>#N/A</v>
      </c>
      <c r="BZ165" s="23" t="e">
        <f t="shared" ca="1" si="309"/>
        <v>#N/A</v>
      </c>
      <c r="CA165" s="23" t="e">
        <f t="shared" ca="1" si="310"/>
        <v>#N/A</v>
      </c>
      <c r="CB165" s="23" t="e">
        <f t="shared" ca="1" si="335"/>
        <v>#N/A</v>
      </c>
      <c r="CC165" s="23" t="e">
        <f t="shared" ca="1" si="336"/>
        <v>#N/A</v>
      </c>
      <c r="CD165" s="23" t="e">
        <f t="shared" ca="1" si="240"/>
        <v>#N/A</v>
      </c>
      <c r="CE165" s="23" t="e">
        <f t="shared" ca="1" si="241"/>
        <v>#N/A</v>
      </c>
      <c r="CF165" s="228" t="e">
        <f t="shared" ca="1" si="285"/>
        <v>#N/A</v>
      </c>
      <c r="CG165" s="224" t="e">
        <f t="shared" ca="1" si="286"/>
        <v>#N/A</v>
      </c>
      <c r="CH165" s="228" t="e">
        <f t="shared" ca="1" si="287"/>
        <v>#N/A</v>
      </c>
      <c r="CI165" s="23" t="e">
        <f t="shared" ca="1" si="288"/>
        <v>#N/A</v>
      </c>
      <c r="CJ165" s="23" t="e">
        <f t="shared" ca="1" si="289"/>
        <v>#N/A</v>
      </c>
      <c r="CK165" s="23" t="e">
        <f t="shared" ca="1" si="293"/>
        <v>#N/A</v>
      </c>
      <c r="CL165" s="23" t="e">
        <f t="shared" ca="1" si="294"/>
        <v>#N/A</v>
      </c>
      <c r="CM165" s="23" t="e">
        <f t="shared" ca="1" si="299"/>
        <v>#N/A</v>
      </c>
      <c r="CN165" s="23" t="e">
        <f t="shared" ca="1" si="300"/>
        <v>#N/A</v>
      </c>
      <c r="CO165" s="23" t="e">
        <f t="shared" ca="1" si="307"/>
        <v>#N/A</v>
      </c>
      <c r="CP165" s="23" t="e">
        <f t="shared" ca="1" si="308"/>
        <v>#N/A</v>
      </c>
      <c r="CQ165" s="23" t="e">
        <f t="shared" ca="1" si="313"/>
        <v>#N/A</v>
      </c>
      <c r="CR165" s="23" t="e">
        <f t="shared" ca="1" si="314"/>
        <v>#N/A</v>
      </c>
      <c r="CS165" s="23" t="e">
        <f t="shared" ca="1" si="315"/>
        <v>#N/A</v>
      </c>
      <c r="CT165" s="23" t="e">
        <f t="shared" ca="1" si="316"/>
        <v>#N/A</v>
      </c>
      <c r="CU165" s="23" t="e">
        <f t="shared" ca="1" si="321"/>
        <v>#N/A</v>
      </c>
      <c r="CV165" s="23" t="e">
        <f t="shared" ca="1" si="322"/>
        <v>#N/A</v>
      </c>
      <c r="CW165" s="23" t="e">
        <f t="shared" ca="1" si="234"/>
        <v>#N/A</v>
      </c>
      <c r="CX165" s="23" t="e">
        <f t="shared" ca="1" si="235"/>
        <v>#N/A</v>
      </c>
      <c r="CY165" s="23" t="e">
        <f t="shared" ca="1" si="323"/>
        <v>#N/A</v>
      </c>
      <c r="CZ165" s="23" t="e">
        <f t="shared" ca="1" si="324"/>
        <v>#N/A</v>
      </c>
      <c r="DA165" s="23" t="e">
        <f t="shared" ca="1" si="337"/>
        <v>#N/A</v>
      </c>
      <c r="DB165" s="23" t="e">
        <f t="shared" ca="1" si="338"/>
        <v>#N/A</v>
      </c>
      <c r="DC165" s="23"/>
      <c r="DD165" s="23"/>
      <c r="DE165" s="23" t="e">
        <f t="shared" ca="1" si="339"/>
        <v>#N/A</v>
      </c>
      <c r="DF165" s="23" t="e">
        <f t="shared" ca="1" si="340"/>
        <v>#N/A</v>
      </c>
      <c r="DG165" s="23" t="e">
        <f t="shared" ca="1" si="345"/>
        <v>#N/A</v>
      </c>
      <c r="DH165" s="23" t="e">
        <f t="shared" ca="1" si="346"/>
        <v>#N/A</v>
      </c>
      <c r="DI165" s="23" t="e">
        <f t="shared" ref="DI165:DI228" ca="1" si="355">$DI$7*$J$2*$J$5*$AB165</f>
        <v>#N/A</v>
      </c>
      <c r="DJ165" s="23" t="e">
        <f t="shared" ref="DJ165:DJ228" ca="1" si="356">$DI$7*$J$3*$J$5*$AC165</f>
        <v>#N/A</v>
      </c>
      <c r="DK165" s="23" t="e">
        <f t="shared" ca="1" si="238"/>
        <v>#N/A</v>
      </c>
      <c r="DL165" s="23" t="e">
        <f t="shared" ca="1" si="239"/>
        <v>#N/A</v>
      </c>
      <c r="DM165" s="23" t="e">
        <f t="shared" ca="1" si="242"/>
        <v>#N/A</v>
      </c>
      <c r="DN165" s="23" t="e">
        <f t="shared" ca="1" si="243"/>
        <v>#N/A</v>
      </c>
      <c r="DO165" s="23" t="e">
        <f t="shared" ca="1" si="244"/>
        <v>#N/A</v>
      </c>
      <c r="DP165" s="23" t="e">
        <f t="shared" ca="1" si="245"/>
        <v>#N/A</v>
      </c>
      <c r="DQ165" s="23" t="e">
        <f t="shared" ca="1" si="258"/>
        <v>#N/A</v>
      </c>
      <c r="DR165" s="23" t="e">
        <f t="shared" ca="1" si="259"/>
        <v>#N/A</v>
      </c>
      <c r="DS165" s="228" t="e">
        <f t="shared" ca="1" si="290"/>
        <v>#N/A</v>
      </c>
      <c r="DT165" s="93" t="e">
        <f t="shared" ca="1" si="291"/>
        <v>#N/A</v>
      </c>
      <c r="DU165" s="228" t="e">
        <f t="shared" ca="1" si="292"/>
        <v>#N/A</v>
      </c>
      <c r="DZ165" s="23" t="e">
        <f t="shared" ca="1" si="317"/>
        <v>#N/A</v>
      </c>
      <c r="EA165" s="23" t="e">
        <f t="shared" ca="1" si="318"/>
        <v>#N/A</v>
      </c>
      <c r="EB165" s="23" t="e">
        <f t="shared" ca="1" si="325"/>
        <v>#N/A</v>
      </c>
      <c r="EC165" s="23" t="e">
        <f t="shared" ca="1" si="326"/>
        <v>#N/A</v>
      </c>
      <c r="ED165" s="23" t="e">
        <f t="shared" ca="1" si="347"/>
        <v>#N/A</v>
      </c>
      <c r="EE165" s="23" t="e">
        <f t="shared" ca="1" si="348"/>
        <v>#N/A</v>
      </c>
      <c r="EF165" s="23" t="e">
        <f t="shared" ca="1" si="250"/>
        <v>#N/A</v>
      </c>
      <c r="EG165" s="23" t="e">
        <f t="shared" ca="1" si="251"/>
        <v>#N/A</v>
      </c>
      <c r="EH165" s="23" t="e">
        <f t="shared" ref="EH165:EH228" ca="1" si="357">$EH$7*$J$2*$J$5*$AB165</f>
        <v>#N/A</v>
      </c>
      <c r="EI165" s="23" t="e">
        <f t="shared" ref="EI165:EI228" ca="1" si="358">$EH$7*$J$3*$J$5*$AC165</f>
        <v>#N/A</v>
      </c>
      <c r="EJ165" s="23" t="e">
        <f t="shared" ca="1" si="246"/>
        <v>#N/A</v>
      </c>
      <c r="EK165" s="23" t="e">
        <f t="shared" ca="1" si="247"/>
        <v>#N/A</v>
      </c>
      <c r="EL165" s="23" t="e">
        <f t="shared" ca="1" si="256"/>
        <v>#N/A</v>
      </c>
      <c r="EM165" s="23" t="e">
        <f t="shared" ca="1" si="257"/>
        <v>#N/A</v>
      </c>
      <c r="EN165" s="228" t="e">
        <f t="shared" ca="1" si="276"/>
        <v>#N/A</v>
      </c>
      <c r="EO165" s="93" t="e">
        <f t="shared" ca="1" si="277"/>
        <v>#N/A</v>
      </c>
      <c r="EP165" s="93" t="e">
        <f t="shared" ca="1" si="278"/>
        <v>#N/A</v>
      </c>
    </row>
    <row r="166" spans="1:146" x14ac:dyDescent="0.2">
      <c r="A166" s="172" t="e">
        <f ca="1">VLOOKUP($D166,Curves!$A$2:$I$1700,9)</f>
        <v>#N/A</v>
      </c>
      <c r="B166" s="86" t="e">
        <f t="shared" ca="1" si="261"/>
        <v>#N/A</v>
      </c>
      <c r="C166" s="86">
        <f t="shared" si="262"/>
        <v>31</v>
      </c>
      <c r="D166" s="139">
        <v>41699</v>
      </c>
      <c r="E166" s="173" t="e">
        <f ca="1">VLOOKUP($D166,Curves!$A$2:$H$1700,2)*$B166</f>
        <v>#N/A</v>
      </c>
      <c r="F166" s="172" t="e">
        <f ca="1">VLOOKUP($D166,Curves!$A$2:$H$1700,3)*$B166</f>
        <v>#N/A</v>
      </c>
      <c r="G166" s="172" t="e">
        <f ca="1">VLOOKUP($D166,Curves!$A$2:$H$1700,7)*$B166</f>
        <v>#N/A</v>
      </c>
      <c r="H166" s="172" t="e">
        <f ca="1">VLOOKUP($D166,Curves!$A$2:$H$1700,5)*$B166</f>
        <v>#N/A</v>
      </c>
      <c r="I166" s="172" t="e">
        <f ca="1">VLOOKUP($D166,Curves!$A$2:$H$1700,4)*$B166</f>
        <v>#N/A</v>
      </c>
      <c r="J166" s="174" t="e">
        <f ca="1">VLOOKUP($D166,Curves!$A$2:$H$1700,8)*$B166</f>
        <v>#N/A</v>
      </c>
      <c r="K166" s="172" t="e">
        <f t="shared" ca="1" si="263"/>
        <v>#N/A</v>
      </c>
      <c r="L166" s="140" t="e">
        <f ca="1">VLOOKUP($D166,Curves!$N$2:$T$2600,2)*$B166</f>
        <v>#N/A</v>
      </c>
      <c r="M166" s="141" t="e">
        <f ca="1">VLOOKUP($D166,Curves!$N$2:$T$2600,3)*$B166</f>
        <v>#N/A</v>
      </c>
      <c r="N166" s="181" t="e">
        <f t="shared" ca="1" si="264"/>
        <v>#N/A</v>
      </c>
      <c r="O166" s="182" t="e">
        <f t="shared" ca="1" si="265"/>
        <v>#N/A</v>
      </c>
      <c r="P166" s="173" t="e">
        <f t="shared" ca="1" si="260"/>
        <v>#N/A</v>
      </c>
      <c r="Q166" s="140" t="e">
        <f ca="1">VLOOKUP($D166,Curves!$N$2:$T$2600,4)*$B166</f>
        <v>#N/A</v>
      </c>
      <c r="R166" s="141" t="e">
        <f ca="1">VLOOKUP($D166,Curves!$N$2:$T$2600,5)*$B166</f>
        <v>#N/A</v>
      </c>
      <c r="S166" s="181" t="e">
        <f t="shared" ca="1" si="266"/>
        <v>#N/A</v>
      </c>
      <c r="T166" s="182" t="e">
        <f t="shared" ca="1" si="267"/>
        <v>#N/A</v>
      </c>
      <c r="U166" s="151" t="e">
        <f t="shared" ca="1" si="268"/>
        <v>#N/A</v>
      </c>
      <c r="V166" s="151" t="e">
        <f t="shared" ca="1" si="269"/>
        <v>#N/A</v>
      </c>
      <c r="W166" s="151" t="e">
        <f t="shared" ca="1" si="270"/>
        <v>#N/A</v>
      </c>
      <c r="X166" s="343" t="e">
        <f ca="1">VLOOKUP($D166,[2]CurveFetch!$D$8:$S$13000,16,0)*$B166</f>
        <v>#N/A</v>
      </c>
      <c r="Y166" s="141" t="e">
        <f ca="1">VLOOKUP($D166,Curves!$N$2:$T$2600,7)*$B166</f>
        <v>#N/A</v>
      </c>
      <c r="Z166" s="200" t="e">
        <f t="shared" ca="1" si="271"/>
        <v>#N/A</v>
      </c>
      <c r="AA166" s="181" t="e">
        <f t="shared" ca="1" si="272"/>
        <v>#N/A</v>
      </c>
      <c r="AB166" s="181" t="e">
        <f t="shared" ca="1" si="273"/>
        <v>#N/A</v>
      </c>
      <c r="AC166" s="181" t="e">
        <f t="shared" ca="1" si="273"/>
        <v>#N/A</v>
      </c>
      <c r="AD166" s="181" t="e">
        <f t="shared" ca="1" si="274"/>
        <v>#N/A</v>
      </c>
      <c r="AE166" s="182" t="e">
        <f t="shared" ca="1" si="275"/>
        <v>#N/A</v>
      </c>
      <c r="AF166" s="23" t="e">
        <f t="shared" ca="1" si="301"/>
        <v>#N/A</v>
      </c>
      <c r="AG166" s="23" t="e">
        <f t="shared" ca="1" si="302"/>
        <v>#N/A</v>
      </c>
      <c r="AH166" s="23" t="e">
        <f t="shared" ca="1" si="319"/>
        <v>#N/A</v>
      </c>
      <c r="AI166" s="23" t="e">
        <f t="shared" ca="1" si="320"/>
        <v>#N/A</v>
      </c>
      <c r="AJ166" s="23" t="e">
        <f t="shared" ca="1" si="331"/>
        <v>#N/A</v>
      </c>
      <c r="AK166" s="23" t="e">
        <f t="shared" ca="1" si="332"/>
        <v>#N/A</v>
      </c>
      <c r="AL166" s="23" t="e">
        <f t="shared" ca="1" si="341"/>
        <v>#N/A</v>
      </c>
      <c r="AM166" s="23" t="e">
        <f t="shared" ca="1" si="342"/>
        <v>#N/A</v>
      </c>
      <c r="AN166" s="23" t="e">
        <f t="shared" ca="1" si="349"/>
        <v>#N/A</v>
      </c>
      <c r="AO166" s="23" t="e">
        <f t="shared" ca="1" si="350"/>
        <v>#N/A</v>
      </c>
      <c r="AP166" s="23" t="e">
        <f t="shared" ca="1" si="343"/>
        <v>#N/A</v>
      </c>
      <c r="AQ166" s="23" t="e">
        <f t="shared" ca="1" si="344"/>
        <v>#N/A</v>
      </c>
      <c r="AR166" s="23" t="e">
        <f t="shared" ca="1" si="353"/>
        <v>#N/A</v>
      </c>
      <c r="AS166" s="23" t="e">
        <f t="shared" ca="1" si="354"/>
        <v>#N/A</v>
      </c>
      <c r="AT166" s="23" t="e">
        <f t="shared" ca="1" si="248"/>
        <v>#N/A</v>
      </c>
      <c r="AU166" s="23" t="e">
        <f t="shared" ca="1" si="249"/>
        <v>#N/A</v>
      </c>
      <c r="AV166" s="228" t="e">
        <f t="shared" ca="1" si="279"/>
        <v>#N/A</v>
      </c>
      <c r="AW166" s="26" t="e">
        <f t="shared" ca="1" si="280"/>
        <v>#N/A</v>
      </c>
      <c r="AX166" s="228" t="e">
        <f t="shared" ca="1" si="281"/>
        <v>#N/A</v>
      </c>
      <c r="AY166" s="23" t="e">
        <f t="shared" ca="1" si="295"/>
        <v>#N/A</v>
      </c>
      <c r="AZ166" s="23" t="e">
        <f t="shared" ca="1" si="296"/>
        <v>#N/A</v>
      </c>
      <c r="BA166" s="23" t="e">
        <f t="shared" ca="1" si="303"/>
        <v>#N/A</v>
      </c>
      <c r="BB166" s="23" t="e">
        <f t="shared" ca="1" si="304"/>
        <v>#N/A</v>
      </c>
      <c r="BC166" s="23" t="e">
        <f t="shared" ca="1" si="297"/>
        <v>#N/A</v>
      </c>
      <c r="BD166" s="23" t="e">
        <f t="shared" ca="1" si="298"/>
        <v>#N/A</v>
      </c>
      <c r="BE166" s="23" t="e">
        <f t="shared" ca="1" si="305"/>
        <v>#N/A</v>
      </c>
      <c r="BF166" s="23" t="e">
        <f t="shared" ca="1" si="306"/>
        <v>#N/A</v>
      </c>
      <c r="BG166" s="23" t="e">
        <f t="shared" ca="1" si="311"/>
        <v>#N/A</v>
      </c>
      <c r="BH166" s="23" t="e">
        <f t="shared" ca="1" si="312"/>
        <v>#N/A</v>
      </c>
      <c r="BI166" s="23" t="e">
        <f t="shared" ca="1" si="327"/>
        <v>#N/A</v>
      </c>
      <c r="BJ166" s="23" t="e">
        <f t="shared" ca="1" si="328"/>
        <v>#N/A</v>
      </c>
      <c r="BK166" s="23" t="e">
        <f t="shared" ca="1" si="329"/>
        <v>#N/A</v>
      </c>
      <c r="BL166" s="23" t="e">
        <f t="shared" ca="1" si="330"/>
        <v>#N/A</v>
      </c>
      <c r="BM166" s="23" t="e">
        <f t="shared" ca="1" si="333"/>
        <v>#N/A</v>
      </c>
      <c r="BN166" s="23" t="e">
        <f t="shared" ca="1" si="334"/>
        <v>#N/A</v>
      </c>
      <c r="BO166" s="23" t="e">
        <f t="shared" ca="1" si="351"/>
        <v>#N/A</v>
      </c>
      <c r="BP166" s="23" t="e">
        <f t="shared" ca="1" si="352"/>
        <v>#N/A</v>
      </c>
      <c r="BQ166" s="23" t="e">
        <f t="shared" ca="1" si="236"/>
        <v>#N/A</v>
      </c>
      <c r="BR166" s="23" t="e">
        <f t="shared" ca="1" si="237"/>
        <v>#N/A</v>
      </c>
      <c r="BS166" s="23" t="e">
        <f t="shared" ca="1" si="252"/>
        <v>#N/A</v>
      </c>
      <c r="BT166" s="23" t="e">
        <f t="shared" ca="1" si="253"/>
        <v>#N/A</v>
      </c>
      <c r="BU166" s="23" t="e">
        <f t="shared" ca="1" si="254"/>
        <v>#N/A</v>
      </c>
      <c r="BV166" s="23" t="e">
        <f t="shared" ca="1" si="255"/>
        <v>#N/A</v>
      </c>
      <c r="BW166" s="389" t="e">
        <f t="shared" ca="1" si="282"/>
        <v>#N/A</v>
      </c>
      <c r="BX166" s="224" t="e">
        <f t="shared" ca="1" si="283"/>
        <v>#N/A</v>
      </c>
      <c r="BY166" s="93" t="e">
        <f t="shared" ca="1" si="284"/>
        <v>#N/A</v>
      </c>
      <c r="BZ166" s="23" t="e">
        <f t="shared" ca="1" si="309"/>
        <v>#N/A</v>
      </c>
      <c r="CA166" s="23" t="e">
        <f t="shared" ca="1" si="310"/>
        <v>#N/A</v>
      </c>
      <c r="CB166" s="23" t="e">
        <f t="shared" ca="1" si="335"/>
        <v>#N/A</v>
      </c>
      <c r="CC166" s="23" t="e">
        <f t="shared" ca="1" si="336"/>
        <v>#N/A</v>
      </c>
      <c r="CD166" s="23" t="e">
        <f t="shared" ca="1" si="240"/>
        <v>#N/A</v>
      </c>
      <c r="CE166" s="23" t="e">
        <f t="shared" ca="1" si="241"/>
        <v>#N/A</v>
      </c>
      <c r="CF166" s="228" t="e">
        <f t="shared" ca="1" si="285"/>
        <v>#N/A</v>
      </c>
      <c r="CG166" s="224" t="e">
        <f t="shared" ca="1" si="286"/>
        <v>#N/A</v>
      </c>
      <c r="CH166" s="228" t="e">
        <f t="shared" ca="1" si="287"/>
        <v>#N/A</v>
      </c>
      <c r="CI166" s="23" t="e">
        <f t="shared" ca="1" si="288"/>
        <v>#N/A</v>
      </c>
      <c r="CJ166" s="23" t="e">
        <f t="shared" ca="1" si="289"/>
        <v>#N/A</v>
      </c>
      <c r="CK166" s="23" t="e">
        <f t="shared" ca="1" si="293"/>
        <v>#N/A</v>
      </c>
      <c r="CL166" s="23" t="e">
        <f t="shared" ca="1" si="294"/>
        <v>#N/A</v>
      </c>
      <c r="CM166" s="23" t="e">
        <f t="shared" ca="1" si="299"/>
        <v>#N/A</v>
      </c>
      <c r="CN166" s="23" t="e">
        <f t="shared" ca="1" si="300"/>
        <v>#N/A</v>
      </c>
      <c r="CO166" s="23" t="e">
        <f t="shared" ca="1" si="307"/>
        <v>#N/A</v>
      </c>
      <c r="CP166" s="23" t="e">
        <f t="shared" ca="1" si="308"/>
        <v>#N/A</v>
      </c>
      <c r="CQ166" s="23" t="e">
        <f t="shared" ca="1" si="313"/>
        <v>#N/A</v>
      </c>
      <c r="CR166" s="23" t="e">
        <f t="shared" ca="1" si="314"/>
        <v>#N/A</v>
      </c>
      <c r="CS166" s="23" t="e">
        <f t="shared" ca="1" si="315"/>
        <v>#N/A</v>
      </c>
      <c r="CT166" s="23" t="e">
        <f t="shared" ca="1" si="316"/>
        <v>#N/A</v>
      </c>
      <c r="CU166" s="23" t="e">
        <f t="shared" ca="1" si="321"/>
        <v>#N/A</v>
      </c>
      <c r="CV166" s="23" t="e">
        <f t="shared" ca="1" si="322"/>
        <v>#N/A</v>
      </c>
      <c r="CW166" s="23" t="e">
        <f t="shared" ca="1" si="234"/>
        <v>#N/A</v>
      </c>
      <c r="CX166" s="23" t="e">
        <f t="shared" ca="1" si="235"/>
        <v>#N/A</v>
      </c>
      <c r="CY166" s="23" t="e">
        <f t="shared" ca="1" si="323"/>
        <v>#N/A</v>
      </c>
      <c r="CZ166" s="23" t="e">
        <f t="shared" ca="1" si="324"/>
        <v>#N/A</v>
      </c>
      <c r="DA166" s="23" t="e">
        <f t="shared" ca="1" si="337"/>
        <v>#N/A</v>
      </c>
      <c r="DB166" s="23" t="e">
        <f t="shared" ca="1" si="338"/>
        <v>#N/A</v>
      </c>
      <c r="DC166" s="23"/>
      <c r="DD166" s="23"/>
      <c r="DE166" s="23" t="e">
        <f t="shared" ca="1" si="339"/>
        <v>#N/A</v>
      </c>
      <c r="DF166" s="23" t="e">
        <f t="shared" ca="1" si="340"/>
        <v>#N/A</v>
      </c>
      <c r="DG166" s="23" t="e">
        <f t="shared" ca="1" si="345"/>
        <v>#N/A</v>
      </c>
      <c r="DH166" s="23" t="e">
        <f t="shared" ca="1" si="346"/>
        <v>#N/A</v>
      </c>
      <c r="DI166" s="23" t="e">
        <f t="shared" ca="1" si="355"/>
        <v>#N/A</v>
      </c>
      <c r="DJ166" s="23" t="e">
        <f t="shared" ca="1" si="356"/>
        <v>#N/A</v>
      </c>
      <c r="DK166" s="23" t="e">
        <f t="shared" ca="1" si="238"/>
        <v>#N/A</v>
      </c>
      <c r="DL166" s="23" t="e">
        <f t="shared" ca="1" si="239"/>
        <v>#N/A</v>
      </c>
      <c r="DM166" s="23" t="e">
        <f t="shared" ca="1" si="242"/>
        <v>#N/A</v>
      </c>
      <c r="DN166" s="23" t="e">
        <f t="shared" ca="1" si="243"/>
        <v>#N/A</v>
      </c>
      <c r="DO166" s="23" t="e">
        <f t="shared" ca="1" si="244"/>
        <v>#N/A</v>
      </c>
      <c r="DP166" s="23" t="e">
        <f t="shared" ca="1" si="245"/>
        <v>#N/A</v>
      </c>
      <c r="DQ166" s="23" t="e">
        <f t="shared" ca="1" si="258"/>
        <v>#N/A</v>
      </c>
      <c r="DR166" s="23" t="e">
        <f t="shared" ca="1" si="259"/>
        <v>#N/A</v>
      </c>
      <c r="DS166" s="228" t="e">
        <f t="shared" ca="1" si="290"/>
        <v>#N/A</v>
      </c>
      <c r="DT166" s="93" t="e">
        <f t="shared" ca="1" si="291"/>
        <v>#N/A</v>
      </c>
      <c r="DU166" s="228" t="e">
        <f t="shared" ca="1" si="292"/>
        <v>#N/A</v>
      </c>
      <c r="DZ166" s="23" t="e">
        <f t="shared" ca="1" si="317"/>
        <v>#N/A</v>
      </c>
      <c r="EA166" s="23" t="e">
        <f t="shared" ca="1" si="318"/>
        <v>#N/A</v>
      </c>
      <c r="EB166" s="23" t="e">
        <f t="shared" ca="1" si="325"/>
        <v>#N/A</v>
      </c>
      <c r="EC166" s="23" t="e">
        <f t="shared" ca="1" si="326"/>
        <v>#N/A</v>
      </c>
      <c r="ED166" s="23" t="e">
        <f t="shared" ca="1" si="347"/>
        <v>#N/A</v>
      </c>
      <c r="EE166" s="23" t="e">
        <f t="shared" ca="1" si="348"/>
        <v>#N/A</v>
      </c>
      <c r="EF166" s="23" t="e">
        <f t="shared" ca="1" si="250"/>
        <v>#N/A</v>
      </c>
      <c r="EG166" s="23" t="e">
        <f t="shared" ca="1" si="251"/>
        <v>#N/A</v>
      </c>
      <c r="EH166" s="23" t="e">
        <f t="shared" ca="1" si="357"/>
        <v>#N/A</v>
      </c>
      <c r="EI166" s="23" t="e">
        <f t="shared" ca="1" si="358"/>
        <v>#N/A</v>
      </c>
      <c r="EJ166" s="23" t="e">
        <f t="shared" ca="1" si="246"/>
        <v>#N/A</v>
      </c>
      <c r="EK166" s="23" t="e">
        <f t="shared" ca="1" si="247"/>
        <v>#N/A</v>
      </c>
      <c r="EL166" s="23" t="e">
        <f t="shared" ca="1" si="256"/>
        <v>#N/A</v>
      </c>
      <c r="EM166" s="23" t="e">
        <f t="shared" ca="1" si="257"/>
        <v>#N/A</v>
      </c>
      <c r="EN166" s="228" t="e">
        <f t="shared" ca="1" si="276"/>
        <v>#N/A</v>
      </c>
      <c r="EO166" s="93" t="e">
        <f t="shared" ca="1" si="277"/>
        <v>#N/A</v>
      </c>
      <c r="EP166" s="93" t="e">
        <f t="shared" ca="1" si="278"/>
        <v>#N/A</v>
      </c>
    </row>
    <row r="167" spans="1:146" x14ac:dyDescent="0.2">
      <c r="A167" s="172" t="e">
        <f ca="1">VLOOKUP($D167,Curves!$A$2:$I$1700,9)</f>
        <v>#N/A</v>
      </c>
      <c r="B167" s="86" t="e">
        <f t="shared" ca="1" si="261"/>
        <v>#N/A</v>
      </c>
      <c r="C167" s="86">
        <f t="shared" si="262"/>
        <v>30</v>
      </c>
      <c r="D167" s="139">
        <v>41730</v>
      </c>
      <c r="E167" s="173" t="e">
        <f ca="1">VLOOKUP($D167,Curves!$A$2:$H$1700,2)*$B167</f>
        <v>#N/A</v>
      </c>
      <c r="F167" s="172" t="e">
        <f ca="1">VLOOKUP($D167,Curves!$A$2:$H$1700,3)*$B167</f>
        <v>#N/A</v>
      </c>
      <c r="G167" s="172" t="e">
        <f ca="1">VLOOKUP($D167,Curves!$A$2:$H$1700,7)*$B167</f>
        <v>#N/A</v>
      </c>
      <c r="H167" s="172" t="e">
        <f ca="1">VLOOKUP($D167,Curves!$A$2:$H$1700,5)*$B167</f>
        <v>#N/A</v>
      </c>
      <c r="I167" s="172" t="e">
        <f ca="1">VLOOKUP($D167,Curves!$A$2:$H$1700,4)*$B167</f>
        <v>#N/A</v>
      </c>
      <c r="J167" s="174" t="e">
        <f ca="1">VLOOKUP($D167,Curves!$A$2:$H$1700,8)*$B167</f>
        <v>#N/A</v>
      </c>
      <c r="K167" s="172" t="e">
        <f t="shared" ca="1" si="263"/>
        <v>#N/A</v>
      </c>
      <c r="L167" s="140" t="e">
        <f ca="1">VLOOKUP($D167,Curves!$N$2:$T$2600,2)*$B167</f>
        <v>#N/A</v>
      </c>
      <c r="M167" s="141" t="e">
        <f ca="1">VLOOKUP($D167,Curves!$N$2:$T$2600,3)*$B167</f>
        <v>#N/A</v>
      </c>
      <c r="N167" s="181" t="e">
        <f t="shared" ca="1" si="264"/>
        <v>#N/A</v>
      </c>
      <c r="O167" s="182" t="e">
        <f t="shared" ca="1" si="265"/>
        <v>#N/A</v>
      </c>
      <c r="P167" s="173" t="e">
        <f t="shared" ca="1" si="260"/>
        <v>#N/A</v>
      </c>
      <c r="Q167" s="140" t="e">
        <f ca="1">VLOOKUP($D167,Curves!$N$2:$T$2600,4)*$B167</f>
        <v>#N/A</v>
      </c>
      <c r="R167" s="141" t="e">
        <f ca="1">VLOOKUP($D167,Curves!$N$2:$T$2600,5)*$B167</f>
        <v>#N/A</v>
      </c>
      <c r="S167" s="181" t="e">
        <f t="shared" ca="1" si="266"/>
        <v>#N/A</v>
      </c>
      <c r="T167" s="182" t="e">
        <f t="shared" ca="1" si="267"/>
        <v>#N/A</v>
      </c>
      <c r="U167" s="151" t="e">
        <f t="shared" ca="1" si="268"/>
        <v>#N/A</v>
      </c>
      <c r="V167" s="151" t="e">
        <f t="shared" ca="1" si="269"/>
        <v>#N/A</v>
      </c>
      <c r="W167" s="151" t="e">
        <f t="shared" ca="1" si="270"/>
        <v>#N/A</v>
      </c>
      <c r="X167" s="343" t="e">
        <f ca="1">VLOOKUP($D167,[2]CurveFetch!$D$8:$S$13000,16,0)*$B167</f>
        <v>#N/A</v>
      </c>
      <c r="Y167" s="141" t="e">
        <f ca="1">VLOOKUP($D167,Curves!$N$2:$T$2600,7)*$B167</f>
        <v>#N/A</v>
      </c>
      <c r="Z167" s="200" t="e">
        <f t="shared" ca="1" si="271"/>
        <v>#N/A</v>
      </c>
      <c r="AA167" s="181" t="e">
        <f t="shared" ca="1" si="272"/>
        <v>#N/A</v>
      </c>
      <c r="AB167" s="181" t="e">
        <f t="shared" ref="AB167:AC198" ca="1" si="359">IF($V167&lt;$X167,1,0)</f>
        <v>#N/A</v>
      </c>
      <c r="AC167" s="181" t="e">
        <f t="shared" ca="1" si="359"/>
        <v>#N/A</v>
      </c>
      <c r="AD167" s="181" t="e">
        <f t="shared" ca="1" si="274"/>
        <v>#N/A</v>
      </c>
      <c r="AE167" s="182" t="e">
        <f t="shared" ca="1" si="275"/>
        <v>#N/A</v>
      </c>
      <c r="AF167" s="23" t="e">
        <f t="shared" ca="1" si="301"/>
        <v>#N/A</v>
      </c>
      <c r="AG167" s="23" t="e">
        <f t="shared" ca="1" si="302"/>
        <v>#N/A</v>
      </c>
      <c r="AH167" s="23" t="e">
        <f t="shared" ca="1" si="319"/>
        <v>#N/A</v>
      </c>
      <c r="AI167" s="23" t="e">
        <f t="shared" ca="1" si="320"/>
        <v>#N/A</v>
      </c>
      <c r="AJ167" s="23" t="e">
        <f t="shared" ca="1" si="331"/>
        <v>#N/A</v>
      </c>
      <c r="AK167" s="23" t="e">
        <f t="shared" ca="1" si="332"/>
        <v>#N/A</v>
      </c>
      <c r="AL167" s="23" t="e">
        <f t="shared" ca="1" si="341"/>
        <v>#N/A</v>
      </c>
      <c r="AM167" s="23" t="e">
        <f t="shared" ca="1" si="342"/>
        <v>#N/A</v>
      </c>
      <c r="AN167" s="23" t="e">
        <f t="shared" ca="1" si="349"/>
        <v>#N/A</v>
      </c>
      <c r="AO167" s="23" t="e">
        <f t="shared" ca="1" si="350"/>
        <v>#N/A</v>
      </c>
      <c r="AP167" s="23" t="e">
        <f t="shared" ca="1" si="343"/>
        <v>#N/A</v>
      </c>
      <c r="AQ167" s="23" t="e">
        <f t="shared" ca="1" si="344"/>
        <v>#N/A</v>
      </c>
      <c r="AR167" s="23" t="e">
        <f t="shared" ca="1" si="353"/>
        <v>#N/A</v>
      </c>
      <c r="AS167" s="23" t="e">
        <f t="shared" ca="1" si="354"/>
        <v>#N/A</v>
      </c>
      <c r="AT167" s="23" t="e">
        <f t="shared" ca="1" si="248"/>
        <v>#N/A</v>
      </c>
      <c r="AU167" s="23" t="e">
        <f t="shared" ca="1" si="249"/>
        <v>#N/A</v>
      </c>
      <c r="AV167" s="228" t="e">
        <f t="shared" ca="1" si="279"/>
        <v>#N/A</v>
      </c>
      <c r="AW167" s="26" t="e">
        <f t="shared" ca="1" si="280"/>
        <v>#N/A</v>
      </c>
      <c r="AX167" s="228" t="e">
        <f t="shared" ca="1" si="281"/>
        <v>#N/A</v>
      </c>
      <c r="AY167" s="23" t="e">
        <f t="shared" ca="1" si="295"/>
        <v>#N/A</v>
      </c>
      <c r="AZ167" s="23" t="e">
        <f t="shared" ca="1" si="296"/>
        <v>#N/A</v>
      </c>
      <c r="BA167" s="23" t="e">
        <f t="shared" ca="1" si="303"/>
        <v>#N/A</v>
      </c>
      <c r="BB167" s="23" t="e">
        <f t="shared" ca="1" si="304"/>
        <v>#N/A</v>
      </c>
      <c r="BC167" s="23" t="e">
        <f t="shared" ca="1" si="297"/>
        <v>#N/A</v>
      </c>
      <c r="BD167" s="23" t="e">
        <f t="shared" ca="1" si="298"/>
        <v>#N/A</v>
      </c>
      <c r="BE167" s="23" t="e">
        <f t="shared" ca="1" si="305"/>
        <v>#N/A</v>
      </c>
      <c r="BF167" s="23" t="e">
        <f t="shared" ca="1" si="306"/>
        <v>#N/A</v>
      </c>
      <c r="BG167" s="23" t="e">
        <f t="shared" ca="1" si="311"/>
        <v>#N/A</v>
      </c>
      <c r="BH167" s="23" t="e">
        <f t="shared" ca="1" si="312"/>
        <v>#N/A</v>
      </c>
      <c r="BI167" s="23" t="e">
        <f t="shared" ca="1" si="327"/>
        <v>#N/A</v>
      </c>
      <c r="BJ167" s="23" t="e">
        <f t="shared" ca="1" si="328"/>
        <v>#N/A</v>
      </c>
      <c r="BK167" s="23" t="e">
        <f t="shared" ca="1" si="329"/>
        <v>#N/A</v>
      </c>
      <c r="BL167" s="23" t="e">
        <f t="shared" ca="1" si="330"/>
        <v>#N/A</v>
      </c>
      <c r="BM167" s="23" t="e">
        <f t="shared" ca="1" si="333"/>
        <v>#N/A</v>
      </c>
      <c r="BN167" s="23" t="e">
        <f t="shared" ca="1" si="334"/>
        <v>#N/A</v>
      </c>
      <c r="BO167" s="23" t="e">
        <f t="shared" ca="1" si="351"/>
        <v>#N/A</v>
      </c>
      <c r="BP167" s="23" t="e">
        <f t="shared" ca="1" si="352"/>
        <v>#N/A</v>
      </c>
      <c r="BQ167" s="23" t="e">
        <f t="shared" ca="1" si="236"/>
        <v>#N/A</v>
      </c>
      <c r="BR167" s="23" t="e">
        <f t="shared" ca="1" si="237"/>
        <v>#N/A</v>
      </c>
      <c r="BS167" s="23" t="e">
        <f t="shared" ca="1" si="252"/>
        <v>#N/A</v>
      </c>
      <c r="BT167" s="23" t="e">
        <f t="shared" ca="1" si="253"/>
        <v>#N/A</v>
      </c>
      <c r="BU167" s="23" t="e">
        <f t="shared" ca="1" si="254"/>
        <v>#N/A</v>
      </c>
      <c r="BV167" s="23" t="e">
        <f t="shared" ca="1" si="255"/>
        <v>#N/A</v>
      </c>
      <c r="BW167" s="389" t="e">
        <f t="shared" ca="1" si="282"/>
        <v>#N/A</v>
      </c>
      <c r="BX167" s="224" t="e">
        <f t="shared" ca="1" si="283"/>
        <v>#N/A</v>
      </c>
      <c r="BY167" s="93" t="e">
        <f t="shared" ca="1" si="284"/>
        <v>#N/A</v>
      </c>
      <c r="BZ167" s="23" t="e">
        <f t="shared" ca="1" si="309"/>
        <v>#N/A</v>
      </c>
      <c r="CA167" s="23" t="e">
        <f t="shared" ca="1" si="310"/>
        <v>#N/A</v>
      </c>
      <c r="CB167" s="23" t="e">
        <f t="shared" ca="1" si="335"/>
        <v>#N/A</v>
      </c>
      <c r="CC167" s="23" t="e">
        <f t="shared" ca="1" si="336"/>
        <v>#N/A</v>
      </c>
      <c r="CD167" s="23" t="e">
        <f t="shared" ca="1" si="240"/>
        <v>#N/A</v>
      </c>
      <c r="CE167" s="23" t="e">
        <f t="shared" ca="1" si="241"/>
        <v>#N/A</v>
      </c>
      <c r="CF167" s="228" t="e">
        <f t="shared" ca="1" si="285"/>
        <v>#N/A</v>
      </c>
      <c r="CG167" s="224" t="e">
        <f t="shared" ca="1" si="286"/>
        <v>#N/A</v>
      </c>
      <c r="CH167" s="228" t="e">
        <f t="shared" ca="1" si="287"/>
        <v>#N/A</v>
      </c>
      <c r="CI167" s="23" t="e">
        <f t="shared" ca="1" si="288"/>
        <v>#N/A</v>
      </c>
      <c r="CJ167" s="23" t="e">
        <f t="shared" ca="1" si="289"/>
        <v>#N/A</v>
      </c>
      <c r="CK167" s="23" t="e">
        <f t="shared" ca="1" si="293"/>
        <v>#N/A</v>
      </c>
      <c r="CL167" s="23" t="e">
        <f t="shared" ca="1" si="294"/>
        <v>#N/A</v>
      </c>
      <c r="CM167" s="23" t="e">
        <f t="shared" ca="1" si="299"/>
        <v>#N/A</v>
      </c>
      <c r="CN167" s="23" t="e">
        <f t="shared" ca="1" si="300"/>
        <v>#N/A</v>
      </c>
      <c r="CO167" s="23" t="e">
        <f t="shared" ca="1" si="307"/>
        <v>#N/A</v>
      </c>
      <c r="CP167" s="23" t="e">
        <f t="shared" ca="1" si="308"/>
        <v>#N/A</v>
      </c>
      <c r="CQ167" s="23" t="e">
        <f t="shared" ca="1" si="313"/>
        <v>#N/A</v>
      </c>
      <c r="CR167" s="23" t="e">
        <f t="shared" ca="1" si="314"/>
        <v>#N/A</v>
      </c>
      <c r="CS167" s="23" t="e">
        <f t="shared" ca="1" si="315"/>
        <v>#N/A</v>
      </c>
      <c r="CT167" s="23" t="e">
        <f t="shared" ca="1" si="316"/>
        <v>#N/A</v>
      </c>
      <c r="CU167" s="23" t="e">
        <f t="shared" ca="1" si="321"/>
        <v>#N/A</v>
      </c>
      <c r="CV167" s="23" t="e">
        <f t="shared" ca="1" si="322"/>
        <v>#N/A</v>
      </c>
      <c r="CW167" s="23" t="e">
        <f t="shared" ref="CW167:CW230" ca="1" si="360">$CW$7*$J$2*$J$5*$AB167</f>
        <v>#N/A</v>
      </c>
      <c r="CX167" s="23" t="e">
        <f t="shared" ref="CX167:CX230" ca="1" si="361">$CW$7*$J$3*$J$5*$AC167</f>
        <v>#N/A</v>
      </c>
      <c r="CY167" s="23" t="e">
        <f t="shared" ca="1" si="323"/>
        <v>#N/A</v>
      </c>
      <c r="CZ167" s="23" t="e">
        <f t="shared" ca="1" si="324"/>
        <v>#N/A</v>
      </c>
      <c r="DA167" s="23" t="e">
        <f t="shared" ca="1" si="337"/>
        <v>#N/A</v>
      </c>
      <c r="DB167" s="23" t="e">
        <f t="shared" ca="1" si="338"/>
        <v>#N/A</v>
      </c>
      <c r="DC167" s="23"/>
      <c r="DD167" s="23"/>
      <c r="DE167" s="23" t="e">
        <f t="shared" ca="1" si="339"/>
        <v>#N/A</v>
      </c>
      <c r="DF167" s="23" t="e">
        <f t="shared" ca="1" si="340"/>
        <v>#N/A</v>
      </c>
      <c r="DG167" s="23" t="e">
        <f t="shared" ca="1" si="345"/>
        <v>#N/A</v>
      </c>
      <c r="DH167" s="23" t="e">
        <f t="shared" ca="1" si="346"/>
        <v>#N/A</v>
      </c>
      <c r="DI167" s="23" t="e">
        <f t="shared" ca="1" si="355"/>
        <v>#N/A</v>
      </c>
      <c r="DJ167" s="23" t="e">
        <f t="shared" ca="1" si="356"/>
        <v>#N/A</v>
      </c>
      <c r="DK167" s="23" t="e">
        <f t="shared" ca="1" si="238"/>
        <v>#N/A</v>
      </c>
      <c r="DL167" s="23" t="e">
        <f t="shared" ca="1" si="239"/>
        <v>#N/A</v>
      </c>
      <c r="DM167" s="23" t="e">
        <f t="shared" ca="1" si="242"/>
        <v>#N/A</v>
      </c>
      <c r="DN167" s="23" t="e">
        <f t="shared" ca="1" si="243"/>
        <v>#N/A</v>
      </c>
      <c r="DO167" s="23" t="e">
        <f t="shared" ca="1" si="244"/>
        <v>#N/A</v>
      </c>
      <c r="DP167" s="23" t="e">
        <f t="shared" ca="1" si="245"/>
        <v>#N/A</v>
      </c>
      <c r="DQ167" s="23" t="e">
        <f t="shared" ca="1" si="258"/>
        <v>#N/A</v>
      </c>
      <c r="DR167" s="23" t="e">
        <f t="shared" ca="1" si="259"/>
        <v>#N/A</v>
      </c>
      <c r="DS167" s="228" t="e">
        <f t="shared" ca="1" si="290"/>
        <v>#N/A</v>
      </c>
      <c r="DT167" s="93" t="e">
        <f t="shared" ca="1" si="291"/>
        <v>#N/A</v>
      </c>
      <c r="DU167" s="228" t="e">
        <f t="shared" ca="1" si="292"/>
        <v>#N/A</v>
      </c>
      <c r="DZ167" s="23" t="e">
        <f t="shared" ca="1" si="317"/>
        <v>#N/A</v>
      </c>
      <c r="EA167" s="23" t="e">
        <f t="shared" ca="1" si="318"/>
        <v>#N/A</v>
      </c>
      <c r="EB167" s="23" t="e">
        <f t="shared" ca="1" si="325"/>
        <v>#N/A</v>
      </c>
      <c r="EC167" s="23" t="e">
        <f t="shared" ca="1" si="326"/>
        <v>#N/A</v>
      </c>
      <c r="ED167" s="23" t="e">
        <f t="shared" ca="1" si="347"/>
        <v>#N/A</v>
      </c>
      <c r="EE167" s="23" t="e">
        <f t="shared" ca="1" si="348"/>
        <v>#N/A</v>
      </c>
      <c r="EF167" s="23" t="e">
        <f t="shared" ca="1" si="250"/>
        <v>#N/A</v>
      </c>
      <c r="EG167" s="23" t="e">
        <f t="shared" ca="1" si="251"/>
        <v>#N/A</v>
      </c>
      <c r="EH167" s="23" t="e">
        <f t="shared" ca="1" si="357"/>
        <v>#N/A</v>
      </c>
      <c r="EI167" s="23" t="e">
        <f t="shared" ca="1" si="358"/>
        <v>#N/A</v>
      </c>
      <c r="EJ167" s="23" t="e">
        <f t="shared" ca="1" si="246"/>
        <v>#N/A</v>
      </c>
      <c r="EK167" s="23" t="e">
        <f t="shared" ca="1" si="247"/>
        <v>#N/A</v>
      </c>
      <c r="EL167" s="23" t="e">
        <f t="shared" ca="1" si="256"/>
        <v>#N/A</v>
      </c>
      <c r="EM167" s="23" t="e">
        <f t="shared" ca="1" si="257"/>
        <v>#N/A</v>
      </c>
      <c r="EN167" s="228" t="e">
        <f t="shared" ca="1" si="276"/>
        <v>#N/A</v>
      </c>
      <c r="EO167" s="93" t="e">
        <f t="shared" ca="1" si="277"/>
        <v>#N/A</v>
      </c>
      <c r="EP167" s="93" t="e">
        <f t="shared" ca="1" si="278"/>
        <v>#N/A</v>
      </c>
    </row>
    <row r="168" spans="1:146" x14ac:dyDescent="0.2">
      <c r="A168" s="172" t="e">
        <f ca="1">VLOOKUP($D168,Curves!$A$2:$I$1700,9)</f>
        <v>#N/A</v>
      </c>
      <c r="B168" s="86" t="e">
        <f t="shared" ca="1" si="261"/>
        <v>#N/A</v>
      </c>
      <c r="C168" s="86">
        <f t="shared" si="262"/>
        <v>31</v>
      </c>
      <c r="D168" s="139">
        <v>41760</v>
      </c>
      <c r="E168" s="173" t="e">
        <f ca="1">VLOOKUP($D168,Curves!$A$2:$H$1700,2)*$B168</f>
        <v>#N/A</v>
      </c>
      <c r="F168" s="172" t="e">
        <f ca="1">VLOOKUP($D168,Curves!$A$2:$H$1700,3)*$B168</f>
        <v>#N/A</v>
      </c>
      <c r="G168" s="172" t="e">
        <f ca="1">VLOOKUP($D168,Curves!$A$2:$H$1700,7)*$B168</f>
        <v>#N/A</v>
      </c>
      <c r="H168" s="172" t="e">
        <f ca="1">VLOOKUP($D168,Curves!$A$2:$H$1700,5)*$B168</f>
        <v>#N/A</v>
      </c>
      <c r="I168" s="172" t="e">
        <f ca="1">VLOOKUP($D168,Curves!$A$2:$H$1700,4)*$B168</f>
        <v>#N/A</v>
      </c>
      <c r="J168" s="174" t="e">
        <f ca="1">VLOOKUP($D168,Curves!$A$2:$H$1700,8)*$B168</f>
        <v>#N/A</v>
      </c>
      <c r="K168" s="172" t="e">
        <f t="shared" ca="1" si="263"/>
        <v>#N/A</v>
      </c>
      <c r="L168" s="140" t="e">
        <f ca="1">VLOOKUP($D168,Curves!$N$2:$T$2600,2)*$B168</f>
        <v>#N/A</v>
      </c>
      <c r="M168" s="141" t="e">
        <f ca="1">VLOOKUP($D168,Curves!$N$2:$T$2600,3)*$B168</f>
        <v>#N/A</v>
      </c>
      <c r="N168" s="181" t="e">
        <f t="shared" ca="1" si="264"/>
        <v>#N/A</v>
      </c>
      <c r="O168" s="182" t="e">
        <f t="shared" ca="1" si="265"/>
        <v>#N/A</v>
      </c>
      <c r="P168" s="173" t="e">
        <f t="shared" ca="1" si="260"/>
        <v>#N/A</v>
      </c>
      <c r="Q168" s="140" t="e">
        <f ca="1">VLOOKUP($D168,Curves!$N$2:$T$2600,4)*$B168</f>
        <v>#N/A</v>
      </c>
      <c r="R168" s="141" t="e">
        <f ca="1">VLOOKUP($D168,Curves!$N$2:$T$2600,5)*$B168</f>
        <v>#N/A</v>
      </c>
      <c r="S168" s="181" t="e">
        <f t="shared" ca="1" si="266"/>
        <v>#N/A</v>
      </c>
      <c r="T168" s="182" t="e">
        <f t="shared" ca="1" si="267"/>
        <v>#N/A</v>
      </c>
      <c r="U168" s="151" t="e">
        <f t="shared" ca="1" si="268"/>
        <v>#N/A</v>
      </c>
      <c r="V168" s="151" t="e">
        <f t="shared" ca="1" si="269"/>
        <v>#N/A</v>
      </c>
      <c r="W168" s="151" t="e">
        <f t="shared" ca="1" si="270"/>
        <v>#N/A</v>
      </c>
      <c r="X168" s="343" t="e">
        <f ca="1">VLOOKUP($D168,[2]CurveFetch!$D$8:$S$13000,16,0)*$B168</f>
        <v>#N/A</v>
      </c>
      <c r="Y168" s="141" t="e">
        <f ca="1">VLOOKUP($D168,Curves!$N$2:$T$2600,7)*$B168</f>
        <v>#N/A</v>
      </c>
      <c r="Z168" s="200" t="e">
        <f t="shared" ca="1" si="271"/>
        <v>#N/A</v>
      </c>
      <c r="AA168" s="181" t="e">
        <f t="shared" ca="1" si="272"/>
        <v>#N/A</v>
      </c>
      <c r="AB168" s="181" t="e">
        <f t="shared" ca="1" si="359"/>
        <v>#N/A</v>
      </c>
      <c r="AC168" s="181" t="e">
        <f t="shared" ca="1" si="359"/>
        <v>#N/A</v>
      </c>
      <c r="AD168" s="181" t="e">
        <f t="shared" ca="1" si="274"/>
        <v>#N/A</v>
      </c>
      <c r="AE168" s="182" t="e">
        <f t="shared" ca="1" si="275"/>
        <v>#N/A</v>
      </c>
      <c r="AF168" s="23" t="e">
        <f t="shared" ca="1" si="301"/>
        <v>#N/A</v>
      </c>
      <c r="AG168" s="23" t="e">
        <f t="shared" ca="1" si="302"/>
        <v>#N/A</v>
      </c>
      <c r="AH168" s="23" t="e">
        <f t="shared" ca="1" si="319"/>
        <v>#N/A</v>
      </c>
      <c r="AI168" s="23" t="e">
        <f t="shared" ca="1" si="320"/>
        <v>#N/A</v>
      </c>
      <c r="AJ168" s="23" t="e">
        <f t="shared" ca="1" si="331"/>
        <v>#N/A</v>
      </c>
      <c r="AK168" s="23" t="e">
        <f t="shared" ca="1" si="332"/>
        <v>#N/A</v>
      </c>
      <c r="AL168" s="23" t="e">
        <f t="shared" ca="1" si="341"/>
        <v>#N/A</v>
      </c>
      <c r="AM168" s="23" t="e">
        <f t="shared" ca="1" si="342"/>
        <v>#N/A</v>
      </c>
      <c r="AN168" s="23" t="e">
        <f t="shared" ca="1" si="349"/>
        <v>#N/A</v>
      </c>
      <c r="AO168" s="23" t="e">
        <f t="shared" ca="1" si="350"/>
        <v>#N/A</v>
      </c>
      <c r="AP168" s="23" t="e">
        <f t="shared" ca="1" si="343"/>
        <v>#N/A</v>
      </c>
      <c r="AQ168" s="23" t="e">
        <f t="shared" ca="1" si="344"/>
        <v>#N/A</v>
      </c>
      <c r="AR168" s="23" t="e">
        <f t="shared" ca="1" si="353"/>
        <v>#N/A</v>
      </c>
      <c r="AS168" s="23" t="e">
        <f t="shared" ca="1" si="354"/>
        <v>#N/A</v>
      </c>
      <c r="AT168" s="23" t="e">
        <f t="shared" ca="1" si="248"/>
        <v>#N/A</v>
      </c>
      <c r="AU168" s="23" t="e">
        <f t="shared" ca="1" si="249"/>
        <v>#N/A</v>
      </c>
      <c r="AV168" s="228" t="e">
        <f t="shared" ca="1" si="279"/>
        <v>#N/A</v>
      </c>
      <c r="AW168" s="26" t="e">
        <f t="shared" ca="1" si="280"/>
        <v>#N/A</v>
      </c>
      <c r="AX168" s="228" t="e">
        <f t="shared" ca="1" si="281"/>
        <v>#N/A</v>
      </c>
      <c r="AY168" s="23" t="e">
        <f t="shared" ca="1" si="295"/>
        <v>#N/A</v>
      </c>
      <c r="AZ168" s="23" t="e">
        <f t="shared" ca="1" si="296"/>
        <v>#N/A</v>
      </c>
      <c r="BA168" s="23" t="e">
        <f t="shared" ca="1" si="303"/>
        <v>#N/A</v>
      </c>
      <c r="BB168" s="23" t="e">
        <f t="shared" ca="1" si="304"/>
        <v>#N/A</v>
      </c>
      <c r="BC168" s="23" t="e">
        <f t="shared" ca="1" si="297"/>
        <v>#N/A</v>
      </c>
      <c r="BD168" s="23" t="e">
        <f t="shared" ca="1" si="298"/>
        <v>#N/A</v>
      </c>
      <c r="BE168" s="23" t="e">
        <f t="shared" ca="1" si="305"/>
        <v>#N/A</v>
      </c>
      <c r="BF168" s="23" t="e">
        <f t="shared" ca="1" si="306"/>
        <v>#N/A</v>
      </c>
      <c r="BG168" s="23" t="e">
        <f t="shared" ca="1" si="311"/>
        <v>#N/A</v>
      </c>
      <c r="BH168" s="23" t="e">
        <f t="shared" ca="1" si="312"/>
        <v>#N/A</v>
      </c>
      <c r="BI168" s="23" t="e">
        <f t="shared" ca="1" si="327"/>
        <v>#N/A</v>
      </c>
      <c r="BJ168" s="23" t="e">
        <f t="shared" ca="1" si="328"/>
        <v>#N/A</v>
      </c>
      <c r="BK168" s="23" t="e">
        <f t="shared" ca="1" si="329"/>
        <v>#N/A</v>
      </c>
      <c r="BL168" s="23" t="e">
        <f t="shared" ca="1" si="330"/>
        <v>#N/A</v>
      </c>
      <c r="BM168" s="23" t="e">
        <f t="shared" ca="1" si="333"/>
        <v>#N/A</v>
      </c>
      <c r="BN168" s="23" t="e">
        <f t="shared" ca="1" si="334"/>
        <v>#N/A</v>
      </c>
      <c r="BO168" s="23" t="e">
        <f t="shared" ca="1" si="351"/>
        <v>#N/A</v>
      </c>
      <c r="BP168" s="23" t="e">
        <f t="shared" ca="1" si="352"/>
        <v>#N/A</v>
      </c>
      <c r="BQ168" s="23" t="e">
        <f t="shared" ref="BQ168:BQ231" ca="1" si="362">$BQ$7*$J$2*$J$5*$S168</f>
        <v>#N/A</v>
      </c>
      <c r="BR168" s="23" t="e">
        <f t="shared" ref="BR168:BR231" ca="1" si="363">$BQ$7*$J$3*$J$5*$T168</f>
        <v>#N/A</v>
      </c>
      <c r="BS168" s="23" t="e">
        <f t="shared" ca="1" si="252"/>
        <v>#N/A</v>
      </c>
      <c r="BT168" s="23" t="e">
        <f t="shared" ca="1" si="253"/>
        <v>#N/A</v>
      </c>
      <c r="BU168" s="23" t="e">
        <f t="shared" ca="1" si="254"/>
        <v>#N/A</v>
      </c>
      <c r="BV168" s="23" t="e">
        <f t="shared" ca="1" si="255"/>
        <v>#N/A</v>
      </c>
      <c r="BW168" s="389" t="e">
        <f t="shared" ca="1" si="282"/>
        <v>#N/A</v>
      </c>
      <c r="BX168" s="224" t="e">
        <f t="shared" ca="1" si="283"/>
        <v>#N/A</v>
      </c>
      <c r="BY168" s="93" t="e">
        <f t="shared" ca="1" si="284"/>
        <v>#N/A</v>
      </c>
      <c r="BZ168" s="23" t="e">
        <f t="shared" ca="1" si="309"/>
        <v>#N/A</v>
      </c>
      <c r="CA168" s="23" t="e">
        <f t="shared" ca="1" si="310"/>
        <v>#N/A</v>
      </c>
      <c r="CB168" s="23" t="e">
        <f t="shared" ca="1" si="335"/>
        <v>#N/A</v>
      </c>
      <c r="CC168" s="23" t="e">
        <f t="shared" ca="1" si="336"/>
        <v>#N/A</v>
      </c>
      <c r="CD168" s="23" t="e">
        <f t="shared" ca="1" si="240"/>
        <v>#N/A</v>
      </c>
      <c r="CE168" s="23" t="e">
        <f t="shared" ca="1" si="241"/>
        <v>#N/A</v>
      </c>
      <c r="CF168" s="228" t="e">
        <f t="shared" ca="1" si="285"/>
        <v>#N/A</v>
      </c>
      <c r="CG168" s="224" t="e">
        <f t="shared" ca="1" si="286"/>
        <v>#N/A</v>
      </c>
      <c r="CH168" s="228" t="e">
        <f t="shared" ca="1" si="287"/>
        <v>#N/A</v>
      </c>
      <c r="CI168" s="23" t="e">
        <f t="shared" ca="1" si="288"/>
        <v>#N/A</v>
      </c>
      <c r="CJ168" s="23" t="e">
        <f t="shared" ca="1" si="289"/>
        <v>#N/A</v>
      </c>
      <c r="CK168" s="23" t="e">
        <f t="shared" ca="1" si="293"/>
        <v>#N/A</v>
      </c>
      <c r="CL168" s="23" t="e">
        <f t="shared" ca="1" si="294"/>
        <v>#N/A</v>
      </c>
      <c r="CM168" s="23" t="e">
        <f t="shared" ca="1" si="299"/>
        <v>#N/A</v>
      </c>
      <c r="CN168" s="23" t="e">
        <f t="shared" ca="1" si="300"/>
        <v>#N/A</v>
      </c>
      <c r="CO168" s="23" t="e">
        <f t="shared" ca="1" si="307"/>
        <v>#N/A</v>
      </c>
      <c r="CP168" s="23" t="e">
        <f t="shared" ca="1" si="308"/>
        <v>#N/A</v>
      </c>
      <c r="CQ168" s="23" t="e">
        <f t="shared" ca="1" si="313"/>
        <v>#N/A</v>
      </c>
      <c r="CR168" s="23" t="e">
        <f t="shared" ca="1" si="314"/>
        <v>#N/A</v>
      </c>
      <c r="CS168" s="23" t="e">
        <f t="shared" ca="1" si="315"/>
        <v>#N/A</v>
      </c>
      <c r="CT168" s="23" t="e">
        <f t="shared" ca="1" si="316"/>
        <v>#N/A</v>
      </c>
      <c r="CU168" s="23" t="e">
        <f t="shared" ca="1" si="321"/>
        <v>#N/A</v>
      </c>
      <c r="CV168" s="23" t="e">
        <f t="shared" ca="1" si="322"/>
        <v>#N/A</v>
      </c>
      <c r="CW168" s="23" t="e">
        <f t="shared" ca="1" si="360"/>
        <v>#N/A</v>
      </c>
      <c r="CX168" s="23" t="e">
        <f t="shared" ca="1" si="361"/>
        <v>#N/A</v>
      </c>
      <c r="CY168" s="23" t="e">
        <f t="shared" ca="1" si="323"/>
        <v>#N/A</v>
      </c>
      <c r="CZ168" s="23" t="e">
        <f t="shared" ca="1" si="324"/>
        <v>#N/A</v>
      </c>
      <c r="DA168" s="23" t="e">
        <f t="shared" ca="1" si="337"/>
        <v>#N/A</v>
      </c>
      <c r="DB168" s="23" t="e">
        <f t="shared" ca="1" si="338"/>
        <v>#N/A</v>
      </c>
      <c r="DC168" s="23"/>
      <c r="DD168" s="23"/>
      <c r="DE168" s="23" t="e">
        <f t="shared" ca="1" si="339"/>
        <v>#N/A</v>
      </c>
      <c r="DF168" s="23" t="e">
        <f t="shared" ca="1" si="340"/>
        <v>#N/A</v>
      </c>
      <c r="DG168" s="23" t="e">
        <f t="shared" ca="1" si="345"/>
        <v>#N/A</v>
      </c>
      <c r="DH168" s="23" t="e">
        <f t="shared" ca="1" si="346"/>
        <v>#N/A</v>
      </c>
      <c r="DI168" s="23" t="e">
        <f t="shared" ca="1" si="355"/>
        <v>#N/A</v>
      </c>
      <c r="DJ168" s="23" t="e">
        <f t="shared" ca="1" si="356"/>
        <v>#N/A</v>
      </c>
      <c r="DK168" s="23" t="e">
        <f t="shared" ca="1" si="238"/>
        <v>#N/A</v>
      </c>
      <c r="DL168" s="23" t="e">
        <f t="shared" ca="1" si="239"/>
        <v>#N/A</v>
      </c>
      <c r="DM168" s="23" t="e">
        <f t="shared" ca="1" si="242"/>
        <v>#N/A</v>
      </c>
      <c r="DN168" s="23" t="e">
        <f t="shared" ca="1" si="243"/>
        <v>#N/A</v>
      </c>
      <c r="DO168" s="23" t="e">
        <f t="shared" ca="1" si="244"/>
        <v>#N/A</v>
      </c>
      <c r="DP168" s="23" t="e">
        <f t="shared" ca="1" si="245"/>
        <v>#N/A</v>
      </c>
      <c r="DQ168" s="23" t="e">
        <f t="shared" ca="1" si="258"/>
        <v>#N/A</v>
      </c>
      <c r="DR168" s="23" t="e">
        <f t="shared" ca="1" si="259"/>
        <v>#N/A</v>
      </c>
      <c r="DS168" s="228" t="e">
        <f t="shared" ca="1" si="290"/>
        <v>#N/A</v>
      </c>
      <c r="DT168" s="93" t="e">
        <f t="shared" ca="1" si="291"/>
        <v>#N/A</v>
      </c>
      <c r="DU168" s="228" t="e">
        <f t="shared" ca="1" si="292"/>
        <v>#N/A</v>
      </c>
      <c r="DZ168" s="23" t="e">
        <f t="shared" ca="1" si="317"/>
        <v>#N/A</v>
      </c>
      <c r="EA168" s="23" t="e">
        <f t="shared" ca="1" si="318"/>
        <v>#N/A</v>
      </c>
      <c r="EB168" s="23" t="e">
        <f t="shared" ca="1" si="325"/>
        <v>#N/A</v>
      </c>
      <c r="EC168" s="23" t="e">
        <f t="shared" ca="1" si="326"/>
        <v>#N/A</v>
      </c>
      <c r="ED168" s="23" t="e">
        <f t="shared" ca="1" si="347"/>
        <v>#N/A</v>
      </c>
      <c r="EE168" s="23" t="e">
        <f t="shared" ca="1" si="348"/>
        <v>#N/A</v>
      </c>
      <c r="EF168" s="23" t="e">
        <f t="shared" ca="1" si="250"/>
        <v>#N/A</v>
      </c>
      <c r="EG168" s="23" t="e">
        <f t="shared" ca="1" si="251"/>
        <v>#N/A</v>
      </c>
      <c r="EH168" s="23" t="e">
        <f t="shared" ca="1" si="357"/>
        <v>#N/A</v>
      </c>
      <c r="EI168" s="23" t="e">
        <f t="shared" ca="1" si="358"/>
        <v>#N/A</v>
      </c>
      <c r="EJ168" s="23" t="e">
        <f t="shared" ca="1" si="246"/>
        <v>#N/A</v>
      </c>
      <c r="EK168" s="23" t="e">
        <f t="shared" ca="1" si="247"/>
        <v>#N/A</v>
      </c>
      <c r="EL168" s="23" t="e">
        <f t="shared" ca="1" si="256"/>
        <v>#N/A</v>
      </c>
      <c r="EM168" s="23" t="e">
        <f t="shared" ca="1" si="257"/>
        <v>#N/A</v>
      </c>
      <c r="EN168" s="228" t="e">
        <f t="shared" ca="1" si="276"/>
        <v>#N/A</v>
      </c>
      <c r="EO168" s="93" t="e">
        <f t="shared" ca="1" si="277"/>
        <v>#N/A</v>
      </c>
      <c r="EP168" s="93" t="e">
        <f t="shared" ca="1" si="278"/>
        <v>#N/A</v>
      </c>
    </row>
    <row r="169" spans="1:146" x14ac:dyDescent="0.2">
      <c r="A169" s="172" t="e">
        <f ca="1">VLOOKUP($D169,Curves!$A$2:$I$1700,9)</f>
        <v>#N/A</v>
      </c>
      <c r="B169" s="86" t="e">
        <f t="shared" ca="1" si="261"/>
        <v>#N/A</v>
      </c>
      <c r="C169" s="86">
        <f t="shared" si="262"/>
        <v>30</v>
      </c>
      <c r="D169" s="139">
        <v>41791</v>
      </c>
      <c r="E169" s="173" t="e">
        <f ca="1">VLOOKUP($D169,Curves!$A$2:$H$1700,2)*$B169</f>
        <v>#N/A</v>
      </c>
      <c r="F169" s="172" t="e">
        <f ca="1">VLOOKUP($D169,Curves!$A$2:$H$1700,3)*$B169</f>
        <v>#N/A</v>
      </c>
      <c r="G169" s="172" t="e">
        <f ca="1">VLOOKUP($D169,Curves!$A$2:$H$1700,7)*$B169</f>
        <v>#N/A</v>
      </c>
      <c r="H169" s="172" t="e">
        <f ca="1">VLOOKUP($D169,Curves!$A$2:$H$1700,5)*$B169</f>
        <v>#N/A</v>
      </c>
      <c r="I169" s="172" t="e">
        <f ca="1">VLOOKUP($D169,Curves!$A$2:$H$1700,4)*$B169</f>
        <v>#N/A</v>
      </c>
      <c r="J169" s="174" t="e">
        <f ca="1">VLOOKUP($D169,Curves!$A$2:$H$1700,8)*$B169</f>
        <v>#N/A</v>
      </c>
      <c r="K169" s="172" t="e">
        <f t="shared" ca="1" si="263"/>
        <v>#N/A</v>
      </c>
      <c r="L169" s="140" t="e">
        <f ca="1">VLOOKUP($D169,Curves!$N$2:$T$2600,2)*$B169</f>
        <v>#N/A</v>
      </c>
      <c r="M169" s="141" t="e">
        <f ca="1">VLOOKUP($D169,Curves!$N$2:$T$2600,3)*$B169</f>
        <v>#N/A</v>
      </c>
      <c r="N169" s="181" t="e">
        <f t="shared" ca="1" si="264"/>
        <v>#N/A</v>
      </c>
      <c r="O169" s="182" t="e">
        <f t="shared" ca="1" si="265"/>
        <v>#N/A</v>
      </c>
      <c r="P169" s="173" t="e">
        <f t="shared" ca="1" si="260"/>
        <v>#N/A</v>
      </c>
      <c r="Q169" s="140" t="e">
        <f ca="1">VLOOKUP($D169,Curves!$N$2:$T$2600,4)*$B169</f>
        <v>#N/A</v>
      </c>
      <c r="R169" s="141" t="e">
        <f ca="1">VLOOKUP($D169,Curves!$N$2:$T$2600,5)*$B169</f>
        <v>#N/A</v>
      </c>
      <c r="S169" s="181" t="e">
        <f t="shared" ca="1" si="266"/>
        <v>#N/A</v>
      </c>
      <c r="T169" s="182" t="e">
        <f t="shared" ca="1" si="267"/>
        <v>#N/A</v>
      </c>
      <c r="U169" s="151" t="e">
        <f t="shared" ca="1" si="268"/>
        <v>#N/A</v>
      </c>
      <c r="V169" s="151" t="e">
        <f t="shared" ca="1" si="269"/>
        <v>#N/A</v>
      </c>
      <c r="W169" s="151" t="e">
        <f t="shared" ca="1" si="270"/>
        <v>#N/A</v>
      </c>
      <c r="X169" s="343" t="e">
        <f ca="1">VLOOKUP($D169,[2]CurveFetch!$D$8:$S$13000,16,0)*$B169</f>
        <v>#N/A</v>
      </c>
      <c r="Y169" s="141" t="e">
        <f ca="1">VLOOKUP($D169,Curves!$N$2:$T$2600,7)*$B169</f>
        <v>#N/A</v>
      </c>
      <c r="Z169" s="200" t="e">
        <f t="shared" ca="1" si="271"/>
        <v>#N/A</v>
      </c>
      <c r="AA169" s="181" t="e">
        <f t="shared" ca="1" si="272"/>
        <v>#N/A</v>
      </c>
      <c r="AB169" s="181" t="e">
        <f t="shared" ca="1" si="359"/>
        <v>#N/A</v>
      </c>
      <c r="AC169" s="181" t="e">
        <f t="shared" ca="1" si="359"/>
        <v>#N/A</v>
      </c>
      <c r="AD169" s="181" t="e">
        <f t="shared" ca="1" si="274"/>
        <v>#N/A</v>
      </c>
      <c r="AE169" s="182" t="e">
        <f t="shared" ca="1" si="275"/>
        <v>#N/A</v>
      </c>
      <c r="AF169" s="23" t="e">
        <f t="shared" ca="1" si="301"/>
        <v>#N/A</v>
      </c>
      <c r="AG169" s="23" t="e">
        <f t="shared" ca="1" si="302"/>
        <v>#N/A</v>
      </c>
      <c r="AH169" s="23" t="e">
        <f t="shared" ca="1" si="319"/>
        <v>#N/A</v>
      </c>
      <c r="AI169" s="23" t="e">
        <f t="shared" ca="1" si="320"/>
        <v>#N/A</v>
      </c>
      <c r="AJ169" s="23" t="e">
        <f t="shared" ca="1" si="331"/>
        <v>#N/A</v>
      </c>
      <c r="AK169" s="23" t="e">
        <f t="shared" ca="1" si="332"/>
        <v>#N/A</v>
      </c>
      <c r="AL169" s="23" t="e">
        <f t="shared" ca="1" si="341"/>
        <v>#N/A</v>
      </c>
      <c r="AM169" s="23" t="e">
        <f t="shared" ca="1" si="342"/>
        <v>#N/A</v>
      </c>
      <c r="AN169" s="23" t="e">
        <f t="shared" ca="1" si="349"/>
        <v>#N/A</v>
      </c>
      <c r="AO169" s="23" t="e">
        <f t="shared" ca="1" si="350"/>
        <v>#N/A</v>
      </c>
      <c r="AP169" s="23" t="e">
        <f t="shared" ca="1" si="343"/>
        <v>#N/A</v>
      </c>
      <c r="AQ169" s="23" t="e">
        <f t="shared" ca="1" si="344"/>
        <v>#N/A</v>
      </c>
      <c r="AR169" s="23" t="e">
        <f t="shared" ca="1" si="353"/>
        <v>#N/A</v>
      </c>
      <c r="AS169" s="23" t="e">
        <f t="shared" ca="1" si="354"/>
        <v>#N/A</v>
      </c>
      <c r="AT169" s="23" t="e">
        <f t="shared" ca="1" si="248"/>
        <v>#N/A</v>
      </c>
      <c r="AU169" s="23" t="e">
        <f t="shared" ca="1" si="249"/>
        <v>#N/A</v>
      </c>
      <c r="AV169" s="228" t="e">
        <f t="shared" ca="1" si="279"/>
        <v>#N/A</v>
      </c>
      <c r="AW169" s="26" t="e">
        <f t="shared" ca="1" si="280"/>
        <v>#N/A</v>
      </c>
      <c r="AX169" s="228" t="e">
        <f t="shared" ca="1" si="281"/>
        <v>#N/A</v>
      </c>
      <c r="AY169" s="23" t="e">
        <f t="shared" ca="1" si="295"/>
        <v>#N/A</v>
      </c>
      <c r="AZ169" s="23" t="e">
        <f t="shared" ca="1" si="296"/>
        <v>#N/A</v>
      </c>
      <c r="BA169" s="23" t="e">
        <f t="shared" ca="1" si="303"/>
        <v>#N/A</v>
      </c>
      <c r="BB169" s="23" t="e">
        <f t="shared" ca="1" si="304"/>
        <v>#N/A</v>
      </c>
      <c r="BC169" s="23" t="e">
        <f t="shared" ca="1" si="297"/>
        <v>#N/A</v>
      </c>
      <c r="BD169" s="23" t="e">
        <f t="shared" ca="1" si="298"/>
        <v>#N/A</v>
      </c>
      <c r="BE169" s="23" t="e">
        <f t="shared" ca="1" si="305"/>
        <v>#N/A</v>
      </c>
      <c r="BF169" s="23" t="e">
        <f t="shared" ca="1" si="306"/>
        <v>#N/A</v>
      </c>
      <c r="BG169" s="23" t="e">
        <f t="shared" ca="1" si="311"/>
        <v>#N/A</v>
      </c>
      <c r="BH169" s="23" t="e">
        <f t="shared" ca="1" si="312"/>
        <v>#N/A</v>
      </c>
      <c r="BI169" s="23" t="e">
        <f t="shared" ca="1" si="327"/>
        <v>#N/A</v>
      </c>
      <c r="BJ169" s="23" t="e">
        <f t="shared" ca="1" si="328"/>
        <v>#N/A</v>
      </c>
      <c r="BK169" s="23" t="e">
        <f t="shared" ca="1" si="329"/>
        <v>#N/A</v>
      </c>
      <c r="BL169" s="23" t="e">
        <f t="shared" ca="1" si="330"/>
        <v>#N/A</v>
      </c>
      <c r="BM169" s="23" t="e">
        <f t="shared" ca="1" si="333"/>
        <v>#N/A</v>
      </c>
      <c r="BN169" s="23" t="e">
        <f t="shared" ca="1" si="334"/>
        <v>#N/A</v>
      </c>
      <c r="BO169" s="23" t="e">
        <f t="shared" ca="1" si="351"/>
        <v>#N/A</v>
      </c>
      <c r="BP169" s="23" t="e">
        <f t="shared" ca="1" si="352"/>
        <v>#N/A</v>
      </c>
      <c r="BQ169" s="23" t="e">
        <f t="shared" ca="1" si="362"/>
        <v>#N/A</v>
      </c>
      <c r="BR169" s="23" t="e">
        <f t="shared" ca="1" si="363"/>
        <v>#N/A</v>
      </c>
      <c r="BS169" s="23" t="e">
        <f t="shared" ca="1" si="252"/>
        <v>#N/A</v>
      </c>
      <c r="BT169" s="23" t="e">
        <f t="shared" ca="1" si="253"/>
        <v>#N/A</v>
      </c>
      <c r="BU169" s="23" t="e">
        <f t="shared" ca="1" si="254"/>
        <v>#N/A</v>
      </c>
      <c r="BV169" s="23" t="e">
        <f t="shared" ca="1" si="255"/>
        <v>#N/A</v>
      </c>
      <c r="BW169" s="389" t="e">
        <f t="shared" ca="1" si="282"/>
        <v>#N/A</v>
      </c>
      <c r="BX169" s="224" t="e">
        <f t="shared" ca="1" si="283"/>
        <v>#N/A</v>
      </c>
      <c r="BY169" s="93" t="e">
        <f t="shared" ca="1" si="284"/>
        <v>#N/A</v>
      </c>
      <c r="BZ169" s="23" t="e">
        <f t="shared" ca="1" si="309"/>
        <v>#N/A</v>
      </c>
      <c r="CA169" s="23" t="e">
        <f t="shared" ca="1" si="310"/>
        <v>#N/A</v>
      </c>
      <c r="CB169" s="23" t="e">
        <f t="shared" ca="1" si="335"/>
        <v>#N/A</v>
      </c>
      <c r="CC169" s="23" t="e">
        <f t="shared" ca="1" si="336"/>
        <v>#N/A</v>
      </c>
      <c r="CD169" s="23" t="e">
        <f t="shared" ca="1" si="240"/>
        <v>#N/A</v>
      </c>
      <c r="CE169" s="23" t="e">
        <f t="shared" ca="1" si="241"/>
        <v>#N/A</v>
      </c>
      <c r="CF169" s="228" t="e">
        <f t="shared" ca="1" si="285"/>
        <v>#N/A</v>
      </c>
      <c r="CG169" s="224" t="e">
        <f t="shared" ca="1" si="286"/>
        <v>#N/A</v>
      </c>
      <c r="CH169" s="228" t="e">
        <f t="shared" ca="1" si="287"/>
        <v>#N/A</v>
      </c>
      <c r="CI169" s="23" t="e">
        <f t="shared" ca="1" si="288"/>
        <v>#N/A</v>
      </c>
      <c r="CJ169" s="23" t="e">
        <f t="shared" ca="1" si="289"/>
        <v>#N/A</v>
      </c>
      <c r="CK169" s="23" t="e">
        <f t="shared" ca="1" si="293"/>
        <v>#N/A</v>
      </c>
      <c r="CL169" s="23" t="e">
        <f t="shared" ca="1" si="294"/>
        <v>#N/A</v>
      </c>
      <c r="CM169" s="23" t="e">
        <f t="shared" ca="1" si="299"/>
        <v>#N/A</v>
      </c>
      <c r="CN169" s="23" t="e">
        <f t="shared" ca="1" si="300"/>
        <v>#N/A</v>
      </c>
      <c r="CO169" s="23" t="e">
        <f t="shared" ca="1" si="307"/>
        <v>#N/A</v>
      </c>
      <c r="CP169" s="23" t="e">
        <f t="shared" ca="1" si="308"/>
        <v>#N/A</v>
      </c>
      <c r="CQ169" s="23" t="e">
        <f t="shared" ca="1" si="313"/>
        <v>#N/A</v>
      </c>
      <c r="CR169" s="23" t="e">
        <f t="shared" ca="1" si="314"/>
        <v>#N/A</v>
      </c>
      <c r="CS169" s="23" t="e">
        <f t="shared" ca="1" si="315"/>
        <v>#N/A</v>
      </c>
      <c r="CT169" s="23" t="e">
        <f t="shared" ca="1" si="316"/>
        <v>#N/A</v>
      </c>
      <c r="CU169" s="23" t="e">
        <f t="shared" ca="1" si="321"/>
        <v>#N/A</v>
      </c>
      <c r="CV169" s="23" t="e">
        <f t="shared" ca="1" si="322"/>
        <v>#N/A</v>
      </c>
      <c r="CW169" s="23" t="e">
        <f t="shared" ca="1" si="360"/>
        <v>#N/A</v>
      </c>
      <c r="CX169" s="23" t="e">
        <f t="shared" ca="1" si="361"/>
        <v>#N/A</v>
      </c>
      <c r="CY169" s="23" t="e">
        <f t="shared" ca="1" si="323"/>
        <v>#N/A</v>
      </c>
      <c r="CZ169" s="23" t="e">
        <f t="shared" ca="1" si="324"/>
        <v>#N/A</v>
      </c>
      <c r="DA169" s="23" t="e">
        <f t="shared" ca="1" si="337"/>
        <v>#N/A</v>
      </c>
      <c r="DB169" s="23" t="e">
        <f t="shared" ca="1" si="338"/>
        <v>#N/A</v>
      </c>
      <c r="DC169" s="23"/>
      <c r="DD169" s="23"/>
      <c r="DE169" s="23" t="e">
        <f t="shared" ca="1" si="339"/>
        <v>#N/A</v>
      </c>
      <c r="DF169" s="23" t="e">
        <f t="shared" ca="1" si="340"/>
        <v>#N/A</v>
      </c>
      <c r="DG169" s="23" t="e">
        <f t="shared" ca="1" si="345"/>
        <v>#N/A</v>
      </c>
      <c r="DH169" s="23" t="e">
        <f t="shared" ca="1" si="346"/>
        <v>#N/A</v>
      </c>
      <c r="DI169" s="23" t="e">
        <f t="shared" ca="1" si="355"/>
        <v>#N/A</v>
      </c>
      <c r="DJ169" s="23" t="e">
        <f t="shared" ca="1" si="356"/>
        <v>#N/A</v>
      </c>
      <c r="DK169" s="23" t="e">
        <f t="shared" ca="1" si="238"/>
        <v>#N/A</v>
      </c>
      <c r="DL169" s="23" t="e">
        <f t="shared" ca="1" si="239"/>
        <v>#N/A</v>
      </c>
      <c r="DM169" s="23" t="e">
        <f t="shared" ca="1" si="242"/>
        <v>#N/A</v>
      </c>
      <c r="DN169" s="23" t="e">
        <f t="shared" ca="1" si="243"/>
        <v>#N/A</v>
      </c>
      <c r="DO169" s="23" t="e">
        <f t="shared" ca="1" si="244"/>
        <v>#N/A</v>
      </c>
      <c r="DP169" s="23" t="e">
        <f t="shared" ca="1" si="245"/>
        <v>#N/A</v>
      </c>
      <c r="DQ169" s="23" t="e">
        <f t="shared" ca="1" si="258"/>
        <v>#N/A</v>
      </c>
      <c r="DR169" s="23" t="e">
        <f t="shared" ca="1" si="259"/>
        <v>#N/A</v>
      </c>
      <c r="DS169" s="228" t="e">
        <f t="shared" ca="1" si="290"/>
        <v>#N/A</v>
      </c>
      <c r="DT169" s="93" t="e">
        <f t="shared" ca="1" si="291"/>
        <v>#N/A</v>
      </c>
      <c r="DU169" s="228" t="e">
        <f t="shared" ca="1" si="292"/>
        <v>#N/A</v>
      </c>
      <c r="DZ169" s="23" t="e">
        <f t="shared" ca="1" si="317"/>
        <v>#N/A</v>
      </c>
      <c r="EA169" s="23" t="e">
        <f t="shared" ca="1" si="318"/>
        <v>#N/A</v>
      </c>
      <c r="EB169" s="23" t="e">
        <f t="shared" ca="1" si="325"/>
        <v>#N/A</v>
      </c>
      <c r="EC169" s="23" t="e">
        <f t="shared" ca="1" si="326"/>
        <v>#N/A</v>
      </c>
      <c r="ED169" s="23" t="e">
        <f t="shared" ca="1" si="347"/>
        <v>#N/A</v>
      </c>
      <c r="EE169" s="23" t="e">
        <f t="shared" ca="1" si="348"/>
        <v>#N/A</v>
      </c>
      <c r="EF169" s="23" t="e">
        <f t="shared" ca="1" si="250"/>
        <v>#N/A</v>
      </c>
      <c r="EG169" s="23" t="e">
        <f t="shared" ca="1" si="251"/>
        <v>#N/A</v>
      </c>
      <c r="EH169" s="23" t="e">
        <f t="shared" ca="1" si="357"/>
        <v>#N/A</v>
      </c>
      <c r="EI169" s="23" t="e">
        <f t="shared" ca="1" si="358"/>
        <v>#N/A</v>
      </c>
      <c r="EJ169" s="23" t="e">
        <f t="shared" ca="1" si="246"/>
        <v>#N/A</v>
      </c>
      <c r="EK169" s="23" t="e">
        <f t="shared" ca="1" si="247"/>
        <v>#N/A</v>
      </c>
      <c r="EL169" s="23" t="e">
        <f t="shared" ca="1" si="256"/>
        <v>#N/A</v>
      </c>
      <c r="EM169" s="23" t="e">
        <f t="shared" ca="1" si="257"/>
        <v>#N/A</v>
      </c>
      <c r="EN169" s="228" t="e">
        <f t="shared" ca="1" si="276"/>
        <v>#N/A</v>
      </c>
      <c r="EO169" s="93" t="e">
        <f t="shared" ca="1" si="277"/>
        <v>#N/A</v>
      </c>
      <c r="EP169" s="93" t="e">
        <f t="shared" ca="1" si="278"/>
        <v>#N/A</v>
      </c>
    </row>
    <row r="170" spans="1:146" x14ac:dyDescent="0.2">
      <c r="A170" s="172" t="e">
        <f ca="1">VLOOKUP($D170,Curves!$A$2:$I$1700,9)</f>
        <v>#N/A</v>
      </c>
      <c r="B170" s="86" t="e">
        <f t="shared" ca="1" si="261"/>
        <v>#N/A</v>
      </c>
      <c r="C170" s="86">
        <f t="shared" si="262"/>
        <v>31</v>
      </c>
      <c r="D170" s="139">
        <v>41821</v>
      </c>
      <c r="E170" s="173" t="e">
        <f ca="1">VLOOKUP($D170,Curves!$A$2:$H$1700,2)*$B170</f>
        <v>#N/A</v>
      </c>
      <c r="F170" s="172" t="e">
        <f ca="1">VLOOKUP($D170,Curves!$A$2:$H$1700,3)*$B170</f>
        <v>#N/A</v>
      </c>
      <c r="G170" s="172" t="e">
        <f ca="1">VLOOKUP($D170,Curves!$A$2:$H$1700,7)*$B170</f>
        <v>#N/A</v>
      </c>
      <c r="H170" s="172" t="e">
        <f ca="1">VLOOKUP($D170,Curves!$A$2:$H$1700,5)*$B170</f>
        <v>#N/A</v>
      </c>
      <c r="I170" s="172" t="e">
        <f ca="1">VLOOKUP($D170,Curves!$A$2:$H$1700,4)*$B170</f>
        <v>#N/A</v>
      </c>
      <c r="J170" s="174" t="e">
        <f ca="1">VLOOKUP($D170,Curves!$A$2:$H$1700,8)*$B170</f>
        <v>#N/A</v>
      </c>
      <c r="K170" s="172" t="e">
        <f t="shared" ca="1" si="263"/>
        <v>#N/A</v>
      </c>
      <c r="L170" s="140" t="e">
        <f ca="1">VLOOKUP($D170,Curves!$N$2:$T$2600,2)*$B170</f>
        <v>#N/A</v>
      </c>
      <c r="M170" s="141" t="e">
        <f ca="1">VLOOKUP($D170,Curves!$N$2:$T$2600,3)*$B170</f>
        <v>#N/A</v>
      </c>
      <c r="N170" s="181" t="e">
        <f t="shared" ca="1" si="264"/>
        <v>#N/A</v>
      </c>
      <c r="O170" s="182" t="e">
        <f t="shared" ca="1" si="265"/>
        <v>#N/A</v>
      </c>
      <c r="P170" s="173" t="e">
        <f t="shared" ca="1" si="260"/>
        <v>#N/A</v>
      </c>
      <c r="Q170" s="140" t="e">
        <f ca="1">VLOOKUP($D170,Curves!$N$2:$T$2600,4)*$B170</f>
        <v>#N/A</v>
      </c>
      <c r="R170" s="141" t="e">
        <f ca="1">VLOOKUP($D170,Curves!$N$2:$T$2600,5)*$B170</f>
        <v>#N/A</v>
      </c>
      <c r="S170" s="181" t="e">
        <f t="shared" ca="1" si="266"/>
        <v>#N/A</v>
      </c>
      <c r="T170" s="182" t="e">
        <f t="shared" ca="1" si="267"/>
        <v>#N/A</v>
      </c>
      <c r="U170" s="151" t="e">
        <f t="shared" ca="1" si="268"/>
        <v>#N/A</v>
      </c>
      <c r="V170" s="151" t="e">
        <f t="shared" ca="1" si="269"/>
        <v>#N/A</v>
      </c>
      <c r="W170" s="151" t="e">
        <f t="shared" ca="1" si="270"/>
        <v>#N/A</v>
      </c>
      <c r="X170" s="343" t="e">
        <f ca="1">VLOOKUP($D170,[2]CurveFetch!$D$8:$S$13000,16,0)*$B170</f>
        <v>#N/A</v>
      </c>
      <c r="Y170" s="141" t="e">
        <f ca="1">VLOOKUP($D170,Curves!$N$2:$T$2600,7)*$B170</f>
        <v>#N/A</v>
      </c>
      <c r="Z170" s="200" t="e">
        <f t="shared" ca="1" si="271"/>
        <v>#N/A</v>
      </c>
      <c r="AA170" s="181" t="e">
        <f t="shared" ca="1" si="272"/>
        <v>#N/A</v>
      </c>
      <c r="AB170" s="181" t="e">
        <f t="shared" ca="1" si="359"/>
        <v>#N/A</v>
      </c>
      <c r="AC170" s="181" t="e">
        <f t="shared" ca="1" si="359"/>
        <v>#N/A</v>
      </c>
      <c r="AD170" s="181" t="e">
        <f t="shared" ca="1" si="274"/>
        <v>#N/A</v>
      </c>
      <c r="AE170" s="182" t="e">
        <f t="shared" ca="1" si="275"/>
        <v>#N/A</v>
      </c>
      <c r="AF170" s="23" t="e">
        <f t="shared" ca="1" si="301"/>
        <v>#N/A</v>
      </c>
      <c r="AG170" s="23" t="e">
        <f t="shared" ca="1" si="302"/>
        <v>#N/A</v>
      </c>
      <c r="AH170" s="23" t="e">
        <f t="shared" ca="1" si="319"/>
        <v>#N/A</v>
      </c>
      <c r="AI170" s="23" t="e">
        <f t="shared" ca="1" si="320"/>
        <v>#N/A</v>
      </c>
      <c r="AJ170" s="23" t="e">
        <f t="shared" ca="1" si="331"/>
        <v>#N/A</v>
      </c>
      <c r="AK170" s="23" t="e">
        <f t="shared" ca="1" si="332"/>
        <v>#N/A</v>
      </c>
      <c r="AL170" s="23" t="e">
        <f t="shared" ca="1" si="341"/>
        <v>#N/A</v>
      </c>
      <c r="AM170" s="23" t="e">
        <f t="shared" ca="1" si="342"/>
        <v>#N/A</v>
      </c>
      <c r="AN170" s="23" t="e">
        <f t="shared" ca="1" si="349"/>
        <v>#N/A</v>
      </c>
      <c r="AO170" s="23" t="e">
        <f t="shared" ca="1" si="350"/>
        <v>#N/A</v>
      </c>
      <c r="AP170" s="23" t="e">
        <f t="shared" ca="1" si="343"/>
        <v>#N/A</v>
      </c>
      <c r="AQ170" s="23" t="e">
        <f t="shared" ca="1" si="344"/>
        <v>#N/A</v>
      </c>
      <c r="AR170" s="23" t="e">
        <f t="shared" ca="1" si="353"/>
        <v>#N/A</v>
      </c>
      <c r="AS170" s="23" t="e">
        <f t="shared" ca="1" si="354"/>
        <v>#N/A</v>
      </c>
      <c r="AT170" s="23" t="e">
        <f t="shared" ca="1" si="248"/>
        <v>#N/A</v>
      </c>
      <c r="AU170" s="23" t="e">
        <f t="shared" ca="1" si="249"/>
        <v>#N/A</v>
      </c>
      <c r="AV170" s="228" t="e">
        <f t="shared" ca="1" si="279"/>
        <v>#N/A</v>
      </c>
      <c r="AW170" s="26" t="e">
        <f t="shared" ca="1" si="280"/>
        <v>#N/A</v>
      </c>
      <c r="AX170" s="228" t="e">
        <f t="shared" ca="1" si="281"/>
        <v>#N/A</v>
      </c>
      <c r="AY170" s="23" t="e">
        <f t="shared" ca="1" si="295"/>
        <v>#N/A</v>
      </c>
      <c r="AZ170" s="23" t="e">
        <f t="shared" ca="1" si="296"/>
        <v>#N/A</v>
      </c>
      <c r="BA170" s="23" t="e">
        <f t="shared" ca="1" si="303"/>
        <v>#N/A</v>
      </c>
      <c r="BB170" s="23" t="e">
        <f t="shared" ca="1" si="304"/>
        <v>#N/A</v>
      </c>
      <c r="BC170" s="23" t="e">
        <f t="shared" ca="1" si="297"/>
        <v>#N/A</v>
      </c>
      <c r="BD170" s="23" t="e">
        <f t="shared" ca="1" si="298"/>
        <v>#N/A</v>
      </c>
      <c r="BE170" s="23" t="e">
        <f t="shared" ca="1" si="305"/>
        <v>#N/A</v>
      </c>
      <c r="BF170" s="23" t="e">
        <f t="shared" ca="1" si="306"/>
        <v>#N/A</v>
      </c>
      <c r="BG170" s="23" t="e">
        <f t="shared" ca="1" si="311"/>
        <v>#N/A</v>
      </c>
      <c r="BH170" s="23" t="e">
        <f t="shared" ca="1" si="312"/>
        <v>#N/A</v>
      </c>
      <c r="BI170" s="23" t="e">
        <f t="shared" ca="1" si="327"/>
        <v>#N/A</v>
      </c>
      <c r="BJ170" s="23" t="e">
        <f t="shared" ca="1" si="328"/>
        <v>#N/A</v>
      </c>
      <c r="BK170" s="23" t="e">
        <f t="shared" ca="1" si="329"/>
        <v>#N/A</v>
      </c>
      <c r="BL170" s="23" t="e">
        <f t="shared" ca="1" si="330"/>
        <v>#N/A</v>
      </c>
      <c r="BM170" s="23" t="e">
        <f t="shared" ca="1" si="333"/>
        <v>#N/A</v>
      </c>
      <c r="BN170" s="23" t="e">
        <f t="shared" ca="1" si="334"/>
        <v>#N/A</v>
      </c>
      <c r="BO170" s="23" t="e">
        <f t="shared" ca="1" si="351"/>
        <v>#N/A</v>
      </c>
      <c r="BP170" s="23" t="e">
        <f t="shared" ca="1" si="352"/>
        <v>#N/A</v>
      </c>
      <c r="BQ170" s="23" t="e">
        <f t="shared" ca="1" si="362"/>
        <v>#N/A</v>
      </c>
      <c r="BR170" s="23" t="e">
        <f t="shared" ca="1" si="363"/>
        <v>#N/A</v>
      </c>
      <c r="BS170" s="23" t="e">
        <f t="shared" ca="1" si="252"/>
        <v>#N/A</v>
      </c>
      <c r="BT170" s="23" t="e">
        <f t="shared" ca="1" si="253"/>
        <v>#N/A</v>
      </c>
      <c r="BU170" s="23" t="e">
        <f t="shared" ca="1" si="254"/>
        <v>#N/A</v>
      </c>
      <c r="BV170" s="23" t="e">
        <f t="shared" ca="1" si="255"/>
        <v>#N/A</v>
      </c>
      <c r="BW170" s="389" t="e">
        <f t="shared" ca="1" si="282"/>
        <v>#N/A</v>
      </c>
      <c r="BX170" s="224" t="e">
        <f t="shared" ca="1" si="283"/>
        <v>#N/A</v>
      </c>
      <c r="BY170" s="93" t="e">
        <f t="shared" ca="1" si="284"/>
        <v>#N/A</v>
      </c>
      <c r="BZ170" s="23" t="e">
        <f t="shared" ca="1" si="309"/>
        <v>#N/A</v>
      </c>
      <c r="CA170" s="23" t="e">
        <f t="shared" ca="1" si="310"/>
        <v>#N/A</v>
      </c>
      <c r="CB170" s="23" t="e">
        <f t="shared" ca="1" si="335"/>
        <v>#N/A</v>
      </c>
      <c r="CC170" s="23" t="e">
        <f t="shared" ca="1" si="336"/>
        <v>#N/A</v>
      </c>
      <c r="CD170" s="23" t="e">
        <f t="shared" ca="1" si="240"/>
        <v>#N/A</v>
      </c>
      <c r="CE170" s="23" t="e">
        <f t="shared" ca="1" si="241"/>
        <v>#N/A</v>
      </c>
      <c r="CF170" s="228" t="e">
        <f t="shared" ca="1" si="285"/>
        <v>#N/A</v>
      </c>
      <c r="CG170" s="224" t="e">
        <f t="shared" ca="1" si="286"/>
        <v>#N/A</v>
      </c>
      <c r="CH170" s="228" t="e">
        <f t="shared" ca="1" si="287"/>
        <v>#N/A</v>
      </c>
      <c r="CI170" s="23" t="e">
        <f t="shared" ca="1" si="288"/>
        <v>#N/A</v>
      </c>
      <c r="CJ170" s="23" t="e">
        <f t="shared" ca="1" si="289"/>
        <v>#N/A</v>
      </c>
      <c r="CK170" s="23" t="e">
        <f t="shared" ca="1" si="293"/>
        <v>#N/A</v>
      </c>
      <c r="CL170" s="23" t="e">
        <f t="shared" ca="1" si="294"/>
        <v>#N/A</v>
      </c>
      <c r="CM170" s="23" t="e">
        <f t="shared" ca="1" si="299"/>
        <v>#N/A</v>
      </c>
      <c r="CN170" s="23" t="e">
        <f t="shared" ca="1" si="300"/>
        <v>#N/A</v>
      </c>
      <c r="CO170" s="23" t="e">
        <f t="shared" ca="1" si="307"/>
        <v>#N/A</v>
      </c>
      <c r="CP170" s="23" t="e">
        <f t="shared" ca="1" si="308"/>
        <v>#N/A</v>
      </c>
      <c r="CQ170" s="23" t="e">
        <f t="shared" ca="1" si="313"/>
        <v>#N/A</v>
      </c>
      <c r="CR170" s="23" t="e">
        <f t="shared" ca="1" si="314"/>
        <v>#N/A</v>
      </c>
      <c r="CS170" s="23" t="e">
        <f t="shared" ca="1" si="315"/>
        <v>#N/A</v>
      </c>
      <c r="CT170" s="23" t="e">
        <f t="shared" ca="1" si="316"/>
        <v>#N/A</v>
      </c>
      <c r="CU170" s="23" t="e">
        <f t="shared" ca="1" si="321"/>
        <v>#N/A</v>
      </c>
      <c r="CV170" s="23" t="e">
        <f t="shared" ca="1" si="322"/>
        <v>#N/A</v>
      </c>
      <c r="CW170" s="23" t="e">
        <f t="shared" ca="1" si="360"/>
        <v>#N/A</v>
      </c>
      <c r="CX170" s="23" t="e">
        <f t="shared" ca="1" si="361"/>
        <v>#N/A</v>
      </c>
      <c r="CY170" s="23" t="e">
        <f t="shared" ca="1" si="323"/>
        <v>#N/A</v>
      </c>
      <c r="CZ170" s="23" t="e">
        <f t="shared" ca="1" si="324"/>
        <v>#N/A</v>
      </c>
      <c r="DA170" s="23" t="e">
        <f t="shared" ca="1" si="337"/>
        <v>#N/A</v>
      </c>
      <c r="DB170" s="23" t="e">
        <f t="shared" ca="1" si="338"/>
        <v>#N/A</v>
      </c>
      <c r="DC170" s="23"/>
      <c r="DD170" s="23"/>
      <c r="DE170" s="23" t="e">
        <f t="shared" ca="1" si="339"/>
        <v>#N/A</v>
      </c>
      <c r="DF170" s="23" t="e">
        <f t="shared" ca="1" si="340"/>
        <v>#N/A</v>
      </c>
      <c r="DG170" s="23" t="e">
        <f t="shared" ca="1" si="345"/>
        <v>#N/A</v>
      </c>
      <c r="DH170" s="23" t="e">
        <f t="shared" ca="1" si="346"/>
        <v>#N/A</v>
      </c>
      <c r="DI170" s="23" t="e">
        <f t="shared" ca="1" si="355"/>
        <v>#N/A</v>
      </c>
      <c r="DJ170" s="23" t="e">
        <f t="shared" ca="1" si="356"/>
        <v>#N/A</v>
      </c>
      <c r="DK170" s="23" t="e">
        <f t="shared" ref="DK170:DK233" ca="1" si="364">$DK$7*$J$2*$J$5*$AB170</f>
        <v>#N/A</v>
      </c>
      <c r="DL170" s="23" t="e">
        <f t="shared" ref="DL170:DL233" ca="1" si="365">$DK$7*$J$3*$J$5*$AC170</f>
        <v>#N/A</v>
      </c>
      <c r="DM170" s="23" t="e">
        <f t="shared" ca="1" si="242"/>
        <v>#N/A</v>
      </c>
      <c r="DN170" s="23" t="e">
        <f t="shared" ca="1" si="243"/>
        <v>#N/A</v>
      </c>
      <c r="DO170" s="23" t="e">
        <f t="shared" ca="1" si="244"/>
        <v>#N/A</v>
      </c>
      <c r="DP170" s="23" t="e">
        <f t="shared" ca="1" si="245"/>
        <v>#N/A</v>
      </c>
      <c r="DQ170" s="23" t="e">
        <f t="shared" ca="1" si="258"/>
        <v>#N/A</v>
      </c>
      <c r="DR170" s="23" t="e">
        <f t="shared" ca="1" si="259"/>
        <v>#N/A</v>
      </c>
      <c r="DS170" s="228" t="e">
        <f t="shared" ca="1" si="290"/>
        <v>#N/A</v>
      </c>
      <c r="DT170" s="93" t="e">
        <f t="shared" ca="1" si="291"/>
        <v>#N/A</v>
      </c>
      <c r="DU170" s="228" t="e">
        <f t="shared" ca="1" si="292"/>
        <v>#N/A</v>
      </c>
      <c r="DZ170" s="23" t="e">
        <f t="shared" ca="1" si="317"/>
        <v>#N/A</v>
      </c>
      <c r="EA170" s="23" t="e">
        <f t="shared" ca="1" si="318"/>
        <v>#N/A</v>
      </c>
      <c r="EB170" s="23" t="e">
        <f t="shared" ca="1" si="325"/>
        <v>#N/A</v>
      </c>
      <c r="EC170" s="23" t="e">
        <f t="shared" ca="1" si="326"/>
        <v>#N/A</v>
      </c>
      <c r="ED170" s="23" t="e">
        <f t="shared" ca="1" si="347"/>
        <v>#N/A</v>
      </c>
      <c r="EE170" s="23" t="e">
        <f t="shared" ca="1" si="348"/>
        <v>#N/A</v>
      </c>
      <c r="EF170" s="23" t="e">
        <f t="shared" ca="1" si="250"/>
        <v>#N/A</v>
      </c>
      <c r="EG170" s="23" t="e">
        <f t="shared" ca="1" si="251"/>
        <v>#N/A</v>
      </c>
      <c r="EH170" s="23" t="e">
        <f t="shared" ca="1" si="357"/>
        <v>#N/A</v>
      </c>
      <c r="EI170" s="23" t="e">
        <f t="shared" ca="1" si="358"/>
        <v>#N/A</v>
      </c>
      <c r="EJ170" s="23" t="e">
        <f t="shared" ca="1" si="246"/>
        <v>#N/A</v>
      </c>
      <c r="EK170" s="23" t="e">
        <f t="shared" ca="1" si="247"/>
        <v>#N/A</v>
      </c>
      <c r="EL170" s="23" t="e">
        <f t="shared" ca="1" si="256"/>
        <v>#N/A</v>
      </c>
      <c r="EM170" s="23" t="e">
        <f t="shared" ca="1" si="257"/>
        <v>#N/A</v>
      </c>
      <c r="EN170" s="228" t="e">
        <f t="shared" ca="1" si="276"/>
        <v>#N/A</v>
      </c>
      <c r="EO170" s="93" t="e">
        <f t="shared" ca="1" si="277"/>
        <v>#N/A</v>
      </c>
      <c r="EP170" s="93" t="e">
        <f t="shared" ca="1" si="278"/>
        <v>#N/A</v>
      </c>
    </row>
    <row r="171" spans="1:146" x14ac:dyDescent="0.2">
      <c r="A171" s="172" t="e">
        <f ca="1">VLOOKUP($D171,Curves!$A$2:$I$1700,9)</f>
        <v>#N/A</v>
      </c>
      <c r="B171" s="86" t="e">
        <f t="shared" ca="1" si="261"/>
        <v>#N/A</v>
      </c>
      <c r="C171" s="86">
        <f t="shared" si="262"/>
        <v>31</v>
      </c>
      <c r="D171" s="139">
        <v>41852</v>
      </c>
      <c r="E171" s="173" t="e">
        <f ca="1">VLOOKUP($D171,Curves!$A$2:$H$1700,2)*$B171</f>
        <v>#N/A</v>
      </c>
      <c r="F171" s="172" t="e">
        <f ca="1">VLOOKUP($D171,Curves!$A$2:$H$1700,3)*$B171</f>
        <v>#N/A</v>
      </c>
      <c r="G171" s="172" t="e">
        <f ca="1">VLOOKUP($D171,Curves!$A$2:$H$1700,7)*$B171</f>
        <v>#N/A</v>
      </c>
      <c r="H171" s="172" t="e">
        <f ca="1">VLOOKUP($D171,Curves!$A$2:$H$1700,5)*$B171</f>
        <v>#N/A</v>
      </c>
      <c r="I171" s="172" t="e">
        <f ca="1">VLOOKUP($D171,Curves!$A$2:$H$1700,4)*$B171</f>
        <v>#N/A</v>
      </c>
      <c r="J171" s="174" t="e">
        <f ca="1">VLOOKUP($D171,Curves!$A$2:$H$1700,8)*$B171</f>
        <v>#N/A</v>
      </c>
      <c r="K171" s="172" t="e">
        <f t="shared" ca="1" si="263"/>
        <v>#N/A</v>
      </c>
      <c r="L171" s="140" t="e">
        <f ca="1">VLOOKUP($D171,Curves!$N$2:$T$2600,2)*$B171</f>
        <v>#N/A</v>
      </c>
      <c r="M171" s="141" t="e">
        <f ca="1">VLOOKUP($D171,Curves!$N$2:$T$2600,3)*$B171</f>
        <v>#N/A</v>
      </c>
      <c r="N171" s="181" t="e">
        <f t="shared" ca="1" si="264"/>
        <v>#N/A</v>
      </c>
      <c r="O171" s="182" t="e">
        <f t="shared" ca="1" si="265"/>
        <v>#N/A</v>
      </c>
      <c r="P171" s="173" t="e">
        <f t="shared" ca="1" si="260"/>
        <v>#N/A</v>
      </c>
      <c r="Q171" s="140" t="e">
        <f ca="1">VLOOKUP($D171,Curves!$N$2:$T$2600,4)*$B171</f>
        <v>#N/A</v>
      </c>
      <c r="R171" s="141" t="e">
        <f ca="1">VLOOKUP($D171,Curves!$N$2:$T$2600,5)*$B171</f>
        <v>#N/A</v>
      </c>
      <c r="S171" s="181" t="e">
        <f t="shared" ca="1" si="266"/>
        <v>#N/A</v>
      </c>
      <c r="T171" s="182" t="e">
        <f t="shared" ca="1" si="267"/>
        <v>#N/A</v>
      </c>
      <c r="U171" s="151" t="e">
        <f t="shared" ca="1" si="268"/>
        <v>#N/A</v>
      </c>
      <c r="V171" s="151" t="e">
        <f t="shared" ca="1" si="269"/>
        <v>#N/A</v>
      </c>
      <c r="W171" s="151" t="e">
        <f t="shared" ca="1" si="270"/>
        <v>#N/A</v>
      </c>
      <c r="X171" s="343" t="e">
        <f ca="1">VLOOKUP($D171,[2]CurveFetch!$D$8:$S$13000,16,0)*$B171</f>
        <v>#N/A</v>
      </c>
      <c r="Y171" s="141" t="e">
        <f ca="1">VLOOKUP($D171,Curves!$N$2:$T$2600,7)*$B171</f>
        <v>#N/A</v>
      </c>
      <c r="Z171" s="200" t="e">
        <f t="shared" ca="1" si="271"/>
        <v>#N/A</v>
      </c>
      <c r="AA171" s="181" t="e">
        <f t="shared" ca="1" si="272"/>
        <v>#N/A</v>
      </c>
      <c r="AB171" s="181" t="e">
        <f t="shared" ca="1" si="359"/>
        <v>#N/A</v>
      </c>
      <c r="AC171" s="181" t="e">
        <f t="shared" ca="1" si="359"/>
        <v>#N/A</v>
      </c>
      <c r="AD171" s="181" t="e">
        <f t="shared" ca="1" si="274"/>
        <v>#N/A</v>
      </c>
      <c r="AE171" s="182" t="e">
        <f t="shared" ca="1" si="275"/>
        <v>#N/A</v>
      </c>
      <c r="AF171" s="23" t="e">
        <f t="shared" ca="1" si="301"/>
        <v>#N/A</v>
      </c>
      <c r="AG171" s="23" t="e">
        <f t="shared" ca="1" si="302"/>
        <v>#N/A</v>
      </c>
      <c r="AH171" s="23" t="e">
        <f t="shared" ca="1" si="319"/>
        <v>#N/A</v>
      </c>
      <c r="AI171" s="23" t="e">
        <f t="shared" ca="1" si="320"/>
        <v>#N/A</v>
      </c>
      <c r="AJ171" s="23" t="e">
        <f t="shared" ca="1" si="331"/>
        <v>#N/A</v>
      </c>
      <c r="AK171" s="23" t="e">
        <f t="shared" ca="1" si="332"/>
        <v>#N/A</v>
      </c>
      <c r="AL171" s="23" t="e">
        <f t="shared" ca="1" si="341"/>
        <v>#N/A</v>
      </c>
      <c r="AM171" s="23" t="e">
        <f t="shared" ca="1" si="342"/>
        <v>#N/A</v>
      </c>
      <c r="AN171" s="23" t="e">
        <f t="shared" ca="1" si="349"/>
        <v>#N/A</v>
      </c>
      <c r="AO171" s="23" t="e">
        <f t="shared" ca="1" si="350"/>
        <v>#N/A</v>
      </c>
      <c r="AP171" s="23" t="e">
        <f t="shared" ca="1" si="343"/>
        <v>#N/A</v>
      </c>
      <c r="AQ171" s="23" t="e">
        <f t="shared" ca="1" si="344"/>
        <v>#N/A</v>
      </c>
      <c r="AR171" s="23" t="e">
        <f t="shared" ca="1" si="353"/>
        <v>#N/A</v>
      </c>
      <c r="AS171" s="23" t="e">
        <f t="shared" ca="1" si="354"/>
        <v>#N/A</v>
      </c>
      <c r="AT171" s="23" t="e">
        <f t="shared" ca="1" si="248"/>
        <v>#N/A</v>
      </c>
      <c r="AU171" s="23" t="e">
        <f t="shared" ca="1" si="249"/>
        <v>#N/A</v>
      </c>
      <c r="AV171" s="228" t="e">
        <f t="shared" ca="1" si="279"/>
        <v>#N/A</v>
      </c>
      <c r="AW171" s="26" t="e">
        <f t="shared" ca="1" si="280"/>
        <v>#N/A</v>
      </c>
      <c r="AX171" s="228" t="e">
        <f t="shared" ca="1" si="281"/>
        <v>#N/A</v>
      </c>
      <c r="AY171" s="23" t="e">
        <f t="shared" ca="1" si="295"/>
        <v>#N/A</v>
      </c>
      <c r="AZ171" s="23" t="e">
        <f t="shared" ca="1" si="296"/>
        <v>#N/A</v>
      </c>
      <c r="BA171" s="23" t="e">
        <f t="shared" ca="1" si="303"/>
        <v>#N/A</v>
      </c>
      <c r="BB171" s="23" t="e">
        <f t="shared" ca="1" si="304"/>
        <v>#N/A</v>
      </c>
      <c r="BC171" s="23" t="e">
        <f t="shared" ca="1" si="297"/>
        <v>#N/A</v>
      </c>
      <c r="BD171" s="23" t="e">
        <f t="shared" ca="1" si="298"/>
        <v>#N/A</v>
      </c>
      <c r="BE171" s="23" t="e">
        <f t="shared" ca="1" si="305"/>
        <v>#N/A</v>
      </c>
      <c r="BF171" s="23" t="e">
        <f t="shared" ca="1" si="306"/>
        <v>#N/A</v>
      </c>
      <c r="BG171" s="23" t="e">
        <f t="shared" ca="1" si="311"/>
        <v>#N/A</v>
      </c>
      <c r="BH171" s="23" t="e">
        <f t="shared" ca="1" si="312"/>
        <v>#N/A</v>
      </c>
      <c r="BI171" s="23" t="e">
        <f t="shared" ca="1" si="327"/>
        <v>#N/A</v>
      </c>
      <c r="BJ171" s="23" t="e">
        <f t="shared" ca="1" si="328"/>
        <v>#N/A</v>
      </c>
      <c r="BK171" s="23" t="e">
        <f t="shared" ca="1" si="329"/>
        <v>#N/A</v>
      </c>
      <c r="BL171" s="23" t="e">
        <f t="shared" ca="1" si="330"/>
        <v>#N/A</v>
      </c>
      <c r="BM171" s="23" t="e">
        <f t="shared" ca="1" si="333"/>
        <v>#N/A</v>
      </c>
      <c r="BN171" s="23" t="e">
        <f t="shared" ca="1" si="334"/>
        <v>#N/A</v>
      </c>
      <c r="BO171" s="23" t="e">
        <f t="shared" ca="1" si="351"/>
        <v>#N/A</v>
      </c>
      <c r="BP171" s="23" t="e">
        <f t="shared" ca="1" si="352"/>
        <v>#N/A</v>
      </c>
      <c r="BQ171" s="23" t="e">
        <f t="shared" ca="1" si="362"/>
        <v>#N/A</v>
      </c>
      <c r="BR171" s="23" t="e">
        <f t="shared" ca="1" si="363"/>
        <v>#N/A</v>
      </c>
      <c r="BS171" s="23" t="e">
        <f t="shared" ca="1" si="252"/>
        <v>#N/A</v>
      </c>
      <c r="BT171" s="23" t="e">
        <f t="shared" ca="1" si="253"/>
        <v>#N/A</v>
      </c>
      <c r="BU171" s="23" t="e">
        <f t="shared" ca="1" si="254"/>
        <v>#N/A</v>
      </c>
      <c r="BV171" s="23" t="e">
        <f t="shared" ca="1" si="255"/>
        <v>#N/A</v>
      </c>
      <c r="BW171" s="389" t="e">
        <f t="shared" ca="1" si="282"/>
        <v>#N/A</v>
      </c>
      <c r="BX171" s="224" t="e">
        <f t="shared" ca="1" si="283"/>
        <v>#N/A</v>
      </c>
      <c r="BY171" s="93" t="e">
        <f t="shared" ca="1" si="284"/>
        <v>#N/A</v>
      </c>
      <c r="BZ171" s="23" t="e">
        <f t="shared" ca="1" si="309"/>
        <v>#N/A</v>
      </c>
      <c r="CA171" s="23" t="e">
        <f t="shared" ca="1" si="310"/>
        <v>#N/A</v>
      </c>
      <c r="CB171" s="23" t="e">
        <f t="shared" ca="1" si="335"/>
        <v>#N/A</v>
      </c>
      <c r="CC171" s="23" t="e">
        <f t="shared" ca="1" si="336"/>
        <v>#N/A</v>
      </c>
      <c r="CD171" s="23" t="e">
        <f t="shared" ref="CD171:CD234" ca="1" si="366">$CD$7*$J$2*$J$5*$N171</f>
        <v>#N/A</v>
      </c>
      <c r="CE171" s="23" t="e">
        <f t="shared" ref="CE171:CE234" ca="1" si="367">$CD$7*$J$3*$J$5*$O171</f>
        <v>#N/A</v>
      </c>
      <c r="CF171" s="228" t="e">
        <f t="shared" ca="1" si="285"/>
        <v>#N/A</v>
      </c>
      <c r="CG171" s="224" t="e">
        <f t="shared" ca="1" si="286"/>
        <v>#N/A</v>
      </c>
      <c r="CH171" s="228" t="e">
        <f t="shared" ca="1" si="287"/>
        <v>#N/A</v>
      </c>
      <c r="CI171" s="23" t="e">
        <f t="shared" ca="1" si="288"/>
        <v>#N/A</v>
      </c>
      <c r="CJ171" s="23" t="e">
        <f t="shared" ca="1" si="289"/>
        <v>#N/A</v>
      </c>
      <c r="CK171" s="23" t="e">
        <f t="shared" ca="1" si="293"/>
        <v>#N/A</v>
      </c>
      <c r="CL171" s="23" t="e">
        <f t="shared" ca="1" si="294"/>
        <v>#N/A</v>
      </c>
      <c r="CM171" s="23" t="e">
        <f t="shared" ca="1" si="299"/>
        <v>#N/A</v>
      </c>
      <c r="CN171" s="23" t="e">
        <f t="shared" ca="1" si="300"/>
        <v>#N/A</v>
      </c>
      <c r="CO171" s="23" t="e">
        <f t="shared" ca="1" si="307"/>
        <v>#N/A</v>
      </c>
      <c r="CP171" s="23" t="e">
        <f t="shared" ca="1" si="308"/>
        <v>#N/A</v>
      </c>
      <c r="CQ171" s="23" t="e">
        <f t="shared" ca="1" si="313"/>
        <v>#N/A</v>
      </c>
      <c r="CR171" s="23" t="e">
        <f t="shared" ca="1" si="314"/>
        <v>#N/A</v>
      </c>
      <c r="CS171" s="23" t="e">
        <f t="shared" ca="1" si="315"/>
        <v>#N/A</v>
      </c>
      <c r="CT171" s="23" t="e">
        <f t="shared" ca="1" si="316"/>
        <v>#N/A</v>
      </c>
      <c r="CU171" s="23" t="e">
        <f t="shared" ca="1" si="321"/>
        <v>#N/A</v>
      </c>
      <c r="CV171" s="23" t="e">
        <f t="shared" ca="1" si="322"/>
        <v>#N/A</v>
      </c>
      <c r="CW171" s="23" t="e">
        <f t="shared" ca="1" si="360"/>
        <v>#N/A</v>
      </c>
      <c r="CX171" s="23" t="e">
        <f t="shared" ca="1" si="361"/>
        <v>#N/A</v>
      </c>
      <c r="CY171" s="23" t="e">
        <f t="shared" ca="1" si="323"/>
        <v>#N/A</v>
      </c>
      <c r="CZ171" s="23" t="e">
        <f t="shared" ca="1" si="324"/>
        <v>#N/A</v>
      </c>
      <c r="DA171" s="23" t="e">
        <f t="shared" ca="1" si="337"/>
        <v>#N/A</v>
      </c>
      <c r="DB171" s="23" t="e">
        <f t="shared" ca="1" si="338"/>
        <v>#N/A</v>
      </c>
      <c r="DC171" s="23"/>
      <c r="DD171" s="23"/>
      <c r="DE171" s="23" t="e">
        <f t="shared" ca="1" si="339"/>
        <v>#N/A</v>
      </c>
      <c r="DF171" s="23" t="e">
        <f t="shared" ca="1" si="340"/>
        <v>#N/A</v>
      </c>
      <c r="DG171" s="23" t="e">
        <f t="shared" ca="1" si="345"/>
        <v>#N/A</v>
      </c>
      <c r="DH171" s="23" t="e">
        <f t="shared" ca="1" si="346"/>
        <v>#N/A</v>
      </c>
      <c r="DI171" s="23" t="e">
        <f t="shared" ca="1" si="355"/>
        <v>#N/A</v>
      </c>
      <c r="DJ171" s="23" t="e">
        <f t="shared" ca="1" si="356"/>
        <v>#N/A</v>
      </c>
      <c r="DK171" s="23" t="e">
        <f t="shared" ca="1" si="364"/>
        <v>#N/A</v>
      </c>
      <c r="DL171" s="23" t="e">
        <f t="shared" ca="1" si="365"/>
        <v>#N/A</v>
      </c>
      <c r="DM171" s="23" t="e">
        <f t="shared" ref="DM171:DM234" ca="1" si="368">$DM$7*$J$2*$J$5*$AB171</f>
        <v>#N/A</v>
      </c>
      <c r="DN171" s="23" t="e">
        <f t="shared" ref="DN171:DN234" ca="1" si="369">$DM$7*$J$3*$J$5*$AC171</f>
        <v>#N/A</v>
      </c>
      <c r="DO171" s="23" t="e">
        <f t="shared" ref="DO171:DO234" ca="1" si="370">$DO$7*$J$2*$J$5*$AB171</f>
        <v>#N/A</v>
      </c>
      <c r="DP171" s="23" t="e">
        <f t="shared" ref="DP171:DP234" ca="1" si="371">$DO$7*$J$3*$J$5*$AC171</f>
        <v>#N/A</v>
      </c>
      <c r="DQ171" s="23" t="e">
        <f t="shared" ca="1" si="258"/>
        <v>#N/A</v>
      </c>
      <c r="DR171" s="23" t="e">
        <f t="shared" ca="1" si="259"/>
        <v>#N/A</v>
      </c>
      <c r="DS171" s="228" t="e">
        <f t="shared" ca="1" si="290"/>
        <v>#N/A</v>
      </c>
      <c r="DT171" s="93" t="e">
        <f t="shared" ca="1" si="291"/>
        <v>#N/A</v>
      </c>
      <c r="DU171" s="228" t="e">
        <f t="shared" ca="1" si="292"/>
        <v>#N/A</v>
      </c>
      <c r="DZ171" s="23" t="e">
        <f t="shared" ca="1" si="317"/>
        <v>#N/A</v>
      </c>
      <c r="EA171" s="23" t="e">
        <f t="shared" ca="1" si="318"/>
        <v>#N/A</v>
      </c>
      <c r="EB171" s="23" t="e">
        <f t="shared" ca="1" si="325"/>
        <v>#N/A</v>
      </c>
      <c r="EC171" s="23" t="e">
        <f t="shared" ca="1" si="326"/>
        <v>#N/A</v>
      </c>
      <c r="ED171" s="23" t="e">
        <f t="shared" ca="1" si="347"/>
        <v>#N/A</v>
      </c>
      <c r="EE171" s="23" t="e">
        <f t="shared" ca="1" si="348"/>
        <v>#N/A</v>
      </c>
      <c r="EF171" s="23" t="e">
        <f t="shared" ca="1" si="250"/>
        <v>#N/A</v>
      </c>
      <c r="EG171" s="23" t="e">
        <f t="shared" ca="1" si="251"/>
        <v>#N/A</v>
      </c>
      <c r="EH171" s="23" t="e">
        <f t="shared" ca="1" si="357"/>
        <v>#N/A</v>
      </c>
      <c r="EI171" s="23" t="e">
        <f t="shared" ca="1" si="358"/>
        <v>#N/A</v>
      </c>
      <c r="EJ171" s="23" t="e">
        <f t="shared" ref="EJ171:EJ234" ca="1" si="372">$EJ$7*$J$2*$J$5*$AB171</f>
        <v>#N/A</v>
      </c>
      <c r="EK171" s="23" t="e">
        <f t="shared" ref="EK171:EK234" ca="1" si="373">$EJ$7*$J$3*$J$5*$AC171</f>
        <v>#N/A</v>
      </c>
      <c r="EL171" s="23" t="e">
        <f t="shared" ca="1" si="256"/>
        <v>#N/A</v>
      </c>
      <c r="EM171" s="23" t="e">
        <f t="shared" ca="1" si="257"/>
        <v>#N/A</v>
      </c>
      <c r="EN171" s="228" t="e">
        <f t="shared" ca="1" si="276"/>
        <v>#N/A</v>
      </c>
      <c r="EO171" s="93" t="e">
        <f t="shared" ca="1" si="277"/>
        <v>#N/A</v>
      </c>
      <c r="EP171" s="93" t="e">
        <f t="shared" ca="1" si="278"/>
        <v>#N/A</v>
      </c>
    </row>
    <row r="172" spans="1:146" x14ac:dyDescent="0.2">
      <c r="A172" s="172" t="e">
        <f ca="1">VLOOKUP($D172,Curves!$A$2:$I$1700,9)</f>
        <v>#N/A</v>
      </c>
      <c r="B172" s="86" t="e">
        <f t="shared" ca="1" si="261"/>
        <v>#N/A</v>
      </c>
      <c r="C172" s="86">
        <f t="shared" si="262"/>
        <v>30</v>
      </c>
      <c r="D172" s="139">
        <v>41883</v>
      </c>
      <c r="E172" s="173" t="e">
        <f ca="1">VLOOKUP($D172,Curves!$A$2:$H$1700,2)*$B172</f>
        <v>#N/A</v>
      </c>
      <c r="F172" s="172" t="e">
        <f ca="1">VLOOKUP($D172,Curves!$A$2:$H$1700,3)*$B172</f>
        <v>#N/A</v>
      </c>
      <c r="G172" s="172" t="e">
        <f ca="1">VLOOKUP($D172,Curves!$A$2:$H$1700,7)*$B172</f>
        <v>#N/A</v>
      </c>
      <c r="H172" s="172" t="e">
        <f ca="1">VLOOKUP($D172,Curves!$A$2:$H$1700,5)*$B172</f>
        <v>#N/A</v>
      </c>
      <c r="I172" s="172" t="e">
        <f ca="1">VLOOKUP($D172,Curves!$A$2:$H$1700,4)*$B172</f>
        <v>#N/A</v>
      </c>
      <c r="J172" s="174" t="e">
        <f ca="1">VLOOKUP($D172,Curves!$A$2:$H$1700,8)*$B172</f>
        <v>#N/A</v>
      </c>
      <c r="K172" s="172" t="e">
        <f t="shared" ca="1" si="263"/>
        <v>#N/A</v>
      </c>
      <c r="L172" s="140" t="e">
        <f ca="1">VLOOKUP($D172,Curves!$N$2:$T$2600,2)*$B172</f>
        <v>#N/A</v>
      </c>
      <c r="M172" s="141" t="e">
        <f ca="1">VLOOKUP($D172,Curves!$N$2:$T$2600,3)*$B172</f>
        <v>#N/A</v>
      </c>
      <c r="N172" s="181" t="e">
        <f t="shared" ca="1" si="264"/>
        <v>#N/A</v>
      </c>
      <c r="O172" s="182" t="e">
        <f t="shared" ca="1" si="265"/>
        <v>#N/A</v>
      </c>
      <c r="P172" s="173" t="e">
        <f t="shared" ca="1" si="260"/>
        <v>#N/A</v>
      </c>
      <c r="Q172" s="140" t="e">
        <f ca="1">VLOOKUP($D172,Curves!$N$2:$T$2600,4)*$B172</f>
        <v>#N/A</v>
      </c>
      <c r="R172" s="141" t="e">
        <f ca="1">VLOOKUP($D172,Curves!$N$2:$T$2600,5)*$B172</f>
        <v>#N/A</v>
      </c>
      <c r="S172" s="181" t="e">
        <f t="shared" ca="1" si="266"/>
        <v>#N/A</v>
      </c>
      <c r="T172" s="182" t="e">
        <f t="shared" ca="1" si="267"/>
        <v>#N/A</v>
      </c>
      <c r="U172" s="151" t="e">
        <f t="shared" ca="1" si="268"/>
        <v>#N/A</v>
      </c>
      <c r="V172" s="151" t="e">
        <f t="shared" ca="1" si="269"/>
        <v>#N/A</v>
      </c>
      <c r="W172" s="151" t="e">
        <f t="shared" ca="1" si="270"/>
        <v>#N/A</v>
      </c>
      <c r="X172" s="343" t="e">
        <f ca="1">VLOOKUP($D172,[2]CurveFetch!$D$8:$S$13000,16,0)*$B172</f>
        <v>#N/A</v>
      </c>
      <c r="Y172" s="141" t="e">
        <f ca="1">VLOOKUP($D172,Curves!$N$2:$T$2600,7)*$B172</f>
        <v>#N/A</v>
      </c>
      <c r="Z172" s="200" t="e">
        <f t="shared" ca="1" si="271"/>
        <v>#N/A</v>
      </c>
      <c r="AA172" s="181" t="e">
        <f t="shared" ca="1" si="272"/>
        <v>#N/A</v>
      </c>
      <c r="AB172" s="181" t="e">
        <f t="shared" ca="1" si="359"/>
        <v>#N/A</v>
      </c>
      <c r="AC172" s="181" t="e">
        <f t="shared" ca="1" si="359"/>
        <v>#N/A</v>
      </c>
      <c r="AD172" s="181" t="e">
        <f t="shared" ca="1" si="274"/>
        <v>#N/A</v>
      </c>
      <c r="AE172" s="182" t="e">
        <f t="shared" ca="1" si="275"/>
        <v>#N/A</v>
      </c>
      <c r="AF172" s="23" t="e">
        <f t="shared" ca="1" si="301"/>
        <v>#N/A</v>
      </c>
      <c r="AG172" s="23" t="e">
        <f t="shared" ca="1" si="302"/>
        <v>#N/A</v>
      </c>
      <c r="AH172" s="23" t="e">
        <f t="shared" ca="1" si="319"/>
        <v>#N/A</v>
      </c>
      <c r="AI172" s="23" t="e">
        <f t="shared" ca="1" si="320"/>
        <v>#N/A</v>
      </c>
      <c r="AJ172" s="23" t="e">
        <f t="shared" ca="1" si="331"/>
        <v>#N/A</v>
      </c>
      <c r="AK172" s="23" t="e">
        <f t="shared" ca="1" si="332"/>
        <v>#N/A</v>
      </c>
      <c r="AL172" s="23" t="e">
        <f t="shared" ca="1" si="341"/>
        <v>#N/A</v>
      </c>
      <c r="AM172" s="23" t="e">
        <f t="shared" ca="1" si="342"/>
        <v>#N/A</v>
      </c>
      <c r="AN172" s="23" t="e">
        <f t="shared" ca="1" si="349"/>
        <v>#N/A</v>
      </c>
      <c r="AO172" s="23" t="e">
        <f t="shared" ca="1" si="350"/>
        <v>#N/A</v>
      </c>
      <c r="AP172" s="23" t="e">
        <f t="shared" ca="1" si="343"/>
        <v>#N/A</v>
      </c>
      <c r="AQ172" s="23" t="e">
        <f t="shared" ca="1" si="344"/>
        <v>#N/A</v>
      </c>
      <c r="AR172" s="23" t="e">
        <f t="shared" ca="1" si="353"/>
        <v>#N/A</v>
      </c>
      <c r="AS172" s="23" t="e">
        <f t="shared" ca="1" si="354"/>
        <v>#N/A</v>
      </c>
      <c r="AT172" s="23" t="e">
        <f t="shared" ref="AT172:AT235" ca="1" si="374">$AT$7*$J$2*$J$5*$N172</f>
        <v>#N/A</v>
      </c>
      <c r="AU172" s="23" t="e">
        <f t="shared" ref="AU172:AU235" ca="1" si="375">$AT$7*$J$3*$J$5*$O172</f>
        <v>#N/A</v>
      </c>
      <c r="AV172" s="228" t="e">
        <f t="shared" ca="1" si="279"/>
        <v>#N/A</v>
      </c>
      <c r="AW172" s="26" t="e">
        <f t="shared" ca="1" si="280"/>
        <v>#N/A</v>
      </c>
      <c r="AX172" s="228" t="e">
        <f t="shared" ca="1" si="281"/>
        <v>#N/A</v>
      </c>
      <c r="AY172" s="23" t="e">
        <f t="shared" ca="1" si="295"/>
        <v>#N/A</v>
      </c>
      <c r="AZ172" s="23" t="e">
        <f t="shared" ca="1" si="296"/>
        <v>#N/A</v>
      </c>
      <c r="BA172" s="23" t="e">
        <f t="shared" ca="1" si="303"/>
        <v>#N/A</v>
      </c>
      <c r="BB172" s="23" t="e">
        <f t="shared" ca="1" si="304"/>
        <v>#N/A</v>
      </c>
      <c r="BC172" s="23" t="e">
        <f t="shared" ca="1" si="297"/>
        <v>#N/A</v>
      </c>
      <c r="BD172" s="23" t="e">
        <f t="shared" ca="1" si="298"/>
        <v>#N/A</v>
      </c>
      <c r="BE172" s="23" t="e">
        <f t="shared" ca="1" si="305"/>
        <v>#N/A</v>
      </c>
      <c r="BF172" s="23" t="e">
        <f t="shared" ca="1" si="306"/>
        <v>#N/A</v>
      </c>
      <c r="BG172" s="23" t="e">
        <f t="shared" ca="1" si="311"/>
        <v>#N/A</v>
      </c>
      <c r="BH172" s="23" t="e">
        <f t="shared" ca="1" si="312"/>
        <v>#N/A</v>
      </c>
      <c r="BI172" s="23" t="e">
        <f t="shared" ca="1" si="327"/>
        <v>#N/A</v>
      </c>
      <c r="BJ172" s="23" t="e">
        <f t="shared" ca="1" si="328"/>
        <v>#N/A</v>
      </c>
      <c r="BK172" s="23" t="e">
        <f t="shared" ca="1" si="329"/>
        <v>#N/A</v>
      </c>
      <c r="BL172" s="23" t="e">
        <f t="shared" ca="1" si="330"/>
        <v>#N/A</v>
      </c>
      <c r="BM172" s="23" t="e">
        <f t="shared" ca="1" si="333"/>
        <v>#N/A</v>
      </c>
      <c r="BN172" s="23" t="e">
        <f t="shared" ca="1" si="334"/>
        <v>#N/A</v>
      </c>
      <c r="BO172" s="23" t="e">
        <f t="shared" ca="1" si="351"/>
        <v>#N/A</v>
      </c>
      <c r="BP172" s="23" t="e">
        <f t="shared" ca="1" si="352"/>
        <v>#N/A</v>
      </c>
      <c r="BQ172" s="23" t="e">
        <f t="shared" ca="1" si="362"/>
        <v>#N/A</v>
      </c>
      <c r="BR172" s="23" t="e">
        <f t="shared" ca="1" si="363"/>
        <v>#N/A</v>
      </c>
      <c r="BS172" s="23" t="e">
        <f t="shared" ca="1" si="252"/>
        <v>#N/A</v>
      </c>
      <c r="BT172" s="23" t="e">
        <f t="shared" ca="1" si="253"/>
        <v>#N/A</v>
      </c>
      <c r="BU172" s="23" t="e">
        <f t="shared" ca="1" si="254"/>
        <v>#N/A</v>
      </c>
      <c r="BV172" s="23" t="e">
        <f t="shared" ca="1" si="255"/>
        <v>#N/A</v>
      </c>
      <c r="BW172" s="389" t="e">
        <f t="shared" ca="1" si="282"/>
        <v>#N/A</v>
      </c>
      <c r="BX172" s="224" t="e">
        <f t="shared" ca="1" si="283"/>
        <v>#N/A</v>
      </c>
      <c r="BY172" s="93" t="e">
        <f t="shared" ca="1" si="284"/>
        <v>#N/A</v>
      </c>
      <c r="BZ172" s="23" t="e">
        <f t="shared" ca="1" si="309"/>
        <v>#N/A</v>
      </c>
      <c r="CA172" s="23" t="e">
        <f t="shared" ca="1" si="310"/>
        <v>#N/A</v>
      </c>
      <c r="CB172" s="23" t="e">
        <f t="shared" ca="1" si="335"/>
        <v>#N/A</v>
      </c>
      <c r="CC172" s="23" t="e">
        <f t="shared" ca="1" si="336"/>
        <v>#N/A</v>
      </c>
      <c r="CD172" s="23" t="e">
        <f t="shared" ca="1" si="366"/>
        <v>#N/A</v>
      </c>
      <c r="CE172" s="23" t="e">
        <f t="shared" ca="1" si="367"/>
        <v>#N/A</v>
      </c>
      <c r="CF172" s="228" t="e">
        <f t="shared" ca="1" si="285"/>
        <v>#N/A</v>
      </c>
      <c r="CG172" s="224" t="e">
        <f t="shared" ca="1" si="286"/>
        <v>#N/A</v>
      </c>
      <c r="CH172" s="228" t="e">
        <f t="shared" ca="1" si="287"/>
        <v>#N/A</v>
      </c>
      <c r="CI172" s="23" t="e">
        <f t="shared" ca="1" si="288"/>
        <v>#N/A</v>
      </c>
      <c r="CJ172" s="23" t="e">
        <f t="shared" ca="1" si="289"/>
        <v>#N/A</v>
      </c>
      <c r="CK172" s="23" t="e">
        <f t="shared" ca="1" si="293"/>
        <v>#N/A</v>
      </c>
      <c r="CL172" s="23" t="e">
        <f t="shared" ca="1" si="294"/>
        <v>#N/A</v>
      </c>
      <c r="CM172" s="23" t="e">
        <f t="shared" ca="1" si="299"/>
        <v>#N/A</v>
      </c>
      <c r="CN172" s="23" t="e">
        <f t="shared" ca="1" si="300"/>
        <v>#N/A</v>
      </c>
      <c r="CO172" s="23" t="e">
        <f t="shared" ca="1" si="307"/>
        <v>#N/A</v>
      </c>
      <c r="CP172" s="23" t="e">
        <f t="shared" ca="1" si="308"/>
        <v>#N/A</v>
      </c>
      <c r="CQ172" s="23" t="e">
        <f t="shared" ca="1" si="313"/>
        <v>#N/A</v>
      </c>
      <c r="CR172" s="23" t="e">
        <f t="shared" ca="1" si="314"/>
        <v>#N/A</v>
      </c>
      <c r="CS172" s="23" t="e">
        <f t="shared" ca="1" si="315"/>
        <v>#N/A</v>
      </c>
      <c r="CT172" s="23" t="e">
        <f t="shared" ca="1" si="316"/>
        <v>#N/A</v>
      </c>
      <c r="CU172" s="23" t="e">
        <f t="shared" ca="1" si="321"/>
        <v>#N/A</v>
      </c>
      <c r="CV172" s="23" t="e">
        <f t="shared" ca="1" si="322"/>
        <v>#N/A</v>
      </c>
      <c r="CW172" s="23" t="e">
        <f t="shared" ca="1" si="360"/>
        <v>#N/A</v>
      </c>
      <c r="CX172" s="23" t="e">
        <f t="shared" ca="1" si="361"/>
        <v>#N/A</v>
      </c>
      <c r="CY172" s="23" t="e">
        <f t="shared" ca="1" si="323"/>
        <v>#N/A</v>
      </c>
      <c r="CZ172" s="23" t="e">
        <f t="shared" ca="1" si="324"/>
        <v>#N/A</v>
      </c>
      <c r="DA172" s="23" t="e">
        <f t="shared" ca="1" si="337"/>
        <v>#N/A</v>
      </c>
      <c r="DB172" s="23" t="e">
        <f t="shared" ca="1" si="338"/>
        <v>#N/A</v>
      </c>
      <c r="DC172" s="23"/>
      <c r="DD172" s="23"/>
      <c r="DE172" s="23" t="e">
        <f t="shared" ca="1" si="339"/>
        <v>#N/A</v>
      </c>
      <c r="DF172" s="23" t="e">
        <f t="shared" ca="1" si="340"/>
        <v>#N/A</v>
      </c>
      <c r="DG172" s="23" t="e">
        <f t="shared" ca="1" si="345"/>
        <v>#N/A</v>
      </c>
      <c r="DH172" s="23" t="e">
        <f t="shared" ca="1" si="346"/>
        <v>#N/A</v>
      </c>
      <c r="DI172" s="23" t="e">
        <f t="shared" ca="1" si="355"/>
        <v>#N/A</v>
      </c>
      <c r="DJ172" s="23" t="e">
        <f t="shared" ca="1" si="356"/>
        <v>#N/A</v>
      </c>
      <c r="DK172" s="23" t="e">
        <f t="shared" ca="1" si="364"/>
        <v>#N/A</v>
      </c>
      <c r="DL172" s="23" t="e">
        <f t="shared" ca="1" si="365"/>
        <v>#N/A</v>
      </c>
      <c r="DM172" s="23" t="e">
        <f t="shared" ca="1" si="368"/>
        <v>#N/A</v>
      </c>
      <c r="DN172" s="23" t="e">
        <f t="shared" ca="1" si="369"/>
        <v>#N/A</v>
      </c>
      <c r="DO172" s="23" t="e">
        <f t="shared" ca="1" si="370"/>
        <v>#N/A</v>
      </c>
      <c r="DP172" s="23" t="e">
        <f t="shared" ca="1" si="371"/>
        <v>#N/A</v>
      </c>
      <c r="DQ172" s="23" t="e">
        <f t="shared" ca="1" si="258"/>
        <v>#N/A</v>
      </c>
      <c r="DR172" s="23" t="e">
        <f t="shared" ca="1" si="259"/>
        <v>#N/A</v>
      </c>
      <c r="DS172" s="228" t="e">
        <f t="shared" ca="1" si="290"/>
        <v>#N/A</v>
      </c>
      <c r="DT172" s="93" t="e">
        <f t="shared" ca="1" si="291"/>
        <v>#N/A</v>
      </c>
      <c r="DU172" s="228" t="e">
        <f t="shared" ca="1" si="292"/>
        <v>#N/A</v>
      </c>
      <c r="DZ172" s="23" t="e">
        <f t="shared" ca="1" si="317"/>
        <v>#N/A</v>
      </c>
      <c r="EA172" s="23" t="e">
        <f t="shared" ca="1" si="318"/>
        <v>#N/A</v>
      </c>
      <c r="EB172" s="23" t="e">
        <f t="shared" ca="1" si="325"/>
        <v>#N/A</v>
      </c>
      <c r="EC172" s="23" t="e">
        <f t="shared" ca="1" si="326"/>
        <v>#N/A</v>
      </c>
      <c r="ED172" s="23" t="e">
        <f t="shared" ca="1" si="347"/>
        <v>#N/A</v>
      </c>
      <c r="EE172" s="23" t="e">
        <f t="shared" ca="1" si="348"/>
        <v>#N/A</v>
      </c>
      <c r="EF172" s="23" t="e">
        <f t="shared" ref="EF172:EF235" ca="1" si="376">$EF$7*$J$2*$J$5*$AB172</f>
        <v>#N/A</v>
      </c>
      <c r="EG172" s="23" t="e">
        <f t="shared" ref="EG172:EG235" ca="1" si="377">$EF$7*$J$3*$J$5*$AC172</f>
        <v>#N/A</v>
      </c>
      <c r="EH172" s="23" t="e">
        <f t="shared" ca="1" si="357"/>
        <v>#N/A</v>
      </c>
      <c r="EI172" s="23" t="e">
        <f t="shared" ca="1" si="358"/>
        <v>#N/A</v>
      </c>
      <c r="EJ172" s="23" t="e">
        <f t="shared" ca="1" si="372"/>
        <v>#N/A</v>
      </c>
      <c r="EK172" s="23" t="e">
        <f t="shared" ca="1" si="373"/>
        <v>#N/A</v>
      </c>
      <c r="EL172" s="23" t="e">
        <f t="shared" ca="1" si="256"/>
        <v>#N/A</v>
      </c>
      <c r="EM172" s="23" t="e">
        <f t="shared" ca="1" si="257"/>
        <v>#N/A</v>
      </c>
      <c r="EN172" s="228" t="e">
        <f t="shared" ca="1" si="276"/>
        <v>#N/A</v>
      </c>
      <c r="EO172" s="93" t="e">
        <f t="shared" ca="1" si="277"/>
        <v>#N/A</v>
      </c>
      <c r="EP172" s="93" t="e">
        <f t="shared" ca="1" si="278"/>
        <v>#N/A</v>
      </c>
    </row>
    <row r="173" spans="1:146" x14ac:dyDescent="0.2">
      <c r="A173" s="172">
        <f ca="1">VLOOKUP($D173,Curves!$A$2:$I$1700,9)</f>
        <v>6.1463855809318999E-2</v>
      </c>
      <c r="B173" s="86">
        <f t="shared" ca="1" si="261"/>
        <v>0.99569990500668559</v>
      </c>
      <c r="C173" s="86">
        <f t="shared" si="262"/>
        <v>31</v>
      </c>
      <c r="D173" s="139">
        <v>41913</v>
      </c>
      <c r="E173" s="173">
        <f ca="1">VLOOKUP($D173,Curves!$A$2:$H$1700,2)*$B173</f>
        <v>4.4916022714851591</v>
      </c>
      <c r="F173" s="172">
        <f ca="1">VLOOKUP($D173,Curves!$A$2:$H$1700,3)*$B173</f>
        <v>0.29373147197697225</v>
      </c>
      <c r="G173" s="172">
        <f ca="1">VLOOKUP($D173,Curves!$A$2:$H$1700,7)*$B173</f>
        <v>-0.18918298195127026</v>
      </c>
      <c r="H173" s="172">
        <f ca="1">VLOOKUP($D173,Curves!$A$2:$H$1700,5)*$B173</f>
        <v>9.9569990500668563E-3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35.687017036138691</v>
      </c>
      <c r="L173" s="140">
        <f ca="1">VLOOKUP($D173,Curves!$N$2:$T$2600,2)*$B173</f>
        <v>68.387158725621688</v>
      </c>
      <c r="M173" s="141">
        <f ca="1">VLOOKUP($D173,Curves!$N$2:$T$2600,3)*$B173</f>
        <v>34.193579362810844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35.687017036138691</v>
      </c>
      <c r="Q173" s="140">
        <f ca="1">VLOOKUP($D173,Curves!$N$2:$T$2600,4)*$B173</f>
        <v>68.387158725621688</v>
      </c>
      <c r="R173" s="141">
        <f ca="1">VLOOKUP($D173,Curves!$N$2:$T$2600,5)*$B173</f>
        <v>34.193579362810844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34.268144671504167</v>
      </c>
      <c r="V173" s="151">
        <f t="shared" ca="1" si="269"/>
        <v>35.761694529014193</v>
      </c>
      <c r="W173" s="151">
        <f t="shared" ca="1" si="270"/>
        <v>35.687017036138691</v>
      </c>
      <c r="X173" s="343">
        <f ca="1">VLOOKUP($D173,[2]CurveFetch!$D$8:$S$13000,16,0)*$B173</f>
        <v>68.387158725621688</v>
      </c>
      <c r="Y173" s="141">
        <f ca="1">VLOOKUP($D173,Curves!$N$2:$T$2600,7)*$B173</f>
        <v>34.193579362810844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6.148836139385E-2</v>
      </c>
      <c r="B174" s="86">
        <f t="shared" ca="1" si="261"/>
        <v>0.99059335328301457</v>
      </c>
      <c r="C174" s="86">
        <f t="shared" si="262"/>
        <v>30</v>
      </c>
      <c r="D174" s="139">
        <v>41944</v>
      </c>
      <c r="E174" s="173">
        <f ca="1">VLOOKUP($D174,Curves!$A$2:$H$1700,2)*$B174</f>
        <v>4.6072496861193004</v>
      </c>
      <c r="F174" s="172">
        <f ca="1">VLOOKUP($D174,Curves!$A$2:$H$1700,3)*$B174</f>
        <v>0.11887120239396175</v>
      </c>
      <c r="G174" s="172">
        <f ca="1">VLOOKUP($D174,Curves!$A$2:$H$1700,7)*$B174</f>
        <v>-0.18821273712377276</v>
      </c>
      <c r="H174" s="172">
        <f ca="1">VLOOKUP($D174,Curves!$A$2:$H$1700,5)*$B174</f>
        <v>9.905933532830145E-3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36.554372645894752</v>
      </c>
      <c r="L174" s="140">
        <f ca="1">VLOOKUP($D174,Curves!$N$2:$T$2600,2)*$B174</f>
        <v>38.31862738837021</v>
      </c>
      <c r="M174" s="141">
        <f ca="1">VLOOKUP($D174,Curves!$N$2:$T$2600,3)*$B174</f>
        <v>19.159313694185105</v>
      </c>
      <c r="N174" s="181">
        <f t="shared" ca="1" si="264"/>
        <v>1</v>
      </c>
      <c r="O174" s="182">
        <f t="shared" ca="1" si="265"/>
        <v>0</v>
      </c>
      <c r="P174" s="173">
        <f t="shared" ca="1" si="260"/>
        <v>36.554372645894752</v>
      </c>
      <c r="Q174" s="140">
        <f ca="1">VLOOKUP($D174,Curves!$N$2:$T$2600,4)*$B174</f>
        <v>38.31862738837021</v>
      </c>
      <c r="R174" s="141">
        <f ca="1">VLOOKUP($D174,Curves!$N$2:$T$2600,5)*$B174</f>
        <v>19.159313694185105</v>
      </c>
      <c r="S174" s="181">
        <f t="shared" ca="1" si="266"/>
        <v>1</v>
      </c>
      <c r="T174" s="182">
        <f t="shared" ca="1" si="267"/>
        <v>0</v>
      </c>
      <c r="U174" s="151">
        <f t="shared" ca="1" si="268"/>
        <v>35.142777117466458</v>
      </c>
      <c r="V174" s="151">
        <f t="shared" ca="1" si="269"/>
        <v>36.628667147390985</v>
      </c>
      <c r="W174" s="151">
        <f t="shared" ca="1" si="270"/>
        <v>36.554372645894752</v>
      </c>
      <c r="X174" s="343">
        <f ca="1">VLOOKUP($D174,[2]CurveFetch!$D$8:$S$13000,16,0)*$B174</f>
        <v>38.31862738837021</v>
      </c>
      <c r="Y174" s="141">
        <f ca="1">VLOOKUP($D174,Curves!$N$2:$T$2600,7)*$B174</f>
        <v>19.159313694185105</v>
      </c>
      <c r="Z174" s="200">
        <f t="shared" ca="1" si="271"/>
        <v>1</v>
      </c>
      <c r="AA174" s="181">
        <f t="shared" ca="1" si="272"/>
        <v>0</v>
      </c>
      <c r="AB174" s="181">
        <f t="shared" ca="1" si="359"/>
        <v>1</v>
      </c>
      <c r="AC174" s="181">
        <f t="shared" ca="1" si="359"/>
        <v>1</v>
      </c>
      <c r="AD174" s="181">
        <f t="shared" ca="1" si="274"/>
        <v>1</v>
      </c>
      <c r="AE174" s="182">
        <f t="shared" ca="1" si="275"/>
        <v>0</v>
      </c>
      <c r="AF174" s="23">
        <f t="shared" ca="1" si="301"/>
        <v>5880</v>
      </c>
      <c r="AG174" s="23">
        <f t="shared" ca="1" si="302"/>
        <v>0</v>
      </c>
      <c r="AH174" s="23">
        <f t="shared" ca="1" si="319"/>
        <v>48000</v>
      </c>
      <c r="AI174" s="23">
        <f t="shared" ca="1" si="320"/>
        <v>0</v>
      </c>
      <c r="AJ174" s="23">
        <f t="shared" ca="1" si="331"/>
        <v>54000</v>
      </c>
      <c r="AK174" s="23">
        <f t="shared" ca="1" si="332"/>
        <v>0</v>
      </c>
      <c r="AL174" s="23">
        <f t="shared" ca="1" si="341"/>
        <v>60000</v>
      </c>
      <c r="AM174" s="23">
        <f t="shared" ca="1" si="342"/>
        <v>0</v>
      </c>
      <c r="AN174" s="23">
        <f t="shared" ca="1" si="349"/>
        <v>60000</v>
      </c>
      <c r="AO174" s="23">
        <f t="shared" ca="1" si="350"/>
        <v>0</v>
      </c>
      <c r="AP174" s="23">
        <f t="shared" ca="1" si="343"/>
        <v>86400</v>
      </c>
      <c r="AQ174" s="23">
        <f t="shared" ca="1" si="344"/>
        <v>0</v>
      </c>
      <c r="AR174" s="23">
        <f t="shared" ca="1" si="353"/>
        <v>61200</v>
      </c>
      <c r="AS174" s="23">
        <f t="shared" ca="1" si="354"/>
        <v>0</v>
      </c>
      <c r="AT174" s="23">
        <f t="shared" ca="1" si="374"/>
        <v>132000</v>
      </c>
      <c r="AU174" s="23">
        <f t="shared" ca="1" si="375"/>
        <v>0</v>
      </c>
      <c r="AV174" s="228">
        <f t="shared" ca="1" si="279"/>
        <v>152280</v>
      </c>
      <c r="AW174" s="26">
        <f t="shared" ca="1" si="280"/>
        <v>447480</v>
      </c>
      <c r="AX174" s="228">
        <f t="shared" ca="1" si="281"/>
        <v>507480</v>
      </c>
      <c r="AY174" s="23">
        <f t="shared" ca="1" si="295"/>
        <v>62400</v>
      </c>
      <c r="AZ174" s="23">
        <f t="shared" ca="1" si="296"/>
        <v>0</v>
      </c>
      <c r="BA174" s="23">
        <f t="shared" ca="1" si="303"/>
        <v>60000</v>
      </c>
      <c r="BB174" s="23">
        <f t="shared" ca="1" si="304"/>
        <v>0</v>
      </c>
      <c r="BC174" s="23">
        <f t="shared" ca="1" si="297"/>
        <v>10560</v>
      </c>
      <c r="BD174" s="23">
        <f t="shared" ca="1" si="298"/>
        <v>0</v>
      </c>
      <c r="BE174" s="23">
        <f t="shared" ca="1" si="305"/>
        <v>6120</v>
      </c>
      <c r="BF174" s="23">
        <f t="shared" ca="1" si="306"/>
        <v>0</v>
      </c>
      <c r="BG174" s="23">
        <f t="shared" ca="1" si="311"/>
        <v>20400</v>
      </c>
      <c r="BH174" s="23">
        <f t="shared" ca="1" si="312"/>
        <v>0</v>
      </c>
      <c r="BI174" s="23">
        <f t="shared" ca="1" si="327"/>
        <v>105600</v>
      </c>
      <c r="BJ174" s="23">
        <f t="shared" ca="1" si="328"/>
        <v>0</v>
      </c>
      <c r="BK174" s="23">
        <f t="shared" ca="1" si="329"/>
        <v>127200</v>
      </c>
      <c r="BL174" s="23">
        <f t="shared" ca="1" si="330"/>
        <v>0</v>
      </c>
      <c r="BM174" s="23">
        <f t="shared" ca="1" si="333"/>
        <v>60000</v>
      </c>
      <c r="BN174" s="23">
        <f t="shared" ca="1" si="334"/>
        <v>0</v>
      </c>
      <c r="BO174" s="23">
        <f t="shared" ca="1" si="351"/>
        <v>63600</v>
      </c>
      <c r="BP174" s="23">
        <f t="shared" ca="1" si="352"/>
        <v>0</v>
      </c>
      <c r="BQ174" s="23">
        <f t="shared" ca="1" si="362"/>
        <v>62400</v>
      </c>
      <c r="BR174" s="23">
        <f t="shared" ca="1" si="363"/>
        <v>0</v>
      </c>
      <c r="BS174" s="23">
        <f t="shared" ca="1" si="252"/>
        <v>132000</v>
      </c>
      <c r="BT174" s="23">
        <f t="shared" ca="1" si="253"/>
        <v>0</v>
      </c>
      <c r="BU174" s="23">
        <f t="shared" ca="1" si="254"/>
        <v>120000</v>
      </c>
      <c r="BV174" s="23">
        <f t="shared" ca="1" si="255"/>
        <v>0</v>
      </c>
      <c r="BW174" s="389">
        <f t="shared" ca="1" si="282"/>
        <v>371880</v>
      </c>
      <c r="BX174" s="224">
        <f t="shared" ca="1" si="283"/>
        <v>623880</v>
      </c>
      <c r="BY174" s="93">
        <f t="shared" ca="1" si="284"/>
        <v>830280</v>
      </c>
      <c r="BZ174" s="23">
        <f t="shared" ca="1" si="309"/>
        <v>125760</v>
      </c>
      <c r="CA174" s="23">
        <f t="shared" ca="1" si="310"/>
        <v>0</v>
      </c>
      <c r="CB174" s="23">
        <f t="shared" ca="1" si="335"/>
        <v>115200</v>
      </c>
      <c r="CC174" s="23">
        <f t="shared" ca="1" si="336"/>
        <v>0</v>
      </c>
      <c r="CD174" s="23">
        <f t="shared" ca="1" si="366"/>
        <v>120000</v>
      </c>
      <c r="CE174" s="23">
        <f t="shared" ca="1" si="367"/>
        <v>0</v>
      </c>
      <c r="CF174" s="228">
        <f t="shared" ca="1" si="285"/>
        <v>125760</v>
      </c>
      <c r="CG174" s="224">
        <f t="shared" ca="1" si="286"/>
        <v>240960</v>
      </c>
      <c r="CH174" s="228">
        <f t="shared" ca="1" si="287"/>
        <v>360960</v>
      </c>
      <c r="CI174" s="23">
        <f t="shared" ca="1" si="288"/>
        <v>65400</v>
      </c>
      <c r="CJ174" s="23">
        <f t="shared" ca="1" si="289"/>
        <v>32700</v>
      </c>
      <c r="CK174" s="23">
        <f t="shared" ca="1" si="293"/>
        <v>62400</v>
      </c>
      <c r="CL174" s="23">
        <f t="shared" ca="1" si="294"/>
        <v>31200</v>
      </c>
      <c r="CM174" s="23">
        <f t="shared" ca="1" si="299"/>
        <v>60000</v>
      </c>
      <c r="CN174" s="23">
        <f t="shared" ca="1" si="300"/>
        <v>30000</v>
      </c>
      <c r="CO174" s="23">
        <f t="shared" ca="1" si="307"/>
        <v>8400</v>
      </c>
      <c r="CP174" s="23">
        <f t="shared" ca="1" si="308"/>
        <v>4200</v>
      </c>
      <c r="CQ174" s="23">
        <f t="shared" ca="1" si="313"/>
        <v>27000</v>
      </c>
      <c r="CR174" s="23">
        <f t="shared" ca="1" si="314"/>
        <v>13500</v>
      </c>
      <c r="CS174" s="23">
        <f t="shared" ca="1" si="315"/>
        <v>15600</v>
      </c>
      <c r="CT174" s="23">
        <f t="shared" ca="1" si="316"/>
        <v>7800</v>
      </c>
      <c r="CU174" s="23">
        <f t="shared" ca="1" si="321"/>
        <v>42000</v>
      </c>
      <c r="CV174" s="23">
        <f t="shared" ca="1" si="322"/>
        <v>21000</v>
      </c>
      <c r="CW174" s="23">
        <f t="shared" ca="1" si="360"/>
        <v>63600</v>
      </c>
      <c r="CX174" s="23">
        <f t="shared" ca="1" si="361"/>
        <v>31800</v>
      </c>
      <c r="CY174" s="23">
        <f t="shared" ca="1" si="323"/>
        <v>72000</v>
      </c>
      <c r="CZ174" s="23">
        <f t="shared" ca="1" si="324"/>
        <v>36000</v>
      </c>
      <c r="DA174" s="23">
        <f t="shared" ca="1" si="337"/>
        <v>99000</v>
      </c>
      <c r="DB174" s="23">
        <f t="shared" ca="1" si="338"/>
        <v>49500</v>
      </c>
      <c r="DC174" s="23"/>
      <c r="DD174" s="23"/>
      <c r="DE174" s="23">
        <f t="shared" ca="1" si="339"/>
        <v>240000</v>
      </c>
      <c r="DF174" s="23">
        <f t="shared" ca="1" si="340"/>
        <v>120000</v>
      </c>
      <c r="DG174" s="23">
        <f t="shared" ca="1" si="345"/>
        <v>120000</v>
      </c>
      <c r="DH174" s="23">
        <f t="shared" ca="1" si="346"/>
        <v>60000</v>
      </c>
      <c r="DI174" s="23">
        <f t="shared" ca="1" si="355"/>
        <v>127200</v>
      </c>
      <c r="DJ174" s="23">
        <f t="shared" ca="1" si="356"/>
        <v>63600</v>
      </c>
      <c r="DK174" s="23">
        <f t="shared" ca="1" si="364"/>
        <v>63600</v>
      </c>
      <c r="DL174" s="23">
        <f t="shared" ca="1" si="365"/>
        <v>31800</v>
      </c>
      <c r="DM174" s="23">
        <f t="shared" ca="1" si="368"/>
        <v>150000</v>
      </c>
      <c r="DN174" s="23">
        <f t="shared" ca="1" si="369"/>
        <v>75000</v>
      </c>
      <c r="DO174" s="23">
        <f t="shared" ca="1" si="370"/>
        <v>66000</v>
      </c>
      <c r="DP174" s="23">
        <f t="shared" ca="1" si="371"/>
        <v>33000</v>
      </c>
      <c r="DQ174" s="23">
        <f t="shared" ca="1" si="258"/>
        <v>129600</v>
      </c>
      <c r="DR174" s="23">
        <f t="shared" ca="1" si="259"/>
        <v>64800</v>
      </c>
      <c r="DS174" s="228">
        <f t="shared" ca="1" si="290"/>
        <v>610200</v>
      </c>
      <c r="DT174" s="93">
        <f t="shared" ca="1" si="291"/>
        <v>1450800</v>
      </c>
      <c r="DU174" s="228">
        <f t="shared" ca="1" si="292"/>
        <v>2117700</v>
      </c>
      <c r="DZ174" s="23">
        <f t="shared" ca="1" si="317"/>
        <v>60000</v>
      </c>
      <c r="EA174" s="23">
        <f t="shared" ca="1" si="318"/>
        <v>30000</v>
      </c>
      <c r="EB174" s="23">
        <f t="shared" ca="1" si="325"/>
        <v>26400</v>
      </c>
      <c r="EC174" s="23">
        <f t="shared" ca="1" si="326"/>
        <v>13200</v>
      </c>
      <c r="ED174" s="23">
        <f t="shared" ca="1" si="347"/>
        <v>120000</v>
      </c>
      <c r="EE174" s="23">
        <f t="shared" ca="1" si="348"/>
        <v>60000</v>
      </c>
      <c r="EF174" s="23">
        <f t="shared" ca="1" si="376"/>
        <v>168000</v>
      </c>
      <c r="EG174" s="23">
        <f t="shared" ca="1" si="377"/>
        <v>84000</v>
      </c>
      <c r="EH174" s="23">
        <f t="shared" ca="1" si="357"/>
        <v>60000</v>
      </c>
      <c r="EI174" s="23">
        <f t="shared" ca="1" si="358"/>
        <v>30000</v>
      </c>
      <c r="EJ174" s="23">
        <f t="shared" ca="1" si="372"/>
        <v>60000</v>
      </c>
      <c r="EK174" s="23">
        <f t="shared" ca="1" si="373"/>
        <v>30000</v>
      </c>
      <c r="EL174" s="23">
        <f t="shared" ca="1" si="256"/>
        <v>120000</v>
      </c>
      <c r="EM174" s="23">
        <f t="shared" ca="1" si="257"/>
        <v>60000</v>
      </c>
      <c r="EN174" s="228">
        <f t="shared" ca="1" si="276"/>
        <v>39600</v>
      </c>
      <c r="EO174" s="93">
        <f t="shared" ca="1" si="277"/>
        <v>489600</v>
      </c>
      <c r="EP174" s="93">
        <f t="shared" ca="1" si="278"/>
        <v>921600</v>
      </c>
    </row>
    <row r="175" spans="1:146" x14ac:dyDescent="0.2">
      <c r="A175" s="172">
        <f ca="1">VLOOKUP($D175,Curves!$A$2:$I$1700,9)</f>
        <v>6.1512076475844002E-2</v>
      </c>
      <c r="B175" s="86">
        <f t="shared" ca="1" si="261"/>
        <v>0.98567267888262333</v>
      </c>
      <c r="C175" s="86">
        <f t="shared" si="262"/>
        <v>31</v>
      </c>
      <c r="D175" s="139">
        <v>41974</v>
      </c>
      <c r="E175" s="173">
        <f ca="1">VLOOKUP($D175,Curves!$A$2:$H$1700,2)*$B175</f>
        <v>4.7075727143434092</v>
      </c>
      <c r="F175" s="172">
        <f ca="1">VLOOKUP($D175,Curves!$A$2:$H$1700,3)*$B175</f>
        <v>0.1182807214659148</v>
      </c>
      <c r="G175" s="172">
        <f ca="1">VLOOKUP($D175,Curves!$A$2:$H$1700,7)*$B175</f>
        <v>-0.18727780898769844</v>
      </c>
      <c r="H175" s="172">
        <f ca="1">VLOOKUP($D175,Curves!$A$2:$H$1700,5)*$B175</f>
        <v>9.8567267888262332E-3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37.306795357575567</v>
      </c>
      <c r="L175" s="140">
        <f ca="1">VLOOKUP($D175,Curves!$N$2:$T$2600,2)*$B175</f>
        <v>23.343193217637729</v>
      </c>
      <c r="M175" s="141">
        <f ca="1">VLOOKUP($D175,Curves!$N$2:$T$2600,3)*$B175</f>
        <v>11.671596608818865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37.306795357575567</v>
      </c>
      <c r="Q175" s="140">
        <f ca="1">VLOOKUP($D175,Curves!$N$2:$T$2600,4)*$B175</f>
        <v>23.343193217637729</v>
      </c>
      <c r="R175" s="141">
        <f ca="1">VLOOKUP($D175,Curves!$N$2:$T$2600,5)*$B175</f>
        <v>11.671596608818865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35.902211790167833</v>
      </c>
      <c r="V175" s="151">
        <f t="shared" ca="1" si="269"/>
        <v>37.380720808491766</v>
      </c>
      <c r="W175" s="151">
        <f t="shared" ca="1" si="270"/>
        <v>37.306795357575567</v>
      </c>
      <c r="X175" s="343">
        <f ca="1">VLOOKUP($D175,[2]CurveFetch!$D$8:$S$13000,16,0)*$B175</f>
        <v>23.343193217637729</v>
      </c>
      <c r="Y175" s="141">
        <f ca="1">VLOOKUP($D175,Curves!$N$2:$T$2600,7)*$B175</f>
        <v>11.671596608818865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6.1536582060768001E-2</v>
      </c>
      <c r="B176" s="86">
        <f t="shared" ca="1" si="261"/>
        <v>0.98060976578828329</v>
      </c>
      <c r="C176" s="86">
        <f t="shared" si="262"/>
        <v>31</v>
      </c>
      <c r="D176" s="139">
        <v>42005</v>
      </c>
      <c r="E176" s="173">
        <f ca="1">VLOOKUP($D176,Curves!$A$2:$H$1700,2)*$B176</f>
        <v>4.8344061453362368</v>
      </c>
      <c r="F176" s="172">
        <f ca="1">VLOOKUP($D176,Curves!$A$2:$H$1700,3)*$B176</f>
        <v>0.11767317189459399</v>
      </c>
      <c r="G176" s="172">
        <f ca="1">VLOOKUP($D176,Curves!$A$2:$H$1700,7)*$B176</f>
        <v>-0.18631585549977384</v>
      </c>
      <c r="H176" s="172">
        <f ca="1">VLOOKUP($D176,Curves!$A$2:$H$1700,5)*$B176</f>
        <v>9.806097657882833E-3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38.258046090021779</v>
      </c>
      <c r="L176" s="140">
        <f ca="1">VLOOKUP($D176,Curves!$N$2:$T$2600,2)*$B176</f>
        <v>53.782425153447605</v>
      </c>
      <c r="M176" s="141">
        <f ca="1">VLOOKUP($D176,Curves!$N$2:$T$2600,3)*$B176</f>
        <v>26.891212576723802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38.258046090021779</v>
      </c>
      <c r="Q176" s="140">
        <f ca="1">VLOOKUP($D176,Curves!$N$2:$T$2600,4)*$B176</f>
        <v>53.782425153447605</v>
      </c>
      <c r="R176" s="141">
        <f ca="1">VLOOKUP($D176,Curves!$N$2:$T$2600,5)*$B176</f>
        <v>26.891212576723802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36.860677173773475</v>
      </c>
      <c r="V176" s="151">
        <f t="shared" ca="1" si="269"/>
        <v>38.331591822455898</v>
      </c>
      <c r="W176" s="151">
        <f t="shared" ca="1" si="270"/>
        <v>38.258046090021779</v>
      </c>
      <c r="X176" s="343">
        <f ca="1">VLOOKUP($D176,[2]CurveFetch!$D$8:$S$13000,16,0)*$B176</f>
        <v>53.782425153447605</v>
      </c>
      <c r="Y176" s="141">
        <f ca="1">VLOOKUP($D176,Curves!$N$2:$T$2600,7)*$B176</f>
        <v>26.891212576723802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6.1561087645891001E-2</v>
      </c>
      <c r="B177" s="86">
        <f t="shared" ca="1" si="261"/>
        <v>0.9755689214735922</v>
      </c>
      <c r="C177" s="86">
        <f t="shared" si="262"/>
        <v>28</v>
      </c>
      <c r="D177" s="139">
        <v>42036</v>
      </c>
      <c r="E177" s="173">
        <f ca="1">VLOOKUP($D177,Curves!$A$2:$H$1700,2)*$B177</f>
        <v>4.715900166403344</v>
      </c>
      <c r="F177" s="172">
        <f ca="1">VLOOKUP($D177,Curves!$A$2:$H$1700,3)*$B177</f>
        <v>0.11706827057683106</v>
      </c>
      <c r="G177" s="172">
        <f ca="1">VLOOKUP($D177,Curves!$A$2:$H$1700,7)*$B177</f>
        <v>-0.18535809507998252</v>
      </c>
      <c r="H177" s="172">
        <f ca="1">VLOOKUP($D177,Curves!$A$2:$H$1700,5)*$B177</f>
        <v>9.7556892147359214E-3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37.36925124802508</v>
      </c>
      <c r="L177" s="140">
        <f ca="1">VLOOKUP($D177,Curves!$N$2:$T$2600,2)*$B177</f>
        <v>43.750266295512567</v>
      </c>
      <c r="M177" s="141">
        <f ca="1">VLOOKUP($D177,Curves!$N$2:$T$2600,3)*$B177</f>
        <v>21.875133147756284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37.36925124802508</v>
      </c>
      <c r="Q177" s="140">
        <f ca="1">VLOOKUP($D177,Curves!$N$2:$T$2600,4)*$B177</f>
        <v>43.750266295512567</v>
      </c>
      <c r="R177" s="141">
        <f ca="1">VLOOKUP($D177,Curves!$N$2:$T$2600,5)*$B177</f>
        <v>21.875133147756284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35.979065534925205</v>
      </c>
      <c r="V177" s="151">
        <f t="shared" ca="1" si="269"/>
        <v>37.442418917135598</v>
      </c>
      <c r="W177" s="151">
        <f t="shared" ca="1" si="270"/>
        <v>37.36925124802508</v>
      </c>
      <c r="X177" s="343">
        <f ca="1">VLOOKUP($D177,[2]CurveFetch!$D$8:$S$13000,16,0)*$B177</f>
        <v>43.750266295512567</v>
      </c>
      <c r="Y177" s="141">
        <f ca="1">VLOOKUP($D177,Curves!$N$2:$T$2600,7)*$B177</f>
        <v>21.875133147756284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6.1583221722948001E-2</v>
      </c>
      <c r="B178" s="86">
        <f t="shared" ca="1" si="261"/>
        <v>0.97103480883615478</v>
      </c>
      <c r="C178" s="86">
        <f t="shared" si="262"/>
        <v>31</v>
      </c>
      <c r="D178" s="139">
        <v>42064</v>
      </c>
      <c r="E178" s="173">
        <f ca="1">VLOOKUP($D178,Curves!$A$2:$H$1700,2)*$B178</f>
        <v>4.5483270445885493</v>
      </c>
      <c r="F178" s="172">
        <f ca="1">VLOOKUP($D178,Curves!$A$2:$H$1700,3)*$B178</f>
        <v>0.11652417706033857</v>
      </c>
      <c r="G178" s="172">
        <f ca="1">VLOOKUP($D178,Curves!$A$2:$H$1700,7)*$B178</f>
        <v>-0.18449661367886941</v>
      </c>
      <c r="H178" s="172">
        <f ca="1">VLOOKUP($D178,Curves!$A$2:$H$1700,5)*$B178</f>
        <v>9.7103480883615478E-3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36.112452834414121</v>
      </c>
      <c r="L178" s="140">
        <f ca="1">VLOOKUP($D178,Curves!$N$2:$T$2600,2)*$B178</f>
        <v>33.836581845223769</v>
      </c>
      <c r="M178" s="141">
        <f ca="1">VLOOKUP($D178,Curves!$N$2:$T$2600,3)*$B178</f>
        <v>16.918290922611884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36.112452834414121</v>
      </c>
      <c r="Q178" s="140">
        <f ca="1">VLOOKUP($D178,Curves!$N$2:$T$2600,4)*$B178</f>
        <v>33.836581845223769</v>
      </c>
      <c r="R178" s="141">
        <f ca="1">VLOOKUP($D178,Curves!$N$2:$T$2600,5)*$B178</f>
        <v>16.918290922611884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34.7287282318226</v>
      </c>
      <c r="V178" s="151">
        <f t="shared" ca="1" si="269"/>
        <v>36.185280445076835</v>
      </c>
      <c r="W178" s="151">
        <f t="shared" ca="1" si="270"/>
        <v>36.112452834414121</v>
      </c>
      <c r="X178" s="343">
        <f ca="1">VLOOKUP($D178,[2]CurveFetch!$D$8:$S$13000,16,0)*$B178</f>
        <v>33.836581845223769</v>
      </c>
      <c r="Y178" s="141">
        <f ca="1">VLOOKUP($D178,Curves!$N$2:$T$2600,7)*$B178</f>
        <v>16.918290922611884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6.1607727308451002E-2</v>
      </c>
      <c r="B179" s="86">
        <f t="shared" ca="1" si="261"/>
        <v>0.96603576536673441</v>
      </c>
      <c r="C179" s="86">
        <f t="shared" si="262"/>
        <v>30</v>
      </c>
      <c r="D179" s="139">
        <v>42095</v>
      </c>
      <c r="E179" s="173">
        <f ca="1">VLOOKUP($D179,Curves!$A$2:$H$1700,2)*$B179</f>
        <v>4.3481269799156719</v>
      </c>
      <c r="F179" s="172">
        <f ca="1">VLOOKUP($D179,Curves!$A$2:$H$1700,3)*$B179</f>
        <v>0.28498055078318663</v>
      </c>
      <c r="G179" s="172">
        <f ca="1">VLOOKUP($D179,Curves!$A$2:$H$1700,7)*$B179</f>
        <v>-0.18354679541967955</v>
      </c>
      <c r="H179" s="172">
        <f ca="1">VLOOKUP($D179,Curves!$A$2:$H$1700,5)*$B179</f>
        <v>9.6603576536673438E-3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34.610952349367537</v>
      </c>
      <c r="L179" s="140">
        <f ca="1">VLOOKUP($D179,Curves!$N$2:$T$2600,2)*$B179</f>
        <v>32.556371328624316</v>
      </c>
      <c r="M179" s="141">
        <f ca="1">VLOOKUP($D179,Curves!$N$2:$T$2600,3)*$B179</f>
        <v>16.278185664312158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34.610952349367537</v>
      </c>
      <c r="Q179" s="140">
        <f ca="1">VLOOKUP($D179,Curves!$N$2:$T$2600,4)*$B179</f>
        <v>32.556371328624316</v>
      </c>
      <c r="R179" s="141">
        <f ca="1">VLOOKUP($D179,Curves!$N$2:$T$2600,5)*$B179</f>
        <v>16.278185664312158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33.234351383719947</v>
      </c>
      <c r="V179" s="151">
        <f t="shared" ca="1" si="269"/>
        <v>34.683405031770043</v>
      </c>
      <c r="W179" s="151">
        <f t="shared" ca="1" si="270"/>
        <v>34.610952349367537</v>
      </c>
      <c r="X179" s="343">
        <f ca="1">VLOOKUP($D179,[2]CurveFetch!$D$8:$S$13000,16,0)*$B179</f>
        <v>32.556371328624316</v>
      </c>
      <c r="Y179" s="141">
        <f ca="1">VLOOKUP($D179,Curves!$N$2:$T$2600,7)*$B179</f>
        <v>16.278185664312158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6.1631442391386002E-2</v>
      </c>
      <c r="B180" s="86">
        <f t="shared" ca="1" si="261"/>
        <v>0.96121879358261941</v>
      </c>
      <c r="C180" s="86">
        <f t="shared" si="262"/>
        <v>31</v>
      </c>
      <c r="D180" s="139">
        <v>42125</v>
      </c>
      <c r="E180" s="173">
        <f ca="1">VLOOKUP($D180,Curves!$A$2:$H$1700,2)*$B180</f>
        <v>4.3024153200758048</v>
      </c>
      <c r="F180" s="172">
        <f ca="1">VLOOKUP($D180,Curves!$A$2:$H$1700,3)*$B180</f>
        <v>0.28355954410687273</v>
      </c>
      <c r="G180" s="172">
        <f ca="1">VLOOKUP($D180,Curves!$A$2:$H$1700,7)*$B180</f>
        <v>-0.18263157078069769</v>
      </c>
      <c r="H180" s="172">
        <f ca="1">VLOOKUP($D180,Curves!$A$2:$H$1700,5)*$B180</f>
        <v>9.6121879358261938E-3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34.268114900568534</v>
      </c>
      <c r="L180" s="140">
        <f ca="1">VLOOKUP($D180,Curves!$N$2:$T$2600,2)*$B180</f>
        <v>37.200128530440956</v>
      </c>
      <c r="M180" s="141">
        <f ca="1">VLOOKUP($D180,Curves!$N$2:$T$2600,3)*$B180</f>
        <v>18.600064265220478</v>
      </c>
      <c r="N180" s="181">
        <f t="shared" ca="1" si="264"/>
        <v>1</v>
      </c>
      <c r="O180" s="182">
        <f t="shared" ca="1" si="265"/>
        <v>0</v>
      </c>
      <c r="P180" s="173">
        <f t="shared" ca="1" si="260"/>
        <v>34.268114900568534</v>
      </c>
      <c r="Q180" s="140">
        <f ca="1">VLOOKUP($D180,Curves!$N$2:$T$2600,4)*$B180</f>
        <v>37.200128530440956</v>
      </c>
      <c r="R180" s="141">
        <f ca="1">VLOOKUP($D180,Curves!$N$2:$T$2600,5)*$B180</f>
        <v>18.600064265220478</v>
      </c>
      <c r="S180" s="181">
        <f t="shared" ca="1" si="266"/>
        <v>1</v>
      </c>
      <c r="T180" s="182">
        <f t="shared" ca="1" si="267"/>
        <v>0</v>
      </c>
      <c r="U180" s="151">
        <f t="shared" ca="1" si="268"/>
        <v>32.8983781197133</v>
      </c>
      <c r="V180" s="151">
        <f t="shared" ca="1" si="269"/>
        <v>34.34020631008724</v>
      </c>
      <c r="W180" s="151">
        <f t="shared" ca="1" si="270"/>
        <v>34.268114900568534</v>
      </c>
      <c r="X180" s="343">
        <f ca="1">VLOOKUP($D180,[2]CurveFetch!$D$8:$S$13000,16,0)*$B180</f>
        <v>37.200128530440956</v>
      </c>
      <c r="Y180" s="141">
        <f ca="1">VLOOKUP($D180,Curves!$N$2:$T$2600,7)*$B180</f>
        <v>18.600064265220478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1</v>
      </c>
      <c r="AC180" s="181">
        <f t="shared" ca="1" si="359"/>
        <v>1</v>
      </c>
      <c r="AD180" s="181">
        <f t="shared" ca="1" si="274"/>
        <v>1</v>
      </c>
      <c r="AE180" s="182">
        <f t="shared" ca="1" si="275"/>
        <v>0</v>
      </c>
      <c r="AF180" s="23">
        <f t="shared" ca="1" si="301"/>
        <v>5880</v>
      </c>
      <c r="AG180" s="23">
        <f t="shared" ca="1" si="302"/>
        <v>0</v>
      </c>
      <c r="AH180" s="23">
        <f t="shared" ca="1" si="319"/>
        <v>48000</v>
      </c>
      <c r="AI180" s="23">
        <f t="shared" ca="1" si="320"/>
        <v>0</v>
      </c>
      <c r="AJ180" s="23">
        <f t="shared" ca="1" si="331"/>
        <v>54000</v>
      </c>
      <c r="AK180" s="23">
        <f t="shared" ca="1" si="332"/>
        <v>0</v>
      </c>
      <c r="AL180" s="23">
        <f t="shared" ca="1" si="341"/>
        <v>60000</v>
      </c>
      <c r="AM180" s="23">
        <f t="shared" ca="1" si="342"/>
        <v>0</v>
      </c>
      <c r="AN180" s="23">
        <f t="shared" ca="1" si="349"/>
        <v>60000</v>
      </c>
      <c r="AO180" s="23">
        <f t="shared" ca="1" si="350"/>
        <v>0</v>
      </c>
      <c r="AP180" s="23">
        <f t="shared" ca="1" si="343"/>
        <v>86400</v>
      </c>
      <c r="AQ180" s="23">
        <f t="shared" ca="1" si="344"/>
        <v>0</v>
      </c>
      <c r="AR180" s="23">
        <f t="shared" ca="1" si="353"/>
        <v>61200</v>
      </c>
      <c r="AS180" s="23">
        <f t="shared" ca="1" si="354"/>
        <v>0</v>
      </c>
      <c r="AT180" s="23">
        <f t="shared" ca="1" si="374"/>
        <v>132000</v>
      </c>
      <c r="AU180" s="23">
        <f t="shared" ca="1" si="375"/>
        <v>0</v>
      </c>
      <c r="AV180" s="228">
        <f t="shared" ca="1" si="279"/>
        <v>152280</v>
      </c>
      <c r="AW180" s="26">
        <f t="shared" ca="1" si="280"/>
        <v>447480</v>
      </c>
      <c r="AX180" s="228">
        <f t="shared" ca="1" si="281"/>
        <v>507480</v>
      </c>
      <c r="AY180" s="23">
        <f t="shared" ca="1" si="295"/>
        <v>62400</v>
      </c>
      <c r="AZ180" s="23">
        <f t="shared" ca="1" si="296"/>
        <v>0</v>
      </c>
      <c r="BA180" s="23">
        <f t="shared" ca="1" si="303"/>
        <v>60000</v>
      </c>
      <c r="BB180" s="23">
        <f t="shared" ca="1" si="304"/>
        <v>0</v>
      </c>
      <c r="BC180" s="23">
        <f t="shared" ca="1" si="297"/>
        <v>10560</v>
      </c>
      <c r="BD180" s="23">
        <f t="shared" ca="1" si="298"/>
        <v>0</v>
      </c>
      <c r="BE180" s="23">
        <f t="shared" ca="1" si="305"/>
        <v>6120</v>
      </c>
      <c r="BF180" s="23">
        <f t="shared" ca="1" si="306"/>
        <v>0</v>
      </c>
      <c r="BG180" s="23">
        <f t="shared" ca="1" si="311"/>
        <v>20400</v>
      </c>
      <c r="BH180" s="23">
        <f t="shared" ca="1" si="312"/>
        <v>0</v>
      </c>
      <c r="BI180" s="23">
        <f t="shared" ca="1" si="327"/>
        <v>105600</v>
      </c>
      <c r="BJ180" s="23">
        <f t="shared" ca="1" si="328"/>
        <v>0</v>
      </c>
      <c r="BK180" s="23">
        <f t="shared" ca="1" si="329"/>
        <v>127200</v>
      </c>
      <c r="BL180" s="23">
        <f t="shared" ca="1" si="330"/>
        <v>0</v>
      </c>
      <c r="BM180" s="23">
        <f t="shared" ca="1" si="333"/>
        <v>60000</v>
      </c>
      <c r="BN180" s="23">
        <f t="shared" ca="1" si="334"/>
        <v>0</v>
      </c>
      <c r="BO180" s="23">
        <f t="shared" ca="1" si="351"/>
        <v>63600</v>
      </c>
      <c r="BP180" s="23">
        <f t="shared" ca="1" si="352"/>
        <v>0</v>
      </c>
      <c r="BQ180" s="23">
        <f t="shared" ca="1" si="362"/>
        <v>62400</v>
      </c>
      <c r="BR180" s="23">
        <f t="shared" ca="1" si="363"/>
        <v>0</v>
      </c>
      <c r="BS180" s="23">
        <f t="shared" ca="1" si="378"/>
        <v>132000</v>
      </c>
      <c r="BT180" s="23">
        <f t="shared" ca="1" si="379"/>
        <v>0</v>
      </c>
      <c r="BU180" s="23">
        <f t="shared" ca="1" si="254"/>
        <v>120000</v>
      </c>
      <c r="BV180" s="23">
        <f t="shared" ca="1" si="255"/>
        <v>0</v>
      </c>
      <c r="BW180" s="389">
        <f t="shared" ca="1" si="282"/>
        <v>371880</v>
      </c>
      <c r="BX180" s="224">
        <f t="shared" ca="1" si="283"/>
        <v>623880</v>
      </c>
      <c r="BY180" s="93">
        <f t="shared" ca="1" si="284"/>
        <v>830280</v>
      </c>
      <c r="BZ180" s="23">
        <f t="shared" ca="1" si="309"/>
        <v>125760</v>
      </c>
      <c r="CA180" s="23">
        <f t="shared" ca="1" si="310"/>
        <v>0</v>
      </c>
      <c r="CB180" s="23">
        <f t="shared" ca="1" si="335"/>
        <v>115200</v>
      </c>
      <c r="CC180" s="23">
        <f t="shared" ca="1" si="336"/>
        <v>0</v>
      </c>
      <c r="CD180" s="23">
        <f t="shared" ca="1" si="366"/>
        <v>120000</v>
      </c>
      <c r="CE180" s="23">
        <f t="shared" ca="1" si="367"/>
        <v>0</v>
      </c>
      <c r="CF180" s="228">
        <f t="shared" ca="1" si="285"/>
        <v>125760</v>
      </c>
      <c r="CG180" s="224">
        <f t="shared" ca="1" si="286"/>
        <v>240960</v>
      </c>
      <c r="CH180" s="228">
        <f t="shared" ca="1" si="287"/>
        <v>360960</v>
      </c>
      <c r="CI180" s="23">
        <f t="shared" ca="1" si="288"/>
        <v>65400</v>
      </c>
      <c r="CJ180" s="23">
        <f t="shared" ca="1" si="289"/>
        <v>32700</v>
      </c>
      <c r="CK180" s="23">
        <f t="shared" ca="1" si="293"/>
        <v>62400</v>
      </c>
      <c r="CL180" s="23">
        <f t="shared" ca="1" si="294"/>
        <v>31200</v>
      </c>
      <c r="CM180" s="23">
        <f t="shared" ca="1" si="299"/>
        <v>60000</v>
      </c>
      <c r="CN180" s="23">
        <f t="shared" ca="1" si="300"/>
        <v>30000</v>
      </c>
      <c r="CO180" s="23">
        <f t="shared" ca="1" si="307"/>
        <v>8400</v>
      </c>
      <c r="CP180" s="23">
        <f t="shared" ca="1" si="308"/>
        <v>4200</v>
      </c>
      <c r="CQ180" s="23">
        <f t="shared" ca="1" si="313"/>
        <v>27000</v>
      </c>
      <c r="CR180" s="23">
        <f t="shared" ca="1" si="314"/>
        <v>13500</v>
      </c>
      <c r="CS180" s="23">
        <f t="shared" ca="1" si="315"/>
        <v>15600</v>
      </c>
      <c r="CT180" s="23">
        <f t="shared" ca="1" si="316"/>
        <v>7800</v>
      </c>
      <c r="CU180" s="23">
        <f t="shared" ca="1" si="321"/>
        <v>42000</v>
      </c>
      <c r="CV180" s="23">
        <f t="shared" ca="1" si="322"/>
        <v>21000</v>
      </c>
      <c r="CW180" s="23">
        <f t="shared" ca="1" si="360"/>
        <v>63600</v>
      </c>
      <c r="CX180" s="23">
        <f t="shared" ca="1" si="361"/>
        <v>31800</v>
      </c>
      <c r="CY180" s="23">
        <f t="shared" ca="1" si="323"/>
        <v>72000</v>
      </c>
      <c r="CZ180" s="23">
        <f t="shared" ca="1" si="324"/>
        <v>36000</v>
      </c>
      <c r="DA180" s="23">
        <f t="shared" ca="1" si="337"/>
        <v>99000</v>
      </c>
      <c r="DB180" s="23">
        <f t="shared" ca="1" si="338"/>
        <v>49500</v>
      </c>
      <c r="DC180" s="23"/>
      <c r="DD180" s="23"/>
      <c r="DE180" s="23">
        <f t="shared" ca="1" si="339"/>
        <v>240000</v>
      </c>
      <c r="DF180" s="23">
        <f t="shared" ca="1" si="340"/>
        <v>120000</v>
      </c>
      <c r="DG180" s="23">
        <f t="shared" ca="1" si="345"/>
        <v>120000</v>
      </c>
      <c r="DH180" s="23">
        <f t="shared" ca="1" si="346"/>
        <v>60000</v>
      </c>
      <c r="DI180" s="23">
        <f t="shared" ca="1" si="355"/>
        <v>127200</v>
      </c>
      <c r="DJ180" s="23">
        <f t="shared" ca="1" si="356"/>
        <v>63600</v>
      </c>
      <c r="DK180" s="23">
        <f t="shared" ca="1" si="364"/>
        <v>63600</v>
      </c>
      <c r="DL180" s="23">
        <f t="shared" ca="1" si="365"/>
        <v>31800</v>
      </c>
      <c r="DM180" s="23">
        <f t="shared" ca="1" si="368"/>
        <v>150000</v>
      </c>
      <c r="DN180" s="23">
        <f t="shared" ca="1" si="369"/>
        <v>75000</v>
      </c>
      <c r="DO180" s="23">
        <f t="shared" ca="1" si="370"/>
        <v>66000</v>
      </c>
      <c r="DP180" s="23">
        <f t="shared" ca="1" si="371"/>
        <v>33000</v>
      </c>
      <c r="DQ180" s="23">
        <f t="shared" ca="1" si="258"/>
        <v>129600</v>
      </c>
      <c r="DR180" s="23">
        <f t="shared" ca="1" si="259"/>
        <v>64800</v>
      </c>
      <c r="DS180" s="228">
        <f t="shared" ca="1" si="290"/>
        <v>610200</v>
      </c>
      <c r="DT180" s="93">
        <f t="shared" ca="1" si="291"/>
        <v>1450800</v>
      </c>
      <c r="DU180" s="228">
        <f t="shared" ca="1" si="292"/>
        <v>2117700</v>
      </c>
      <c r="DZ180" s="23">
        <f t="shared" ca="1" si="317"/>
        <v>60000</v>
      </c>
      <c r="EA180" s="23">
        <f t="shared" ca="1" si="318"/>
        <v>30000</v>
      </c>
      <c r="EB180" s="23">
        <f t="shared" ca="1" si="325"/>
        <v>26400</v>
      </c>
      <c r="EC180" s="23">
        <f t="shared" ca="1" si="326"/>
        <v>13200</v>
      </c>
      <c r="ED180" s="23">
        <f t="shared" ca="1" si="347"/>
        <v>120000</v>
      </c>
      <c r="EE180" s="23">
        <f t="shared" ca="1" si="348"/>
        <v>60000</v>
      </c>
      <c r="EF180" s="23">
        <f t="shared" ca="1" si="376"/>
        <v>168000</v>
      </c>
      <c r="EG180" s="23">
        <f t="shared" ca="1" si="377"/>
        <v>84000</v>
      </c>
      <c r="EH180" s="23">
        <f t="shared" ca="1" si="357"/>
        <v>60000</v>
      </c>
      <c r="EI180" s="23">
        <f t="shared" ca="1" si="358"/>
        <v>30000</v>
      </c>
      <c r="EJ180" s="23">
        <f t="shared" ca="1" si="372"/>
        <v>60000</v>
      </c>
      <c r="EK180" s="23">
        <f t="shared" ca="1" si="373"/>
        <v>30000</v>
      </c>
      <c r="EL180" s="23">
        <f t="shared" ca="1" si="256"/>
        <v>120000</v>
      </c>
      <c r="EM180" s="23">
        <f t="shared" ca="1" si="257"/>
        <v>60000</v>
      </c>
      <c r="EN180" s="228">
        <f t="shared" ca="1" si="276"/>
        <v>39600</v>
      </c>
      <c r="EO180" s="93">
        <f t="shared" ca="1" si="277"/>
        <v>489600</v>
      </c>
      <c r="EP180" s="93">
        <f t="shared" ca="1" si="278"/>
        <v>921600</v>
      </c>
    </row>
    <row r="181" spans="1:146" x14ac:dyDescent="0.2">
      <c r="A181" s="172">
        <f ca="1">VLOOKUP($D181,Curves!$A$2:$I$1700,9)</f>
        <v>6.1655947977280003E-2</v>
      </c>
      <c r="B181" s="86">
        <f t="shared" ca="1" si="261"/>
        <v>0.95626269148459053</v>
      </c>
      <c r="C181" s="86">
        <f t="shared" si="262"/>
        <v>30</v>
      </c>
      <c r="D181" s="139">
        <v>42156</v>
      </c>
      <c r="E181" s="173">
        <f ca="1">VLOOKUP($D181,Curves!$A$2:$H$1700,2)*$B181</f>
        <v>4.3079634251380803</v>
      </c>
      <c r="F181" s="172">
        <f ca="1">VLOOKUP($D181,Curves!$A$2:$H$1700,3)*$B181</f>
        <v>0.2820974939879542</v>
      </c>
      <c r="G181" s="172">
        <f ca="1">VLOOKUP($D181,Curves!$A$2:$H$1700,7)*$B181</f>
        <v>-0.18168991138207222</v>
      </c>
      <c r="H181" s="172">
        <f ca="1">VLOOKUP($D181,Curves!$A$2:$H$1700,5)*$B181</f>
        <v>9.562626914845905E-3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34.3097256885356</v>
      </c>
      <c r="L181" s="140">
        <f ca="1">VLOOKUP($D181,Curves!$N$2:$T$2600,2)*$B181</f>
        <v>60.914889710259899</v>
      </c>
      <c r="M181" s="141">
        <f ca="1">VLOOKUP($D181,Curves!$N$2:$T$2600,3)*$B181</f>
        <v>30.45744485512995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34.3097256885356</v>
      </c>
      <c r="Q181" s="140">
        <f ca="1">VLOOKUP($D181,Curves!$N$2:$T$2600,4)*$B181</f>
        <v>60.914889710259899</v>
      </c>
      <c r="R181" s="141">
        <f ca="1">VLOOKUP($D181,Curves!$N$2:$T$2600,5)*$B181</f>
        <v>30.45744485512995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32.94705135317006</v>
      </c>
      <c r="V181" s="151">
        <f t="shared" ca="1" si="269"/>
        <v>34.381445390396948</v>
      </c>
      <c r="W181" s="151">
        <f t="shared" ca="1" si="270"/>
        <v>34.3097256885356</v>
      </c>
      <c r="X181" s="343">
        <f ca="1">VLOOKUP($D181,[2]CurveFetch!$D$8:$S$13000,16,0)*$B181</f>
        <v>60.914889710259899</v>
      </c>
      <c r="Y181" s="141">
        <f ca="1">VLOOKUP($D181,Curves!$N$2:$T$2600,7)*$B181</f>
        <v>30.45744485512995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6.1679663060593998E-2</v>
      </c>
      <c r="B182" s="86">
        <f t="shared" ca="1" si="261"/>
        <v>0.95148714016626623</v>
      </c>
      <c r="C182" s="86">
        <f t="shared" si="262"/>
        <v>31</v>
      </c>
      <c r="D182" s="139">
        <v>42186</v>
      </c>
      <c r="E182" s="173">
        <f ca="1">VLOOKUP($D182,Curves!$A$2:$H$1700,2)*$B182</f>
        <v>4.3149941806540175</v>
      </c>
      <c r="F182" s="172">
        <f ca="1">VLOOKUP($D182,Curves!$A$2:$H$1700,3)*$B182</f>
        <v>0.28068870634904852</v>
      </c>
      <c r="G182" s="172">
        <f ca="1">VLOOKUP($D182,Curves!$A$2:$H$1700,7)*$B182</f>
        <v>-0.1807825566315906</v>
      </c>
      <c r="H182" s="172">
        <f ca="1">VLOOKUP($D182,Curves!$A$2:$H$1700,5)*$B182</f>
        <v>9.5148714016626626E-3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34.362456354905135</v>
      </c>
      <c r="L182" s="140">
        <f ca="1">VLOOKUP($D182,Curves!$N$2:$T$2600,2)*$B182</f>
        <v>57.839666317425106</v>
      </c>
      <c r="M182" s="141">
        <f ca="1">VLOOKUP($D182,Curves!$N$2:$T$2600,3)*$B182</f>
        <v>28.919833158712553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34.362456354905135</v>
      </c>
      <c r="Q182" s="140">
        <f ca="1">VLOOKUP($D182,Curves!$N$2:$T$2600,4)*$B182</f>
        <v>57.839666317425106</v>
      </c>
      <c r="R182" s="141">
        <f ca="1">VLOOKUP($D182,Curves!$N$2:$T$2600,5)*$B182</f>
        <v>28.919833158712553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33.006587180168204</v>
      </c>
      <c r="V182" s="151">
        <f t="shared" ca="1" si="269"/>
        <v>34.433817890417608</v>
      </c>
      <c r="W182" s="151">
        <f t="shared" ca="1" si="270"/>
        <v>34.362456354905135</v>
      </c>
      <c r="X182" s="343">
        <f ca="1">VLOOKUP($D182,[2]CurveFetch!$D$8:$S$13000,16,0)*$B182</f>
        <v>57.839666317425106</v>
      </c>
      <c r="Y182" s="141">
        <f ca="1">VLOOKUP($D182,Curves!$N$2:$T$2600,7)*$B182</f>
        <v>28.919833158712553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6.1704168646880997E-2</v>
      </c>
      <c r="B183" s="86">
        <f t="shared" ca="1" si="261"/>
        <v>0.94657369920300904</v>
      </c>
      <c r="C183" s="86">
        <f t="shared" si="262"/>
        <v>31</v>
      </c>
      <c r="D183" s="139">
        <v>42217</v>
      </c>
      <c r="E183" s="173">
        <f ca="1">VLOOKUP($D183,Curves!$A$2:$H$1700,2)*$B183</f>
        <v>4.3116431998697058</v>
      </c>
      <c r="F183" s="172">
        <f ca="1">VLOOKUP($D183,Curves!$A$2:$H$1700,3)*$B183</f>
        <v>0.27923924126488764</v>
      </c>
      <c r="G183" s="172">
        <f ca="1">VLOOKUP($D183,Curves!$A$2:$H$1700,7)*$B183</f>
        <v>-0.17984900284857172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34.337323999022793</v>
      </c>
      <c r="L183" s="140">
        <f ca="1">VLOOKUP($D183,Curves!$N$2:$T$2600,2)*$B183</f>
        <v>67.006721620772055</v>
      </c>
      <c r="M183" s="141">
        <f ca="1">VLOOKUP($D183,Curves!$N$2:$T$2600,3)*$B183</f>
        <v>33.503360810386027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34.337323999022793</v>
      </c>
      <c r="Q183" s="140">
        <f ca="1">VLOOKUP($D183,Curves!$N$2:$T$2600,4)*$B183</f>
        <v>67.006721620772055</v>
      </c>
      <c r="R183" s="141">
        <f ca="1">VLOOKUP($D183,Curves!$N$2:$T$2600,5)*$B183</f>
        <v>33.503360810386027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32.988456477658502</v>
      </c>
      <c r="V183" s="151">
        <f t="shared" ca="1" si="269"/>
        <v>34.337323999022793</v>
      </c>
      <c r="W183" s="151">
        <f t="shared" ca="1" si="270"/>
        <v>34.337323999022793</v>
      </c>
      <c r="X183" s="343">
        <f ca="1">VLOOKUP($D183,[2]CurveFetch!$D$8:$S$13000,16,0)*$B183</f>
        <v>67.006721620772055</v>
      </c>
      <c r="Y183" s="141">
        <f ca="1">VLOOKUP($D183,Curves!$N$2:$T$2600,7)*$B183</f>
        <v>33.503360810386027</v>
      </c>
      <c r="Z183" s="200">
        <f t="shared" ca="1" si="271"/>
        <v>1</v>
      </c>
      <c r="AA183" s="181">
        <f t="shared" ca="1" si="272"/>
        <v>1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6.1728674233368003E-2</v>
      </c>
      <c r="B184" s="86">
        <f t="shared" ca="1" si="261"/>
        <v>0.94168183136243111</v>
      </c>
      <c r="C184" s="86">
        <f t="shared" si="262"/>
        <v>30</v>
      </c>
      <c r="D184" s="139">
        <v>42248</v>
      </c>
      <c r="E184" s="173">
        <f ca="1">VLOOKUP($D184,Curves!$A$2:$H$1700,2)*$B184</f>
        <v>4.3091360603144846</v>
      </c>
      <c r="F184" s="172">
        <f ca="1">VLOOKUP($D184,Curves!$A$2:$H$1700,3)*$B184</f>
        <v>0.27779614025191718</v>
      </c>
      <c r="G184" s="172">
        <f ca="1">VLOOKUP($D184,Curves!$A$2:$H$1700,7)*$B184</f>
        <v>-0.17891954795886192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34.318520452358634</v>
      </c>
      <c r="L184" s="140">
        <f ca="1">VLOOKUP($D184,Curves!$N$2:$T$2600,2)*$B184</f>
        <v>47.826796028517101</v>
      </c>
      <c r="M184" s="141">
        <f ca="1">VLOOKUP($D184,Curves!$N$2:$T$2600,3)*$B184</f>
        <v>23.913398014258551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34.318520452358634</v>
      </c>
      <c r="Q184" s="140">
        <f ca="1">VLOOKUP($D184,Curves!$N$2:$T$2600,4)*$B184</f>
        <v>47.826796028517101</v>
      </c>
      <c r="R184" s="141">
        <f ca="1">VLOOKUP($D184,Curves!$N$2:$T$2600,5)*$B184</f>
        <v>23.913398014258551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32.976623842667166</v>
      </c>
      <c r="V184" s="151">
        <f t="shared" ca="1" si="269"/>
        <v>34.318520452358634</v>
      </c>
      <c r="W184" s="151">
        <f t="shared" ca="1" si="270"/>
        <v>34.318520452358634</v>
      </c>
      <c r="X184" s="343">
        <f ca="1">VLOOKUP($D184,[2]CurveFetch!$D$8:$S$13000,16,0)*$B184</f>
        <v>47.826796028517101</v>
      </c>
      <c r="Y184" s="141">
        <f ca="1">VLOOKUP($D184,Curves!$N$2:$T$2600,7)*$B184</f>
        <v>23.913398014258551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6.1752389317254998E-2</v>
      </c>
      <c r="B185" s="86">
        <f t="shared" ca="1" si="261"/>
        <v>0.93696823833511855</v>
      </c>
      <c r="C185" s="86">
        <f t="shared" si="262"/>
        <v>31</v>
      </c>
      <c r="D185" s="139">
        <v>42278</v>
      </c>
      <c r="E185" s="173">
        <f ca="1">VLOOKUP($D185,Curves!$A$2:$H$1700,2)*$B185</f>
        <v>4.3156757057715556</v>
      </c>
      <c r="F185" s="172">
        <f ca="1">VLOOKUP($D185,Curves!$A$2:$H$1700,3)*$B185</f>
        <v>0.27640563030885995</v>
      </c>
      <c r="G185" s="172">
        <f ca="1">VLOOKUP($D185,Curves!$A$2:$H$1700,7)*$B185</f>
        <v>-0.17802396528367254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34.367567793286668</v>
      </c>
      <c r="L185" s="140">
        <f ca="1">VLOOKUP($D185,Curves!$N$2:$T$2600,2)*$B185</f>
        <v>64.555237684812994</v>
      </c>
      <c r="M185" s="141">
        <f ca="1">VLOOKUP($D185,Curves!$N$2:$T$2600,3)*$B185</f>
        <v>32.277618842406497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34.367567793286668</v>
      </c>
      <c r="Q185" s="140">
        <f ca="1">VLOOKUP($D185,Curves!$N$2:$T$2600,4)*$B185</f>
        <v>64.555237684812994</v>
      </c>
      <c r="R185" s="141">
        <f ca="1">VLOOKUP($D185,Curves!$N$2:$T$2600,5)*$B185</f>
        <v>32.277618842406497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33.032388053659126</v>
      </c>
      <c r="V185" s="151">
        <f t="shared" ca="1" si="269"/>
        <v>34.367567793286668</v>
      </c>
      <c r="W185" s="151">
        <f t="shared" ca="1" si="270"/>
        <v>34.367567793286668</v>
      </c>
      <c r="X185" s="343">
        <f ca="1">VLOOKUP($D185,[2]CurveFetch!$D$8:$S$13000,16,0)*$B185</f>
        <v>64.555237684812994</v>
      </c>
      <c r="Y185" s="141">
        <f ca="1">VLOOKUP($D185,Curves!$N$2:$T$2600,7)*$B185</f>
        <v>32.277618842406497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6.1776894904134003E-2</v>
      </c>
      <c r="B186" s="86">
        <f t="shared" ca="1" si="261"/>
        <v>0.93211861057048462</v>
      </c>
      <c r="C186" s="86">
        <f t="shared" si="262"/>
        <v>30</v>
      </c>
      <c r="D186" s="139">
        <v>42309</v>
      </c>
      <c r="E186" s="173">
        <f ca="1">VLOOKUP($D186,Curves!$A$2:$H$1700,2)*$B186</f>
        <v>4.4238349257675207</v>
      </c>
      <c r="F186" s="172">
        <f ca="1">VLOOKUP($D186,Curves!$A$2:$H$1700,3)*$B186</f>
        <v>0.11185423326845816</v>
      </c>
      <c r="G186" s="172">
        <f ca="1">VLOOKUP($D186,Curves!$A$2:$H$1700,7)*$B186</f>
        <v>-0.17710253600839207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35.178761943256404</v>
      </c>
      <c r="L186" s="140">
        <f ca="1">VLOOKUP($D186,Curves!$N$2:$T$2600,2)*$B186</f>
        <v>36.257549713970711</v>
      </c>
      <c r="M186" s="141">
        <f ca="1">VLOOKUP($D186,Curves!$N$2:$T$2600,3)*$B186</f>
        <v>18.128774856985356</v>
      </c>
      <c r="N186" s="181">
        <f t="shared" ca="1" si="264"/>
        <v>1</v>
      </c>
      <c r="O186" s="182">
        <f t="shared" ca="1" si="265"/>
        <v>0</v>
      </c>
      <c r="P186" s="173">
        <f t="shared" ca="1" si="260"/>
        <v>35.178761943256404</v>
      </c>
      <c r="Q186" s="140">
        <f ca="1">VLOOKUP($D186,Curves!$N$2:$T$2600,4)*$B186</f>
        <v>36.257549713970711</v>
      </c>
      <c r="R186" s="141">
        <f ca="1">VLOOKUP($D186,Curves!$N$2:$T$2600,5)*$B186</f>
        <v>18.128774856985356</v>
      </c>
      <c r="S186" s="181">
        <f t="shared" ca="1" si="266"/>
        <v>1</v>
      </c>
      <c r="T186" s="182">
        <f t="shared" ca="1" si="267"/>
        <v>0</v>
      </c>
      <c r="U186" s="151">
        <f t="shared" ca="1" si="268"/>
        <v>33.850492923193464</v>
      </c>
      <c r="V186" s="151">
        <f t="shared" ca="1" si="269"/>
        <v>35.178761943256404</v>
      </c>
      <c r="W186" s="151">
        <f t="shared" ca="1" si="270"/>
        <v>35.178761943256404</v>
      </c>
      <c r="X186" s="343">
        <f ca="1">VLOOKUP($D186,[2]CurveFetch!$D$8:$S$13000,16,0)*$B186</f>
        <v>36.257549713970711</v>
      </c>
      <c r="Y186" s="141">
        <f ca="1">VLOOKUP($D186,Curves!$N$2:$T$2600,7)*$B186</f>
        <v>18.128774856985356</v>
      </c>
      <c r="Z186" s="200">
        <f t="shared" ca="1" si="271"/>
        <v>1</v>
      </c>
      <c r="AA186" s="181">
        <f t="shared" ca="1" si="272"/>
        <v>0</v>
      </c>
      <c r="AB186" s="181">
        <f t="shared" ca="1" si="359"/>
        <v>1</v>
      </c>
      <c r="AC186" s="181">
        <f t="shared" ca="1" si="359"/>
        <v>1</v>
      </c>
      <c r="AD186" s="181">
        <f t="shared" ca="1" si="274"/>
        <v>1</v>
      </c>
      <c r="AE186" s="182">
        <f t="shared" ca="1" si="275"/>
        <v>0</v>
      </c>
      <c r="AF186" s="23">
        <f t="shared" ca="1" si="301"/>
        <v>5880</v>
      </c>
      <c r="AG186" s="23">
        <f t="shared" ca="1" si="302"/>
        <v>0</v>
      </c>
      <c r="AH186" s="23">
        <f t="shared" ca="1" si="319"/>
        <v>48000</v>
      </c>
      <c r="AI186" s="23">
        <f t="shared" ca="1" si="320"/>
        <v>0</v>
      </c>
      <c r="AJ186" s="23">
        <f t="shared" ca="1" si="331"/>
        <v>54000</v>
      </c>
      <c r="AK186" s="23">
        <f t="shared" ca="1" si="332"/>
        <v>0</v>
      </c>
      <c r="AL186" s="23">
        <f t="shared" ca="1" si="341"/>
        <v>60000</v>
      </c>
      <c r="AM186" s="23">
        <f t="shared" ca="1" si="342"/>
        <v>0</v>
      </c>
      <c r="AN186" s="23">
        <f t="shared" ca="1" si="349"/>
        <v>60000</v>
      </c>
      <c r="AO186" s="23">
        <f t="shared" ca="1" si="350"/>
        <v>0</v>
      </c>
      <c r="AP186" s="23">
        <f t="shared" ca="1" si="343"/>
        <v>86400</v>
      </c>
      <c r="AQ186" s="23">
        <f t="shared" ca="1" si="344"/>
        <v>0</v>
      </c>
      <c r="AR186" s="23">
        <f t="shared" ca="1" si="353"/>
        <v>61200</v>
      </c>
      <c r="AS186" s="23">
        <f t="shared" ca="1" si="354"/>
        <v>0</v>
      </c>
      <c r="AT186" s="23">
        <f t="shared" ca="1" si="374"/>
        <v>132000</v>
      </c>
      <c r="AU186" s="23">
        <f t="shared" ca="1" si="375"/>
        <v>0</v>
      </c>
      <c r="AV186" s="228">
        <f t="shared" ca="1" si="279"/>
        <v>152280</v>
      </c>
      <c r="AW186" s="26">
        <f t="shared" ca="1" si="280"/>
        <v>447480</v>
      </c>
      <c r="AX186" s="228">
        <f t="shared" ca="1" si="281"/>
        <v>507480</v>
      </c>
      <c r="AY186" s="23">
        <f t="shared" ca="1" si="295"/>
        <v>62400</v>
      </c>
      <c r="AZ186" s="23">
        <f t="shared" ca="1" si="296"/>
        <v>0</v>
      </c>
      <c r="BA186" s="23">
        <f t="shared" ca="1" si="303"/>
        <v>60000</v>
      </c>
      <c r="BB186" s="23">
        <f t="shared" ca="1" si="304"/>
        <v>0</v>
      </c>
      <c r="BC186" s="23">
        <f t="shared" ca="1" si="297"/>
        <v>10560</v>
      </c>
      <c r="BD186" s="23">
        <f t="shared" ca="1" si="298"/>
        <v>0</v>
      </c>
      <c r="BE186" s="23">
        <f t="shared" ca="1" si="305"/>
        <v>6120</v>
      </c>
      <c r="BF186" s="23">
        <f t="shared" ca="1" si="306"/>
        <v>0</v>
      </c>
      <c r="BG186" s="23">
        <f t="shared" ca="1" si="311"/>
        <v>20400</v>
      </c>
      <c r="BH186" s="23">
        <f t="shared" ca="1" si="312"/>
        <v>0</v>
      </c>
      <c r="BI186" s="23">
        <f t="shared" ca="1" si="327"/>
        <v>105600</v>
      </c>
      <c r="BJ186" s="23">
        <f t="shared" ca="1" si="328"/>
        <v>0</v>
      </c>
      <c r="BK186" s="23">
        <f t="shared" ca="1" si="329"/>
        <v>127200</v>
      </c>
      <c r="BL186" s="23">
        <f t="shared" ca="1" si="330"/>
        <v>0</v>
      </c>
      <c r="BM186" s="23">
        <f t="shared" ca="1" si="333"/>
        <v>60000</v>
      </c>
      <c r="BN186" s="23">
        <f t="shared" ca="1" si="334"/>
        <v>0</v>
      </c>
      <c r="BO186" s="23">
        <f t="shared" ca="1" si="351"/>
        <v>63600</v>
      </c>
      <c r="BP186" s="23">
        <f t="shared" ca="1" si="352"/>
        <v>0</v>
      </c>
      <c r="BQ186" s="23">
        <f t="shared" ca="1" si="362"/>
        <v>62400</v>
      </c>
      <c r="BR186" s="23">
        <f t="shared" ca="1" si="363"/>
        <v>0</v>
      </c>
      <c r="BS186" s="23">
        <f t="shared" ca="1" si="378"/>
        <v>132000</v>
      </c>
      <c r="BT186" s="23">
        <f t="shared" ca="1" si="379"/>
        <v>0</v>
      </c>
      <c r="BU186" s="23">
        <f t="shared" ca="1" si="380"/>
        <v>120000</v>
      </c>
      <c r="BV186" s="23">
        <f t="shared" ca="1" si="381"/>
        <v>0</v>
      </c>
      <c r="BW186" s="389">
        <f t="shared" ca="1" si="282"/>
        <v>371880</v>
      </c>
      <c r="BX186" s="224">
        <f t="shared" ca="1" si="283"/>
        <v>623880</v>
      </c>
      <c r="BY186" s="93">
        <f t="shared" ca="1" si="284"/>
        <v>830280</v>
      </c>
      <c r="BZ186" s="23">
        <f t="shared" ca="1" si="309"/>
        <v>125760</v>
      </c>
      <c r="CA186" s="23">
        <f t="shared" ca="1" si="310"/>
        <v>0</v>
      </c>
      <c r="CB186" s="23">
        <f t="shared" ca="1" si="335"/>
        <v>115200</v>
      </c>
      <c r="CC186" s="23">
        <f t="shared" ca="1" si="336"/>
        <v>0</v>
      </c>
      <c r="CD186" s="23">
        <f t="shared" ca="1" si="366"/>
        <v>120000</v>
      </c>
      <c r="CE186" s="23">
        <f t="shared" ca="1" si="367"/>
        <v>0</v>
      </c>
      <c r="CF186" s="228">
        <f t="shared" ca="1" si="285"/>
        <v>125760</v>
      </c>
      <c r="CG186" s="224">
        <f t="shared" ca="1" si="286"/>
        <v>240960</v>
      </c>
      <c r="CH186" s="228">
        <f t="shared" ca="1" si="287"/>
        <v>360960</v>
      </c>
      <c r="CI186" s="23">
        <f t="shared" ca="1" si="288"/>
        <v>65400</v>
      </c>
      <c r="CJ186" s="23">
        <f t="shared" ca="1" si="289"/>
        <v>32700</v>
      </c>
      <c r="CK186" s="23">
        <f t="shared" ca="1" si="293"/>
        <v>62400</v>
      </c>
      <c r="CL186" s="23">
        <f t="shared" ca="1" si="294"/>
        <v>31200</v>
      </c>
      <c r="CM186" s="23">
        <f t="shared" ca="1" si="299"/>
        <v>60000</v>
      </c>
      <c r="CN186" s="23">
        <f t="shared" ca="1" si="300"/>
        <v>30000</v>
      </c>
      <c r="CO186" s="23">
        <f t="shared" ca="1" si="307"/>
        <v>8400</v>
      </c>
      <c r="CP186" s="23">
        <f t="shared" ca="1" si="308"/>
        <v>4200</v>
      </c>
      <c r="CQ186" s="23">
        <f t="shared" ca="1" si="313"/>
        <v>27000</v>
      </c>
      <c r="CR186" s="23">
        <f t="shared" ca="1" si="314"/>
        <v>13500</v>
      </c>
      <c r="CS186" s="23">
        <f t="shared" ca="1" si="315"/>
        <v>15600</v>
      </c>
      <c r="CT186" s="23">
        <f t="shared" ca="1" si="316"/>
        <v>7800</v>
      </c>
      <c r="CU186" s="23">
        <f t="shared" ca="1" si="321"/>
        <v>42000</v>
      </c>
      <c r="CV186" s="23">
        <f t="shared" ca="1" si="322"/>
        <v>21000</v>
      </c>
      <c r="CW186" s="23">
        <f t="shared" ca="1" si="360"/>
        <v>63600</v>
      </c>
      <c r="CX186" s="23">
        <f t="shared" ca="1" si="361"/>
        <v>31800</v>
      </c>
      <c r="CY186" s="23">
        <f t="shared" ca="1" si="323"/>
        <v>72000</v>
      </c>
      <c r="CZ186" s="23">
        <f t="shared" ca="1" si="324"/>
        <v>36000</v>
      </c>
      <c r="DA186" s="23">
        <f t="shared" ca="1" si="337"/>
        <v>99000</v>
      </c>
      <c r="DB186" s="23">
        <f t="shared" ca="1" si="338"/>
        <v>49500</v>
      </c>
      <c r="DC186" s="23"/>
      <c r="DD186" s="23"/>
      <c r="DE186" s="23">
        <f t="shared" ca="1" si="339"/>
        <v>240000</v>
      </c>
      <c r="DF186" s="23">
        <f t="shared" ca="1" si="340"/>
        <v>120000</v>
      </c>
      <c r="DG186" s="23">
        <f t="shared" ca="1" si="345"/>
        <v>120000</v>
      </c>
      <c r="DH186" s="23">
        <f t="shared" ca="1" si="346"/>
        <v>60000</v>
      </c>
      <c r="DI186" s="23">
        <f t="shared" ca="1" si="355"/>
        <v>127200</v>
      </c>
      <c r="DJ186" s="23">
        <f t="shared" ca="1" si="356"/>
        <v>63600</v>
      </c>
      <c r="DK186" s="23">
        <f t="shared" ca="1" si="364"/>
        <v>63600</v>
      </c>
      <c r="DL186" s="23">
        <f t="shared" ca="1" si="365"/>
        <v>31800</v>
      </c>
      <c r="DM186" s="23">
        <f t="shared" ca="1" si="368"/>
        <v>150000</v>
      </c>
      <c r="DN186" s="23">
        <f t="shared" ca="1" si="369"/>
        <v>75000</v>
      </c>
      <c r="DO186" s="23">
        <f t="shared" ca="1" si="370"/>
        <v>66000</v>
      </c>
      <c r="DP186" s="23">
        <f t="shared" ca="1" si="371"/>
        <v>33000</v>
      </c>
      <c r="DQ186" s="23">
        <f t="shared" ca="1" si="384"/>
        <v>129600</v>
      </c>
      <c r="DR186" s="23">
        <f t="shared" ca="1" si="385"/>
        <v>64800</v>
      </c>
      <c r="DS186" s="228">
        <f t="shared" ca="1" si="290"/>
        <v>610200</v>
      </c>
      <c r="DT186" s="93">
        <f t="shared" ca="1" si="291"/>
        <v>1450800</v>
      </c>
      <c r="DU186" s="228">
        <f t="shared" ca="1" si="292"/>
        <v>2117700</v>
      </c>
      <c r="DZ186" s="23">
        <f t="shared" ca="1" si="317"/>
        <v>60000</v>
      </c>
      <c r="EA186" s="23">
        <f t="shared" ca="1" si="318"/>
        <v>30000</v>
      </c>
      <c r="EB186" s="23">
        <f t="shared" ca="1" si="325"/>
        <v>26400</v>
      </c>
      <c r="EC186" s="23">
        <f t="shared" ca="1" si="326"/>
        <v>13200</v>
      </c>
      <c r="ED186" s="23">
        <f t="shared" ca="1" si="347"/>
        <v>120000</v>
      </c>
      <c r="EE186" s="23">
        <f t="shared" ca="1" si="348"/>
        <v>60000</v>
      </c>
      <c r="EF186" s="23">
        <f t="shared" ca="1" si="376"/>
        <v>168000</v>
      </c>
      <c r="EG186" s="23">
        <f t="shared" ca="1" si="377"/>
        <v>84000</v>
      </c>
      <c r="EH186" s="23">
        <f t="shared" ca="1" si="357"/>
        <v>60000</v>
      </c>
      <c r="EI186" s="23">
        <f t="shared" ca="1" si="358"/>
        <v>30000</v>
      </c>
      <c r="EJ186" s="23">
        <f t="shared" ca="1" si="372"/>
        <v>60000</v>
      </c>
      <c r="EK186" s="23">
        <f t="shared" ca="1" si="373"/>
        <v>30000</v>
      </c>
      <c r="EL186" s="23">
        <f t="shared" ca="1" si="382"/>
        <v>120000</v>
      </c>
      <c r="EM186" s="23">
        <f t="shared" ca="1" si="383"/>
        <v>60000</v>
      </c>
      <c r="EN186" s="228">
        <f t="shared" ca="1" si="276"/>
        <v>39600</v>
      </c>
      <c r="EO186" s="93">
        <f t="shared" ca="1" si="277"/>
        <v>489600</v>
      </c>
      <c r="EP186" s="93">
        <f t="shared" ca="1" si="278"/>
        <v>921600</v>
      </c>
    </row>
    <row r="187" spans="1:146" x14ac:dyDescent="0.2">
      <c r="A187" s="172">
        <f ca="1">VLOOKUP($D187,Curves!$A$2:$I$1700,9)</f>
        <v>6.1800609988399001E-2</v>
      </c>
      <c r="B187" s="86">
        <f t="shared" ca="1" si="261"/>
        <v>0.92744576036180548</v>
      </c>
      <c r="C187" s="86">
        <f t="shared" si="262"/>
        <v>31</v>
      </c>
      <c r="D187" s="139">
        <v>42339</v>
      </c>
      <c r="E187" s="173">
        <f ca="1">VLOOKUP($D187,Curves!$A$2:$H$1700,2)*$B187</f>
        <v>4.5175882987223552</v>
      </c>
      <c r="F187" s="172">
        <f ca="1">VLOOKUP($D187,Curves!$A$2:$H$1700,3)*$B187</f>
        <v>0.11129349124341666</v>
      </c>
      <c r="G187" s="172">
        <f ca="1">VLOOKUP($D187,Curves!$A$2:$H$1700,7)*$B187</f>
        <v>-0.17621469446874305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35.881912240417662</v>
      </c>
      <c r="L187" s="140">
        <f ca="1">VLOOKUP($D187,Curves!$N$2:$T$2600,2)*$B187</f>
        <v>22.164098781126427</v>
      </c>
      <c r="M187" s="141">
        <f ca="1">VLOOKUP($D187,Curves!$N$2:$T$2600,3)*$B187</f>
        <v>11.082049390563213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35.881912240417662</v>
      </c>
      <c r="Q187" s="140">
        <f ca="1">VLOOKUP($D187,Curves!$N$2:$T$2600,4)*$B187</f>
        <v>22.164098781126427</v>
      </c>
      <c r="R187" s="141">
        <f ca="1">VLOOKUP($D187,Curves!$N$2:$T$2600,5)*$B187</f>
        <v>11.082049390563213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34.56030203190209</v>
      </c>
      <c r="V187" s="151">
        <f t="shared" ca="1" si="269"/>
        <v>35.881912240417662</v>
      </c>
      <c r="W187" s="151">
        <f t="shared" ca="1" si="270"/>
        <v>35.881912240417662</v>
      </c>
      <c r="X187" s="343">
        <f ca="1">VLOOKUP($D187,[2]CurveFetch!$D$8:$S$13000,16,0)*$B187</f>
        <v>22.164098781126427</v>
      </c>
      <c r="Y187" s="141">
        <f ca="1">VLOOKUP($D187,Curves!$N$2:$T$2600,7)*$B187</f>
        <v>11.082049390563213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6.1825115575670997E-2</v>
      </c>
      <c r="B188" s="86">
        <f t="shared" ca="1" si="261"/>
        <v>0.92263809456223744</v>
      </c>
      <c r="C188" s="86">
        <f t="shared" si="262"/>
        <v>31</v>
      </c>
      <c r="D188" s="139">
        <v>42370</v>
      </c>
      <c r="E188" s="173">
        <f ca="1">VLOOKUP($D188,Curves!$A$2:$H$1700,2)*$B188</f>
        <v>4.6408696156480547</v>
      </c>
      <c r="F188" s="172">
        <f ca="1">VLOOKUP($D188,Curves!$A$2:$H$1700,3)*$B188</f>
        <v>0.11071657134746848</v>
      </c>
      <c r="G188" s="172">
        <f ca="1">VLOOKUP($D188,Curves!$A$2:$H$1700,7)*$B188</f>
        <v>-0.17530123796682512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36.806522117360409</v>
      </c>
      <c r="L188" s="140">
        <f ca="1">VLOOKUP($D188,Curves!$N$2:$T$2600,2)*$B188</f>
        <v>50.811156088493711</v>
      </c>
      <c r="M188" s="141">
        <f ca="1">VLOOKUP($D188,Curves!$N$2:$T$2600,3)*$B188</f>
        <v>25.405578044246855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36.806522117360409</v>
      </c>
      <c r="Q188" s="140">
        <f ca="1">VLOOKUP($D188,Curves!$N$2:$T$2600,4)*$B188</f>
        <v>50.811156088493711</v>
      </c>
      <c r="R188" s="141">
        <f ca="1">VLOOKUP($D188,Curves!$N$2:$T$2600,5)*$B188</f>
        <v>25.405578044246855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35.491762832609226</v>
      </c>
      <c r="V188" s="151">
        <f t="shared" ca="1" si="269"/>
        <v>36.806522117360409</v>
      </c>
      <c r="W188" s="151">
        <f t="shared" ca="1" si="270"/>
        <v>36.806522117360409</v>
      </c>
      <c r="X188" s="343">
        <f ca="1">VLOOKUP($D188,[2]CurveFetch!$D$8:$S$13000,16,0)*$B188</f>
        <v>50.811156088493711</v>
      </c>
      <c r="Y188" s="141">
        <f ca="1">VLOOKUP($D188,Curves!$N$2:$T$2600,7)*$B188</f>
        <v>25.405578044246855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6.1849621163141001E-2</v>
      </c>
      <c r="B189" s="86">
        <f t="shared" ca="1" si="261"/>
        <v>0.91785164739139047</v>
      </c>
      <c r="C189" s="86">
        <f t="shared" si="262"/>
        <v>29</v>
      </c>
      <c r="D189" s="139">
        <v>42401</v>
      </c>
      <c r="E189" s="173">
        <f ca="1">VLOOKUP($D189,Curves!$A$2:$H$1700,2)*$B189</f>
        <v>4.5286800282291209</v>
      </c>
      <c r="F189" s="172">
        <f ca="1">VLOOKUP($D189,Curves!$A$2:$H$1700,3)*$B189</f>
        <v>0.11014219768696686</v>
      </c>
      <c r="G189" s="172">
        <f ca="1">VLOOKUP($D189,Curves!$A$2:$H$1700,7)*$B189</f>
        <v>-0.17439181300436418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35.965100211718408</v>
      </c>
      <c r="L189" s="140">
        <f ca="1">VLOOKUP($D189,Curves!$N$2:$T$2600,2)*$B189</f>
        <v>41.369042310565789</v>
      </c>
      <c r="M189" s="141">
        <f ca="1">VLOOKUP($D189,Curves!$N$2:$T$2600,3)*$B189</f>
        <v>20.684521155282894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35.965100211718408</v>
      </c>
      <c r="Q189" s="140">
        <f ca="1">VLOOKUP($D189,Curves!$N$2:$T$2600,4)*$B189</f>
        <v>41.369042310565789</v>
      </c>
      <c r="R189" s="141">
        <f ca="1">VLOOKUP($D189,Curves!$N$2:$T$2600,5)*$B189</f>
        <v>20.684521155282894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34.657161614185675</v>
      </c>
      <c r="V189" s="151">
        <f t="shared" ca="1" si="269"/>
        <v>35.965100211718408</v>
      </c>
      <c r="W189" s="151">
        <f t="shared" ca="1" si="270"/>
        <v>35.965100211718408</v>
      </c>
      <c r="X189" s="343">
        <f ca="1">VLOOKUP($D189,[2]CurveFetch!$D$8:$S$13000,16,0)*$B189</f>
        <v>41.369042310565789</v>
      </c>
      <c r="Y189" s="141">
        <f ca="1">VLOOKUP($D189,Curves!$N$2:$T$2600,7)*$B189</f>
        <v>20.684521155282894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6.1872545745148999E-2</v>
      </c>
      <c r="B190" s="86">
        <f t="shared" ca="1" si="261"/>
        <v>0.91339314930690985</v>
      </c>
      <c r="C190" s="86">
        <f t="shared" si="262"/>
        <v>31</v>
      </c>
      <c r="D190" s="139">
        <v>42430</v>
      </c>
      <c r="E190" s="173">
        <f ca="1">VLOOKUP($D190,Curves!$A$2:$H$1700,2)*$B190</f>
        <v>4.3696728262842566</v>
      </c>
      <c r="F190" s="172">
        <f ca="1">VLOOKUP($D190,Curves!$A$2:$H$1700,3)*$B190</f>
        <v>0.10960717791682918</v>
      </c>
      <c r="G190" s="172">
        <f ca="1">VLOOKUP($D190,Curves!$A$2:$H$1700,7)*$B190</f>
        <v>-0.17354469836831288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34.772546197131923</v>
      </c>
      <c r="L190" s="140">
        <f ca="1">VLOOKUP($D190,Curves!$N$2:$T$2600,2)*$B190</f>
        <v>32.034159175232219</v>
      </c>
      <c r="M190" s="141">
        <f ca="1">VLOOKUP($D190,Curves!$N$2:$T$2600,3)*$B190</f>
        <v>16.017079587616109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34.772546197131923</v>
      </c>
      <c r="Q190" s="140">
        <f ca="1">VLOOKUP($D190,Curves!$N$2:$T$2600,4)*$B190</f>
        <v>32.034159175232219</v>
      </c>
      <c r="R190" s="141">
        <f ca="1">VLOOKUP($D190,Curves!$N$2:$T$2600,5)*$B190</f>
        <v>16.017079587616109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33.470960959369577</v>
      </c>
      <c r="V190" s="151">
        <f t="shared" ca="1" si="269"/>
        <v>34.772546197131923</v>
      </c>
      <c r="W190" s="151">
        <f t="shared" ca="1" si="270"/>
        <v>34.772546197131923</v>
      </c>
      <c r="X190" s="343">
        <f ca="1">VLOOKUP($D190,[2]CurveFetch!$D$8:$S$13000,16,0)*$B190</f>
        <v>32.034159175232219</v>
      </c>
      <c r="Y190" s="141">
        <f ca="1">VLOOKUP($D190,Curves!$N$2:$T$2600,7)*$B190</f>
        <v>16.017079587616109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6.1897051333005E-2</v>
      </c>
      <c r="B191" s="86">
        <f t="shared" ca="1" si="261"/>
        <v>0.90864756746562947</v>
      </c>
      <c r="C191" s="86">
        <f t="shared" si="262"/>
        <v>30</v>
      </c>
      <c r="D191" s="139">
        <v>42461</v>
      </c>
      <c r="E191" s="173">
        <f ca="1">VLOOKUP($D191,Curves!$A$2:$H$1700,2)*$B191</f>
        <v>4.1806874579093609</v>
      </c>
      <c r="F191" s="172">
        <f ca="1">VLOOKUP($D191,Curves!$A$2:$H$1700,3)*$B191</f>
        <v>0.26805103240236067</v>
      </c>
      <c r="G191" s="172">
        <f ca="1">VLOOKUP($D191,Curves!$A$2:$H$1700,7)*$B191</f>
        <v>-0.1726430378184696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33.355155934320209</v>
      </c>
      <c r="L191" s="140">
        <f ca="1">VLOOKUP($D191,Curves!$N$2:$T$2600,2)*$B191</f>
        <v>30.831502341189765</v>
      </c>
      <c r="M191" s="141">
        <f ca="1">VLOOKUP($D191,Curves!$N$2:$T$2600,3)*$B191</f>
        <v>15.415751170594882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33.355155934320209</v>
      </c>
      <c r="Q191" s="140">
        <f ca="1">VLOOKUP($D191,Curves!$N$2:$T$2600,4)*$B191</f>
        <v>30.831502341189765</v>
      </c>
      <c r="R191" s="141">
        <f ca="1">VLOOKUP($D191,Curves!$N$2:$T$2600,5)*$B191</f>
        <v>15.415751170594882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32.060333150681686</v>
      </c>
      <c r="V191" s="151">
        <f t="shared" ca="1" si="269"/>
        <v>33.355155934320209</v>
      </c>
      <c r="W191" s="151">
        <f t="shared" ca="1" si="270"/>
        <v>33.355155934320209</v>
      </c>
      <c r="X191" s="343">
        <f ca="1">VLOOKUP($D191,[2]CurveFetch!$D$8:$S$13000,16,0)*$B191</f>
        <v>30.831502341189765</v>
      </c>
      <c r="Y191" s="141">
        <f ca="1">VLOOKUP($D191,Curves!$N$2:$T$2600,7)*$B191</f>
        <v>15.415751170594882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6.1920766418216998E-2</v>
      </c>
      <c r="B192" s="86">
        <f t="shared" ca="1" si="261"/>
        <v>0.90407507309964141</v>
      </c>
      <c r="C192" s="86">
        <f t="shared" si="262"/>
        <v>31</v>
      </c>
      <c r="D192" s="139">
        <v>42491</v>
      </c>
      <c r="E192" s="173">
        <f ca="1">VLOOKUP($D192,Curves!$A$2:$H$1700,2)*$B192</f>
        <v>4.1370475345039583</v>
      </c>
      <c r="F192" s="172">
        <f ca="1">VLOOKUP($D192,Curves!$A$2:$H$1700,3)*$B192</f>
        <v>0.26670214656439423</v>
      </c>
      <c r="G192" s="172">
        <f ca="1">VLOOKUP($D192,Curves!$A$2:$H$1700,7)*$B192</f>
        <v>-0.17177426388893188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33.027856508779692</v>
      </c>
      <c r="L192" s="140">
        <f ca="1">VLOOKUP($D192,Curves!$N$2:$T$2600,2)*$B192</f>
        <v>35.196727485856755</v>
      </c>
      <c r="M192" s="141">
        <f ca="1">VLOOKUP($D192,Curves!$N$2:$T$2600,3)*$B192</f>
        <v>17.598363742928377</v>
      </c>
      <c r="N192" s="181">
        <f t="shared" ca="1" si="264"/>
        <v>1</v>
      </c>
      <c r="O192" s="182">
        <f t="shared" ca="1" si="265"/>
        <v>0</v>
      </c>
      <c r="P192" s="173">
        <f t="shared" ca="1" si="260"/>
        <v>33.027856508779692</v>
      </c>
      <c r="Q192" s="140">
        <f ca="1">VLOOKUP($D192,Curves!$N$2:$T$2600,4)*$B192</f>
        <v>35.196727485856755</v>
      </c>
      <c r="R192" s="141">
        <f ca="1">VLOOKUP($D192,Curves!$N$2:$T$2600,5)*$B192</f>
        <v>17.598363742928377</v>
      </c>
      <c r="S192" s="181">
        <f t="shared" ca="1" si="266"/>
        <v>1</v>
      </c>
      <c r="T192" s="182">
        <f t="shared" ca="1" si="267"/>
        <v>0</v>
      </c>
      <c r="U192" s="151">
        <f t="shared" ca="1" si="268"/>
        <v>31.739549529612699</v>
      </c>
      <c r="V192" s="151">
        <f t="shared" ca="1" si="269"/>
        <v>33.027856508779692</v>
      </c>
      <c r="W192" s="151">
        <f t="shared" ca="1" si="270"/>
        <v>33.027856508779692</v>
      </c>
      <c r="X192" s="343">
        <f ca="1">VLOOKUP($D192,[2]CurveFetch!$D$8:$S$13000,16,0)*$B192</f>
        <v>35.196727485856755</v>
      </c>
      <c r="Y192" s="141">
        <f ca="1">VLOOKUP($D192,Curves!$N$2:$T$2600,7)*$B192</f>
        <v>17.598363742928377</v>
      </c>
      <c r="Z192" s="200">
        <f t="shared" ca="1" si="271"/>
        <v>1</v>
      </c>
      <c r="AA192" s="181">
        <f t="shared" ca="1" si="272"/>
        <v>0</v>
      </c>
      <c r="AB192" s="181">
        <f t="shared" ca="1" si="359"/>
        <v>1</v>
      </c>
      <c r="AC192" s="181">
        <f t="shared" ca="1" si="359"/>
        <v>1</v>
      </c>
      <c r="AD192" s="181">
        <f t="shared" ca="1" si="274"/>
        <v>1</v>
      </c>
      <c r="AE192" s="182">
        <f t="shared" ca="1" si="275"/>
        <v>0</v>
      </c>
      <c r="AF192" s="23">
        <f t="shared" ca="1" si="301"/>
        <v>5880</v>
      </c>
      <c r="AG192" s="23">
        <f t="shared" ca="1" si="302"/>
        <v>0</v>
      </c>
      <c r="AH192" s="23">
        <f t="shared" ca="1" si="319"/>
        <v>48000</v>
      </c>
      <c r="AI192" s="23">
        <f t="shared" ca="1" si="320"/>
        <v>0</v>
      </c>
      <c r="AJ192" s="23">
        <f t="shared" ca="1" si="331"/>
        <v>54000</v>
      </c>
      <c r="AK192" s="23">
        <f t="shared" ca="1" si="332"/>
        <v>0</v>
      </c>
      <c r="AL192" s="23">
        <f t="shared" ca="1" si="341"/>
        <v>60000</v>
      </c>
      <c r="AM192" s="23">
        <f t="shared" ca="1" si="342"/>
        <v>0</v>
      </c>
      <c r="AN192" s="23">
        <f t="shared" ca="1" si="349"/>
        <v>60000</v>
      </c>
      <c r="AO192" s="23">
        <f t="shared" ca="1" si="350"/>
        <v>0</v>
      </c>
      <c r="AP192" s="23">
        <f t="shared" ca="1" si="343"/>
        <v>86400</v>
      </c>
      <c r="AQ192" s="23">
        <f t="shared" ca="1" si="344"/>
        <v>0</v>
      </c>
      <c r="AR192" s="23">
        <f t="shared" ca="1" si="353"/>
        <v>61200</v>
      </c>
      <c r="AS192" s="23">
        <f t="shared" ca="1" si="354"/>
        <v>0</v>
      </c>
      <c r="AT192" s="23">
        <f t="shared" ca="1" si="374"/>
        <v>132000</v>
      </c>
      <c r="AU192" s="23">
        <f t="shared" ca="1" si="375"/>
        <v>0</v>
      </c>
      <c r="AV192" s="228">
        <f t="shared" ca="1" si="279"/>
        <v>152280</v>
      </c>
      <c r="AW192" s="26">
        <f t="shared" ca="1" si="280"/>
        <v>447480</v>
      </c>
      <c r="AX192" s="228">
        <f t="shared" ca="1" si="281"/>
        <v>507480</v>
      </c>
      <c r="AY192" s="23">
        <f t="shared" ca="1" si="295"/>
        <v>62400</v>
      </c>
      <c r="AZ192" s="23">
        <f t="shared" ca="1" si="296"/>
        <v>0</v>
      </c>
      <c r="BA192" s="23">
        <f t="shared" ca="1" si="303"/>
        <v>60000</v>
      </c>
      <c r="BB192" s="23">
        <f t="shared" ca="1" si="304"/>
        <v>0</v>
      </c>
      <c r="BC192" s="23">
        <f t="shared" ca="1" si="297"/>
        <v>10560</v>
      </c>
      <c r="BD192" s="23">
        <f t="shared" ca="1" si="298"/>
        <v>0</v>
      </c>
      <c r="BE192" s="23">
        <f t="shared" ca="1" si="305"/>
        <v>6120</v>
      </c>
      <c r="BF192" s="23">
        <f t="shared" ca="1" si="306"/>
        <v>0</v>
      </c>
      <c r="BG192" s="23">
        <f t="shared" ca="1" si="311"/>
        <v>20400</v>
      </c>
      <c r="BH192" s="23">
        <f t="shared" ca="1" si="312"/>
        <v>0</v>
      </c>
      <c r="BI192" s="23">
        <f t="shared" ca="1" si="327"/>
        <v>105600</v>
      </c>
      <c r="BJ192" s="23">
        <f t="shared" ca="1" si="328"/>
        <v>0</v>
      </c>
      <c r="BK192" s="23">
        <f t="shared" ca="1" si="329"/>
        <v>127200</v>
      </c>
      <c r="BL192" s="23">
        <f t="shared" ca="1" si="330"/>
        <v>0</v>
      </c>
      <c r="BM192" s="23">
        <f t="shared" ca="1" si="333"/>
        <v>60000</v>
      </c>
      <c r="BN192" s="23">
        <f t="shared" ca="1" si="334"/>
        <v>0</v>
      </c>
      <c r="BO192" s="23">
        <f t="shared" ca="1" si="351"/>
        <v>63600</v>
      </c>
      <c r="BP192" s="23">
        <f t="shared" ca="1" si="352"/>
        <v>0</v>
      </c>
      <c r="BQ192" s="23">
        <f t="shared" ca="1" si="362"/>
        <v>62400</v>
      </c>
      <c r="BR192" s="23">
        <f t="shared" ca="1" si="363"/>
        <v>0</v>
      </c>
      <c r="BS192" s="23">
        <f t="shared" ca="1" si="378"/>
        <v>132000</v>
      </c>
      <c r="BT192" s="23">
        <f t="shared" ca="1" si="379"/>
        <v>0</v>
      </c>
      <c r="BU192" s="23">
        <f t="shared" ca="1" si="380"/>
        <v>120000</v>
      </c>
      <c r="BV192" s="23">
        <f t="shared" ca="1" si="381"/>
        <v>0</v>
      </c>
      <c r="BW192" s="389">
        <f t="shared" ca="1" si="282"/>
        <v>371880</v>
      </c>
      <c r="BX192" s="224">
        <f t="shared" ca="1" si="283"/>
        <v>623880</v>
      </c>
      <c r="BY192" s="93">
        <f t="shared" ca="1" si="284"/>
        <v>830280</v>
      </c>
      <c r="BZ192" s="23">
        <f t="shared" ca="1" si="309"/>
        <v>125760</v>
      </c>
      <c r="CA192" s="23">
        <f t="shared" ca="1" si="310"/>
        <v>0</v>
      </c>
      <c r="CB192" s="23">
        <f t="shared" ca="1" si="335"/>
        <v>115200</v>
      </c>
      <c r="CC192" s="23">
        <f t="shared" ca="1" si="336"/>
        <v>0</v>
      </c>
      <c r="CD192" s="23">
        <f t="shared" ca="1" si="366"/>
        <v>120000</v>
      </c>
      <c r="CE192" s="23">
        <f t="shared" ca="1" si="367"/>
        <v>0</v>
      </c>
      <c r="CF192" s="228">
        <f t="shared" ca="1" si="285"/>
        <v>125760</v>
      </c>
      <c r="CG192" s="224">
        <f t="shared" ca="1" si="286"/>
        <v>240960</v>
      </c>
      <c r="CH192" s="228">
        <f t="shared" ca="1" si="287"/>
        <v>360960</v>
      </c>
      <c r="CI192" s="23">
        <f t="shared" ca="1" si="288"/>
        <v>65400</v>
      </c>
      <c r="CJ192" s="23">
        <f t="shared" ca="1" si="289"/>
        <v>32700</v>
      </c>
      <c r="CK192" s="23">
        <f t="shared" ca="1" si="293"/>
        <v>62400</v>
      </c>
      <c r="CL192" s="23">
        <f t="shared" ca="1" si="294"/>
        <v>31200</v>
      </c>
      <c r="CM192" s="23">
        <f t="shared" ca="1" si="299"/>
        <v>60000</v>
      </c>
      <c r="CN192" s="23">
        <f t="shared" ca="1" si="300"/>
        <v>30000</v>
      </c>
      <c r="CO192" s="23">
        <f t="shared" ca="1" si="307"/>
        <v>8400</v>
      </c>
      <c r="CP192" s="23">
        <f t="shared" ca="1" si="308"/>
        <v>4200</v>
      </c>
      <c r="CQ192" s="23">
        <f t="shared" ca="1" si="313"/>
        <v>27000</v>
      </c>
      <c r="CR192" s="23">
        <f t="shared" ca="1" si="314"/>
        <v>13500</v>
      </c>
      <c r="CS192" s="23">
        <f t="shared" ca="1" si="315"/>
        <v>15600</v>
      </c>
      <c r="CT192" s="23">
        <f t="shared" ca="1" si="316"/>
        <v>7800</v>
      </c>
      <c r="CU192" s="23">
        <f t="shared" ca="1" si="321"/>
        <v>42000</v>
      </c>
      <c r="CV192" s="23">
        <f t="shared" ca="1" si="322"/>
        <v>21000</v>
      </c>
      <c r="CW192" s="23">
        <f t="shared" ca="1" si="360"/>
        <v>63600</v>
      </c>
      <c r="CX192" s="23">
        <f t="shared" ca="1" si="361"/>
        <v>31800</v>
      </c>
      <c r="CY192" s="23">
        <f t="shared" ca="1" si="323"/>
        <v>72000</v>
      </c>
      <c r="CZ192" s="23">
        <f t="shared" ca="1" si="324"/>
        <v>36000</v>
      </c>
      <c r="DA192" s="23">
        <f t="shared" ca="1" si="337"/>
        <v>99000</v>
      </c>
      <c r="DB192" s="23">
        <f t="shared" ca="1" si="338"/>
        <v>49500</v>
      </c>
      <c r="DC192" s="23"/>
      <c r="DD192" s="23"/>
      <c r="DE192" s="23">
        <f t="shared" ca="1" si="339"/>
        <v>240000</v>
      </c>
      <c r="DF192" s="23">
        <f t="shared" ca="1" si="340"/>
        <v>120000</v>
      </c>
      <c r="DG192" s="23">
        <f t="shared" ca="1" si="345"/>
        <v>120000</v>
      </c>
      <c r="DH192" s="23">
        <f t="shared" ca="1" si="346"/>
        <v>60000</v>
      </c>
      <c r="DI192" s="23">
        <f t="shared" ca="1" si="355"/>
        <v>127200</v>
      </c>
      <c r="DJ192" s="23">
        <f t="shared" ca="1" si="356"/>
        <v>63600</v>
      </c>
      <c r="DK192" s="23">
        <f t="shared" ca="1" si="364"/>
        <v>63600</v>
      </c>
      <c r="DL192" s="23">
        <f t="shared" ca="1" si="365"/>
        <v>31800</v>
      </c>
      <c r="DM192" s="23">
        <f t="shared" ca="1" si="368"/>
        <v>150000</v>
      </c>
      <c r="DN192" s="23">
        <f t="shared" ca="1" si="369"/>
        <v>75000</v>
      </c>
      <c r="DO192" s="23">
        <f t="shared" ca="1" si="370"/>
        <v>66000</v>
      </c>
      <c r="DP192" s="23">
        <f t="shared" ca="1" si="371"/>
        <v>33000</v>
      </c>
      <c r="DQ192" s="23">
        <f t="shared" ca="1" si="384"/>
        <v>129600</v>
      </c>
      <c r="DR192" s="23">
        <f t="shared" ca="1" si="385"/>
        <v>64800</v>
      </c>
      <c r="DS192" s="228">
        <f t="shared" ca="1" si="290"/>
        <v>610200</v>
      </c>
      <c r="DT192" s="93">
        <f t="shared" ca="1" si="291"/>
        <v>1450800</v>
      </c>
      <c r="DU192" s="228">
        <f t="shared" ca="1" si="292"/>
        <v>2117700</v>
      </c>
      <c r="DZ192" s="23">
        <f t="shared" ca="1" si="317"/>
        <v>60000</v>
      </c>
      <c r="EA192" s="23">
        <f t="shared" ca="1" si="318"/>
        <v>30000</v>
      </c>
      <c r="EB192" s="23">
        <f t="shared" ca="1" si="325"/>
        <v>26400</v>
      </c>
      <c r="EC192" s="23">
        <f t="shared" ca="1" si="326"/>
        <v>13200</v>
      </c>
      <c r="ED192" s="23">
        <f t="shared" ca="1" si="347"/>
        <v>120000</v>
      </c>
      <c r="EE192" s="23">
        <f t="shared" ca="1" si="348"/>
        <v>60000</v>
      </c>
      <c r="EF192" s="23">
        <f t="shared" ca="1" si="376"/>
        <v>168000</v>
      </c>
      <c r="EG192" s="23">
        <f t="shared" ca="1" si="377"/>
        <v>84000</v>
      </c>
      <c r="EH192" s="23">
        <f t="shared" ca="1" si="357"/>
        <v>60000</v>
      </c>
      <c r="EI192" s="23">
        <f t="shared" ca="1" si="358"/>
        <v>30000</v>
      </c>
      <c r="EJ192" s="23">
        <f t="shared" ca="1" si="372"/>
        <v>60000</v>
      </c>
      <c r="EK192" s="23">
        <f t="shared" ca="1" si="373"/>
        <v>30000</v>
      </c>
      <c r="EL192" s="23">
        <f t="shared" ca="1" si="382"/>
        <v>120000</v>
      </c>
      <c r="EM192" s="23">
        <f t="shared" ca="1" si="383"/>
        <v>60000</v>
      </c>
      <c r="EN192" s="228">
        <f t="shared" ca="1" si="276"/>
        <v>39600</v>
      </c>
      <c r="EO192" s="93">
        <f t="shared" ca="1" si="277"/>
        <v>489600</v>
      </c>
      <c r="EP192" s="93">
        <f t="shared" ca="1" si="278"/>
        <v>921600</v>
      </c>
    </row>
    <row r="193" spans="1:146" x14ac:dyDescent="0.2">
      <c r="A193" s="172">
        <f ca="1">VLOOKUP($D193,Curves!$A$2:$I$1700,9)</f>
        <v>6.1945272006465997E-2</v>
      </c>
      <c r="B193" s="86">
        <f t="shared" ca="1" si="261"/>
        <v>0.89937076399884142</v>
      </c>
      <c r="C193" s="86">
        <f t="shared" si="262"/>
        <v>30</v>
      </c>
      <c r="D193" s="139">
        <v>42522</v>
      </c>
      <c r="E193" s="173">
        <f ca="1">VLOOKUP($D193,Curves!$A$2:$H$1700,2)*$B193</f>
        <v>4.1416023682146648</v>
      </c>
      <c r="F193" s="172">
        <f ca="1">VLOOKUP($D193,Curves!$A$2:$H$1700,3)*$B193</f>
        <v>0.26531437537965818</v>
      </c>
      <c r="G193" s="172">
        <f ca="1">VLOOKUP($D193,Curves!$A$2:$H$1700,7)*$B193</f>
        <v>-0.17088044515977988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33.062017761609987</v>
      </c>
      <c r="L193" s="140">
        <f ca="1">VLOOKUP($D193,Curves!$N$2:$T$2600,2)*$B193</f>
        <v>57.497852187362724</v>
      </c>
      <c r="M193" s="141">
        <f ca="1">VLOOKUP($D193,Curves!$N$2:$T$2600,3)*$B193</f>
        <v>28.748926093681362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33.062017761609987</v>
      </c>
      <c r="Q193" s="140">
        <f ca="1">VLOOKUP($D193,Curves!$N$2:$T$2600,4)*$B193</f>
        <v>57.497852187362724</v>
      </c>
      <c r="R193" s="141">
        <f ca="1">VLOOKUP($D193,Curves!$N$2:$T$2600,5)*$B193</f>
        <v>28.748926093681362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31.780414422911637</v>
      </c>
      <c r="V193" s="151">
        <f t="shared" ca="1" si="269"/>
        <v>33.062017761609987</v>
      </c>
      <c r="W193" s="151">
        <f t="shared" ca="1" si="270"/>
        <v>33.062017761609987</v>
      </c>
      <c r="X193" s="343">
        <f ca="1">VLOOKUP($D193,[2]CurveFetch!$D$8:$S$13000,16,0)*$B193</f>
        <v>57.497852187362724</v>
      </c>
      <c r="Y193" s="141">
        <f ca="1">VLOOKUP($D193,Curves!$N$2:$T$2600,7)*$B193</f>
        <v>28.748926093681362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6.1968987092058003E-2</v>
      </c>
      <c r="B194" s="86">
        <f t="shared" ca="1" si="261"/>
        <v>0.89483807779283719</v>
      </c>
      <c r="C194" s="86">
        <f t="shared" si="262"/>
        <v>31</v>
      </c>
      <c r="D194" s="139">
        <v>42552</v>
      </c>
      <c r="E194" s="173">
        <f ca="1">VLOOKUP($D194,Curves!$A$2:$H$1700,2)*$B194</f>
        <v>4.1475744905698004</v>
      </c>
      <c r="F194" s="172">
        <f ca="1">VLOOKUP($D194,Curves!$A$2:$H$1700,3)*$B194</f>
        <v>0.26397723294888698</v>
      </c>
      <c r="G194" s="172">
        <f ca="1">VLOOKUP($D194,Curves!$A$2:$H$1700,7)*$B194</f>
        <v>-0.17001923478063907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33.106808679273499</v>
      </c>
      <c r="L194" s="140">
        <f ca="1">VLOOKUP($D194,Curves!$N$2:$T$2600,2)*$B194</f>
        <v>54.699930470743894</v>
      </c>
      <c r="M194" s="141">
        <f ca="1">VLOOKUP($D194,Curves!$N$2:$T$2600,3)*$B194</f>
        <v>27.349965235371947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33.106808679273499</v>
      </c>
      <c r="Q194" s="140">
        <f ca="1">VLOOKUP($D194,Curves!$N$2:$T$2600,4)*$B194</f>
        <v>54.699930470743894</v>
      </c>
      <c r="R194" s="141">
        <f ca="1">VLOOKUP($D194,Curves!$N$2:$T$2600,5)*$B194</f>
        <v>27.349965235371947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31.831664418418708</v>
      </c>
      <c r="V194" s="151">
        <f t="shared" ca="1" si="269"/>
        <v>33.106808679273499</v>
      </c>
      <c r="W194" s="151">
        <f t="shared" ca="1" si="270"/>
        <v>33.106808679273499</v>
      </c>
      <c r="X194" s="343">
        <f ca="1">VLOOKUP($D194,[2]CurveFetch!$D$8:$S$13000,16,0)*$B194</f>
        <v>54.699930470743894</v>
      </c>
      <c r="Y194" s="141">
        <f ca="1">VLOOKUP($D194,Curves!$N$2:$T$2600,7)*$B194</f>
        <v>27.349965235371947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6.1993492680699001E-2</v>
      </c>
      <c r="B195" s="86">
        <f t="shared" ca="1" si="261"/>
        <v>0.89017476637213555</v>
      </c>
      <c r="C195" s="86">
        <f t="shared" si="262"/>
        <v>31</v>
      </c>
      <c r="D195" s="139">
        <v>42583</v>
      </c>
      <c r="E195" s="173">
        <f ca="1">VLOOKUP($D195,Curves!$A$2:$H$1700,2)*$B195</f>
        <v>4.1437635374622914</v>
      </c>
      <c r="F195" s="172">
        <f ca="1">VLOOKUP($D195,Curves!$A$2:$H$1700,3)*$B195</f>
        <v>0.26260155607977997</v>
      </c>
      <c r="G195" s="172">
        <f ca="1">VLOOKUP($D195,Curves!$A$2:$H$1700,7)*$B195</f>
        <v>-0.16913320561070574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33.078226530967186</v>
      </c>
      <c r="L195" s="140">
        <f ca="1">VLOOKUP($D195,Curves!$N$2:$T$2600,2)*$B195</f>
        <v>63.316617834947166</v>
      </c>
      <c r="M195" s="141">
        <f ca="1">VLOOKUP($D195,Curves!$N$2:$T$2600,3)*$B195</f>
        <v>31.658308917473583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33.078226530967186</v>
      </c>
      <c r="Q195" s="140">
        <f ca="1">VLOOKUP($D195,Curves!$N$2:$T$2600,4)*$B195</f>
        <v>63.316617834947166</v>
      </c>
      <c r="R195" s="141">
        <f ca="1">VLOOKUP($D195,Curves!$N$2:$T$2600,5)*$B195</f>
        <v>31.658308917473583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31.809727488886892</v>
      </c>
      <c r="V195" s="151">
        <f t="shared" ca="1" si="269"/>
        <v>33.078226530967186</v>
      </c>
      <c r="W195" s="151">
        <f t="shared" ca="1" si="270"/>
        <v>33.078226530967186</v>
      </c>
      <c r="X195" s="343">
        <f ca="1">VLOOKUP($D195,[2]CurveFetch!$D$8:$S$13000,16,0)*$B195</f>
        <v>63.316617834947166</v>
      </c>
      <c r="Y195" s="141">
        <f ca="1">VLOOKUP($D195,Curves!$N$2:$T$2600,7)*$B195</f>
        <v>31.658308917473583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6.2017998269539E-2</v>
      </c>
      <c r="B196" s="86">
        <f t="shared" ca="1" si="261"/>
        <v>0.88553218471215467</v>
      </c>
      <c r="C196" s="86">
        <f t="shared" si="262"/>
        <v>30</v>
      </c>
      <c r="D196" s="139">
        <v>42614</v>
      </c>
      <c r="E196" s="173">
        <f ca="1">VLOOKUP($D196,Curves!$A$2:$H$1700,2)*$B196</f>
        <v>4.1407484957140355</v>
      </c>
      <c r="F196" s="172">
        <f ca="1">VLOOKUP($D196,Curves!$A$2:$H$1700,3)*$B196</f>
        <v>0.26123199449008561</v>
      </c>
      <c r="G196" s="172">
        <f ca="1">VLOOKUP($D196,Curves!$A$2:$H$1700,7)*$B196</f>
        <v>-0.16825111509530938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33.055613717855266</v>
      </c>
      <c r="L196" s="140">
        <f ca="1">VLOOKUP($D196,Curves!$N$2:$T$2600,2)*$B196</f>
        <v>45.275755199618459</v>
      </c>
      <c r="M196" s="141">
        <f ca="1">VLOOKUP($D196,Curves!$N$2:$T$2600,3)*$B196</f>
        <v>22.637877599809229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33.055613717855266</v>
      </c>
      <c r="Q196" s="140">
        <f ca="1">VLOOKUP($D196,Curves!$N$2:$T$2600,4)*$B196</f>
        <v>45.275755199618459</v>
      </c>
      <c r="R196" s="141">
        <f ca="1">VLOOKUP($D196,Curves!$N$2:$T$2600,5)*$B196</f>
        <v>22.637877599809229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31.793730354640445</v>
      </c>
      <c r="V196" s="151">
        <f t="shared" ca="1" si="269"/>
        <v>33.055613717855266</v>
      </c>
      <c r="W196" s="151">
        <f t="shared" ca="1" si="270"/>
        <v>33.055613717855266</v>
      </c>
      <c r="X196" s="343">
        <f ca="1">VLOOKUP($D196,[2]CurveFetch!$D$8:$S$13000,16,0)*$B196</f>
        <v>45.275755199618459</v>
      </c>
      <c r="Y196" s="141">
        <f ca="1">VLOOKUP($D196,Curves!$N$2:$T$2600,7)*$B196</f>
        <v>22.637877599809229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6.2041713355703999E-2</v>
      </c>
      <c r="B197" s="86">
        <f t="shared" ca="1" si="261"/>
        <v>0.88105903466077995</v>
      </c>
      <c r="C197" s="86">
        <f t="shared" si="262"/>
        <v>31</v>
      </c>
      <c r="D197" s="139">
        <v>42644</v>
      </c>
      <c r="E197" s="173">
        <f ca="1">VLOOKUP($D197,Curves!$A$2:$H$1700,2)*$B197</f>
        <v>4.1462638171136312</v>
      </c>
      <c r="F197" s="172">
        <f ca="1">VLOOKUP($D197,Curves!$A$2:$H$1700,3)*$B197</f>
        <v>0.25991241522493008</v>
      </c>
      <c r="G197" s="172">
        <f ca="1">VLOOKUP($D197,Curves!$A$2:$H$1700,7)*$B197</f>
        <v>-0.16740121658554818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33.096978628352232</v>
      </c>
      <c r="L197" s="140">
        <f ca="1">VLOOKUP($D197,Curves!$N$2:$T$2600,2)*$B197</f>
        <v>60.892985486124346</v>
      </c>
      <c r="M197" s="141">
        <f ca="1">VLOOKUP($D197,Curves!$N$2:$T$2600,3)*$B197</f>
        <v>30.446492743062173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33.096978628352232</v>
      </c>
      <c r="Q197" s="140">
        <f ca="1">VLOOKUP($D197,Curves!$N$2:$T$2600,4)*$B197</f>
        <v>60.892985486124346</v>
      </c>
      <c r="R197" s="141">
        <f ca="1">VLOOKUP($D197,Curves!$N$2:$T$2600,5)*$B197</f>
        <v>30.446492743062173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31.841469503960624</v>
      </c>
      <c r="V197" s="151">
        <f t="shared" ca="1" si="269"/>
        <v>33.096978628352232</v>
      </c>
      <c r="W197" s="151">
        <f t="shared" ca="1" si="270"/>
        <v>33.096978628352232</v>
      </c>
      <c r="X197" s="343">
        <f ca="1">VLOOKUP($D197,[2]CurveFetch!$D$8:$S$13000,16,0)*$B197</f>
        <v>60.892985486124346</v>
      </c>
      <c r="Y197" s="141">
        <f ca="1">VLOOKUP($D197,Curves!$N$2:$T$2600,7)*$B197</f>
        <v>30.446492743062173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6.2066218944935997E-2</v>
      </c>
      <c r="B198" s="86">
        <f t="shared" ca="1" si="261"/>
        <v>0.87645703752609616</v>
      </c>
      <c r="C198" s="86">
        <f t="shared" si="262"/>
        <v>30</v>
      </c>
      <c r="D198" s="139">
        <v>42675</v>
      </c>
      <c r="E198" s="173">
        <f ca="1">VLOOKUP($D198,Curves!$A$2:$H$1700,2)*$B198</f>
        <v>4.2473108038514624</v>
      </c>
      <c r="F198" s="172">
        <f ca="1">VLOOKUP($D198,Curves!$A$2:$H$1700,3)*$B198</f>
        <v>0.10517484450313154</v>
      </c>
      <c r="G198" s="172">
        <f ca="1">VLOOKUP($D198,Curves!$A$2:$H$1700,7)*$B198</f>
        <v>-0.16652683712995828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33.854831028885968</v>
      </c>
      <c r="L198" s="140">
        <f ca="1">VLOOKUP($D198,Curves!$N$2:$T$2600,2)*$B198</f>
        <v>34.281214691573211</v>
      </c>
      <c r="M198" s="141">
        <f ca="1">VLOOKUP($D198,Curves!$N$2:$T$2600,3)*$B198</f>
        <v>17.140607345786606</v>
      </c>
      <c r="N198" s="181">
        <f t="shared" ca="1" si="264"/>
        <v>1</v>
      </c>
      <c r="O198" s="182">
        <f t="shared" ca="1" si="265"/>
        <v>0</v>
      </c>
      <c r="P198" s="173">
        <f t="shared" ref="P198:P261" ca="1" si="386">($E198+J198)*$J$5+$J$4</f>
        <v>33.854831028885968</v>
      </c>
      <c r="Q198" s="140">
        <f ca="1">VLOOKUP($D198,Curves!$N$2:$T$2600,4)*$B198</f>
        <v>34.281214691573211</v>
      </c>
      <c r="R198" s="141">
        <f ca="1">VLOOKUP($D198,Curves!$N$2:$T$2600,5)*$B198</f>
        <v>17.140607345786606</v>
      </c>
      <c r="S198" s="181">
        <f t="shared" ca="1" si="266"/>
        <v>1</v>
      </c>
      <c r="T198" s="182">
        <f t="shared" ca="1" si="267"/>
        <v>0</v>
      </c>
      <c r="U198" s="151">
        <f t="shared" ca="1" si="268"/>
        <v>32.605879750411276</v>
      </c>
      <c r="V198" s="151">
        <f t="shared" ca="1" si="269"/>
        <v>33.854831028885968</v>
      </c>
      <c r="W198" s="151">
        <f t="shared" ca="1" si="270"/>
        <v>33.854831028885968</v>
      </c>
      <c r="X198" s="343">
        <f ca="1">VLOOKUP($D198,[2]CurveFetch!$D$8:$S$13000,16,0)*$B198</f>
        <v>34.281214691573211</v>
      </c>
      <c r="Y198" s="141">
        <f ca="1">VLOOKUP($D198,Curves!$N$2:$T$2600,7)*$B198</f>
        <v>17.140607345786606</v>
      </c>
      <c r="Z198" s="200">
        <f t="shared" ca="1" si="271"/>
        <v>1</v>
      </c>
      <c r="AA198" s="181">
        <f t="shared" ca="1" si="272"/>
        <v>0</v>
      </c>
      <c r="AB198" s="181">
        <f t="shared" ca="1" si="359"/>
        <v>1</v>
      </c>
      <c r="AC198" s="181">
        <f t="shared" ca="1" si="359"/>
        <v>1</v>
      </c>
      <c r="AD198" s="181">
        <f t="shared" ca="1" si="274"/>
        <v>1</v>
      </c>
      <c r="AE198" s="182">
        <f t="shared" ca="1" si="275"/>
        <v>0</v>
      </c>
      <c r="AF198" s="23">
        <f t="shared" ca="1" si="301"/>
        <v>5880</v>
      </c>
      <c r="AG198" s="23">
        <f t="shared" ca="1" si="302"/>
        <v>0</v>
      </c>
      <c r="AH198" s="23">
        <f t="shared" ca="1" si="319"/>
        <v>48000</v>
      </c>
      <c r="AI198" s="23">
        <f t="shared" ca="1" si="320"/>
        <v>0</v>
      </c>
      <c r="AJ198" s="23">
        <f t="shared" ca="1" si="331"/>
        <v>54000</v>
      </c>
      <c r="AK198" s="23">
        <f t="shared" ca="1" si="332"/>
        <v>0</v>
      </c>
      <c r="AL198" s="23">
        <f t="shared" ca="1" si="341"/>
        <v>60000</v>
      </c>
      <c r="AM198" s="23">
        <f t="shared" ca="1" si="342"/>
        <v>0</v>
      </c>
      <c r="AN198" s="23">
        <f t="shared" ca="1" si="349"/>
        <v>60000</v>
      </c>
      <c r="AO198" s="23">
        <f t="shared" ca="1" si="350"/>
        <v>0</v>
      </c>
      <c r="AP198" s="23">
        <f t="shared" ca="1" si="343"/>
        <v>86400</v>
      </c>
      <c r="AQ198" s="23">
        <f t="shared" ca="1" si="344"/>
        <v>0</v>
      </c>
      <c r="AR198" s="23">
        <f t="shared" ca="1" si="353"/>
        <v>61200</v>
      </c>
      <c r="AS198" s="23">
        <f t="shared" ca="1" si="354"/>
        <v>0</v>
      </c>
      <c r="AT198" s="23">
        <f t="shared" ca="1" si="374"/>
        <v>132000</v>
      </c>
      <c r="AU198" s="23">
        <f t="shared" ca="1" si="375"/>
        <v>0</v>
      </c>
      <c r="AV198" s="228">
        <f t="shared" ca="1" si="279"/>
        <v>152280</v>
      </c>
      <c r="AW198" s="26">
        <f t="shared" ca="1" si="280"/>
        <v>447480</v>
      </c>
      <c r="AX198" s="228">
        <f t="shared" ca="1" si="281"/>
        <v>507480</v>
      </c>
      <c r="AY198" s="23">
        <f t="shared" ca="1" si="295"/>
        <v>62400</v>
      </c>
      <c r="AZ198" s="23">
        <f t="shared" ca="1" si="296"/>
        <v>0</v>
      </c>
      <c r="BA198" s="23">
        <f t="shared" ca="1" si="303"/>
        <v>60000</v>
      </c>
      <c r="BB198" s="23">
        <f t="shared" ca="1" si="304"/>
        <v>0</v>
      </c>
      <c r="BC198" s="23">
        <f t="shared" ca="1" si="297"/>
        <v>10560</v>
      </c>
      <c r="BD198" s="23">
        <f t="shared" ca="1" si="298"/>
        <v>0</v>
      </c>
      <c r="BE198" s="23">
        <f t="shared" ca="1" si="305"/>
        <v>6120</v>
      </c>
      <c r="BF198" s="23">
        <f t="shared" ca="1" si="306"/>
        <v>0</v>
      </c>
      <c r="BG198" s="23">
        <f t="shared" ca="1" si="311"/>
        <v>20400</v>
      </c>
      <c r="BH198" s="23">
        <f t="shared" ca="1" si="312"/>
        <v>0</v>
      </c>
      <c r="BI198" s="23">
        <f t="shared" ca="1" si="327"/>
        <v>105600</v>
      </c>
      <c r="BJ198" s="23">
        <f t="shared" ca="1" si="328"/>
        <v>0</v>
      </c>
      <c r="BK198" s="23">
        <f t="shared" ca="1" si="329"/>
        <v>127200</v>
      </c>
      <c r="BL198" s="23">
        <f t="shared" ca="1" si="330"/>
        <v>0</v>
      </c>
      <c r="BM198" s="23">
        <f t="shared" ca="1" si="333"/>
        <v>60000</v>
      </c>
      <c r="BN198" s="23">
        <f t="shared" ca="1" si="334"/>
        <v>0</v>
      </c>
      <c r="BO198" s="23">
        <f t="shared" ca="1" si="351"/>
        <v>63600</v>
      </c>
      <c r="BP198" s="23">
        <f t="shared" ca="1" si="352"/>
        <v>0</v>
      </c>
      <c r="BQ198" s="23">
        <f t="shared" ca="1" si="362"/>
        <v>62400</v>
      </c>
      <c r="BR198" s="23">
        <f t="shared" ca="1" si="363"/>
        <v>0</v>
      </c>
      <c r="BS198" s="23">
        <f t="shared" ca="1" si="378"/>
        <v>132000</v>
      </c>
      <c r="BT198" s="23">
        <f t="shared" ca="1" si="379"/>
        <v>0</v>
      </c>
      <c r="BU198" s="23">
        <f t="shared" ca="1" si="380"/>
        <v>120000</v>
      </c>
      <c r="BV198" s="23">
        <f t="shared" ca="1" si="381"/>
        <v>0</v>
      </c>
      <c r="BW198" s="389">
        <f t="shared" ca="1" si="282"/>
        <v>371880</v>
      </c>
      <c r="BX198" s="224">
        <f t="shared" ca="1" si="283"/>
        <v>623880</v>
      </c>
      <c r="BY198" s="93">
        <f t="shared" ca="1" si="284"/>
        <v>830280</v>
      </c>
      <c r="BZ198" s="23">
        <f t="shared" ca="1" si="309"/>
        <v>125760</v>
      </c>
      <c r="CA198" s="23">
        <f t="shared" ca="1" si="310"/>
        <v>0</v>
      </c>
      <c r="CB198" s="23">
        <f t="shared" ca="1" si="335"/>
        <v>115200</v>
      </c>
      <c r="CC198" s="23">
        <f t="shared" ca="1" si="336"/>
        <v>0</v>
      </c>
      <c r="CD198" s="23">
        <f t="shared" ca="1" si="366"/>
        <v>120000</v>
      </c>
      <c r="CE198" s="23">
        <f t="shared" ca="1" si="367"/>
        <v>0</v>
      </c>
      <c r="CF198" s="228">
        <f t="shared" ca="1" si="285"/>
        <v>125760</v>
      </c>
      <c r="CG198" s="224">
        <f t="shared" ca="1" si="286"/>
        <v>240960</v>
      </c>
      <c r="CH198" s="228">
        <f t="shared" ca="1" si="287"/>
        <v>360960</v>
      </c>
      <c r="CI198" s="23">
        <f t="shared" ca="1" si="288"/>
        <v>65400</v>
      </c>
      <c r="CJ198" s="23">
        <f t="shared" ca="1" si="289"/>
        <v>32700</v>
      </c>
      <c r="CK198" s="23">
        <f t="shared" ca="1" si="293"/>
        <v>62400</v>
      </c>
      <c r="CL198" s="23">
        <f t="shared" ca="1" si="294"/>
        <v>31200</v>
      </c>
      <c r="CM198" s="23">
        <f t="shared" ca="1" si="299"/>
        <v>60000</v>
      </c>
      <c r="CN198" s="23">
        <f t="shared" ca="1" si="300"/>
        <v>30000</v>
      </c>
      <c r="CO198" s="23">
        <f t="shared" ca="1" si="307"/>
        <v>8400</v>
      </c>
      <c r="CP198" s="23">
        <f t="shared" ca="1" si="308"/>
        <v>4200</v>
      </c>
      <c r="CQ198" s="23">
        <f t="shared" ca="1" si="313"/>
        <v>27000</v>
      </c>
      <c r="CR198" s="23">
        <f t="shared" ca="1" si="314"/>
        <v>13500</v>
      </c>
      <c r="CS198" s="23">
        <f t="shared" ca="1" si="315"/>
        <v>15600</v>
      </c>
      <c r="CT198" s="23">
        <f t="shared" ca="1" si="316"/>
        <v>7800</v>
      </c>
      <c r="CU198" s="23">
        <f t="shared" ca="1" si="321"/>
        <v>42000</v>
      </c>
      <c r="CV198" s="23">
        <f t="shared" ca="1" si="322"/>
        <v>21000</v>
      </c>
      <c r="CW198" s="23">
        <f t="shared" ca="1" si="360"/>
        <v>63600</v>
      </c>
      <c r="CX198" s="23">
        <f t="shared" ca="1" si="361"/>
        <v>31800</v>
      </c>
      <c r="CY198" s="23">
        <f t="shared" ca="1" si="323"/>
        <v>72000</v>
      </c>
      <c r="CZ198" s="23">
        <f t="shared" ca="1" si="324"/>
        <v>36000</v>
      </c>
      <c r="DA198" s="23">
        <f t="shared" ca="1" si="337"/>
        <v>99000</v>
      </c>
      <c r="DB198" s="23">
        <f t="shared" ca="1" si="338"/>
        <v>49500</v>
      </c>
      <c r="DC198" s="23"/>
      <c r="DD198" s="23"/>
      <c r="DE198" s="23">
        <f t="shared" ca="1" si="339"/>
        <v>240000</v>
      </c>
      <c r="DF198" s="23">
        <f t="shared" ca="1" si="340"/>
        <v>120000</v>
      </c>
      <c r="DG198" s="23">
        <f t="shared" ca="1" si="345"/>
        <v>120000</v>
      </c>
      <c r="DH198" s="23">
        <f t="shared" ca="1" si="346"/>
        <v>60000</v>
      </c>
      <c r="DI198" s="23">
        <f t="shared" ca="1" si="355"/>
        <v>127200</v>
      </c>
      <c r="DJ198" s="23">
        <f t="shared" ca="1" si="356"/>
        <v>63600</v>
      </c>
      <c r="DK198" s="23">
        <f t="shared" ca="1" si="364"/>
        <v>63600</v>
      </c>
      <c r="DL198" s="23">
        <f t="shared" ca="1" si="365"/>
        <v>31800</v>
      </c>
      <c r="DM198" s="23">
        <f t="shared" ca="1" si="368"/>
        <v>150000</v>
      </c>
      <c r="DN198" s="23">
        <f t="shared" ca="1" si="369"/>
        <v>75000</v>
      </c>
      <c r="DO198" s="23">
        <f t="shared" ca="1" si="370"/>
        <v>66000</v>
      </c>
      <c r="DP198" s="23">
        <f t="shared" ca="1" si="371"/>
        <v>33000</v>
      </c>
      <c r="DQ198" s="23">
        <f t="shared" ca="1" si="384"/>
        <v>129600</v>
      </c>
      <c r="DR198" s="23">
        <f t="shared" ca="1" si="385"/>
        <v>64800</v>
      </c>
      <c r="DS198" s="228">
        <f t="shared" ca="1" si="290"/>
        <v>610200</v>
      </c>
      <c r="DT198" s="93">
        <f t="shared" ca="1" si="291"/>
        <v>1450800</v>
      </c>
      <c r="DU198" s="228">
        <f t="shared" ca="1" si="292"/>
        <v>2117700</v>
      </c>
      <c r="DZ198" s="23">
        <f t="shared" ca="1" si="317"/>
        <v>60000</v>
      </c>
      <c r="EA198" s="23">
        <f t="shared" ca="1" si="318"/>
        <v>30000</v>
      </c>
      <c r="EB198" s="23">
        <f t="shared" ca="1" si="325"/>
        <v>26400</v>
      </c>
      <c r="EC198" s="23">
        <f t="shared" ca="1" si="326"/>
        <v>13200</v>
      </c>
      <c r="ED198" s="23">
        <f t="shared" ca="1" si="347"/>
        <v>120000</v>
      </c>
      <c r="EE198" s="23">
        <f t="shared" ca="1" si="348"/>
        <v>60000</v>
      </c>
      <c r="EF198" s="23">
        <f t="shared" ca="1" si="376"/>
        <v>168000</v>
      </c>
      <c r="EG198" s="23">
        <f t="shared" ca="1" si="377"/>
        <v>84000</v>
      </c>
      <c r="EH198" s="23">
        <f t="shared" ca="1" si="357"/>
        <v>60000</v>
      </c>
      <c r="EI198" s="23">
        <f t="shared" ca="1" si="358"/>
        <v>30000</v>
      </c>
      <c r="EJ198" s="23">
        <f t="shared" ca="1" si="372"/>
        <v>60000</v>
      </c>
      <c r="EK198" s="23">
        <f t="shared" ca="1" si="373"/>
        <v>30000</v>
      </c>
      <c r="EL198" s="23">
        <f t="shared" ca="1" si="382"/>
        <v>120000</v>
      </c>
      <c r="EM198" s="23">
        <f t="shared" ca="1" si="383"/>
        <v>60000</v>
      </c>
      <c r="EN198" s="228">
        <f t="shared" ca="1" si="276"/>
        <v>39600</v>
      </c>
      <c r="EO198" s="93">
        <f t="shared" ca="1" si="277"/>
        <v>489600</v>
      </c>
      <c r="EP198" s="93">
        <f t="shared" ca="1" si="278"/>
        <v>921600</v>
      </c>
    </row>
    <row r="199" spans="1:146" x14ac:dyDescent="0.2">
      <c r="A199" s="172">
        <f ca="1">VLOOKUP($D199,Curves!$A$2:$I$1700,9)</f>
        <v>6.2089934031478999E-2</v>
      </c>
      <c r="B199" s="86">
        <f t="shared" ref="B199:B262" ca="1" si="387">(1+($A199/2))^(-2*($D199-$A$1)/365.25)</f>
        <v>0.87202303070788689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4.3348264856489056</v>
      </c>
      <c r="F199" s="172">
        <f ca="1">VLOOKUP($D199,Curves!$A$2:$H$1700,3)*$B199</f>
        <v>0.10464276368494642</v>
      </c>
      <c r="G199" s="172">
        <f ca="1">VLOOKUP($D199,Curves!$A$2:$H$1700,7)*$B199</f>
        <v>-0.16568437583449852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34.511198642366793</v>
      </c>
      <c r="L199" s="140">
        <f ca="1">VLOOKUP($D199,Curves!$N$2:$T$2600,2)*$B199</f>
        <v>21.027440148671559</v>
      </c>
      <c r="M199" s="141">
        <f ca="1">VLOOKUP($D199,Curves!$N$2:$T$2600,3)*$B199</f>
        <v>10.513720074335779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34.511198642366793</v>
      </c>
      <c r="Q199" s="140">
        <f ca="1">VLOOKUP($D199,Curves!$N$2:$T$2600,4)*$B199</f>
        <v>21.027440148671559</v>
      </c>
      <c r="R199" s="141">
        <f ca="1">VLOOKUP($D199,Curves!$N$2:$T$2600,5)*$B199</f>
        <v>10.513720074335779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33.268565823608057</v>
      </c>
      <c r="V199" s="151">
        <f t="shared" ref="V199:V262" ca="1" si="395">($E199+H199)*$J$5+$J$4</f>
        <v>34.511198642366793</v>
      </c>
      <c r="W199" s="151">
        <f t="shared" ref="W199:W262" ca="1" si="396">($E199+I199)*$J$5+$J$4</f>
        <v>34.511198642366793</v>
      </c>
      <c r="X199" s="343">
        <f ca="1">VLOOKUP($D199,[2]CurveFetch!$D$8:$S$13000,16,0)*$B199</f>
        <v>21.027440148671559</v>
      </c>
      <c r="Y199" s="141">
        <f ca="1">VLOOKUP($D199,Curves!$N$2:$T$2600,7)*$B199</f>
        <v>10.513720074335779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6.2114439621104002E-2</v>
      </c>
      <c r="B200" s="86">
        <f t="shared" ca="1" si="387"/>
        <v>0.86746134529143548</v>
      </c>
      <c r="C200" s="86">
        <f t="shared" si="388"/>
        <v>31</v>
      </c>
      <c r="D200" s="139">
        <v>42736</v>
      </c>
      <c r="E200" s="173">
        <f ca="1">VLOOKUP($D200,Curves!$A$2:$H$1700,2)*$B200</f>
        <v>4.4544140080715211</v>
      </c>
      <c r="F200" s="172">
        <f ca="1">VLOOKUP($D200,Curves!$A$2:$H$1700,3)*$B200</f>
        <v>0.10409536143497225</v>
      </c>
      <c r="G200" s="172">
        <f ca="1">VLOOKUP($D200,Curves!$A$2:$H$1700,7)*$B200</f>
        <v>-0.16481765560537273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35.408105060536407</v>
      </c>
      <c r="L200" s="140">
        <f ca="1">VLOOKUP($D200,Curves!$N$2:$T$2600,2)*$B200</f>
        <v>47.968356995118626</v>
      </c>
      <c r="M200" s="141">
        <f ca="1">VLOOKUP($D200,Curves!$N$2:$T$2600,3)*$B200</f>
        <v>23.984178497559313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35.408105060536407</v>
      </c>
      <c r="Q200" s="140">
        <f ca="1">VLOOKUP($D200,Curves!$N$2:$T$2600,4)*$B200</f>
        <v>47.968356995118626</v>
      </c>
      <c r="R200" s="141">
        <f ca="1">VLOOKUP($D200,Curves!$N$2:$T$2600,5)*$B200</f>
        <v>23.984178497559313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34.171972643496112</v>
      </c>
      <c r="V200" s="151">
        <f t="shared" ca="1" si="395"/>
        <v>35.408105060536407</v>
      </c>
      <c r="W200" s="151">
        <f t="shared" ca="1" si="396"/>
        <v>35.408105060536407</v>
      </c>
      <c r="X200" s="343">
        <f ca="1">VLOOKUP($D200,[2]CurveFetch!$D$8:$S$13000,16,0)*$B200</f>
        <v>47.968356995118626</v>
      </c>
      <c r="Y200" s="141">
        <f ca="1">VLOOKUP($D200,Curves!$N$2:$T$2600,7)*$B200</f>
        <v>23.984178497559313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6.2138945210927998E-2</v>
      </c>
      <c r="B201" s="86">
        <f t="shared" ca="1" si="387"/>
        <v>0.86292004190206528</v>
      </c>
      <c r="C201" s="86">
        <f t="shared" si="388"/>
        <v>28</v>
      </c>
      <c r="D201" s="139">
        <v>42767</v>
      </c>
      <c r="E201" s="173">
        <f ca="1">VLOOKUP($D201,Curves!$A$2:$H$1700,2)*$B201</f>
        <v>4.3482540911445069</v>
      </c>
      <c r="F201" s="172">
        <f ca="1">VLOOKUP($D201,Curves!$A$2:$H$1700,3)*$B201</f>
        <v>0.10355040502824783</v>
      </c>
      <c r="G201" s="172">
        <f ca="1">VLOOKUP($D201,Curves!$A$2:$H$1700,7)*$B201</f>
        <v>-0.16395480796139242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34.611905683583799</v>
      </c>
      <c r="L201" s="140">
        <f ca="1">VLOOKUP($D201,Curves!$N$2:$T$2600,2)*$B201</f>
        <v>39.088034306054617</v>
      </c>
      <c r="M201" s="141">
        <f ca="1">VLOOKUP($D201,Curves!$N$2:$T$2600,3)*$B201</f>
        <v>19.544017153027308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34.611905683583799</v>
      </c>
      <c r="Q201" s="140">
        <f ca="1">VLOOKUP($D201,Curves!$N$2:$T$2600,4)*$B201</f>
        <v>39.088034306054617</v>
      </c>
      <c r="R201" s="141">
        <f ca="1">VLOOKUP($D201,Curves!$N$2:$T$2600,5)*$B201</f>
        <v>19.544017153027308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33.382244623873362</v>
      </c>
      <c r="V201" s="151">
        <f t="shared" ca="1" si="395"/>
        <v>34.611905683583799</v>
      </c>
      <c r="W201" s="151">
        <f t="shared" ca="1" si="396"/>
        <v>34.611905683583799</v>
      </c>
      <c r="X201" s="343">
        <f ca="1">VLOOKUP($D201,[2]CurveFetch!$D$8:$S$13000,16,0)*$B201</f>
        <v>39.088034306054617</v>
      </c>
      <c r="Y201" s="141">
        <f ca="1">VLOOKUP($D201,Curves!$N$2:$T$2600,7)*$B201</f>
        <v>19.544017153027308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6.2161079292230997E-2</v>
      </c>
      <c r="B202" s="86">
        <f t="shared" ca="1" si="387"/>
        <v>0.85883567996146204</v>
      </c>
      <c r="C202" s="86">
        <f t="shared" si="388"/>
        <v>31</v>
      </c>
      <c r="D202" s="139">
        <v>42795</v>
      </c>
      <c r="E202" s="173">
        <f ca="1">VLOOKUP($D202,Curves!$A$2:$H$1700,2)*$B202</f>
        <v>4.1988476393315883</v>
      </c>
      <c r="F202" s="172">
        <f ca="1">VLOOKUP($D202,Curves!$A$2:$H$1700,3)*$B202</f>
        <v>0.10306028159537545</v>
      </c>
      <c r="G202" s="172">
        <f ca="1">VLOOKUP($D202,Curves!$A$2:$H$1700,7)*$B202</f>
        <v>-0.16317877919267779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33.491357294986912</v>
      </c>
      <c r="L202" s="140">
        <f ca="1">VLOOKUP($D202,Curves!$N$2:$T$2600,2)*$B202</f>
        <v>30.314666529871712</v>
      </c>
      <c r="M202" s="141">
        <f ca="1">VLOOKUP($D202,Curves!$N$2:$T$2600,3)*$B202</f>
        <v>15.157333264935856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33.491357294986912</v>
      </c>
      <c r="Q202" s="140">
        <f ca="1">VLOOKUP($D202,Curves!$N$2:$T$2600,4)*$B202</f>
        <v>30.314666529871712</v>
      </c>
      <c r="R202" s="141">
        <f ca="1">VLOOKUP($D202,Curves!$N$2:$T$2600,5)*$B202</f>
        <v>15.157333264935856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32.267516451041828</v>
      </c>
      <c r="V202" s="151">
        <f t="shared" ca="1" si="395"/>
        <v>33.491357294986912</v>
      </c>
      <c r="W202" s="151">
        <f t="shared" ca="1" si="396"/>
        <v>33.491357294986912</v>
      </c>
      <c r="X202" s="343">
        <f ca="1">VLOOKUP($D202,[2]CurveFetch!$D$8:$S$13000,16,0)*$B202</f>
        <v>30.314666529871712</v>
      </c>
      <c r="Y202" s="141">
        <f ca="1">VLOOKUP($D202,Curves!$N$2:$T$2600,7)*$B202</f>
        <v>15.157333264935856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6.2185584882435002E-2</v>
      </c>
      <c r="B203" s="86">
        <f t="shared" ca="1" si="387"/>
        <v>0.85433297460338031</v>
      </c>
      <c r="C203" s="86">
        <f t="shared" si="388"/>
        <v>30</v>
      </c>
      <c r="D203" s="139">
        <v>42826</v>
      </c>
      <c r="E203" s="173">
        <f ca="1">VLOOKUP($D203,Curves!$A$2:$H$1700,2)*$B203</f>
        <v>4.0204909784835081</v>
      </c>
      <c r="F203" s="172">
        <f ca="1">VLOOKUP($D203,Curves!$A$2:$H$1700,3)*$B203</f>
        <v>0.25202822750799719</v>
      </c>
      <c r="G203" s="172">
        <f ca="1">VLOOKUP($D203,Curves!$A$2:$H$1700,7)*$B203</f>
        <v>-0.16232326517464227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32.153682338626311</v>
      </c>
      <c r="L203" s="140">
        <f ca="1">VLOOKUP($D203,Curves!$N$2:$T$2600,2)*$B203</f>
        <v>29.185295911913375</v>
      </c>
      <c r="M203" s="141">
        <f ca="1">VLOOKUP($D203,Curves!$N$2:$T$2600,3)*$B203</f>
        <v>14.592647955956688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32.153682338626311</v>
      </c>
      <c r="Q203" s="140">
        <f ca="1">VLOOKUP($D203,Curves!$N$2:$T$2600,4)*$B203</f>
        <v>29.185295911913375</v>
      </c>
      <c r="R203" s="141">
        <f ca="1">VLOOKUP($D203,Curves!$N$2:$T$2600,5)*$B203</f>
        <v>14.592647955956688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30.936257849816492</v>
      </c>
      <c r="V203" s="151">
        <f t="shared" ca="1" si="395"/>
        <v>32.153682338626311</v>
      </c>
      <c r="W203" s="151">
        <f t="shared" ca="1" si="396"/>
        <v>32.153682338626311</v>
      </c>
      <c r="X203" s="343">
        <f ca="1">VLOOKUP($D203,[2]CurveFetch!$D$8:$S$13000,16,0)*$B203</f>
        <v>29.185295911913375</v>
      </c>
      <c r="Y203" s="141">
        <f ca="1">VLOOKUP($D203,Curves!$N$2:$T$2600,7)*$B203</f>
        <v>14.592647955956688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6.2209299969918003E-2</v>
      </c>
      <c r="B204" s="86">
        <f t="shared" ca="1" si="387"/>
        <v>0.8499947314677132</v>
      </c>
      <c r="C204" s="86">
        <f t="shared" si="388"/>
        <v>31</v>
      </c>
      <c r="D204" s="139">
        <v>42856</v>
      </c>
      <c r="E204" s="173">
        <f ca="1">VLOOKUP($D204,Curves!$A$2:$H$1700,2)*$B204</f>
        <v>3.9788253380003655</v>
      </c>
      <c r="F204" s="172">
        <f ca="1">VLOOKUP($D204,Curves!$A$2:$H$1700,3)*$B204</f>
        <v>0.25074844578297539</v>
      </c>
      <c r="G204" s="172">
        <f ca="1">VLOOKUP($D204,Curves!$A$2:$H$1700,7)*$B204</f>
        <v>-0.16149899897886552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31.841190035002743</v>
      </c>
      <c r="L204" s="140">
        <f ca="1">VLOOKUP($D204,Curves!$N$2:$T$2600,2)*$B204</f>
        <v>33.287068676372847</v>
      </c>
      <c r="M204" s="141">
        <f ca="1">VLOOKUP($D204,Curves!$N$2:$T$2600,3)*$B204</f>
        <v>16.643534338186424</v>
      </c>
      <c r="N204" s="181">
        <f t="shared" ca="1" si="390"/>
        <v>1</v>
      </c>
      <c r="O204" s="182">
        <f t="shared" ca="1" si="391"/>
        <v>0</v>
      </c>
      <c r="P204" s="173">
        <f t="shared" ca="1" si="386"/>
        <v>31.841190035002743</v>
      </c>
      <c r="Q204" s="140">
        <f ca="1">VLOOKUP($D204,Curves!$N$2:$T$2600,4)*$B204</f>
        <v>33.287068676372847</v>
      </c>
      <c r="R204" s="141">
        <f ca="1">VLOOKUP($D204,Curves!$N$2:$T$2600,5)*$B204</f>
        <v>16.643534338186424</v>
      </c>
      <c r="S204" s="181">
        <f t="shared" ca="1" si="392"/>
        <v>1</v>
      </c>
      <c r="T204" s="182">
        <f t="shared" ca="1" si="393"/>
        <v>0</v>
      </c>
      <c r="U204" s="151">
        <f t="shared" ca="1" si="394"/>
        <v>30.629947542661252</v>
      </c>
      <c r="V204" s="151">
        <f t="shared" ca="1" si="395"/>
        <v>31.841190035002743</v>
      </c>
      <c r="W204" s="151">
        <f t="shared" ca="1" si="396"/>
        <v>31.841190035002743</v>
      </c>
      <c r="X204" s="343">
        <f ca="1">VLOOKUP($D204,[2]CurveFetch!$D$8:$S$13000,16,0)*$B204</f>
        <v>33.287068676372847</v>
      </c>
      <c r="Y204" s="141">
        <f ca="1">VLOOKUP($D204,Curves!$N$2:$T$2600,7)*$B204</f>
        <v>16.643534338186424</v>
      </c>
      <c r="Z204" s="200">
        <f t="shared" ca="1" si="397"/>
        <v>1</v>
      </c>
      <c r="AA204" s="181">
        <f t="shared" ca="1" si="398"/>
        <v>0</v>
      </c>
      <c r="AB204" s="181">
        <f t="shared" ca="1" si="399"/>
        <v>1</v>
      </c>
      <c r="AC204" s="181">
        <f t="shared" ca="1" si="399"/>
        <v>1</v>
      </c>
      <c r="AD204" s="181">
        <f t="shared" ca="1" si="400"/>
        <v>1</v>
      </c>
      <c r="AE204" s="182">
        <f t="shared" ca="1" si="401"/>
        <v>0</v>
      </c>
      <c r="AF204" s="23">
        <f t="shared" ca="1" si="301"/>
        <v>5880</v>
      </c>
      <c r="AG204" s="23">
        <f t="shared" ca="1" si="302"/>
        <v>0</v>
      </c>
      <c r="AH204" s="23">
        <f t="shared" ca="1" si="319"/>
        <v>48000</v>
      </c>
      <c r="AI204" s="23">
        <f t="shared" ca="1" si="320"/>
        <v>0</v>
      </c>
      <c r="AJ204" s="23">
        <f t="shared" ca="1" si="331"/>
        <v>54000</v>
      </c>
      <c r="AK204" s="23">
        <f t="shared" ca="1" si="332"/>
        <v>0</v>
      </c>
      <c r="AL204" s="23">
        <f t="shared" ca="1" si="341"/>
        <v>60000</v>
      </c>
      <c r="AM204" s="23">
        <f t="shared" ca="1" si="342"/>
        <v>0</v>
      </c>
      <c r="AN204" s="23">
        <f t="shared" ca="1" si="349"/>
        <v>60000</v>
      </c>
      <c r="AO204" s="23">
        <f t="shared" ca="1" si="350"/>
        <v>0</v>
      </c>
      <c r="AP204" s="23">
        <f t="shared" ca="1" si="343"/>
        <v>86400</v>
      </c>
      <c r="AQ204" s="23">
        <f t="shared" ca="1" si="344"/>
        <v>0</v>
      </c>
      <c r="AR204" s="23">
        <f t="shared" ca="1" si="353"/>
        <v>61200</v>
      </c>
      <c r="AS204" s="23">
        <f t="shared" ca="1" si="354"/>
        <v>0</v>
      </c>
      <c r="AT204" s="23">
        <f t="shared" ca="1" si="374"/>
        <v>132000</v>
      </c>
      <c r="AU204" s="23">
        <f t="shared" ca="1" si="375"/>
        <v>0</v>
      </c>
      <c r="AV204" s="228">
        <f t="shared" ca="1" si="405"/>
        <v>152280</v>
      </c>
      <c r="AW204" s="26">
        <f t="shared" ca="1" si="406"/>
        <v>447480</v>
      </c>
      <c r="AX204" s="228">
        <f t="shared" ca="1" si="407"/>
        <v>507480</v>
      </c>
      <c r="AY204" s="23">
        <f t="shared" ca="1" si="295"/>
        <v>62400</v>
      </c>
      <c r="AZ204" s="23">
        <f t="shared" ca="1" si="296"/>
        <v>0</v>
      </c>
      <c r="BA204" s="23">
        <f t="shared" ca="1" si="303"/>
        <v>60000</v>
      </c>
      <c r="BB204" s="23">
        <f t="shared" ca="1" si="304"/>
        <v>0</v>
      </c>
      <c r="BC204" s="23">
        <f t="shared" ca="1" si="297"/>
        <v>10560</v>
      </c>
      <c r="BD204" s="23">
        <f t="shared" ca="1" si="298"/>
        <v>0</v>
      </c>
      <c r="BE204" s="23">
        <f t="shared" ca="1" si="305"/>
        <v>6120</v>
      </c>
      <c r="BF204" s="23">
        <f t="shared" ca="1" si="306"/>
        <v>0</v>
      </c>
      <c r="BG204" s="23">
        <f t="shared" ca="1" si="311"/>
        <v>20400</v>
      </c>
      <c r="BH204" s="23">
        <f t="shared" ca="1" si="312"/>
        <v>0</v>
      </c>
      <c r="BI204" s="23">
        <f t="shared" ca="1" si="327"/>
        <v>105600</v>
      </c>
      <c r="BJ204" s="23">
        <f t="shared" ca="1" si="328"/>
        <v>0</v>
      </c>
      <c r="BK204" s="23">
        <f t="shared" ca="1" si="329"/>
        <v>127200</v>
      </c>
      <c r="BL204" s="23">
        <f t="shared" ca="1" si="330"/>
        <v>0</v>
      </c>
      <c r="BM204" s="23">
        <f t="shared" ca="1" si="333"/>
        <v>60000</v>
      </c>
      <c r="BN204" s="23">
        <f t="shared" ca="1" si="334"/>
        <v>0</v>
      </c>
      <c r="BO204" s="23">
        <f t="shared" ca="1" si="351"/>
        <v>63600</v>
      </c>
      <c r="BP204" s="23">
        <f t="shared" ca="1" si="352"/>
        <v>0</v>
      </c>
      <c r="BQ204" s="23">
        <f t="shared" ca="1" si="362"/>
        <v>62400</v>
      </c>
      <c r="BR204" s="23">
        <f t="shared" ca="1" si="363"/>
        <v>0</v>
      </c>
      <c r="BS204" s="23">
        <f t="shared" ca="1" si="378"/>
        <v>132000</v>
      </c>
      <c r="BT204" s="23">
        <f t="shared" ca="1" si="379"/>
        <v>0</v>
      </c>
      <c r="BU204" s="23">
        <f t="shared" ca="1" si="380"/>
        <v>120000</v>
      </c>
      <c r="BV204" s="23">
        <f t="shared" ca="1" si="381"/>
        <v>0</v>
      </c>
      <c r="BW204" s="389">
        <f t="shared" ca="1" si="408"/>
        <v>371880</v>
      </c>
      <c r="BX204" s="224">
        <f t="shared" ca="1" si="409"/>
        <v>623880</v>
      </c>
      <c r="BY204" s="93">
        <f t="shared" ca="1" si="410"/>
        <v>830280</v>
      </c>
      <c r="BZ204" s="23">
        <f t="shared" ca="1" si="309"/>
        <v>125760</v>
      </c>
      <c r="CA204" s="23">
        <f t="shared" ca="1" si="310"/>
        <v>0</v>
      </c>
      <c r="CB204" s="23">
        <f t="shared" ca="1" si="335"/>
        <v>115200</v>
      </c>
      <c r="CC204" s="23">
        <f t="shared" ca="1" si="336"/>
        <v>0</v>
      </c>
      <c r="CD204" s="23">
        <f t="shared" ca="1" si="366"/>
        <v>120000</v>
      </c>
      <c r="CE204" s="23">
        <f t="shared" ca="1" si="367"/>
        <v>0</v>
      </c>
      <c r="CF204" s="228">
        <f t="shared" ca="1" si="411"/>
        <v>125760</v>
      </c>
      <c r="CG204" s="224">
        <f t="shared" ca="1" si="412"/>
        <v>240960</v>
      </c>
      <c r="CH204" s="228">
        <f t="shared" ca="1" si="413"/>
        <v>360960</v>
      </c>
      <c r="CI204" s="23">
        <f t="shared" ca="1" si="414"/>
        <v>65400</v>
      </c>
      <c r="CJ204" s="23">
        <f t="shared" ca="1" si="415"/>
        <v>32700</v>
      </c>
      <c r="CK204" s="23">
        <f t="shared" ref="CK204:CK267" ca="1" si="419">$CK$7*$J$2*$J$5*$AB204</f>
        <v>62400</v>
      </c>
      <c r="CL204" s="23">
        <f t="shared" ref="CL204:CL267" ca="1" si="420">$CK$7*$J$3*$J$5*$AC204</f>
        <v>31200</v>
      </c>
      <c r="CM204" s="23">
        <f t="shared" ca="1" si="299"/>
        <v>60000</v>
      </c>
      <c r="CN204" s="23">
        <f t="shared" ca="1" si="300"/>
        <v>30000</v>
      </c>
      <c r="CO204" s="23">
        <f t="shared" ca="1" si="307"/>
        <v>8400</v>
      </c>
      <c r="CP204" s="23">
        <f t="shared" ca="1" si="308"/>
        <v>4200</v>
      </c>
      <c r="CQ204" s="23">
        <f t="shared" ca="1" si="313"/>
        <v>27000</v>
      </c>
      <c r="CR204" s="23">
        <f t="shared" ca="1" si="314"/>
        <v>13500</v>
      </c>
      <c r="CS204" s="23">
        <f t="shared" ca="1" si="315"/>
        <v>15600</v>
      </c>
      <c r="CT204" s="23">
        <f t="shared" ca="1" si="316"/>
        <v>7800</v>
      </c>
      <c r="CU204" s="23">
        <f t="shared" ca="1" si="321"/>
        <v>42000</v>
      </c>
      <c r="CV204" s="23">
        <f t="shared" ca="1" si="322"/>
        <v>21000</v>
      </c>
      <c r="CW204" s="23">
        <f t="shared" ca="1" si="360"/>
        <v>63600</v>
      </c>
      <c r="CX204" s="23">
        <f t="shared" ca="1" si="361"/>
        <v>31800</v>
      </c>
      <c r="CY204" s="23">
        <f t="shared" ca="1" si="323"/>
        <v>72000</v>
      </c>
      <c r="CZ204" s="23">
        <f t="shared" ca="1" si="324"/>
        <v>36000</v>
      </c>
      <c r="DA204" s="23">
        <f t="shared" ca="1" si="337"/>
        <v>99000</v>
      </c>
      <c r="DB204" s="23">
        <f t="shared" ca="1" si="338"/>
        <v>49500</v>
      </c>
      <c r="DC204" s="23"/>
      <c r="DD204" s="23"/>
      <c r="DE204" s="23">
        <f t="shared" ca="1" si="339"/>
        <v>240000</v>
      </c>
      <c r="DF204" s="23">
        <f t="shared" ca="1" si="340"/>
        <v>120000</v>
      </c>
      <c r="DG204" s="23">
        <f t="shared" ca="1" si="345"/>
        <v>120000</v>
      </c>
      <c r="DH204" s="23">
        <f t="shared" ca="1" si="346"/>
        <v>60000</v>
      </c>
      <c r="DI204" s="23">
        <f t="shared" ca="1" si="355"/>
        <v>127200</v>
      </c>
      <c r="DJ204" s="23">
        <f t="shared" ca="1" si="356"/>
        <v>63600</v>
      </c>
      <c r="DK204" s="23">
        <f t="shared" ca="1" si="364"/>
        <v>63600</v>
      </c>
      <c r="DL204" s="23">
        <f t="shared" ca="1" si="365"/>
        <v>31800</v>
      </c>
      <c r="DM204" s="23">
        <f t="shared" ca="1" si="368"/>
        <v>150000</v>
      </c>
      <c r="DN204" s="23">
        <f t="shared" ca="1" si="369"/>
        <v>75000</v>
      </c>
      <c r="DO204" s="23">
        <f t="shared" ca="1" si="370"/>
        <v>66000</v>
      </c>
      <c r="DP204" s="23">
        <f t="shared" ca="1" si="371"/>
        <v>33000</v>
      </c>
      <c r="DQ204" s="23">
        <f t="shared" ca="1" si="384"/>
        <v>129600</v>
      </c>
      <c r="DR204" s="23">
        <f t="shared" ca="1" si="385"/>
        <v>64800</v>
      </c>
      <c r="DS204" s="228">
        <f t="shared" ca="1" si="416"/>
        <v>610200</v>
      </c>
      <c r="DT204" s="93">
        <f t="shared" ca="1" si="417"/>
        <v>1450800</v>
      </c>
      <c r="DU204" s="228">
        <f t="shared" ca="1" si="418"/>
        <v>2117700</v>
      </c>
      <c r="DZ204" s="23">
        <f t="shared" ca="1" si="317"/>
        <v>60000</v>
      </c>
      <c r="EA204" s="23">
        <f t="shared" ca="1" si="318"/>
        <v>30000</v>
      </c>
      <c r="EB204" s="23">
        <f t="shared" ca="1" si="325"/>
        <v>26400</v>
      </c>
      <c r="EC204" s="23">
        <f t="shared" ca="1" si="326"/>
        <v>13200</v>
      </c>
      <c r="ED204" s="23">
        <f t="shared" ca="1" si="347"/>
        <v>120000</v>
      </c>
      <c r="EE204" s="23">
        <f t="shared" ca="1" si="348"/>
        <v>60000</v>
      </c>
      <c r="EF204" s="23">
        <f t="shared" ca="1" si="376"/>
        <v>168000</v>
      </c>
      <c r="EG204" s="23">
        <f t="shared" ca="1" si="377"/>
        <v>84000</v>
      </c>
      <c r="EH204" s="23">
        <f t="shared" ca="1" si="357"/>
        <v>60000</v>
      </c>
      <c r="EI204" s="23">
        <f t="shared" ca="1" si="358"/>
        <v>30000</v>
      </c>
      <c r="EJ204" s="23">
        <f t="shared" ca="1" si="372"/>
        <v>60000</v>
      </c>
      <c r="EK204" s="23">
        <f t="shared" ca="1" si="373"/>
        <v>30000</v>
      </c>
      <c r="EL204" s="23">
        <f t="shared" ca="1" si="382"/>
        <v>120000</v>
      </c>
      <c r="EM204" s="23">
        <f t="shared" ca="1" si="383"/>
        <v>60000</v>
      </c>
      <c r="EN204" s="228">
        <f t="shared" ca="1" si="402"/>
        <v>39600</v>
      </c>
      <c r="EO204" s="93">
        <f t="shared" ca="1" si="403"/>
        <v>489600</v>
      </c>
      <c r="EP204" s="93">
        <f t="shared" ca="1" si="404"/>
        <v>921600</v>
      </c>
    </row>
    <row r="205" spans="1:146" x14ac:dyDescent="0.2">
      <c r="A205" s="172">
        <f ca="1">VLOOKUP($D205,Curves!$A$2:$I$1700,9)</f>
        <v>6.2233805560513E-2</v>
      </c>
      <c r="B205" s="86">
        <f t="shared" ca="1" si="387"/>
        <v>0.84553166645874511</v>
      </c>
      <c r="C205" s="86">
        <f t="shared" si="388"/>
        <v>30</v>
      </c>
      <c r="D205" s="139">
        <v>42887</v>
      </c>
      <c r="E205" s="173">
        <f ca="1">VLOOKUP($D205,Curves!$A$2:$H$1700,2)*$B205</f>
        <v>3.9824541490206893</v>
      </c>
      <c r="F205" s="172">
        <f ca="1">VLOOKUP($D205,Curves!$A$2:$H$1700,3)*$B205</f>
        <v>0.2494318416053298</v>
      </c>
      <c r="G205" s="172">
        <f ca="1">VLOOKUP($D205,Curves!$A$2:$H$1700,7)*$B205</f>
        <v>-0.16065101662716158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31.868406117655169</v>
      </c>
      <c r="L205" s="140">
        <f ca="1">VLOOKUP($D205,Curves!$N$2:$T$2600,2)*$B205</f>
        <v>54.25058001749278</v>
      </c>
      <c r="M205" s="141">
        <f ca="1">VLOOKUP($D205,Curves!$N$2:$T$2600,3)*$B205</f>
        <v>27.12529000874639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31.868406117655169</v>
      </c>
      <c r="Q205" s="140">
        <f ca="1">VLOOKUP($D205,Curves!$N$2:$T$2600,4)*$B205</f>
        <v>54.25058001749278</v>
      </c>
      <c r="R205" s="141">
        <f ca="1">VLOOKUP($D205,Curves!$N$2:$T$2600,5)*$B205</f>
        <v>27.12529000874639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30.663523492951459</v>
      </c>
      <c r="V205" s="151">
        <f t="shared" ca="1" si="395"/>
        <v>31.868406117655169</v>
      </c>
      <c r="W205" s="151">
        <f t="shared" ca="1" si="396"/>
        <v>31.868406117655169</v>
      </c>
      <c r="X205" s="343">
        <f ca="1">VLOOKUP($D205,[2]CurveFetch!$D$8:$S$13000,16,0)*$B205</f>
        <v>54.25058001749278</v>
      </c>
      <c r="Y205" s="141">
        <f ca="1">VLOOKUP($D205,Curves!$N$2:$T$2600,7)*$B205</f>
        <v>27.12529000874639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6.2257520648377002E-2</v>
      </c>
      <c r="B206" s="86">
        <f t="shared" ca="1" si="387"/>
        <v>0.8412316543840056</v>
      </c>
      <c r="C206" s="86">
        <f t="shared" si="388"/>
        <v>31</v>
      </c>
      <c r="D206" s="139">
        <v>42917</v>
      </c>
      <c r="E206" s="173">
        <f ca="1">VLOOKUP($D206,Curves!$A$2:$H$1700,2)*$B206</f>
        <v>3.9874380417801869</v>
      </c>
      <c r="F206" s="172">
        <f ca="1">VLOOKUP($D206,Curves!$A$2:$H$1700,3)*$B206</f>
        <v>0.24816333804328164</v>
      </c>
      <c r="G206" s="172">
        <f ca="1">VLOOKUP($D206,Curves!$A$2:$H$1700,7)*$B206</f>
        <v>-0.15983401433296107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31.905785313351402</v>
      </c>
      <c r="L206" s="140">
        <f ca="1">VLOOKUP($D206,Curves!$N$2:$T$2600,2)*$B206</f>
        <v>51.708827331676062</v>
      </c>
      <c r="M206" s="141">
        <f ca="1">VLOOKUP($D206,Curves!$N$2:$T$2600,3)*$B206</f>
        <v>25.854413665838031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31.905785313351402</v>
      </c>
      <c r="Q206" s="140">
        <f ca="1">VLOOKUP($D206,Curves!$N$2:$T$2600,4)*$B206</f>
        <v>51.708827331676062</v>
      </c>
      <c r="R206" s="141">
        <f ca="1">VLOOKUP($D206,Curves!$N$2:$T$2600,5)*$B206</f>
        <v>25.854413665838031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30.707030205854196</v>
      </c>
      <c r="V206" s="151">
        <f t="shared" ca="1" si="395"/>
        <v>31.905785313351402</v>
      </c>
      <c r="W206" s="151">
        <f t="shared" ca="1" si="396"/>
        <v>31.905785313351402</v>
      </c>
      <c r="X206" s="343">
        <f ca="1">VLOOKUP($D206,[2]CurveFetch!$D$8:$S$13000,16,0)*$B206</f>
        <v>51.708827331676062</v>
      </c>
      <c r="Y206" s="141">
        <f ca="1">VLOOKUP($D206,Curves!$N$2:$T$2600,7)*$B206</f>
        <v>25.854413665838031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6.2282026239364997E-2</v>
      </c>
      <c r="B207" s="86">
        <f t="shared" ca="1" si="387"/>
        <v>0.83680796012010905</v>
      </c>
      <c r="C207" s="86">
        <f t="shared" si="388"/>
        <v>31</v>
      </c>
      <c r="D207" s="139">
        <v>42948</v>
      </c>
      <c r="E207" s="173">
        <f ca="1">VLOOKUP($D207,Curves!$A$2:$H$1700,2)*$B207</f>
        <v>3.9832058901717189</v>
      </c>
      <c r="F207" s="172">
        <f ca="1">VLOOKUP($D207,Curves!$A$2:$H$1700,3)*$B207</f>
        <v>0.24685834823543215</v>
      </c>
      <c r="G207" s="172">
        <f ca="1">VLOOKUP($D207,Curves!$A$2:$H$1700,7)*$B207</f>
        <v>-0.15899351242282073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31.874044176287892</v>
      </c>
      <c r="L207" s="140">
        <f ca="1">VLOOKUP($D207,Curves!$N$2:$T$2600,2)*$B207</f>
        <v>59.804991293863957</v>
      </c>
      <c r="M207" s="141">
        <f ca="1">VLOOKUP($D207,Curves!$N$2:$T$2600,3)*$B207</f>
        <v>29.902495646931978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31.874044176287892</v>
      </c>
      <c r="Q207" s="140">
        <f ca="1">VLOOKUP($D207,Curves!$N$2:$T$2600,4)*$B207</f>
        <v>59.804991293863957</v>
      </c>
      <c r="R207" s="141">
        <f ca="1">VLOOKUP($D207,Curves!$N$2:$T$2600,5)*$B207</f>
        <v>29.902495646931978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30.681592833116735</v>
      </c>
      <c r="V207" s="151">
        <f t="shared" ca="1" si="395"/>
        <v>31.874044176287892</v>
      </c>
      <c r="W207" s="151">
        <f t="shared" ca="1" si="396"/>
        <v>31.874044176287892</v>
      </c>
      <c r="X207" s="343">
        <f ca="1">VLOOKUP($D207,[2]CurveFetch!$D$8:$S$13000,16,0)*$B207</f>
        <v>59.804991293863957</v>
      </c>
      <c r="Y207" s="141">
        <f ca="1">VLOOKUP($D207,Curves!$N$2:$T$2600,7)*$B207</f>
        <v>29.902495646931978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6.2306531830551001E-2</v>
      </c>
      <c r="B208" s="86">
        <f t="shared" ca="1" si="387"/>
        <v>0.83240417091966423</v>
      </c>
      <c r="C208" s="86">
        <f t="shared" si="388"/>
        <v>30</v>
      </c>
      <c r="D208" s="139">
        <v>42979</v>
      </c>
      <c r="E208" s="173">
        <f ca="1">VLOOKUP($D208,Curves!$A$2:$H$1700,2)*$B208</f>
        <v>3.9797243411669143</v>
      </c>
      <c r="F208" s="172">
        <f ca="1">VLOOKUP($D208,Curves!$A$2:$H$1700,3)*$B208</f>
        <v>0.24555923042130093</v>
      </c>
      <c r="G208" s="172">
        <f ca="1">VLOOKUP($D208,Curves!$A$2:$H$1700,7)*$B208</f>
        <v>-0.15815679247473621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31.847932558751857</v>
      </c>
      <c r="L208" s="140">
        <f ca="1">VLOOKUP($D208,Curves!$N$2:$T$2600,2)*$B208</f>
        <v>42.84217786889328</v>
      </c>
      <c r="M208" s="141">
        <f ca="1">VLOOKUP($D208,Curves!$N$2:$T$2600,3)*$B208</f>
        <v>21.42108893444664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31.847932558751857</v>
      </c>
      <c r="Q208" s="140">
        <f ca="1">VLOOKUP($D208,Curves!$N$2:$T$2600,4)*$B208</f>
        <v>42.84217786889328</v>
      </c>
      <c r="R208" s="141">
        <f ca="1">VLOOKUP($D208,Curves!$N$2:$T$2600,5)*$B208</f>
        <v>21.42108893444664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30.661756615191337</v>
      </c>
      <c r="V208" s="151">
        <f t="shared" ca="1" si="395"/>
        <v>31.847932558751857</v>
      </c>
      <c r="W208" s="151">
        <f t="shared" ca="1" si="396"/>
        <v>31.847932558751857</v>
      </c>
      <c r="X208" s="343">
        <f ca="1">VLOOKUP($D208,[2]CurveFetch!$D$8:$S$13000,16,0)*$B208</f>
        <v>42.84217786889328</v>
      </c>
      <c r="Y208" s="141">
        <f ca="1">VLOOKUP($D208,Curves!$N$2:$T$2600,7)*$B208</f>
        <v>21.42108893444664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6.2330246918987003E-2</v>
      </c>
      <c r="B209" s="86">
        <f t="shared" ca="1" si="387"/>
        <v>0.82816132646762775</v>
      </c>
      <c r="C209" s="86">
        <f t="shared" si="388"/>
        <v>31</v>
      </c>
      <c r="D209" s="139">
        <v>43009</v>
      </c>
      <c r="E209" s="173">
        <f ca="1">VLOOKUP($D209,Curves!$A$2:$H$1700,2)*$B209</f>
        <v>3.9842841416357571</v>
      </c>
      <c r="F209" s="172">
        <f ca="1">VLOOKUP($D209,Curves!$A$2:$H$1700,3)*$B209</f>
        <v>0.24430759130795018</v>
      </c>
      <c r="G209" s="172">
        <f ca="1">VLOOKUP($D209,Curves!$A$2:$H$1700,7)*$B209</f>
        <v>-0.15735065202884926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31.882131062268179</v>
      </c>
      <c r="L209" s="140">
        <f ca="1">VLOOKUP($D209,Curves!$N$2:$T$2600,2)*$B209</f>
        <v>57.415513786541524</v>
      </c>
      <c r="M209" s="141">
        <f ca="1">VLOOKUP($D209,Curves!$N$2:$T$2600,3)*$B209</f>
        <v>28.707756893270762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31.882131062268179</v>
      </c>
      <c r="Q209" s="140">
        <f ca="1">VLOOKUP($D209,Curves!$N$2:$T$2600,4)*$B209</f>
        <v>57.415513786541524</v>
      </c>
      <c r="R209" s="141">
        <f ca="1">VLOOKUP($D209,Curves!$N$2:$T$2600,5)*$B209</f>
        <v>28.707756893270762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30.702001172051808</v>
      </c>
      <c r="V209" s="151">
        <f t="shared" ca="1" si="395"/>
        <v>31.882131062268179</v>
      </c>
      <c r="W209" s="151">
        <f t="shared" ca="1" si="396"/>
        <v>31.882131062268179</v>
      </c>
      <c r="X209" s="343">
        <f ca="1">VLOOKUP($D209,[2]CurveFetch!$D$8:$S$13000,16,0)*$B209</f>
        <v>57.415513786541524</v>
      </c>
      <c r="Y209" s="141">
        <f ca="1">VLOOKUP($D209,Curves!$N$2:$T$2600,7)*$B209</f>
        <v>28.707756893270762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6.2354752510565999E-2</v>
      </c>
      <c r="B210" s="86">
        <f t="shared" ca="1" si="387"/>
        <v>0.82379650317319364</v>
      </c>
      <c r="C210" s="86">
        <f t="shared" si="388"/>
        <v>30</v>
      </c>
      <c r="D210" s="139">
        <v>43040</v>
      </c>
      <c r="E210" s="173">
        <f ca="1">VLOOKUP($D210,Curves!$A$2:$H$1700,2)*$B210</f>
        <v>4.0786164872104811</v>
      </c>
      <c r="F210" s="172">
        <f ca="1">VLOOKUP($D210,Curves!$A$2:$H$1700,3)*$B210</f>
        <v>9.8855580380783237E-2</v>
      </c>
      <c r="G210" s="172">
        <f ca="1">VLOOKUP($D210,Curves!$A$2:$H$1700,7)*$B210</f>
        <v>-0.15652133560290679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32.589623654078608</v>
      </c>
      <c r="L210" s="140">
        <f ca="1">VLOOKUP($D210,Curves!$N$2:$T$2600,2)*$B210</f>
        <v>32.39901029364821</v>
      </c>
      <c r="M210" s="141">
        <f ca="1">VLOOKUP($D210,Curves!$N$2:$T$2600,3)*$B210</f>
        <v>16.199505146824105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32.589623654078608</v>
      </c>
      <c r="Q210" s="140">
        <f ca="1">VLOOKUP($D210,Curves!$N$2:$T$2600,4)*$B210</f>
        <v>32.39901029364821</v>
      </c>
      <c r="R210" s="141">
        <f ca="1">VLOOKUP($D210,Curves!$N$2:$T$2600,5)*$B210</f>
        <v>16.199505146824105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31.415713637056808</v>
      </c>
      <c r="V210" s="151">
        <f t="shared" ca="1" si="395"/>
        <v>32.589623654078608</v>
      </c>
      <c r="W210" s="151">
        <f t="shared" ca="1" si="396"/>
        <v>32.589623654078608</v>
      </c>
      <c r="X210" s="343">
        <f ca="1">VLOOKUP($D210,[2]CurveFetch!$D$8:$S$13000,16,0)*$B210</f>
        <v>32.39901029364821</v>
      </c>
      <c r="Y210" s="141">
        <f ca="1">VLOOKUP($D210,Curves!$N$2:$T$2600,7)*$B210</f>
        <v>16.199505146824105</v>
      </c>
      <c r="Z210" s="200">
        <f t="shared" ca="1" si="397"/>
        <v>1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6.2378467599381003E-2</v>
      </c>
      <c r="B211" s="86">
        <f t="shared" ca="1" si="387"/>
        <v>0.81959123823822788</v>
      </c>
      <c r="C211" s="86">
        <f t="shared" si="388"/>
        <v>31</v>
      </c>
      <c r="D211" s="139">
        <v>43070</v>
      </c>
      <c r="E211" s="173">
        <f ca="1">VLOOKUP($D211,Curves!$A$2:$H$1700,2)*$B211</f>
        <v>4.1602451252972443</v>
      </c>
      <c r="F211" s="172">
        <f ca="1">VLOOKUP($D211,Curves!$A$2:$H$1700,3)*$B211</f>
        <v>9.8350948588587339E-2</v>
      </c>
      <c r="G211" s="172">
        <f ca="1">VLOOKUP($D211,Curves!$A$2:$H$1700,7)*$B211</f>
        <v>-0.1557223352652633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33.201838439729329</v>
      </c>
      <c r="L211" s="140">
        <f ca="1">VLOOKUP($D211,Curves!$N$2:$T$2600,2)*$B211</f>
        <v>19.939753275974024</v>
      </c>
      <c r="M211" s="141">
        <f ca="1">VLOOKUP($D211,Curves!$N$2:$T$2600,3)*$B211</f>
        <v>9.9698766379870118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33.201838439729329</v>
      </c>
      <c r="Q211" s="140">
        <f ca="1">VLOOKUP($D211,Curves!$N$2:$T$2600,4)*$B211</f>
        <v>19.939753275974024</v>
      </c>
      <c r="R211" s="141">
        <f ca="1">VLOOKUP($D211,Curves!$N$2:$T$2600,5)*$B211</f>
        <v>9.9698766379870118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32.033920925239855</v>
      </c>
      <c r="V211" s="151">
        <f t="shared" ca="1" si="395"/>
        <v>33.201838439729329</v>
      </c>
      <c r="W211" s="151">
        <f t="shared" ca="1" si="396"/>
        <v>33.201838439729329</v>
      </c>
      <c r="X211" s="343">
        <f ca="1">VLOOKUP($D211,[2]CurveFetch!$D$8:$S$13000,16,0)*$B211</f>
        <v>19.939753275974024</v>
      </c>
      <c r="Y211" s="141">
        <f ca="1">VLOOKUP($D211,Curves!$N$2:$T$2600,7)*$B211</f>
        <v>9.9698766379870118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6.2402973191351997E-2</v>
      </c>
      <c r="B212" s="86">
        <f t="shared" ca="1" si="387"/>
        <v>0.81526511361246501</v>
      </c>
      <c r="C212" s="86">
        <f t="shared" si="388"/>
        <v>31</v>
      </c>
      <c r="D212" s="139">
        <v>43101</v>
      </c>
      <c r="E212" s="173">
        <f ca="1">VLOOKUP($D212,Curves!$A$2:$H$1700,2)*$B212</f>
        <v>4.2760655208973795</v>
      </c>
      <c r="F212" s="172">
        <f ca="1">VLOOKUP($D212,Curves!$A$2:$H$1700,3)*$B212</f>
        <v>9.7831813633495801E-2</v>
      </c>
      <c r="G212" s="172">
        <f ca="1">VLOOKUP($D212,Curves!$A$2:$H$1700,7)*$B212</f>
        <v>-0.15490037158636835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34.070491406730348</v>
      </c>
      <c r="L212" s="140">
        <f ca="1">VLOOKUP($D212,Curves!$N$2:$T$2600,2)*$B212</f>
        <v>45.266127956127619</v>
      </c>
      <c r="M212" s="141">
        <f ca="1">VLOOKUP($D212,Curves!$N$2:$T$2600,3)*$B212</f>
        <v>22.633063978063809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34.070491406730348</v>
      </c>
      <c r="Q212" s="140">
        <f ca="1">VLOOKUP($D212,Curves!$N$2:$T$2600,4)*$B212</f>
        <v>45.266127956127619</v>
      </c>
      <c r="R212" s="141">
        <f ca="1">VLOOKUP($D212,Curves!$N$2:$T$2600,5)*$B212</f>
        <v>22.633063978063809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32.908738619832583</v>
      </c>
      <c r="V212" s="151">
        <f t="shared" ca="1" si="395"/>
        <v>34.070491406730348</v>
      </c>
      <c r="W212" s="151">
        <f t="shared" ca="1" si="396"/>
        <v>34.070491406730348</v>
      </c>
      <c r="X212" s="343">
        <f ca="1">VLOOKUP($D212,[2]CurveFetch!$D$8:$S$13000,16,0)*$B212</f>
        <v>45.266127956127619</v>
      </c>
      <c r="Y212" s="141">
        <f ca="1">VLOOKUP($D212,Curves!$N$2:$T$2600,7)*$B212</f>
        <v>22.633063978063809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6.2427478783522998E-2</v>
      </c>
      <c r="B213" s="86">
        <f t="shared" ca="1" si="387"/>
        <v>0.81095855341577949</v>
      </c>
      <c r="C213" s="86">
        <f t="shared" si="388"/>
        <v>28</v>
      </c>
      <c r="D213" s="139">
        <v>43132</v>
      </c>
      <c r="E213" s="173">
        <f ca="1">VLOOKUP($D213,Curves!$A$2:$H$1700,2)*$B213</f>
        <v>4.1756255915378491</v>
      </c>
      <c r="F213" s="172">
        <f ca="1">VLOOKUP($D213,Curves!$A$2:$H$1700,3)*$B213</f>
        <v>9.7315026409893535E-2</v>
      </c>
      <c r="G213" s="172">
        <f ca="1">VLOOKUP($D213,Curves!$A$2:$H$1700,7)*$B213</f>
        <v>-0.15408212514899811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33.317191936533867</v>
      </c>
      <c r="L213" s="140">
        <f ca="1">VLOOKUP($D213,Curves!$N$2:$T$2600,2)*$B213</f>
        <v>36.917428418857213</v>
      </c>
      <c r="M213" s="141">
        <f ca="1">VLOOKUP($D213,Curves!$N$2:$T$2600,3)*$B213</f>
        <v>18.458714209428607</v>
      </c>
      <c r="N213" s="181">
        <f t="shared" ca="1" si="390"/>
        <v>1</v>
      </c>
      <c r="O213" s="182">
        <f t="shared" ca="1" si="391"/>
        <v>0</v>
      </c>
      <c r="P213" s="173">
        <f t="shared" ca="1" si="386"/>
        <v>33.317191936533867</v>
      </c>
      <c r="Q213" s="140">
        <f ca="1">VLOOKUP($D213,Curves!$N$2:$T$2600,4)*$B213</f>
        <v>36.917428418857213</v>
      </c>
      <c r="R213" s="141">
        <f ca="1">VLOOKUP($D213,Curves!$N$2:$T$2600,5)*$B213</f>
        <v>18.458714209428607</v>
      </c>
      <c r="S213" s="181">
        <f t="shared" ca="1" si="392"/>
        <v>1</v>
      </c>
      <c r="T213" s="182">
        <f t="shared" ca="1" si="393"/>
        <v>0</v>
      </c>
      <c r="U213" s="151">
        <f t="shared" ca="1" si="394"/>
        <v>32.16157599791638</v>
      </c>
      <c r="V213" s="151">
        <f t="shared" ca="1" si="395"/>
        <v>33.317191936533867</v>
      </c>
      <c r="W213" s="151">
        <f t="shared" ca="1" si="396"/>
        <v>33.317191936533867</v>
      </c>
      <c r="X213" s="343">
        <f ca="1">VLOOKUP($D213,[2]CurveFetch!$D$8:$S$13000,16,0)*$B213</f>
        <v>36.917428418857213</v>
      </c>
      <c r="Y213" s="141">
        <f ca="1">VLOOKUP($D213,Curves!$N$2:$T$2600,7)*$B213</f>
        <v>18.458714209428607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1</v>
      </c>
      <c r="AC213" s="181">
        <f t="shared" ca="1" si="399"/>
        <v>1</v>
      </c>
      <c r="AD213" s="181">
        <f t="shared" ca="1" si="400"/>
        <v>1</v>
      </c>
      <c r="AE213" s="182">
        <f t="shared" ca="1" si="401"/>
        <v>0</v>
      </c>
      <c r="AF213" s="23">
        <f t="shared" ca="1" si="427"/>
        <v>5880</v>
      </c>
      <c r="AG213" s="23">
        <f t="shared" ca="1" si="428"/>
        <v>0</v>
      </c>
      <c r="AH213" s="23">
        <f t="shared" ca="1" si="445"/>
        <v>48000</v>
      </c>
      <c r="AI213" s="23">
        <f t="shared" ca="1" si="446"/>
        <v>0</v>
      </c>
      <c r="AJ213" s="23">
        <f t="shared" ca="1" si="331"/>
        <v>54000</v>
      </c>
      <c r="AK213" s="23">
        <f t="shared" ca="1" si="332"/>
        <v>0</v>
      </c>
      <c r="AL213" s="23">
        <f t="shared" ca="1" si="341"/>
        <v>60000</v>
      </c>
      <c r="AM213" s="23">
        <f t="shared" ca="1" si="342"/>
        <v>0</v>
      </c>
      <c r="AN213" s="23">
        <f t="shared" ca="1" si="349"/>
        <v>60000</v>
      </c>
      <c r="AO213" s="23">
        <f t="shared" ca="1" si="350"/>
        <v>0</v>
      </c>
      <c r="AP213" s="23">
        <f t="shared" ca="1" si="343"/>
        <v>86400</v>
      </c>
      <c r="AQ213" s="23">
        <f t="shared" ca="1" si="344"/>
        <v>0</v>
      </c>
      <c r="AR213" s="23">
        <f t="shared" ca="1" si="353"/>
        <v>61200</v>
      </c>
      <c r="AS213" s="23">
        <f t="shared" ca="1" si="354"/>
        <v>0</v>
      </c>
      <c r="AT213" s="23">
        <f t="shared" ca="1" si="374"/>
        <v>132000</v>
      </c>
      <c r="AU213" s="23">
        <f t="shared" ca="1" si="375"/>
        <v>0</v>
      </c>
      <c r="AV213" s="228">
        <f t="shared" ca="1" si="405"/>
        <v>152280</v>
      </c>
      <c r="AW213" s="26">
        <f t="shared" ca="1" si="406"/>
        <v>447480</v>
      </c>
      <c r="AX213" s="228">
        <f t="shared" ca="1" si="407"/>
        <v>507480</v>
      </c>
      <c r="AY213" s="23">
        <f t="shared" ca="1" si="421"/>
        <v>62400</v>
      </c>
      <c r="AZ213" s="23">
        <f t="shared" ca="1" si="422"/>
        <v>0</v>
      </c>
      <c r="BA213" s="23">
        <f t="shared" ca="1" si="429"/>
        <v>60000</v>
      </c>
      <c r="BB213" s="23">
        <f t="shared" ca="1" si="430"/>
        <v>0</v>
      </c>
      <c r="BC213" s="23">
        <f t="shared" ca="1" si="423"/>
        <v>10560</v>
      </c>
      <c r="BD213" s="23">
        <f t="shared" ca="1" si="424"/>
        <v>0</v>
      </c>
      <c r="BE213" s="23">
        <f t="shared" ca="1" si="431"/>
        <v>6120</v>
      </c>
      <c r="BF213" s="23">
        <f t="shared" ca="1" si="432"/>
        <v>0</v>
      </c>
      <c r="BG213" s="23">
        <f t="shared" ca="1" si="437"/>
        <v>20400</v>
      </c>
      <c r="BH213" s="23">
        <f t="shared" ca="1" si="438"/>
        <v>0</v>
      </c>
      <c r="BI213" s="23">
        <f t="shared" ca="1" si="327"/>
        <v>105600</v>
      </c>
      <c r="BJ213" s="23">
        <f t="shared" ca="1" si="328"/>
        <v>0</v>
      </c>
      <c r="BK213" s="23">
        <f t="shared" ca="1" si="329"/>
        <v>127200</v>
      </c>
      <c r="BL213" s="23">
        <f t="shared" ca="1" si="330"/>
        <v>0</v>
      </c>
      <c r="BM213" s="23">
        <f t="shared" ca="1" si="333"/>
        <v>60000</v>
      </c>
      <c r="BN213" s="23">
        <f t="shared" ca="1" si="334"/>
        <v>0</v>
      </c>
      <c r="BO213" s="23">
        <f t="shared" ca="1" si="351"/>
        <v>63600</v>
      </c>
      <c r="BP213" s="23">
        <f t="shared" ca="1" si="352"/>
        <v>0</v>
      </c>
      <c r="BQ213" s="23">
        <f t="shared" ca="1" si="362"/>
        <v>62400</v>
      </c>
      <c r="BR213" s="23">
        <f t="shared" ca="1" si="363"/>
        <v>0</v>
      </c>
      <c r="BS213" s="23">
        <f t="shared" ca="1" si="378"/>
        <v>132000</v>
      </c>
      <c r="BT213" s="23">
        <f t="shared" ca="1" si="379"/>
        <v>0</v>
      </c>
      <c r="BU213" s="23">
        <f t="shared" ca="1" si="380"/>
        <v>120000</v>
      </c>
      <c r="BV213" s="23">
        <f t="shared" ca="1" si="381"/>
        <v>0</v>
      </c>
      <c r="BW213" s="389">
        <f t="shared" ca="1" si="408"/>
        <v>371880</v>
      </c>
      <c r="BX213" s="224">
        <f t="shared" ca="1" si="409"/>
        <v>623880</v>
      </c>
      <c r="BY213" s="93">
        <f t="shared" ca="1" si="410"/>
        <v>830280</v>
      </c>
      <c r="BZ213" s="23">
        <f t="shared" ca="1" si="435"/>
        <v>125760</v>
      </c>
      <c r="CA213" s="23">
        <f t="shared" ca="1" si="436"/>
        <v>0</v>
      </c>
      <c r="CB213" s="23">
        <f t="shared" ca="1" si="335"/>
        <v>115200</v>
      </c>
      <c r="CC213" s="23">
        <f t="shared" ca="1" si="336"/>
        <v>0</v>
      </c>
      <c r="CD213" s="23">
        <f t="shared" ca="1" si="366"/>
        <v>120000</v>
      </c>
      <c r="CE213" s="23">
        <f t="shared" ca="1" si="367"/>
        <v>0</v>
      </c>
      <c r="CF213" s="228">
        <f t="shared" ca="1" si="411"/>
        <v>125760</v>
      </c>
      <c r="CG213" s="224">
        <f t="shared" ca="1" si="412"/>
        <v>240960</v>
      </c>
      <c r="CH213" s="228">
        <f t="shared" ca="1" si="413"/>
        <v>360960</v>
      </c>
      <c r="CI213" s="23">
        <f t="shared" ca="1" si="414"/>
        <v>65400</v>
      </c>
      <c r="CJ213" s="23">
        <f t="shared" ca="1" si="415"/>
        <v>32700</v>
      </c>
      <c r="CK213" s="23">
        <f t="shared" ca="1" si="419"/>
        <v>62400</v>
      </c>
      <c r="CL213" s="23">
        <f t="shared" ca="1" si="420"/>
        <v>31200</v>
      </c>
      <c r="CM213" s="23">
        <f t="shared" ca="1" si="425"/>
        <v>60000</v>
      </c>
      <c r="CN213" s="23">
        <f t="shared" ca="1" si="426"/>
        <v>30000</v>
      </c>
      <c r="CO213" s="23">
        <f t="shared" ca="1" si="433"/>
        <v>8400</v>
      </c>
      <c r="CP213" s="23">
        <f t="shared" ca="1" si="434"/>
        <v>4200</v>
      </c>
      <c r="CQ213" s="23">
        <f t="shared" ca="1" si="439"/>
        <v>27000</v>
      </c>
      <c r="CR213" s="23">
        <f t="shared" ca="1" si="440"/>
        <v>13500</v>
      </c>
      <c r="CS213" s="23">
        <f t="shared" ca="1" si="441"/>
        <v>15600</v>
      </c>
      <c r="CT213" s="23">
        <f t="shared" ca="1" si="442"/>
        <v>7800</v>
      </c>
      <c r="CU213" s="23">
        <f t="shared" ca="1" si="321"/>
        <v>42000</v>
      </c>
      <c r="CV213" s="23">
        <f t="shared" ca="1" si="322"/>
        <v>21000</v>
      </c>
      <c r="CW213" s="23">
        <f t="shared" ca="1" si="360"/>
        <v>63600</v>
      </c>
      <c r="CX213" s="23">
        <f t="shared" ca="1" si="361"/>
        <v>31800</v>
      </c>
      <c r="CY213" s="23">
        <f t="shared" ca="1" si="323"/>
        <v>72000</v>
      </c>
      <c r="CZ213" s="23">
        <f t="shared" ca="1" si="324"/>
        <v>36000</v>
      </c>
      <c r="DA213" s="23">
        <f t="shared" ca="1" si="337"/>
        <v>99000</v>
      </c>
      <c r="DB213" s="23">
        <f t="shared" ca="1" si="338"/>
        <v>49500</v>
      </c>
      <c r="DC213" s="23"/>
      <c r="DD213" s="23"/>
      <c r="DE213" s="23">
        <f t="shared" ca="1" si="339"/>
        <v>240000</v>
      </c>
      <c r="DF213" s="23">
        <f t="shared" ca="1" si="340"/>
        <v>120000</v>
      </c>
      <c r="DG213" s="23">
        <f t="shared" ca="1" si="345"/>
        <v>120000</v>
      </c>
      <c r="DH213" s="23">
        <f t="shared" ca="1" si="346"/>
        <v>60000</v>
      </c>
      <c r="DI213" s="23">
        <f t="shared" ca="1" si="355"/>
        <v>127200</v>
      </c>
      <c r="DJ213" s="23">
        <f t="shared" ca="1" si="356"/>
        <v>63600</v>
      </c>
      <c r="DK213" s="23">
        <f t="shared" ca="1" si="364"/>
        <v>63600</v>
      </c>
      <c r="DL213" s="23">
        <f t="shared" ca="1" si="365"/>
        <v>31800</v>
      </c>
      <c r="DM213" s="23">
        <f t="shared" ca="1" si="368"/>
        <v>150000</v>
      </c>
      <c r="DN213" s="23">
        <f t="shared" ca="1" si="369"/>
        <v>75000</v>
      </c>
      <c r="DO213" s="23">
        <f t="shared" ca="1" si="370"/>
        <v>66000</v>
      </c>
      <c r="DP213" s="23">
        <f t="shared" ca="1" si="371"/>
        <v>33000</v>
      </c>
      <c r="DQ213" s="23">
        <f t="shared" ca="1" si="384"/>
        <v>129600</v>
      </c>
      <c r="DR213" s="23">
        <f t="shared" ca="1" si="385"/>
        <v>64800</v>
      </c>
      <c r="DS213" s="228">
        <f t="shared" ca="1" si="416"/>
        <v>610200</v>
      </c>
      <c r="DT213" s="93">
        <f t="shared" ca="1" si="417"/>
        <v>1450800</v>
      </c>
      <c r="DU213" s="228">
        <f t="shared" ca="1" si="418"/>
        <v>2117700</v>
      </c>
      <c r="DZ213" s="23">
        <f t="shared" ca="1" si="443"/>
        <v>60000</v>
      </c>
      <c r="EA213" s="23">
        <f t="shared" ca="1" si="444"/>
        <v>30000</v>
      </c>
      <c r="EB213" s="23">
        <f t="shared" ca="1" si="325"/>
        <v>26400</v>
      </c>
      <c r="EC213" s="23">
        <f t="shared" ca="1" si="326"/>
        <v>13200</v>
      </c>
      <c r="ED213" s="23">
        <f t="shared" ca="1" si="347"/>
        <v>120000</v>
      </c>
      <c r="EE213" s="23">
        <f t="shared" ca="1" si="348"/>
        <v>60000</v>
      </c>
      <c r="EF213" s="23">
        <f t="shared" ca="1" si="376"/>
        <v>168000</v>
      </c>
      <c r="EG213" s="23">
        <f t="shared" ca="1" si="377"/>
        <v>84000</v>
      </c>
      <c r="EH213" s="23">
        <f t="shared" ca="1" si="357"/>
        <v>60000</v>
      </c>
      <c r="EI213" s="23">
        <f t="shared" ca="1" si="358"/>
        <v>30000</v>
      </c>
      <c r="EJ213" s="23">
        <f t="shared" ca="1" si="372"/>
        <v>60000</v>
      </c>
      <c r="EK213" s="23">
        <f t="shared" ca="1" si="373"/>
        <v>30000</v>
      </c>
      <c r="EL213" s="23">
        <f t="shared" ca="1" si="382"/>
        <v>120000</v>
      </c>
      <c r="EM213" s="23">
        <f t="shared" ca="1" si="383"/>
        <v>60000</v>
      </c>
      <c r="EN213" s="228">
        <f t="shared" ca="1" si="402"/>
        <v>39600</v>
      </c>
      <c r="EO213" s="93">
        <f t="shared" ca="1" si="403"/>
        <v>489600</v>
      </c>
      <c r="EP213" s="93">
        <f t="shared" ca="1" si="404"/>
        <v>921600</v>
      </c>
    </row>
    <row r="214" spans="1:146" x14ac:dyDescent="0.2">
      <c r="A214" s="172">
        <f ca="1">VLOOKUP($D214,Curves!$A$2:$I$1700,9)</f>
        <v>6.2449612866946003E-2</v>
      </c>
      <c r="B214" s="86">
        <f t="shared" ca="1" si="387"/>
        <v>0.80708551605223378</v>
      </c>
      <c r="C214" s="86">
        <f t="shared" si="388"/>
        <v>31</v>
      </c>
      <c r="D214" s="139">
        <v>43160</v>
      </c>
      <c r="E214" s="173">
        <f ca="1">VLOOKUP($D214,Curves!$A$2:$H$1700,2)*$B214</f>
        <v>4.0346204947451163</v>
      </c>
      <c r="F214" s="172">
        <f ca="1">VLOOKUP($D214,Curves!$A$2:$H$1700,3)*$B214</f>
        <v>9.6850261926268055E-2</v>
      </c>
      <c r="G214" s="172">
        <f ca="1">VLOOKUP($D214,Curves!$A$2:$H$1700,7)*$B214</f>
        <v>-0.15334624804992442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32.259653710588374</v>
      </c>
      <c r="L214" s="140">
        <f ca="1">VLOOKUP($D214,Curves!$N$2:$T$2600,2)*$B214</f>
        <v>28.670260203826714</v>
      </c>
      <c r="M214" s="141">
        <f ca="1">VLOOKUP($D214,Curves!$N$2:$T$2600,3)*$B214</f>
        <v>14.335130101913357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32.259653710588374</v>
      </c>
      <c r="Q214" s="140">
        <f ca="1">VLOOKUP($D214,Curves!$N$2:$T$2600,4)*$B214</f>
        <v>28.670260203826714</v>
      </c>
      <c r="R214" s="141">
        <f ca="1">VLOOKUP($D214,Curves!$N$2:$T$2600,5)*$B214</f>
        <v>14.335130101913357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31.109556850213938</v>
      </c>
      <c r="V214" s="151">
        <f t="shared" ca="1" si="395"/>
        <v>32.259653710588374</v>
      </c>
      <c r="W214" s="151">
        <f t="shared" ca="1" si="396"/>
        <v>32.259653710588374</v>
      </c>
      <c r="X214" s="343">
        <f ca="1">VLOOKUP($D214,[2]CurveFetch!$D$8:$S$13000,16,0)*$B214</f>
        <v>28.670260203826714</v>
      </c>
      <c r="Y214" s="141">
        <f ca="1">VLOOKUP($D214,Curves!$N$2:$T$2600,7)*$B214</f>
        <v>14.335130101913357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6.2474118459495999E-2</v>
      </c>
      <c r="B215" s="86">
        <f t="shared" ca="1" si="387"/>
        <v>0.80281600183869306</v>
      </c>
      <c r="C215" s="86">
        <f t="shared" si="388"/>
        <v>30</v>
      </c>
      <c r="D215" s="139">
        <v>43191</v>
      </c>
      <c r="E215" s="173">
        <f ca="1">VLOOKUP($D215,Curves!$A$2:$H$1700,2)*$B215</f>
        <v>3.8663618648551457</v>
      </c>
      <c r="F215" s="172">
        <f ca="1">VLOOKUP($D215,Curves!$A$2:$H$1700,3)*$B215</f>
        <v>0.23683072054241444</v>
      </c>
      <c r="G215" s="172">
        <f ca="1">VLOOKUP($D215,Curves!$A$2:$H$1700,7)*$B215</f>
        <v>-0.1525350403493517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30.997713986413594</v>
      </c>
      <c r="L215" s="140">
        <f ca="1">VLOOKUP($D215,Curves!$N$2:$T$2600,2)*$B215</f>
        <v>27.610207090435779</v>
      </c>
      <c r="M215" s="141">
        <f ca="1">VLOOKUP($D215,Curves!$N$2:$T$2600,3)*$B215</f>
        <v>13.805103545217889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30.997713986413594</v>
      </c>
      <c r="Q215" s="140">
        <f ca="1">VLOOKUP($D215,Curves!$N$2:$T$2600,4)*$B215</f>
        <v>27.610207090435779</v>
      </c>
      <c r="R215" s="141">
        <f ca="1">VLOOKUP($D215,Curves!$N$2:$T$2600,5)*$B215</f>
        <v>13.805103545217889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29.853701183793454</v>
      </c>
      <c r="V215" s="151">
        <f t="shared" ca="1" si="395"/>
        <v>30.997713986413594</v>
      </c>
      <c r="W215" s="151">
        <f t="shared" ca="1" si="396"/>
        <v>30.997713986413594</v>
      </c>
      <c r="X215" s="343">
        <f ca="1">VLOOKUP($D215,[2]CurveFetch!$D$8:$S$13000,16,0)*$B215</f>
        <v>27.610207090435779</v>
      </c>
      <c r="Y215" s="141">
        <f ca="1">VLOOKUP($D215,Curves!$N$2:$T$2600,7)*$B215</f>
        <v>13.805103545217889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6.2497833549250002E-2</v>
      </c>
      <c r="B216" s="86">
        <f t="shared" ca="1" si="387"/>
        <v>0.79870265311298438</v>
      </c>
      <c r="C216" s="86">
        <f t="shared" si="388"/>
        <v>31</v>
      </c>
      <c r="D216" s="139">
        <v>43221</v>
      </c>
      <c r="E216" s="173">
        <f ca="1">VLOOKUP($D216,Curves!$A$2:$H$1700,2)*$B216</f>
        <v>3.8265844110643084</v>
      </c>
      <c r="F216" s="172">
        <f ca="1">VLOOKUP($D216,Curves!$A$2:$H$1700,3)*$B216</f>
        <v>0.23561728266833037</v>
      </c>
      <c r="G216" s="172">
        <f ca="1">VLOOKUP($D216,Curves!$A$2:$H$1700,7)*$B216</f>
        <v>-0.15175350409146704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30.699383082982312</v>
      </c>
      <c r="L216" s="140">
        <f ca="1">VLOOKUP($D216,Curves!$N$2:$T$2600,2)*$B216</f>
        <v>31.462255300630748</v>
      </c>
      <c r="M216" s="141">
        <f ca="1">VLOOKUP($D216,Curves!$N$2:$T$2600,3)*$B216</f>
        <v>15.731127650315374</v>
      </c>
      <c r="N216" s="181">
        <f t="shared" ca="1" si="390"/>
        <v>1</v>
      </c>
      <c r="O216" s="182">
        <f t="shared" ca="1" si="391"/>
        <v>0</v>
      </c>
      <c r="P216" s="173">
        <f t="shared" ca="1" si="386"/>
        <v>30.699383082982312</v>
      </c>
      <c r="Q216" s="140">
        <f ca="1">VLOOKUP($D216,Curves!$N$2:$T$2600,4)*$B216</f>
        <v>31.462255300630748</v>
      </c>
      <c r="R216" s="141">
        <f ca="1">VLOOKUP($D216,Curves!$N$2:$T$2600,5)*$B216</f>
        <v>15.731127650315374</v>
      </c>
      <c r="S216" s="181">
        <f t="shared" ca="1" si="392"/>
        <v>1</v>
      </c>
      <c r="T216" s="182">
        <f t="shared" ca="1" si="393"/>
        <v>0</v>
      </c>
      <c r="U216" s="151">
        <f t="shared" ca="1" si="394"/>
        <v>29.561231802296309</v>
      </c>
      <c r="V216" s="151">
        <f t="shared" ca="1" si="395"/>
        <v>30.699383082982312</v>
      </c>
      <c r="W216" s="151">
        <f t="shared" ca="1" si="396"/>
        <v>30.699383082982312</v>
      </c>
      <c r="X216" s="343">
        <f ca="1">VLOOKUP($D216,[2]CurveFetch!$D$8:$S$13000,16,0)*$B216</f>
        <v>31.462255300630748</v>
      </c>
      <c r="Y216" s="141">
        <f ca="1">VLOOKUP($D216,Curves!$N$2:$T$2600,7)*$B216</f>
        <v>15.731127650315374</v>
      </c>
      <c r="Z216" s="200">
        <f t="shared" ca="1" si="397"/>
        <v>1</v>
      </c>
      <c r="AA216" s="181">
        <f t="shared" ca="1" si="398"/>
        <v>0</v>
      </c>
      <c r="AB216" s="181">
        <f t="shared" ca="1" si="399"/>
        <v>1</v>
      </c>
      <c r="AC216" s="181">
        <f t="shared" ca="1" si="399"/>
        <v>1</v>
      </c>
      <c r="AD216" s="181">
        <f t="shared" ca="1" si="400"/>
        <v>1</v>
      </c>
      <c r="AE216" s="182">
        <f t="shared" ca="1" si="401"/>
        <v>0</v>
      </c>
      <c r="AF216" s="23">
        <f t="shared" ca="1" si="427"/>
        <v>5880</v>
      </c>
      <c r="AG216" s="23">
        <f t="shared" ca="1" si="428"/>
        <v>0</v>
      </c>
      <c r="AH216" s="23">
        <f t="shared" ca="1" si="445"/>
        <v>48000</v>
      </c>
      <c r="AI216" s="23">
        <f t="shared" ca="1" si="446"/>
        <v>0</v>
      </c>
      <c r="AJ216" s="23">
        <f t="shared" ca="1" si="331"/>
        <v>54000</v>
      </c>
      <c r="AK216" s="23">
        <f t="shared" ca="1" si="332"/>
        <v>0</v>
      </c>
      <c r="AL216" s="23">
        <f t="shared" ca="1" si="341"/>
        <v>60000</v>
      </c>
      <c r="AM216" s="23">
        <f t="shared" ca="1" si="342"/>
        <v>0</v>
      </c>
      <c r="AN216" s="23">
        <f t="shared" ca="1" si="349"/>
        <v>60000</v>
      </c>
      <c r="AO216" s="23">
        <f t="shared" ca="1" si="350"/>
        <v>0</v>
      </c>
      <c r="AP216" s="23">
        <f t="shared" ca="1" si="343"/>
        <v>86400</v>
      </c>
      <c r="AQ216" s="23">
        <f t="shared" ca="1" si="344"/>
        <v>0</v>
      </c>
      <c r="AR216" s="23">
        <f t="shared" ca="1" si="353"/>
        <v>61200</v>
      </c>
      <c r="AS216" s="23">
        <f t="shared" ca="1" si="354"/>
        <v>0</v>
      </c>
      <c r="AT216" s="23">
        <f t="shared" ca="1" si="374"/>
        <v>132000</v>
      </c>
      <c r="AU216" s="23">
        <f t="shared" ca="1" si="375"/>
        <v>0</v>
      </c>
      <c r="AV216" s="228">
        <f t="shared" ca="1" si="405"/>
        <v>152280</v>
      </c>
      <c r="AW216" s="26">
        <f t="shared" ca="1" si="406"/>
        <v>447480</v>
      </c>
      <c r="AX216" s="228">
        <f t="shared" ca="1" si="407"/>
        <v>507480</v>
      </c>
      <c r="AY216" s="23">
        <f t="shared" ca="1" si="421"/>
        <v>62400</v>
      </c>
      <c r="AZ216" s="23">
        <f t="shared" ca="1" si="422"/>
        <v>0</v>
      </c>
      <c r="BA216" s="23">
        <f t="shared" ca="1" si="429"/>
        <v>60000</v>
      </c>
      <c r="BB216" s="23">
        <f t="shared" ca="1" si="430"/>
        <v>0</v>
      </c>
      <c r="BC216" s="23">
        <f t="shared" ca="1" si="423"/>
        <v>10560</v>
      </c>
      <c r="BD216" s="23">
        <f t="shared" ca="1" si="424"/>
        <v>0</v>
      </c>
      <c r="BE216" s="23">
        <f t="shared" ca="1" si="431"/>
        <v>6120</v>
      </c>
      <c r="BF216" s="23">
        <f t="shared" ca="1" si="432"/>
        <v>0</v>
      </c>
      <c r="BG216" s="23">
        <f t="shared" ca="1" si="437"/>
        <v>20400</v>
      </c>
      <c r="BH216" s="23">
        <f t="shared" ca="1" si="438"/>
        <v>0</v>
      </c>
      <c r="BI216" s="23">
        <f t="shared" ca="1" si="327"/>
        <v>105600</v>
      </c>
      <c r="BJ216" s="23">
        <f t="shared" ca="1" si="328"/>
        <v>0</v>
      </c>
      <c r="BK216" s="23">
        <f t="shared" ca="1" si="329"/>
        <v>127200</v>
      </c>
      <c r="BL216" s="23">
        <f t="shared" ca="1" si="330"/>
        <v>0</v>
      </c>
      <c r="BM216" s="23">
        <f t="shared" ca="1" si="333"/>
        <v>60000</v>
      </c>
      <c r="BN216" s="23">
        <f t="shared" ca="1" si="334"/>
        <v>0</v>
      </c>
      <c r="BO216" s="23">
        <f t="shared" ca="1" si="351"/>
        <v>63600</v>
      </c>
      <c r="BP216" s="23">
        <f t="shared" ca="1" si="352"/>
        <v>0</v>
      </c>
      <c r="BQ216" s="23">
        <f t="shared" ca="1" si="362"/>
        <v>62400</v>
      </c>
      <c r="BR216" s="23">
        <f t="shared" ca="1" si="363"/>
        <v>0</v>
      </c>
      <c r="BS216" s="23">
        <f t="shared" ca="1" si="378"/>
        <v>132000</v>
      </c>
      <c r="BT216" s="23">
        <f t="shared" ca="1" si="379"/>
        <v>0</v>
      </c>
      <c r="BU216" s="23">
        <f t="shared" ca="1" si="380"/>
        <v>120000</v>
      </c>
      <c r="BV216" s="23">
        <f t="shared" ca="1" si="381"/>
        <v>0</v>
      </c>
      <c r="BW216" s="389">
        <f t="shared" ca="1" si="408"/>
        <v>371880</v>
      </c>
      <c r="BX216" s="224">
        <f t="shared" ca="1" si="409"/>
        <v>623880</v>
      </c>
      <c r="BY216" s="93">
        <f t="shared" ca="1" si="410"/>
        <v>830280</v>
      </c>
      <c r="BZ216" s="23">
        <f t="shared" ca="1" si="435"/>
        <v>125760</v>
      </c>
      <c r="CA216" s="23">
        <f t="shared" ca="1" si="436"/>
        <v>0</v>
      </c>
      <c r="CB216" s="23">
        <f t="shared" ca="1" si="335"/>
        <v>115200</v>
      </c>
      <c r="CC216" s="23">
        <f t="shared" ca="1" si="336"/>
        <v>0</v>
      </c>
      <c r="CD216" s="23">
        <f t="shared" ca="1" si="366"/>
        <v>120000</v>
      </c>
      <c r="CE216" s="23">
        <f t="shared" ca="1" si="367"/>
        <v>0</v>
      </c>
      <c r="CF216" s="228">
        <f t="shared" ca="1" si="411"/>
        <v>125760</v>
      </c>
      <c r="CG216" s="224">
        <f t="shared" ca="1" si="412"/>
        <v>240960</v>
      </c>
      <c r="CH216" s="228">
        <f t="shared" ca="1" si="413"/>
        <v>360960</v>
      </c>
      <c r="CI216" s="23">
        <f t="shared" ca="1" si="414"/>
        <v>65400</v>
      </c>
      <c r="CJ216" s="23">
        <f t="shared" ca="1" si="415"/>
        <v>32700</v>
      </c>
      <c r="CK216" s="23">
        <f t="shared" ca="1" si="419"/>
        <v>62400</v>
      </c>
      <c r="CL216" s="23">
        <f t="shared" ca="1" si="420"/>
        <v>31200</v>
      </c>
      <c r="CM216" s="23">
        <f t="shared" ca="1" si="425"/>
        <v>60000</v>
      </c>
      <c r="CN216" s="23">
        <f t="shared" ca="1" si="426"/>
        <v>30000</v>
      </c>
      <c r="CO216" s="23">
        <f t="shared" ca="1" si="433"/>
        <v>8400</v>
      </c>
      <c r="CP216" s="23">
        <f t="shared" ca="1" si="434"/>
        <v>4200</v>
      </c>
      <c r="CQ216" s="23">
        <f t="shared" ca="1" si="439"/>
        <v>27000</v>
      </c>
      <c r="CR216" s="23">
        <f t="shared" ca="1" si="440"/>
        <v>13500</v>
      </c>
      <c r="CS216" s="23">
        <f t="shared" ca="1" si="441"/>
        <v>15600</v>
      </c>
      <c r="CT216" s="23">
        <f t="shared" ca="1" si="442"/>
        <v>7800</v>
      </c>
      <c r="CU216" s="23">
        <f t="shared" ca="1" si="447"/>
        <v>42000</v>
      </c>
      <c r="CV216" s="23">
        <f t="shared" ca="1" si="448"/>
        <v>21000</v>
      </c>
      <c r="CW216" s="23">
        <f t="shared" ca="1" si="360"/>
        <v>63600</v>
      </c>
      <c r="CX216" s="23">
        <f t="shared" ca="1" si="361"/>
        <v>31800</v>
      </c>
      <c r="CY216" s="23">
        <f t="shared" ca="1" si="323"/>
        <v>72000</v>
      </c>
      <c r="CZ216" s="23">
        <f t="shared" ca="1" si="324"/>
        <v>36000</v>
      </c>
      <c r="DA216" s="23">
        <f t="shared" ca="1" si="337"/>
        <v>99000</v>
      </c>
      <c r="DB216" s="23">
        <f t="shared" ca="1" si="338"/>
        <v>49500</v>
      </c>
      <c r="DC216" s="23"/>
      <c r="DD216" s="23"/>
      <c r="DE216" s="23">
        <f t="shared" ca="1" si="339"/>
        <v>240000</v>
      </c>
      <c r="DF216" s="23">
        <f t="shared" ca="1" si="340"/>
        <v>120000</v>
      </c>
      <c r="DG216" s="23">
        <f t="shared" ca="1" si="345"/>
        <v>120000</v>
      </c>
      <c r="DH216" s="23">
        <f t="shared" ca="1" si="346"/>
        <v>60000</v>
      </c>
      <c r="DI216" s="23">
        <f t="shared" ca="1" si="355"/>
        <v>127200</v>
      </c>
      <c r="DJ216" s="23">
        <f t="shared" ca="1" si="356"/>
        <v>63600</v>
      </c>
      <c r="DK216" s="23">
        <f t="shared" ca="1" si="364"/>
        <v>63600</v>
      </c>
      <c r="DL216" s="23">
        <f t="shared" ca="1" si="365"/>
        <v>31800</v>
      </c>
      <c r="DM216" s="23">
        <f t="shared" ca="1" si="368"/>
        <v>150000</v>
      </c>
      <c r="DN216" s="23">
        <f t="shared" ca="1" si="369"/>
        <v>75000</v>
      </c>
      <c r="DO216" s="23">
        <f t="shared" ca="1" si="370"/>
        <v>66000</v>
      </c>
      <c r="DP216" s="23">
        <f t="shared" ca="1" si="371"/>
        <v>33000</v>
      </c>
      <c r="DQ216" s="23">
        <f t="shared" ca="1" si="384"/>
        <v>129600</v>
      </c>
      <c r="DR216" s="23">
        <f t="shared" ca="1" si="385"/>
        <v>64800</v>
      </c>
      <c r="DS216" s="228">
        <f t="shared" ca="1" si="416"/>
        <v>610200</v>
      </c>
      <c r="DT216" s="93">
        <f t="shared" ca="1" si="417"/>
        <v>1450800</v>
      </c>
      <c r="DU216" s="228">
        <f t="shared" ca="1" si="418"/>
        <v>2117700</v>
      </c>
      <c r="DZ216" s="23">
        <f t="shared" ca="1" si="443"/>
        <v>60000</v>
      </c>
      <c r="EA216" s="23">
        <f t="shared" ca="1" si="444"/>
        <v>30000</v>
      </c>
      <c r="EB216" s="23">
        <f t="shared" ca="1" si="325"/>
        <v>26400</v>
      </c>
      <c r="EC216" s="23">
        <f t="shared" ca="1" si="326"/>
        <v>13200</v>
      </c>
      <c r="ED216" s="23">
        <f t="shared" ca="1" si="347"/>
        <v>120000</v>
      </c>
      <c r="EE216" s="23">
        <f t="shared" ca="1" si="348"/>
        <v>60000</v>
      </c>
      <c r="EF216" s="23">
        <f t="shared" ca="1" si="376"/>
        <v>168000</v>
      </c>
      <c r="EG216" s="23">
        <f t="shared" ca="1" si="377"/>
        <v>84000</v>
      </c>
      <c r="EH216" s="23">
        <f t="shared" ca="1" si="357"/>
        <v>60000</v>
      </c>
      <c r="EI216" s="23">
        <f t="shared" ca="1" si="358"/>
        <v>30000</v>
      </c>
      <c r="EJ216" s="23">
        <f t="shared" ca="1" si="372"/>
        <v>60000</v>
      </c>
      <c r="EK216" s="23">
        <f t="shared" ca="1" si="373"/>
        <v>30000</v>
      </c>
      <c r="EL216" s="23">
        <f t="shared" ca="1" si="382"/>
        <v>120000</v>
      </c>
      <c r="EM216" s="23">
        <f t="shared" ca="1" si="383"/>
        <v>60000</v>
      </c>
      <c r="EN216" s="228">
        <f t="shared" ca="1" si="402"/>
        <v>39600</v>
      </c>
      <c r="EO216" s="93">
        <f t="shared" ca="1" si="403"/>
        <v>489600</v>
      </c>
      <c r="EP216" s="93">
        <f t="shared" ca="1" si="404"/>
        <v>921600</v>
      </c>
    </row>
    <row r="217" spans="1:146" x14ac:dyDescent="0.2">
      <c r="A217" s="172">
        <f ca="1">VLOOKUP($D217,Curves!$A$2:$I$1700,9)</f>
        <v>6.2522339142193004E-2</v>
      </c>
      <c r="B217" s="86">
        <f t="shared" ca="1" si="387"/>
        <v>0.79447118017207252</v>
      </c>
      <c r="C217" s="86">
        <f t="shared" si="388"/>
        <v>30</v>
      </c>
      <c r="D217" s="139">
        <v>43252</v>
      </c>
      <c r="E217" s="173">
        <f ca="1">VLOOKUP($D217,Curves!$A$2:$H$1700,2)*$B217</f>
        <v>3.82935108842939</v>
      </c>
      <c r="F217" s="172">
        <f ca="1">VLOOKUP($D217,Curves!$A$2:$H$1700,3)*$B217</f>
        <v>0.23436899815076137</v>
      </c>
      <c r="G217" s="172">
        <f ca="1">VLOOKUP($D217,Curves!$A$2:$H$1700,7)*$B217</f>
        <v>-0.15094952423269378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30.720133163220424</v>
      </c>
      <c r="L217" s="140">
        <f ca="1">VLOOKUP($D217,Curves!$N$2:$T$2600,2)*$B217</f>
        <v>51.157349892286042</v>
      </c>
      <c r="M217" s="141">
        <f ca="1">VLOOKUP($D217,Curves!$N$2:$T$2600,3)*$B217</f>
        <v>25.578674946143021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30.720133163220424</v>
      </c>
      <c r="Q217" s="140">
        <f ca="1">VLOOKUP($D217,Curves!$N$2:$T$2600,4)*$B217</f>
        <v>51.157349892286042</v>
      </c>
      <c r="R217" s="141">
        <f ca="1">VLOOKUP($D217,Curves!$N$2:$T$2600,5)*$B217</f>
        <v>25.578674946143021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29.58801173147522</v>
      </c>
      <c r="V217" s="151">
        <f t="shared" ca="1" si="395"/>
        <v>30.720133163220424</v>
      </c>
      <c r="W217" s="151">
        <f t="shared" ca="1" si="396"/>
        <v>30.720133163220424</v>
      </c>
      <c r="X217" s="343">
        <f ca="1">VLOOKUP($D217,[2]CurveFetch!$D$8:$S$13000,16,0)*$B217</f>
        <v>51.157349892286042</v>
      </c>
      <c r="Y217" s="141">
        <f ca="1">VLOOKUP($D217,Curves!$N$2:$T$2600,7)*$B217</f>
        <v>25.578674946143021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6.2546054232325995E-2</v>
      </c>
      <c r="B218" s="86">
        <f t="shared" ca="1" si="387"/>
        <v>0.79039451777546821</v>
      </c>
      <c r="C218" s="86">
        <f t="shared" si="388"/>
        <v>31</v>
      </c>
      <c r="D218" s="139">
        <v>43282</v>
      </c>
      <c r="E218" s="173">
        <f ca="1">VLOOKUP($D218,Curves!$A$2:$H$1700,2)*$B218</f>
        <v>3.8334134112110205</v>
      </c>
      <c r="F218" s="172">
        <f ca="1">VLOOKUP($D218,Curves!$A$2:$H$1700,3)*$B218</f>
        <v>0.23316638274376311</v>
      </c>
      <c r="G218" s="172">
        <f ca="1">VLOOKUP($D218,Curves!$A$2:$H$1700,7)*$B218</f>
        <v>-0.15017495837733896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30.750600584082655</v>
      </c>
      <c r="L218" s="140">
        <f ca="1">VLOOKUP($D218,Curves!$N$2:$T$2600,2)*$B218</f>
        <v>48.852388196859032</v>
      </c>
      <c r="M218" s="141">
        <f ca="1">VLOOKUP($D218,Curves!$N$2:$T$2600,3)*$B218</f>
        <v>24.426194098429516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30.750600584082655</v>
      </c>
      <c r="Q218" s="140">
        <f ca="1">VLOOKUP($D218,Curves!$N$2:$T$2600,4)*$B218</f>
        <v>48.852388196859032</v>
      </c>
      <c r="R218" s="141">
        <f ca="1">VLOOKUP($D218,Curves!$N$2:$T$2600,5)*$B218</f>
        <v>24.426194098429516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29.624288396252609</v>
      </c>
      <c r="V218" s="151">
        <f t="shared" ca="1" si="395"/>
        <v>30.750600584082655</v>
      </c>
      <c r="W218" s="151">
        <f t="shared" ca="1" si="396"/>
        <v>30.750600584082655</v>
      </c>
      <c r="X218" s="343">
        <f ca="1">VLOOKUP($D218,[2]CurveFetch!$D$8:$S$13000,16,0)*$B218</f>
        <v>48.852388196859032</v>
      </c>
      <c r="Y218" s="141">
        <f ca="1">VLOOKUP($D218,Curves!$N$2:$T$2600,7)*$B218</f>
        <v>24.426194098429516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6.2570559825660996E-2</v>
      </c>
      <c r="B219" s="86">
        <f t="shared" ca="1" si="387"/>
        <v>0.78620082222062881</v>
      </c>
      <c r="C219" s="86">
        <f t="shared" si="388"/>
        <v>31</v>
      </c>
      <c r="D219" s="139">
        <v>43313</v>
      </c>
      <c r="E219" s="173">
        <f ca="1">VLOOKUP($D219,Curves!$A$2:$H$1700,2)*$B219</f>
        <v>3.8287980042144625</v>
      </c>
      <c r="F219" s="172">
        <f ca="1">VLOOKUP($D219,Curves!$A$2:$H$1700,3)*$B219</f>
        <v>0.23192924255508549</v>
      </c>
      <c r="G219" s="172">
        <f ca="1">VLOOKUP($D219,Curves!$A$2:$H$1700,7)*$B219</f>
        <v>-0.14937815622191947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30.715985031608469</v>
      </c>
      <c r="L219" s="140">
        <f ca="1">VLOOKUP($D219,Curves!$N$2:$T$2600,2)*$B219</f>
        <v>56.455194161690024</v>
      </c>
      <c r="M219" s="141">
        <f ca="1">VLOOKUP($D219,Curves!$N$2:$T$2600,3)*$B219</f>
        <v>28.227597080845012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30.715985031608469</v>
      </c>
      <c r="Q219" s="140">
        <f ca="1">VLOOKUP($D219,Curves!$N$2:$T$2600,4)*$B219</f>
        <v>56.455194161690024</v>
      </c>
      <c r="R219" s="141">
        <f ca="1">VLOOKUP($D219,Curves!$N$2:$T$2600,5)*$B219</f>
        <v>28.227597080845012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29.595648859944074</v>
      </c>
      <c r="V219" s="151">
        <f t="shared" ca="1" si="395"/>
        <v>30.715985031608469</v>
      </c>
      <c r="W219" s="151">
        <f t="shared" ca="1" si="396"/>
        <v>30.715985031608469</v>
      </c>
      <c r="X219" s="343">
        <f ca="1">VLOOKUP($D219,[2]CurveFetch!$D$8:$S$13000,16,0)*$B219</f>
        <v>56.455194161690024</v>
      </c>
      <c r="Y219" s="141">
        <f ca="1">VLOOKUP($D219,Curves!$N$2:$T$2600,7)*$B219</f>
        <v>28.227597080845012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6.2595065419194004E-2</v>
      </c>
      <c r="B220" s="86">
        <f t="shared" ca="1" si="387"/>
        <v>0.78202622419355505</v>
      </c>
      <c r="C220" s="86">
        <f t="shared" si="388"/>
        <v>30</v>
      </c>
      <c r="D220" s="139">
        <v>43344</v>
      </c>
      <c r="E220" s="173">
        <f ca="1">VLOOKUP($D220,Curves!$A$2:$H$1700,2)*$B220</f>
        <v>3.824890262530678</v>
      </c>
      <c r="F220" s="172">
        <f ca="1">VLOOKUP($D220,Curves!$A$2:$H$1700,3)*$B220</f>
        <v>0.23069773613709874</v>
      </c>
      <c r="G220" s="172">
        <f ca="1">VLOOKUP($D220,Curves!$A$2:$H$1700,7)*$B220</f>
        <v>-0.14858498259677547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30.686676968980084</v>
      </c>
      <c r="L220" s="140">
        <f ca="1">VLOOKUP($D220,Curves!$N$2:$T$2600,2)*$B220</f>
        <v>40.51490181253002</v>
      </c>
      <c r="M220" s="141">
        <f ca="1">VLOOKUP($D220,Curves!$N$2:$T$2600,3)*$B220</f>
        <v>20.25745090626501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30.686676968980084</v>
      </c>
      <c r="Q220" s="140">
        <f ca="1">VLOOKUP($D220,Curves!$N$2:$T$2600,4)*$B220</f>
        <v>40.51490181253002</v>
      </c>
      <c r="R220" s="141">
        <f ca="1">VLOOKUP($D220,Curves!$N$2:$T$2600,5)*$B220</f>
        <v>20.25745090626501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29.57228959950427</v>
      </c>
      <c r="V220" s="151">
        <f t="shared" ca="1" si="395"/>
        <v>30.686676968980084</v>
      </c>
      <c r="W220" s="151">
        <f t="shared" ca="1" si="396"/>
        <v>30.686676968980084</v>
      </c>
      <c r="X220" s="343">
        <f ca="1">VLOOKUP($D220,[2]CurveFetch!$D$8:$S$13000,16,0)*$B220</f>
        <v>40.51490181253002</v>
      </c>
      <c r="Y220" s="141">
        <f ca="1">VLOOKUP($D220,Curves!$N$2:$T$2600,7)*$B220</f>
        <v>20.25745090626501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6.2618780509900995E-2</v>
      </c>
      <c r="B221" s="86">
        <f t="shared" ca="1" si="387"/>
        <v>0.77800441017528132</v>
      </c>
      <c r="C221" s="86">
        <f t="shared" si="388"/>
        <v>31</v>
      </c>
      <c r="D221" s="139">
        <v>43374</v>
      </c>
      <c r="E221" s="173">
        <f ca="1">VLOOKUP($D221,Curves!$A$2:$H$1700,2)*$B221</f>
        <v>3.8285597024725595</v>
      </c>
      <c r="F221" s="172">
        <f ca="1">VLOOKUP($D221,Curves!$A$2:$H$1700,3)*$B221</f>
        <v>0.22951130100170797</v>
      </c>
      <c r="G221" s="172">
        <f ca="1">VLOOKUP($D221,Curves!$A$2:$H$1700,7)*$B221</f>
        <v>-0.14782083793330345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30.714197768544196</v>
      </c>
      <c r="L221" s="140">
        <f ca="1">VLOOKUP($D221,Curves!$N$2:$T$2600,2)*$B221</f>
        <v>54.105849902993832</v>
      </c>
      <c r="M221" s="141">
        <f ca="1">VLOOKUP($D221,Curves!$N$2:$T$2600,3)*$B221</f>
        <v>27.052924951496916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30.714197768544196</v>
      </c>
      <c r="Q221" s="140">
        <f ca="1">VLOOKUP($D221,Curves!$N$2:$T$2600,4)*$B221</f>
        <v>54.105849902993832</v>
      </c>
      <c r="R221" s="141">
        <f ca="1">VLOOKUP($D221,Curves!$N$2:$T$2600,5)*$B221</f>
        <v>27.052924951496916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29.605541484044419</v>
      </c>
      <c r="V221" s="151">
        <f t="shared" ca="1" si="395"/>
        <v>30.714197768544196</v>
      </c>
      <c r="W221" s="151">
        <f t="shared" ca="1" si="396"/>
        <v>30.714197768544196</v>
      </c>
      <c r="X221" s="343">
        <f ca="1">VLOOKUP($D221,[2]CurveFetch!$D$8:$S$13000,16,0)*$B221</f>
        <v>54.105849902993832</v>
      </c>
      <c r="Y221" s="141">
        <f ca="1">VLOOKUP($D221,Curves!$N$2:$T$2600,7)*$B221</f>
        <v>27.052924951496916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6.2643286103826995E-2</v>
      </c>
      <c r="B222" s="86">
        <f t="shared" ca="1" si="387"/>
        <v>0.77386719339468446</v>
      </c>
      <c r="C222" s="86">
        <f t="shared" si="388"/>
        <v>30</v>
      </c>
      <c r="D222" s="139">
        <v>43405</v>
      </c>
      <c r="E222" s="173">
        <f ca="1">VLOOKUP($D222,Curves!$A$2:$H$1700,2)*$B222</f>
        <v>3.916541865770498</v>
      </c>
      <c r="F222" s="172">
        <f ca="1">VLOOKUP($D222,Curves!$A$2:$H$1700,3)*$B222</f>
        <v>9.2864063207362138E-2</v>
      </c>
      <c r="G222" s="172">
        <f ca="1">VLOOKUP($D222,Curves!$A$2:$H$1700,7)*$B222</f>
        <v>-0.14703476674499005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31.374063993278735</v>
      </c>
      <c r="L222" s="140">
        <f ca="1">VLOOKUP($D222,Curves!$N$2:$T$2600,2)*$B222</f>
        <v>30.602113842476761</v>
      </c>
      <c r="M222" s="141">
        <f ca="1">VLOOKUP($D222,Curves!$N$2:$T$2600,3)*$B222</f>
        <v>15.301056921238381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31.374063993278735</v>
      </c>
      <c r="Q222" s="140">
        <f ca="1">VLOOKUP($D222,Curves!$N$2:$T$2600,4)*$B222</f>
        <v>30.602113842476761</v>
      </c>
      <c r="R222" s="141">
        <f ca="1">VLOOKUP($D222,Curves!$N$2:$T$2600,5)*$B222</f>
        <v>15.301056921238381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30.271303242691307</v>
      </c>
      <c r="V222" s="151">
        <f t="shared" ca="1" si="395"/>
        <v>31.374063993278735</v>
      </c>
      <c r="W222" s="151">
        <f t="shared" ca="1" si="396"/>
        <v>31.374063993278735</v>
      </c>
      <c r="X222" s="343">
        <f ca="1">VLOOKUP($D222,[2]CurveFetch!$D$8:$S$13000,16,0)*$B222</f>
        <v>30.602113842476761</v>
      </c>
      <c r="Y222" s="141">
        <f ca="1">VLOOKUP($D222,Curves!$N$2:$T$2600,7)*$B222</f>
        <v>15.301056921238381</v>
      </c>
      <c r="Z222" s="200">
        <f t="shared" ca="1" si="397"/>
        <v>1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6.2667001194912003E-2</v>
      </c>
      <c r="B223" s="86">
        <f t="shared" ca="1" si="387"/>
        <v>0.76988142816219751</v>
      </c>
      <c r="C223" s="86">
        <f t="shared" si="388"/>
        <v>31</v>
      </c>
      <c r="D223" s="139">
        <v>43435</v>
      </c>
      <c r="E223" s="173">
        <f ca="1">VLOOKUP($D223,Curves!$A$2:$H$1700,2)*$B223</f>
        <v>3.9926050864491565</v>
      </c>
      <c r="F223" s="172">
        <f ca="1">VLOOKUP($D223,Curves!$A$2:$H$1700,3)*$B223</f>
        <v>9.2385771379463702E-2</v>
      </c>
      <c r="G223" s="172">
        <f ca="1">VLOOKUP($D223,Curves!$A$2:$H$1700,7)*$B223</f>
        <v>-0.14627747135081753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31.944538148368672</v>
      </c>
      <c r="L223" s="140">
        <f ca="1">VLOOKUP($D223,Curves!$N$2:$T$2600,2)*$B223</f>
        <v>18.896277725384241</v>
      </c>
      <c r="M223" s="141">
        <f ca="1">VLOOKUP($D223,Curves!$N$2:$T$2600,3)*$B223</f>
        <v>9.4481388626921206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31.944538148368672</v>
      </c>
      <c r="Q223" s="140">
        <f ca="1">VLOOKUP($D223,Curves!$N$2:$T$2600,4)*$B223</f>
        <v>18.896277725384241</v>
      </c>
      <c r="R223" s="141">
        <f ca="1">VLOOKUP($D223,Curves!$N$2:$T$2600,5)*$B223</f>
        <v>9.4481388626921206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30.847457113237542</v>
      </c>
      <c r="V223" s="151">
        <f t="shared" ca="1" si="395"/>
        <v>31.944538148368672</v>
      </c>
      <c r="W223" s="151">
        <f t="shared" ca="1" si="396"/>
        <v>31.944538148368672</v>
      </c>
      <c r="X223" s="343">
        <f ca="1">VLOOKUP($D223,[2]CurveFetch!$D$8:$S$13000,16,0)*$B223</f>
        <v>18.896277725384241</v>
      </c>
      <c r="Y223" s="141">
        <f ca="1">VLOOKUP($D223,Curves!$N$2:$T$2600,7)*$B223</f>
        <v>9.4481388626921206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6.2691506789230994E-2</v>
      </c>
      <c r="B224" s="86">
        <f t="shared" ca="1" si="387"/>
        <v>0.76578133120822389</v>
      </c>
      <c r="C224" s="86">
        <f t="shared" si="388"/>
        <v>31</v>
      </c>
      <c r="D224" s="139">
        <v>43466</v>
      </c>
      <c r="E224" s="173">
        <f ca="1">VLOOKUP($D224,Curves!$A$2:$H$1700,2)*$B224</f>
        <v>4.1007590286200388</v>
      </c>
      <c r="F224" s="172">
        <f ca="1">VLOOKUP($D224,Curves!$A$2:$H$1700,3)*$B224</f>
        <v>9.1893759744986869E-2</v>
      </c>
      <c r="G224" s="172">
        <f ca="1">VLOOKUP($D224,Curves!$A$2:$H$1700,7)*$B224</f>
        <v>-0.14549845292956254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32.755692714650294</v>
      </c>
      <c r="L224" s="140">
        <f ca="1">VLOOKUP($D224,Curves!$N$2:$T$2600,2)*$B224</f>
        <v>42.691543433527272</v>
      </c>
      <c r="M224" s="141">
        <f ca="1">VLOOKUP($D224,Curves!$N$2:$T$2600,3)*$B224</f>
        <v>21.345771716763636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32.755692714650294</v>
      </c>
      <c r="Q224" s="140">
        <f ca="1">VLOOKUP($D224,Curves!$N$2:$T$2600,4)*$B224</f>
        <v>42.691543433527272</v>
      </c>
      <c r="R224" s="141">
        <f ca="1">VLOOKUP($D224,Curves!$N$2:$T$2600,5)*$B224</f>
        <v>21.345771716763636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31.664454317678572</v>
      </c>
      <c r="V224" s="151">
        <f t="shared" ca="1" si="395"/>
        <v>32.755692714650294</v>
      </c>
      <c r="W224" s="151">
        <f t="shared" ca="1" si="396"/>
        <v>32.755692714650294</v>
      </c>
      <c r="X224" s="343">
        <f ca="1">VLOOKUP($D224,[2]CurveFetch!$D$8:$S$13000,16,0)*$B224</f>
        <v>42.691543433527272</v>
      </c>
      <c r="Y224" s="141">
        <f ca="1">VLOOKUP($D224,Curves!$N$2:$T$2600,7)*$B224</f>
        <v>21.345771716763636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6.2716012383747993E-2</v>
      </c>
      <c r="B225" s="86">
        <f t="shared" ca="1" si="387"/>
        <v>0.7616999985627414</v>
      </c>
      <c r="C225" s="86">
        <f t="shared" si="388"/>
        <v>28</v>
      </c>
      <c r="D225" s="139">
        <v>43497</v>
      </c>
      <c r="E225" s="173">
        <f ca="1">VLOOKUP($D225,Curves!$A$2:$H$1700,2)*$B225</f>
        <v>4.0057802924414574</v>
      </c>
      <c r="F225" s="172">
        <f ca="1">VLOOKUP($D225,Curves!$A$2:$H$1700,3)*$B225</f>
        <v>0.23612699955444982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32.04335219331093</v>
      </c>
      <c r="L225" s="140">
        <f ca="1">VLOOKUP($D225,Curves!$N$2:$T$2600,2)*$B225</f>
        <v>34.847013234246859</v>
      </c>
      <c r="M225" s="141">
        <f ca="1">VLOOKUP($D225,Curves!$N$2:$T$2600,3)*$B225</f>
        <v>17.423506617123429</v>
      </c>
      <c r="N225" s="181">
        <f t="shared" ca="1" si="390"/>
        <v>1</v>
      </c>
      <c r="O225" s="182">
        <f t="shared" ca="1" si="391"/>
        <v>0</v>
      </c>
      <c r="P225" s="173">
        <f t="shared" ca="1" si="386"/>
        <v>32.04335219331093</v>
      </c>
      <c r="Q225" s="140">
        <f ca="1">VLOOKUP($D225,Curves!$N$2:$T$2600,4)*$B225</f>
        <v>34.847013234246859</v>
      </c>
      <c r="R225" s="141">
        <f ca="1">VLOOKUP($D225,Curves!$N$2:$T$2600,5)*$B225</f>
        <v>17.423506617123429</v>
      </c>
      <c r="S225" s="181">
        <f t="shared" ca="1" si="392"/>
        <v>1</v>
      </c>
      <c r="T225" s="182">
        <f t="shared" ca="1" si="393"/>
        <v>0</v>
      </c>
      <c r="U225" s="151">
        <f t="shared" ca="1" si="394"/>
        <v>32.04335219331093</v>
      </c>
      <c r="V225" s="151">
        <f t="shared" ca="1" si="395"/>
        <v>32.04335219331093</v>
      </c>
      <c r="W225" s="151">
        <f t="shared" ca="1" si="396"/>
        <v>32.04335219331093</v>
      </c>
      <c r="X225" s="343">
        <f ca="1">VLOOKUP($D225,[2]CurveFetch!$D$8:$S$13000,16,0)*$B225</f>
        <v>34.847013234246859</v>
      </c>
      <c r="Y225" s="141">
        <f ca="1">VLOOKUP($D225,Curves!$N$2:$T$2600,7)*$B225</f>
        <v>17.423506617123429</v>
      </c>
      <c r="Z225" s="200">
        <f t="shared" ca="1" si="397"/>
        <v>1</v>
      </c>
      <c r="AA225" s="181">
        <f t="shared" ca="1" si="398"/>
        <v>0</v>
      </c>
      <c r="AB225" s="181">
        <f t="shared" ca="1" si="399"/>
        <v>1</v>
      </c>
      <c r="AC225" s="181">
        <f t="shared" ca="1" si="399"/>
        <v>1</v>
      </c>
      <c r="AD225" s="181">
        <f t="shared" ca="1" si="400"/>
        <v>1</v>
      </c>
      <c r="AE225" s="182">
        <f t="shared" ca="1" si="401"/>
        <v>0</v>
      </c>
      <c r="AF225" s="23">
        <f t="shared" ca="1" si="427"/>
        <v>5880</v>
      </c>
      <c r="AG225" s="23">
        <f t="shared" ca="1" si="428"/>
        <v>0</v>
      </c>
      <c r="AH225" s="23">
        <f t="shared" ca="1" si="445"/>
        <v>48000</v>
      </c>
      <c r="AI225" s="23">
        <f t="shared" ca="1" si="446"/>
        <v>0</v>
      </c>
      <c r="AJ225" s="23">
        <f t="shared" ca="1" si="457"/>
        <v>54000</v>
      </c>
      <c r="AK225" s="23">
        <f t="shared" ca="1" si="458"/>
        <v>0</v>
      </c>
      <c r="AL225" s="23">
        <f t="shared" ca="1" si="467"/>
        <v>60000</v>
      </c>
      <c r="AM225" s="23">
        <f t="shared" ca="1" si="468"/>
        <v>0</v>
      </c>
      <c r="AN225" s="23">
        <f t="shared" ca="1" si="349"/>
        <v>60000</v>
      </c>
      <c r="AO225" s="23">
        <f t="shared" ca="1" si="350"/>
        <v>0</v>
      </c>
      <c r="AP225" s="23">
        <f t="shared" ca="1" si="469"/>
        <v>86400</v>
      </c>
      <c r="AQ225" s="23">
        <f t="shared" ca="1" si="470"/>
        <v>0</v>
      </c>
      <c r="AR225" s="23">
        <f t="shared" ca="1" si="353"/>
        <v>61200</v>
      </c>
      <c r="AS225" s="23">
        <f t="shared" ca="1" si="354"/>
        <v>0</v>
      </c>
      <c r="AT225" s="23">
        <f t="shared" ca="1" si="374"/>
        <v>132000</v>
      </c>
      <c r="AU225" s="23">
        <f t="shared" ca="1" si="375"/>
        <v>0</v>
      </c>
      <c r="AV225" s="228">
        <f t="shared" ca="1" si="405"/>
        <v>152280</v>
      </c>
      <c r="AW225" s="26">
        <f t="shared" ca="1" si="406"/>
        <v>447480</v>
      </c>
      <c r="AX225" s="228">
        <f t="shared" ca="1" si="407"/>
        <v>507480</v>
      </c>
      <c r="AY225" s="23">
        <f t="shared" ca="1" si="421"/>
        <v>62400</v>
      </c>
      <c r="AZ225" s="23">
        <f t="shared" ca="1" si="422"/>
        <v>0</v>
      </c>
      <c r="BA225" s="23">
        <f t="shared" ca="1" si="429"/>
        <v>60000</v>
      </c>
      <c r="BB225" s="23">
        <f t="shared" ca="1" si="430"/>
        <v>0</v>
      </c>
      <c r="BC225" s="23">
        <f t="shared" ca="1" si="423"/>
        <v>10560</v>
      </c>
      <c r="BD225" s="23">
        <f t="shared" ca="1" si="424"/>
        <v>0</v>
      </c>
      <c r="BE225" s="23">
        <f t="shared" ca="1" si="431"/>
        <v>6120</v>
      </c>
      <c r="BF225" s="23">
        <f t="shared" ca="1" si="432"/>
        <v>0</v>
      </c>
      <c r="BG225" s="23">
        <f t="shared" ca="1" si="437"/>
        <v>20400</v>
      </c>
      <c r="BH225" s="23">
        <f t="shared" ca="1" si="438"/>
        <v>0</v>
      </c>
      <c r="BI225" s="23">
        <f t="shared" ca="1" si="453"/>
        <v>105600</v>
      </c>
      <c r="BJ225" s="23">
        <f t="shared" ca="1" si="454"/>
        <v>0</v>
      </c>
      <c r="BK225" s="23">
        <f t="shared" ca="1" si="455"/>
        <v>127200</v>
      </c>
      <c r="BL225" s="23">
        <f t="shared" ca="1" si="456"/>
        <v>0</v>
      </c>
      <c r="BM225" s="23">
        <f t="shared" ca="1" si="459"/>
        <v>60000</v>
      </c>
      <c r="BN225" s="23">
        <f t="shared" ca="1" si="460"/>
        <v>0</v>
      </c>
      <c r="BO225" s="23">
        <f t="shared" ca="1" si="351"/>
        <v>63600</v>
      </c>
      <c r="BP225" s="23">
        <f t="shared" ca="1" si="352"/>
        <v>0</v>
      </c>
      <c r="BQ225" s="23">
        <f t="shared" ca="1" si="362"/>
        <v>62400</v>
      </c>
      <c r="BR225" s="23">
        <f t="shared" ca="1" si="363"/>
        <v>0</v>
      </c>
      <c r="BS225" s="23">
        <f t="shared" ca="1" si="378"/>
        <v>132000</v>
      </c>
      <c r="BT225" s="23">
        <f t="shared" ca="1" si="379"/>
        <v>0</v>
      </c>
      <c r="BU225" s="23">
        <f t="shared" ca="1" si="380"/>
        <v>120000</v>
      </c>
      <c r="BV225" s="23">
        <f t="shared" ca="1" si="381"/>
        <v>0</v>
      </c>
      <c r="BW225" s="389">
        <f t="shared" ca="1" si="408"/>
        <v>371880</v>
      </c>
      <c r="BX225" s="224">
        <f t="shared" ca="1" si="409"/>
        <v>623880</v>
      </c>
      <c r="BY225" s="93">
        <f t="shared" ca="1" si="410"/>
        <v>830280</v>
      </c>
      <c r="BZ225" s="23">
        <f t="shared" ca="1" si="435"/>
        <v>125760</v>
      </c>
      <c r="CA225" s="23">
        <f t="shared" ca="1" si="436"/>
        <v>0</v>
      </c>
      <c r="CB225" s="23">
        <f t="shared" ca="1" si="461"/>
        <v>115200</v>
      </c>
      <c r="CC225" s="23">
        <f t="shared" ca="1" si="462"/>
        <v>0</v>
      </c>
      <c r="CD225" s="23">
        <f t="shared" ca="1" si="366"/>
        <v>120000</v>
      </c>
      <c r="CE225" s="23">
        <f t="shared" ca="1" si="367"/>
        <v>0</v>
      </c>
      <c r="CF225" s="228">
        <f t="shared" ca="1" si="411"/>
        <v>125760</v>
      </c>
      <c r="CG225" s="224">
        <f t="shared" ca="1" si="412"/>
        <v>240960</v>
      </c>
      <c r="CH225" s="228">
        <f t="shared" ca="1" si="413"/>
        <v>360960</v>
      </c>
      <c r="CI225" s="23">
        <f t="shared" ca="1" si="414"/>
        <v>65400</v>
      </c>
      <c r="CJ225" s="23">
        <f t="shared" ca="1" si="415"/>
        <v>32700</v>
      </c>
      <c r="CK225" s="23">
        <f t="shared" ca="1" si="419"/>
        <v>62400</v>
      </c>
      <c r="CL225" s="23">
        <f t="shared" ca="1" si="420"/>
        <v>31200</v>
      </c>
      <c r="CM225" s="23">
        <f t="shared" ca="1" si="425"/>
        <v>60000</v>
      </c>
      <c r="CN225" s="23">
        <f t="shared" ca="1" si="426"/>
        <v>30000</v>
      </c>
      <c r="CO225" s="23">
        <f t="shared" ca="1" si="433"/>
        <v>8400</v>
      </c>
      <c r="CP225" s="23">
        <f t="shared" ca="1" si="434"/>
        <v>4200</v>
      </c>
      <c r="CQ225" s="23">
        <f t="shared" ca="1" si="439"/>
        <v>27000</v>
      </c>
      <c r="CR225" s="23">
        <f t="shared" ca="1" si="440"/>
        <v>13500</v>
      </c>
      <c r="CS225" s="23">
        <f t="shared" ca="1" si="441"/>
        <v>15600</v>
      </c>
      <c r="CT225" s="23">
        <f t="shared" ca="1" si="442"/>
        <v>7800</v>
      </c>
      <c r="CU225" s="23">
        <f t="shared" ca="1" si="447"/>
        <v>42000</v>
      </c>
      <c r="CV225" s="23">
        <f t="shared" ca="1" si="448"/>
        <v>21000</v>
      </c>
      <c r="CW225" s="23">
        <f t="shared" ca="1" si="360"/>
        <v>63600</v>
      </c>
      <c r="CX225" s="23">
        <f t="shared" ca="1" si="361"/>
        <v>31800</v>
      </c>
      <c r="CY225" s="23">
        <f t="shared" ca="1" si="449"/>
        <v>72000</v>
      </c>
      <c r="CZ225" s="23">
        <f t="shared" ca="1" si="450"/>
        <v>36000</v>
      </c>
      <c r="DA225" s="23">
        <f t="shared" ca="1" si="463"/>
        <v>99000</v>
      </c>
      <c r="DB225" s="23">
        <f t="shared" ca="1" si="464"/>
        <v>49500</v>
      </c>
      <c r="DC225" s="23"/>
      <c r="DD225" s="23"/>
      <c r="DE225" s="23">
        <f t="shared" ca="1" si="465"/>
        <v>240000</v>
      </c>
      <c r="DF225" s="23">
        <f t="shared" ca="1" si="466"/>
        <v>120000</v>
      </c>
      <c r="DG225" s="23">
        <f t="shared" ca="1" si="471"/>
        <v>120000</v>
      </c>
      <c r="DH225" s="23">
        <f t="shared" ca="1" si="472"/>
        <v>60000</v>
      </c>
      <c r="DI225" s="23">
        <f t="shared" ca="1" si="355"/>
        <v>127200</v>
      </c>
      <c r="DJ225" s="23">
        <f t="shared" ca="1" si="356"/>
        <v>63600</v>
      </c>
      <c r="DK225" s="23">
        <f t="shared" ca="1" si="364"/>
        <v>63600</v>
      </c>
      <c r="DL225" s="23">
        <f t="shared" ca="1" si="365"/>
        <v>31800</v>
      </c>
      <c r="DM225" s="23">
        <f t="shared" ca="1" si="368"/>
        <v>150000</v>
      </c>
      <c r="DN225" s="23">
        <f t="shared" ca="1" si="369"/>
        <v>75000</v>
      </c>
      <c r="DO225" s="23">
        <f t="shared" ca="1" si="370"/>
        <v>66000</v>
      </c>
      <c r="DP225" s="23">
        <f t="shared" ca="1" si="371"/>
        <v>33000</v>
      </c>
      <c r="DQ225" s="23">
        <f t="shared" ca="1" si="384"/>
        <v>129600</v>
      </c>
      <c r="DR225" s="23">
        <f t="shared" ca="1" si="385"/>
        <v>64800</v>
      </c>
      <c r="DS225" s="228">
        <f t="shared" ca="1" si="416"/>
        <v>610200</v>
      </c>
      <c r="DT225" s="93">
        <f t="shared" ca="1" si="417"/>
        <v>1450800</v>
      </c>
      <c r="DU225" s="228">
        <f t="shared" ca="1" si="418"/>
        <v>2117700</v>
      </c>
      <c r="DZ225" s="23">
        <f t="shared" ca="1" si="443"/>
        <v>60000</v>
      </c>
      <c r="EA225" s="23">
        <f t="shared" ca="1" si="444"/>
        <v>30000</v>
      </c>
      <c r="EB225" s="23">
        <f t="shared" ca="1" si="451"/>
        <v>26400</v>
      </c>
      <c r="EC225" s="23">
        <f t="shared" ca="1" si="452"/>
        <v>13200</v>
      </c>
      <c r="ED225" s="23">
        <f t="shared" ca="1" si="473"/>
        <v>120000</v>
      </c>
      <c r="EE225" s="23">
        <f t="shared" ca="1" si="474"/>
        <v>60000</v>
      </c>
      <c r="EF225" s="23">
        <f t="shared" ca="1" si="376"/>
        <v>168000</v>
      </c>
      <c r="EG225" s="23">
        <f t="shared" ca="1" si="377"/>
        <v>84000</v>
      </c>
      <c r="EH225" s="23">
        <f t="shared" ca="1" si="357"/>
        <v>60000</v>
      </c>
      <c r="EI225" s="23">
        <f t="shared" ca="1" si="358"/>
        <v>30000</v>
      </c>
      <c r="EJ225" s="23">
        <f t="shared" ca="1" si="372"/>
        <v>60000</v>
      </c>
      <c r="EK225" s="23">
        <f t="shared" ca="1" si="373"/>
        <v>30000</v>
      </c>
      <c r="EL225" s="23">
        <f t="shared" ca="1" si="382"/>
        <v>120000</v>
      </c>
      <c r="EM225" s="23">
        <f t="shared" ca="1" si="383"/>
        <v>60000</v>
      </c>
      <c r="EN225" s="228">
        <f t="shared" ca="1" si="402"/>
        <v>39600</v>
      </c>
      <c r="EO225" s="93">
        <f t="shared" ca="1" si="403"/>
        <v>489600</v>
      </c>
      <c r="EP225" s="93">
        <f t="shared" ca="1" si="404"/>
        <v>921600</v>
      </c>
    </row>
    <row r="226" spans="1:146" x14ac:dyDescent="0.2">
      <c r="A226" s="172">
        <f ca="1">VLOOKUP($D226,Curves!$A$2:$I$1700,9)</f>
        <v>6.2738146469289005E-2</v>
      </c>
      <c r="B226" s="86">
        <f t="shared" ca="1" si="387"/>
        <v>0.75802970607704312</v>
      </c>
      <c r="C226" s="86">
        <f t="shared" si="388"/>
        <v>31</v>
      </c>
      <c r="D226" s="139">
        <v>43525</v>
      </c>
      <c r="E226" s="173">
        <f ca="1">VLOOKUP($D226,Curves!$A$2:$H$1700,2)*$B226</f>
        <v>3.8727737683476131</v>
      </c>
      <c r="F226" s="172">
        <f ca="1">VLOOKUP($D226,Curves!$A$2:$H$1700,3)*$B226</f>
        <v>0.23498920888388336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31.045803262607098</v>
      </c>
      <c r="L226" s="140">
        <f ca="1">VLOOKUP($D226,Curves!$N$2:$T$2600,2)*$B226</f>
        <v>27.098803962548217</v>
      </c>
      <c r="M226" s="141">
        <f ca="1">VLOOKUP($D226,Curves!$N$2:$T$2600,3)*$B226</f>
        <v>13.549401981274109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31.045803262607098</v>
      </c>
      <c r="Q226" s="140">
        <f ca="1">VLOOKUP($D226,Curves!$N$2:$T$2600,4)*$B226</f>
        <v>27.098803962548217</v>
      </c>
      <c r="R226" s="141">
        <f ca="1">VLOOKUP($D226,Curves!$N$2:$T$2600,5)*$B226</f>
        <v>13.549401981274109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31.045803262607098</v>
      </c>
      <c r="V226" s="151">
        <f t="shared" ca="1" si="395"/>
        <v>31.045803262607098</v>
      </c>
      <c r="W226" s="151">
        <f t="shared" ca="1" si="396"/>
        <v>31.045803262607098</v>
      </c>
      <c r="X226" s="343">
        <f ca="1">VLOOKUP($D226,[2]CurveFetch!$D$8:$S$13000,16,0)*$B226</f>
        <v>27.098803962548217</v>
      </c>
      <c r="Y226" s="141">
        <f ca="1">VLOOKUP($D226,Curves!$N$2:$T$2600,7)*$B226</f>
        <v>13.549401981274109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6.2762652064186006E-2</v>
      </c>
      <c r="B227" s="86">
        <f t="shared" ca="1" si="387"/>
        <v>0.75398390080055777</v>
      </c>
      <c r="C227" s="86">
        <f t="shared" si="388"/>
        <v>30</v>
      </c>
      <c r="D227" s="139">
        <v>43556</v>
      </c>
      <c r="E227" s="173">
        <f ca="1">VLOOKUP($D227,Curves!$A$2:$H$1700,2)*$B227</f>
        <v>3.7141246953435476</v>
      </c>
      <c r="F227" s="172">
        <f ca="1">VLOOKUP($D227,Curves!$A$2:$H$1700,3)*$B227</f>
        <v>0.28462892255221056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29.855935215076606</v>
      </c>
      <c r="L227" s="140">
        <f ca="1">VLOOKUP($D227,Curves!$N$2:$T$2600,2)*$B227</f>
        <v>26.10435521512683</v>
      </c>
      <c r="M227" s="141">
        <f ca="1">VLOOKUP($D227,Curves!$N$2:$T$2600,3)*$B227</f>
        <v>13.052177607563415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29.855935215076606</v>
      </c>
      <c r="Q227" s="140">
        <f ca="1">VLOOKUP($D227,Curves!$N$2:$T$2600,4)*$B227</f>
        <v>26.10435521512683</v>
      </c>
      <c r="R227" s="141">
        <f ca="1">VLOOKUP($D227,Curves!$N$2:$T$2600,5)*$B227</f>
        <v>13.052177607563415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29.855935215076606</v>
      </c>
      <c r="V227" s="151">
        <f t="shared" ca="1" si="395"/>
        <v>29.855935215076606</v>
      </c>
      <c r="W227" s="151">
        <f t="shared" ca="1" si="396"/>
        <v>29.855935215076606</v>
      </c>
      <c r="X227" s="343">
        <f ca="1">VLOOKUP($D227,[2]CurveFetch!$D$8:$S$13000,16,0)*$B227</f>
        <v>26.10435521512683</v>
      </c>
      <c r="Y227" s="141">
        <f ca="1">VLOOKUP($D227,Curves!$N$2:$T$2600,7)*$B227</f>
        <v>13.052177607563415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6.2786367156210998E-2</v>
      </c>
      <c r="B228" s="86">
        <f t="shared" ca="1" si="387"/>
        <v>0.75008628696459734</v>
      </c>
      <c r="C228" s="86">
        <f t="shared" si="388"/>
        <v>31</v>
      </c>
      <c r="D228" s="139">
        <v>43586</v>
      </c>
      <c r="E228" s="173">
        <f ca="1">VLOOKUP($D228,Curves!$A$2:$H$1700,2)*$B228</f>
        <v>3.6761728924134913</v>
      </c>
      <c r="F228" s="172">
        <f ca="1">VLOOKUP($D228,Curves!$A$2:$H$1700,3)*$B228</f>
        <v>0.28315757332913549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29.571296693101186</v>
      </c>
      <c r="L228" s="140">
        <f ca="1">VLOOKUP($D228,Curves!$N$2:$T$2600,2)*$B228</f>
        <v>29.719843853482576</v>
      </c>
      <c r="M228" s="141">
        <f ca="1">VLOOKUP($D228,Curves!$N$2:$T$2600,3)*$B228</f>
        <v>14.859921926741288</v>
      </c>
      <c r="N228" s="181">
        <f t="shared" ca="1" si="390"/>
        <v>1</v>
      </c>
      <c r="O228" s="182">
        <f t="shared" ca="1" si="391"/>
        <v>0</v>
      </c>
      <c r="P228" s="173">
        <f t="shared" ca="1" si="386"/>
        <v>29.571296693101186</v>
      </c>
      <c r="Q228" s="140">
        <f ca="1">VLOOKUP($D228,Curves!$N$2:$T$2600,4)*$B228</f>
        <v>29.719843853482576</v>
      </c>
      <c r="R228" s="141">
        <f ca="1">VLOOKUP($D228,Curves!$N$2:$T$2600,5)*$B228</f>
        <v>14.859921926741288</v>
      </c>
      <c r="S228" s="181">
        <f t="shared" ca="1" si="392"/>
        <v>1</v>
      </c>
      <c r="T228" s="182">
        <f t="shared" ca="1" si="393"/>
        <v>0</v>
      </c>
      <c r="U228" s="151">
        <f t="shared" ca="1" si="394"/>
        <v>29.571296693101186</v>
      </c>
      <c r="V228" s="151">
        <f t="shared" ca="1" si="395"/>
        <v>29.571296693101186</v>
      </c>
      <c r="W228" s="151">
        <f t="shared" ca="1" si="396"/>
        <v>29.571296693101186</v>
      </c>
      <c r="X228" s="343">
        <f ca="1">VLOOKUP($D228,[2]CurveFetch!$D$8:$S$13000,16,0)*$B228</f>
        <v>29.719843853482576</v>
      </c>
      <c r="Y228" s="141">
        <f ca="1">VLOOKUP($D228,Curves!$N$2:$T$2600,7)*$B228</f>
        <v>14.859921926741288</v>
      </c>
      <c r="Z228" s="200">
        <f t="shared" ca="1" si="397"/>
        <v>1</v>
      </c>
      <c r="AA228" s="181">
        <f t="shared" ca="1" si="398"/>
        <v>0</v>
      </c>
      <c r="AB228" s="181">
        <f t="shared" ca="1" si="399"/>
        <v>1</v>
      </c>
      <c r="AC228" s="181">
        <f t="shared" ca="1" si="399"/>
        <v>1</v>
      </c>
      <c r="AD228" s="181">
        <f t="shared" ca="1" si="400"/>
        <v>1</v>
      </c>
      <c r="AE228" s="182">
        <f t="shared" ca="1" si="401"/>
        <v>0</v>
      </c>
      <c r="AF228" s="23">
        <f t="shared" ca="1" si="427"/>
        <v>5880</v>
      </c>
      <c r="AG228" s="23">
        <f t="shared" ca="1" si="428"/>
        <v>0</v>
      </c>
      <c r="AH228" s="23">
        <f t="shared" ca="1" si="445"/>
        <v>48000</v>
      </c>
      <c r="AI228" s="23">
        <f t="shared" ca="1" si="446"/>
        <v>0</v>
      </c>
      <c r="AJ228" s="23">
        <f t="shared" ca="1" si="457"/>
        <v>54000</v>
      </c>
      <c r="AK228" s="23">
        <f t="shared" ca="1" si="458"/>
        <v>0</v>
      </c>
      <c r="AL228" s="23">
        <f t="shared" ca="1" si="467"/>
        <v>60000</v>
      </c>
      <c r="AM228" s="23">
        <f t="shared" ca="1" si="468"/>
        <v>0</v>
      </c>
      <c r="AN228" s="23">
        <f t="shared" ca="1" si="475"/>
        <v>60000</v>
      </c>
      <c r="AO228" s="23">
        <f t="shared" ca="1" si="476"/>
        <v>0</v>
      </c>
      <c r="AP228" s="23">
        <f t="shared" ca="1" si="469"/>
        <v>86400</v>
      </c>
      <c r="AQ228" s="23">
        <f t="shared" ca="1" si="470"/>
        <v>0</v>
      </c>
      <c r="AR228" s="23">
        <f t="shared" ca="1" si="353"/>
        <v>61200</v>
      </c>
      <c r="AS228" s="23">
        <f t="shared" ca="1" si="354"/>
        <v>0</v>
      </c>
      <c r="AT228" s="23">
        <f t="shared" ca="1" si="374"/>
        <v>132000</v>
      </c>
      <c r="AU228" s="23">
        <f t="shared" ca="1" si="375"/>
        <v>0</v>
      </c>
      <c r="AV228" s="228">
        <f t="shared" ca="1" si="405"/>
        <v>152280</v>
      </c>
      <c r="AW228" s="26">
        <f t="shared" ca="1" si="406"/>
        <v>447480</v>
      </c>
      <c r="AX228" s="228">
        <f t="shared" ca="1" si="407"/>
        <v>507480</v>
      </c>
      <c r="AY228" s="23">
        <f t="shared" ca="1" si="421"/>
        <v>62400</v>
      </c>
      <c r="AZ228" s="23">
        <f t="shared" ca="1" si="422"/>
        <v>0</v>
      </c>
      <c r="BA228" s="23">
        <f t="shared" ca="1" si="429"/>
        <v>60000</v>
      </c>
      <c r="BB228" s="23">
        <f t="shared" ca="1" si="430"/>
        <v>0</v>
      </c>
      <c r="BC228" s="23">
        <f t="shared" ca="1" si="423"/>
        <v>10560</v>
      </c>
      <c r="BD228" s="23">
        <f t="shared" ca="1" si="424"/>
        <v>0</v>
      </c>
      <c r="BE228" s="23">
        <f t="shared" ca="1" si="431"/>
        <v>6120</v>
      </c>
      <c r="BF228" s="23">
        <f t="shared" ca="1" si="432"/>
        <v>0</v>
      </c>
      <c r="BG228" s="23">
        <f t="shared" ca="1" si="437"/>
        <v>20400</v>
      </c>
      <c r="BH228" s="23">
        <f t="shared" ca="1" si="438"/>
        <v>0</v>
      </c>
      <c r="BI228" s="23">
        <f t="shared" ca="1" si="453"/>
        <v>105600</v>
      </c>
      <c r="BJ228" s="23">
        <f t="shared" ca="1" si="454"/>
        <v>0</v>
      </c>
      <c r="BK228" s="23">
        <f t="shared" ca="1" si="455"/>
        <v>127200</v>
      </c>
      <c r="BL228" s="23">
        <f t="shared" ca="1" si="456"/>
        <v>0</v>
      </c>
      <c r="BM228" s="23">
        <f t="shared" ca="1" si="459"/>
        <v>60000</v>
      </c>
      <c r="BN228" s="23">
        <f t="shared" ca="1" si="460"/>
        <v>0</v>
      </c>
      <c r="BO228" s="23">
        <f t="shared" ca="1" si="477"/>
        <v>63600</v>
      </c>
      <c r="BP228" s="23">
        <f t="shared" ca="1" si="478"/>
        <v>0</v>
      </c>
      <c r="BQ228" s="23">
        <f t="shared" ca="1" si="362"/>
        <v>62400</v>
      </c>
      <c r="BR228" s="23">
        <f t="shared" ca="1" si="363"/>
        <v>0</v>
      </c>
      <c r="BS228" s="23">
        <f t="shared" ca="1" si="378"/>
        <v>132000</v>
      </c>
      <c r="BT228" s="23">
        <f t="shared" ca="1" si="379"/>
        <v>0</v>
      </c>
      <c r="BU228" s="23">
        <f t="shared" ca="1" si="380"/>
        <v>120000</v>
      </c>
      <c r="BV228" s="23">
        <f t="shared" ca="1" si="381"/>
        <v>0</v>
      </c>
      <c r="BW228" s="389">
        <f t="shared" ca="1" si="408"/>
        <v>371880</v>
      </c>
      <c r="BX228" s="224">
        <f t="shared" ca="1" si="409"/>
        <v>623880</v>
      </c>
      <c r="BY228" s="93">
        <f t="shared" ca="1" si="410"/>
        <v>830280</v>
      </c>
      <c r="BZ228" s="23">
        <f t="shared" ca="1" si="435"/>
        <v>125760</v>
      </c>
      <c r="CA228" s="23">
        <f t="shared" ca="1" si="436"/>
        <v>0</v>
      </c>
      <c r="CB228" s="23">
        <f t="shared" ca="1" si="461"/>
        <v>115200</v>
      </c>
      <c r="CC228" s="23">
        <f t="shared" ca="1" si="462"/>
        <v>0</v>
      </c>
      <c r="CD228" s="23">
        <f t="shared" ca="1" si="366"/>
        <v>120000</v>
      </c>
      <c r="CE228" s="23">
        <f t="shared" ca="1" si="367"/>
        <v>0</v>
      </c>
      <c r="CF228" s="228">
        <f t="shared" ca="1" si="411"/>
        <v>125760</v>
      </c>
      <c r="CG228" s="224">
        <f t="shared" ca="1" si="412"/>
        <v>240960</v>
      </c>
      <c r="CH228" s="228">
        <f t="shared" ca="1" si="413"/>
        <v>360960</v>
      </c>
      <c r="CI228" s="23">
        <f t="shared" ca="1" si="414"/>
        <v>65400</v>
      </c>
      <c r="CJ228" s="23">
        <f t="shared" ca="1" si="415"/>
        <v>32700</v>
      </c>
      <c r="CK228" s="23">
        <f t="shared" ca="1" si="419"/>
        <v>62400</v>
      </c>
      <c r="CL228" s="23">
        <f t="shared" ca="1" si="420"/>
        <v>31200</v>
      </c>
      <c r="CM228" s="23">
        <f t="shared" ca="1" si="425"/>
        <v>60000</v>
      </c>
      <c r="CN228" s="23">
        <f t="shared" ca="1" si="426"/>
        <v>30000</v>
      </c>
      <c r="CO228" s="23">
        <f t="shared" ca="1" si="433"/>
        <v>8400</v>
      </c>
      <c r="CP228" s="23">
        <f t="shared" ca="1" si="434"/>
        <v>4200</v>
      </c>
      <c r="CQ228" s="23">
        <f t="shared" ca="1" si="439"/>
        <v>27000</v>
      </c>
      <c r="CR228" s="23">
        <f t="shared" ca="1" si="440"/>
        <v>13500</v>
      </c>
      <c r="CS228" s="23">
        <f t="shared" ca="1" si="441"/>
        <v>15600</v>
      </c>
      <c r="CT228" s="23">
        <f t="shared" ca="1" si="442"/>
        <v>7800</v>
      </c>
      <c r="CU228" s="23">
        <f t="shared" ca="1" si="447"/>
        <v>42000</v>
      </c>
      <c r="CV228" s="23">
        <f t="shared" ca="1" si="448"/>
        <v>21000</v>
      </c>
      <c r="CW228" s="23">
        <f t="shared" ca="1" si="360"/>
        <v>63600</v>
      </c>
      <c r="CX228" s="23">
        <f t="shared" ca="1" si="361"/>
        <v>31800</v>
      </c>
      <c r="CY228" s="23">
        <f t="shared" ca="1" si="449"/>
        <v>72000</v>
      </c>
      <c r="CZ228" s="23">
        <f t="shared" ca="1" si="450"/>
        <v>36000</v>
      </c>
      <c r="DA228" s="23">
        <f t="shared" ca="1" si="463"/>
        <v>99000</v>
      </c>
      <c r="DB228" s="23">
        <f t="shared" ca="1" si="464"/>
        <v>49500</v>
      </c>
      <c r="DC228" s="23"/>
      <c r="DD228" s="23"/>
      <c r="DE228" s="23">
        <f t="shared" ca="1" si="465"/>
        <v>240000</v>
      </c>
      <c r="DF228" s="23">
        <f t="shared" ca="1" si="466"/>
        <v>120000</v>
      </c>
      <c r="DG228" s="23">
        <f t="shared" ca="1" si="471"/>
        <v>120000</v>
      </c>
      <c r="DH228" s="23">
        <f t="shared" ca="1" si="472"/>
        <v>60000</v>
      </c>
      <c r="DI228" s="23">
        <f t="shared" ca="1" si="355"/>
        <v>127200</v>
      </c>
      <c r="DJ228" s="23">
        <f t="shared" ca="1" si="356"/>
        <v>63600</v>
      </c>
      <c r="DK228" s="23">
        <f t="shared" ca="1" si="364"/>
        <v>63600</v>
      </c>
      <c r="DL228" s="23">
        <f t="shared" ca="1" si="365"/>
        <v>31800</v>
      </c>
      <c r="DM228" s="23">
        <f t="shared" ca="1" si="368"/>
        <v>150000</v>
      </c>
      <c r="DN228" s="23">
        <f t="shared" ca="1" si="369"/>
        <v>75000</v>
      </c>
      <c r="DO228" s="23">
        <f t="shared" ca="1" si="370"/>
        <v>66000</v>
      </c>
      <c r="DP228" s="23">
        <f t="shared" ca="1" si="371"/>
        <v>33000</v>
      </c>
      <c r="DQ228" s="23">
        <f t="shared" ca="1" si="384"/>
        <v>129600</v>
      </c>
      <c r="DR228" s="23">
        <f t="shared" ca="1" si="385"/>
        <v>64800</v>
      </c>
      <c r="DS228" s="228">
        <f t="shared" ca="1" si="416"/>
        <v>610200</v>
      </c>
      <c r="DT228" s="93">
        <f t="shared" ca="1" si="417"/>
        <v>1450800</v>
      </c>
      <c r="DU228" s="228">
        <f t="shared" ca="1" si="418"/>
        <v>2117700</v>
      </c>
      <c r="DZ228" s="23">
        <f t="shared" ca="1" si="443"/>
        <v>60000</v>
      </c>
      <c r="EA228" s="23">
        <f t="shared" ca="1" si="444"/>
        <v>30000</v>
      </c>
      <c r="EB228" s="23">
        <f t="shared" ca="1" si="451"/>
        <v>26400</v>
      </c>
      <c r="EC228" s="23">
        <f t="shared" ca="1" si="452"/>
        <v>13200</v>
      </c>
      <c r="ED228" s="23">
        <f t="shared" ca="1" si="473"/>
        <v>120000</v>
      </c>
      <c r="EE228" s="23">
        <f t="shared" ca="1" si="474"/>
        <v>60000</v>
      </c>
      <c r="EF228" s="23">
        <f t="shared" ca="1" si="376"/>
        <v>168000</v>
      </c>
      <c r="EG228" s="23">
        <f t="shared" ca="1" si="377"/>
        <v>84000</v>
      </c>
      <c r="EH228" s="23">
        <f t="shared" ca="1" si="357"/>
        <v>60000</v>
      </c>
      <c r="EI228" s="23">
        <f t="shared" ca="1" si="358"/>
        <v>30000</v>
      </c>
      <c r="EJ228" s="23">
        <f t="shared" ca="1" si="372"/>
        <v>60000</v>
      </c>
      <c r="EK228" s="23">
        <f t="shared" ca="1" si="373"/>
        <v>30000</v>
      </c>
      <c r="EL228" s="23">
        <f t="shared" ca="1" si="382"/>
        <v>120000</v>
      </c>
      <c r="EM228" s="23">
        <f t="shared" ca="1" si="383"/>
        <v>60000</v>
      </c>
      <c r="EN228" s="228">
        <f t="shared" ca="1" si="402"/>
        <v>39600</v>
      </c>
      <c r="EO228" s="93">
        <f t="shared" ca="1" si="403"/>
        <v>489600</v>
      </c>
      <c r="EP228" s="93">
        <f t="shared" ca="1" si="404"/>
        <v>921600</v>
      </c>
    </row>
    <row r="229" spans="1:146" x14ac:dyDescent="0.2">
      <c r="A229" s="172">
        <f ca="1">VLOOKUP($D229,Curves!$A$2:$I$1700,9)</f>
        <v>6.2810872751499006E-2</v>
      </c>
      <c r="B229" s="86">
        <f t="shared" ca="1" si="387"/>
        <v>0.74607695868249135</v>
      </c>
      <c r="C229" s="86">
        <f t="shared" si="388"/>
        <v>30</v>
      </c>
      <c r="D229" s="139">
        <v>43617</v>
      </c>
      <c r="E229" s="173">
        <f ca="1">VLOOKUP($D229,Curves!$A$2:$H$1700,2)*$B229</f>
        <v>3.6781594063046823</v>
      </c>
      <c r="F229" s="172">
        <f ca="1">VLOOKUP($D229,Curves!$A$2:$H$1700,3)*$B229</f>
        <v>0.28164405190264047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29.586195547285119</v>
      </c>
      <c r="L229" s="140">
        <f ca="1">VLOOKUP($D229,Curves!$N$2:$T$2600,2)*$B229</f>
        <v>48.212910616284084</v>
      </c>
      <c r="M229" s="141">
        <f ca="1">VLOOKUP($D229,Curves!$N$2:$T$2600,3)*$B229</f>
        <v>24.106455308142042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29.586195547285119</v>
      </c>
      <c r="Q229" s="140">
        <f ca="1">VLOOKUP($D229,Curves!$N$2:$T$2600,4)*$B229</f>
        <v>48.212910616284084</v>
      </c>
      <c r="R229" s="141">
        <f ca="1">VLOOKUP($D229,Curves!$N$2:$T$2600,5)*$B229</f>
        <v>24.106455308142042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29.586195547285119</v>
      </c>
      <c r="V229" s="151">
        <f t="shared" ca="1" si="395"/>
        <v>29.586195547285119</v>
      </c>
      <c r="W229" s="151">
        <f t="shared" ca="1" si="396"/>
        <v>29.586195547285119</v>
      </c>
      <c r="X229" s="343">
        <f ca="1">VLOOKUP($D229,[2]CurveFetch!$D$8:$S$13000,16,0)*$B229</f>
        <v>48.212910616284084</v>
      </c>
      <c r="Y229" s="141">
        <f ca="1">VLOOKUP($D229,Curves!$N$2:$T$2600,7)*$B229</f>
        <v>24.106455308142042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6.2834587843904E-2</v>
      </c>
      <c r="B230" s="86">
        <f t="shared" ca="1" si="387"/>
        <v>0.74221452023121914</v>
      </c>
      <c r="C230" s="86">
        <f t="shared" si="388"/>
        <v>31</v>
      </c>
      <c r="D230" s="139">
        <v>43647</v>
      </c>
      <c r="E230" s="173">
        <f ca="1">VLOOKUP($D230,Curves!$A$2:$H$1700,2)*$B230</f>
        <v>3.6813840203468469</v>
      </c>
      <c r="F230" s="172">
        <f ca="1">VLOOKUP($D230,Curves!$A$2:$H$1700,3)*$B230</f>
        <v>0.28018598138728523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29.610380152601351</v>
      </c>
      <c r="L230" s="140">
        <f ca="1">VLOOKUP($D230,Curves!$N$2:$T$2600,2)*$B230</f>
        <v>46.126628453165644</v>
      </c>
      <c r="M230" s="141">
        <f ca="1">VLOOKUP($D230,Curves!$N$2:$T$2600,3)*$B230</f>
        <v>23.063314226582822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29.610380152601351</v>
      </c>
      <c r="Q230" s="140">
        <f ca="1">VLOOKUP($D230,Curves!$N$2:$T$2600,4)*$B230</f>
        <v>46.126628453165644</v>
      </c>
      <c r="R230" s="141">
        <f ca="1">VLOOKUP($D230,Curves!$N$2:$T$2600,5)*$B230</f>
        <v>23.063314226582822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29.610380152601351</v>
      </c>
      <c r="V230" s="151">
        <f t="shared" ca="1" si="395"/>
        <v>29.610380152601351</v>
      </c>
      <c r="W230" s="151">
        <f t="shared" ca="1" si="396"/>
        <v>29.610380152601351</v>
      </c>
      <c r="X230" s="343">
        <f ca="1">VLOOKUP($D230,[2]CurveFetch!$D$8:$S$13000,16,0)*$B230</f>
        <v>46.126628453165644</v>
      </c>
      <c r="Y230" s="141">
        <f ca="1">VLOOKUP($D230,Curves!$N$2:$T$2600,7)*$B230</f>
        <v>23.063314226582822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6.2859093439583999E-2</v>
      </c>
      <c r="B231" s="86">
        <f t="shared" ca="1" si="387"/>
        <v>0.73824141100398444</v>
      </c>
      <c r="C231" s="86">
        <f t="shared" si="388"/>
        <v>31</v>
      </c>
      <c r="D231" s="139">
        <v>43678</v>
      </c>
      <c r="E231" s="173">
        <f ca="1">VLOOKUP($D231,Curves!$A$2:$H$1700,2)*$B231</f>
        <v>3.6764422267998427</v>
      </c>
      <c r="F231" s="172">
        <f ca="1">VLOOKUP($D231,Curves!$A$2:$H$1700,3)*$B231</f>
        <v>0.2786861326540041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29.57331670099882</v>
      </c>
      <c r="L231" s="140">
        <f ca="1">VLOOKUP($D231,Curves!$N$2:$T$2600,2)*$B231</f>
        <v>53.262124552127766</v>
      </c>
      <c r="M231" s="141">
        <f ca="1">VLOOKUP($D231,Curves!$N$2:$T$2600,3)*$B231</f>
        <v>26.631062276063883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29.57331670099882</v>
      </c>
      <c r="Q231" s="140">
        <f ca="1">VLOOKUP($D231,Curves!$N$2:$T$2600,4)*$B231</f>
        <v>53.262124552127766</v>
      </c>
      <c r="R231" s="141">
        <f ca="1">VLOOKUP($D231,Curves!$N$2:$T$2600,5)*$B231</f>
        <v>26.631062276063883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29.57331670099882</v>
      </c>
      <c r="V231" s="151">
        <f t="shared" ca="1" si="395"/>
        <v>29.57331670099882</v>
      </c>
      <c r="W231" s="151">
        <f t="shared" ca="1" si="396"/>
        <v>29.57331670099882</v>
      </c>
      <c r="X231" s="343">
        <f ca="1">VLOOKUP($D231,[2]CurveFetch!$D$8:$S$13000,16,0)*$B231</f>
        <v>53.262124552127766</v>
      </c>
      <c r="Y231" s="141">
        <f ca="1">VLOOKUP($D231,Curves!$N$2:$T$2600,7)*$B231</f>
        <v>26.631062276063883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6.2883599035464005E-2</v>
      </c>
      <c r="B232" s="86">
        <f t="shared" ca="1" si="387"/>
        <v>0.73428660965616188</v>
      </c>
      <c r="C232" s="86">
        <f t="shared" si="388"/>
        <v>30</v>
      </c>
      <c r="D232" s="139">
        <v>43709</v>
      </c>
      <c r="E232" s="173">
        <f ca="1">VLOOKUP($D232,Curves!$A$2:$H$1700,2)*$B232</f>
        <v>3.672167334890466</v>
      </c>
      <c r="F232" s="172">
        <f ca="1">VLOOKUP($D232,Curves!$A$2:$H$1700,3)*$B232</f>
        <v>0.27719319514520113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29.541255011678494</v>
      </c>
      <c r="L232" s="140">
        <f ca="1">VLOOKUP($D232,Curves!$N$2:$T$2600,2)*$B232</f>
        <v>38.291064119722769</v>
      </c>
      <c r="M232" s="141">
        <f ca="1">VLOOKUP($D232,Curves!$N$2:$T$2600,3)*$B232</f>
        <v>19.145532059861385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29.541255011678494</v>
      </c>
      <c r="Q232" s="140">
        <f ca="1">VLOOKUP($D232,Curves!$N$2:$T$2600,4)*$B232</f>
        <v>38.291064119722769</v>
      </c>
      <c r="R232" s="141">
        <f ca="1">VLOOKUP($D232,Curves!$N$2:$T$2600,5)*$B232</f>
        <v>19.145532059861385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29.541255011678494</v>
      </c>
      <c r="V232" s="151">
        <f t="shared" ca="1" si="395"/>
        <v>29.541255011678494</v>
      </c>
      <c r="W232" s="151">
        <f t="shared" ca="1" si="396"/>
        <v>29.541255011678494</v>
      </c>
      <c r="X232" s="343">
        <f ca="1">VLOOKUP($D232,[2]CurveFetch!$D$8:$S$13000,16,0)*$B232</f>
        <v>38.291064119722769</v>
      </c>
      <c r="Y232" s="141">
        <f ca="1">VLOOKUP($D232,Curves!$N$2:$T$2600,7)*$B232</f>
        <v>19.145532059861385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6.2907314128441E-2</v>
      </c>
      <c r="B233" s="86">
        <f t="shared" ca="1" si="387"/>
        <v>0.73047675171082271</v>
      </c>
      <c r="C233" s="86">
        <f t="shared" si="388"/>
        <v>31</v>
      </c>
      <c r="D233" s="139">
        <v>43739</v>
      </c>
      <c r="E233" s="173">
        <f ca="1">VLOOKUP($D233,Curves!$A$2:$H$1700,2)*$B233</f>
        <v>3.6750285378571488</v>
      </c>
      <c r="F233" s="172">
        <f ca="1">VLOOKUP($D233,Curves!$A$2:$H$1700,3)*$B233</f>
        <v>0.27575497377083558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29.562714033928614</v>
      </c>
      <c r="L233" s="140">
        <f ca="1">VLOOKUP($D233,Curves!$N$2:$T$2600,2)*$B233</f>
        <v>50.957912103996648</v>
      </c>
      <c r="M233" s="141">
        <f ca="1">VLOOKUP($D233,Curves!$N$2:$T$2600,3)*$B233</f>
        <v>25.478956051998324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29.562714033928614</v>
      </c>
      <c r="Q233" s="140">
        <f ca="1">VLOOKUP($D233,Curves!$N$2:$T$2600,4)*$B233</f>
        <v>50.957912103996648</v>
      </c>
      <c r="R233" s="141">
        <f ca="1">VLOOKUP($D233,Curves!$N$2:$T$2600,5)*$B233</f>
        <v>25.478956051998324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29.562714033928614</v>
      </c>
      <c r="V233" s="151">
        <f t="shared" ca="1" si="395"/>
        <v>29.562714033928614</v>
      </c>
      <c r="W233" s="151">
        <f t="shared" ca="1" si="396"/>
        <v>29.562714033928614</v>
      </c>
      <c r="X233" s="343">
        <f ca="1">VLOOKUP($D233,[2]CurveFetch!$D$8:$S$13000,16,0)*$B233</f>
        <v>50.957912103996648</v>
      </c>
      <c r="Y233" s="141">
        <f ca="1">VLOOKUP($D233,Curves!$N$2:$T$2600,7)*$B233</f>
        <v>25.478956051998324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6.2931819724712998E-2</v>
      </c>
      <c r="B234" s="86">
        <f t="shared" ca="1" si="387"/>
        <v>0.72655778231424584</v>
      </c>
      <c r="C234" s="86">
        <f t="shared" si="388"/>
        <v>30</v>
      </c>
      <c r="D234" s="139">
        <v>43770</v>
      </c>
      <c r="E234" s="173">
        <f ca="1">VLOOKUP($D234,Curves!$A$2:$H$1700,2)*$B234</f>
        <v>3.7570302923469656</v>
      </c>
      <c r="F234" s="172">
        <f ca="1">VLOOKUP($D234,Curves!$A$2:$H$1700,3)*$B234</f>
        <v>0.2252329125174162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30.177727192602241</v>
      </c>
      <c r="L234" s="140">
        <f ca="1">VLOOKUP($D234,Curves!$N$2:$T$2600,2)*$B234</f>
        <v>28.887792113257952</v>
      </c>
      <c r="M234" s="141">
        <f ca="1">VLOOKUP($D234,Curves!$N$2:$T$2600,3)*$B234</f>
        <v>14.443896056628976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30.177727192602241</v>
      </c>
      <c r="Q234" s="140">
        <f ca="1">VLOOKUP($D234,Curves!$N$2:$T$2600,4)*$B234</f>
        <v>28.887792113257952</v>
      </c>
      <c r="R234" s="141">
        <f ca="1">VLOOKUP($D234,Curves!$N$2:$T$2600,5)*$B234</f>
        <v>14.443896056628976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30.177727192602241</v>
      </c>
      <c r="V234" s="151">
        <f t="shared" ca="1" si="395"/>
        <v>30.177727192602241</v>
      </c>
      <c r="W234" s="151">
        <f t="shared" ca="1" si="396"/>
        <v>30.177727192602241</v>
      </c>
      <c r="X234" s="343">
        <f ca="1">VLOOKUP($D234,[2]CurveFetch!$D$8:$S$13000,16,0)*$B234</f>
        <v>28.887792113257952</v>
      </c>
      <c r="Y234" s="141">
        <f ca="1">VLOOKUP($D234,Curves!$N$2:$T$2600,7)*$B234</f>
        <v>14.443896056628976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6.2955534818068995E-2</v>
      </c>
      <c r="B235" s="86">
        <f t="shared" ca="1" si="387"/>
        <v>0.72278247675239038</v>
      </c>
      <c r="C235" s="86">
        <f t="shared" si="388"/>
        <v>31</v>
      </c>
      <c r="D235" s="139">
        <v>43800</v>
      </c>
      <c r="E235" s="173">
        <f ca="1">VLOOKUP($D235,Curves!$A$2:$H$1700,2)*$B235</f>
        <v>3.8278559968806598</v>
      </c>
      <c r="F235" s="172">
        <f ca="1">VLOOKUP($D235,Curves!$A$2:$H$1700,3)*$B235</f>
        <v>0.22406256779324102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30.70891997660495</v>
      </c>
      <c r="L235" s="140">
        <f ca="1">VLOOKUP($D235,Curves!$N$2:$T$2600,2)*$B235</f>
        <v>17.895949567893833</v>
      </c>
      <c r="M235" s="141">
        <f ca="1">VLOOKUP($D235,Curves!$N$2:$T$2600,3)*$B235</f>
        <v>8.9479747839469166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30.70891997660495</v>
      </c>
      <c r="Q235" s="140">
        <f ca="1">VLOOKUP($D235,Curves!$N$2:$T$2600,4)*$B235</f>
        <v>17.895949567893833</v>
      </c>
      <c r="R235" s="141">
        <f ca="1">VLOOKUP($D235,Curves!$N$2:$T$2600,5)*$B235</f>
        <v>8.9479747839469166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30.70891997660495</v>
      </c>
      <c r="V235" s="151">
        <f t="shared" ca="1" si="395"/>
        <v>30.70891997660495</v>
      </c>
      <c r="W235" s="151">
        <f t="shared" ca="1" si="396"/>
        <v>30.70891997660495</v>
      </c>
      <c r="X235" s="343">
        <f ca="1">VLOOKUP($D235,[2]CurveFetch!$D$8:$S$13000,16,0)*$B235</f>
        <v>17.895949567893833</v>
      </c>
      <c r="Y235" s="141">
        <f ca="1">VLOOKUP($D235,Curves!$N$2:$T$2600,7)*$B235</f>
        <v>8.9479747839469166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6.2980040414732999E-2</v>
      </c>
      <c r="B236" s="86">
        <f t="shared" ca="1" si="387"/>
        <v>0.71889908392138802</v>
      </c>
      <c r="C236" s="86">
        <f t="shared" si="388"/>
        <v>31</v>
      </c>
      <c r="D236" s="139">
        <v>43831</v>
      </c>
      <c r="E236" s="173">
        <f ca="1">VLOOKUP($D236,Curves!$A$2:$H$1700,2)*$B236</f>
        <v>3.9287834936303856</v>
      </c>
      <c r="F236" s="172">
        <f ca="1">VLOOKUP($D236,Curves!$A$2:$H$1700,3)*$B236</f>
        <v>0.22285871601563029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31.465876202227893</v>
      </c>
      <c r="L236" s="140">
        <f ca="1">VLOOKUP($D236,Curves!$N$2:$T$2600,2)*$B236</f>
        <v>40.24023244268291</v>
      </c>
      <c r="M236" s="141">
        <f ca="1">VLOOKUP($D236,Curves!$N$2:$T$2600,3)*$B236</f>
        <v>20.120116221341455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31.465876202227893</v>
      </c>
      <c r="Q236" s="140">
        <f ca="1">VLOOKUP($D236,Curves!$N$2:$T$2600,4)*$B236</f>
        <v>40.24023244268291</v>
      </c>
      <c r="R236" s="141">
        <f ca="1">VLOOKUP($D236,Curves!$N$2:$T$2600,5)*$B236</f>
        <v>20.120116221341455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31.465876202227893</v>
      </c>
      <c r="V236" s="151">
        <f t="shared" ca="1" si="395"/>
        <v>31.465876202227893</v>
      </c>
      <c r="W236" s="151">
        <f t="shared" ca="1" si="396"/>
        <v>31.465876202227893</v>
      </c>
      <c r="X236" s="343">
        <f ca="1">VLOOKUP($D236,[2]CurveFetch!$D$8:$S$13000,16,0)*$B236</f>
        <v>40.24023244268291</v>
      </c>
      <c r="Y236" s="141">
        <f ca="1">VLOOKUP($D236,Curves!$N$2:$T$2600,7)*$B236</f>
        <v>20.120116221341455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6.3004546011596996E-2</v>
      </c>
      <c r="B237" s="86">
        <f t="shared" ca="1" si="387"/>
        <v>0.71503367344183533</v>
      </c>
      <c r="C237" s="86">
        <f t="shared" si="388"/>
        <v>29</v>
      </c>
      <c r="D237" s="139">
        <v>43862</v>
      </c>
      <c r="E237" s="173">
        <f ca="1">VLOOKUP($D237,Curves!$A$2:$H$1700,2)*$B237</f>
        <v>3.8390157927092137</v>
      </c>
      <c r="F237" s="172">
        <f ca="1">VLOOKUP($D237,Curves!$A$2:$H$1700,3)*$B237</f>
        <v>0.22166043876696895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30.792618445319103</v>
      </c>
      <c r="L237" s="140">
        <f ca="1">VLOOKUP($D237,Curves!$N$2:$T$2600,2)*$B237</f>
        <v>32.873530129753689</v>
      </c>
      <c r="M237" s="141">
        <f ca="1">VLOOKUP($D237,Curves!$N$2:$T$2600,3)*$B237</f>
        <v>16.436765064876845</v>
      </c>
      <c r="N237" s="181">
        <f t="shared" ca="1" si="390"/>
        <v>1</v>
      </c>
      <c r="O237" s="182">
        <f t="shared" ca="1" si="391"/>
        <v>0</v>
      </c>
      <c r="P237" s="173">
        <f t="shared" ca="1" si="386"/>
        <v>30.792618445319103</v>
      </c>
      <c r="Q237" s="140">
        <f ca="1">VLOOKUP($D237,Curves!$N$2:$T$2600,4)*$B237</f>
        <v>32.873530129753689</v>
      </c>
      <c r="R237" s="141">
        <f ca="1">VLOOKUP($D237,Curves!$N$2:$T$2600,5)*$B237</f>
        <v>16.436765064876845</v>
      </c>
      <c r="S237" s="181">
        <f t="shared" ca="1" si="392"/>
        <v>1</v>
      </c>
      <c r="T237" s="182">
        <f t="shared" ca="1" si="393"/>
        <v>0</v>
      </c>
      <c r="U237" s="151">
        <f t="shared" ca="1" si="394"/>
        <v>30.792618445319103</v>
      </c>
      <c r="V237" s="151">
        <f t="shared" ca="1" si="395"/>
        <v>30.792618445319103</v>
      </c>
      <c r="W237" s="151">
        <f t="shared" ca="1" si="396"/>
        <v>30.792618445319103</v>
      </c>
      <c r="X237" s="343">
        <f ca="1">VLOOKUP($D237,[2]CurveFetch!$D$8:$S$13000,16,0)*$B237</f>
        <v>32.873530129753689</v>
      </c>
      <c r="Y237" s="141">
        <f ca="1">VLOOKUP($D237,Curves!$N$2:$T$2600,7)*$B237</f>
        <v>16.436765064876845</v>
      </c>
      <c r="Z237" s="200">
        <f t="shared" ca="1" si="397"/>
        <v>1</v>
      </c>
      <c r="AA237" s="181">
        <f t="shared" ca="1" si="398"/>
        <v>0</v>
      </c>
      <c r="AB237" s="181">
        <f t="shared" ca="1" si="485"/>
        <v>1</v>
      </c>
      <c r="AC237" s="181">
        <f t="shared" ca="1" si="485"/>
        <v>1</v>
      </c>
      <c r="AD237" s="181">
        <f t="shared" ca="1" si="400"/>
        <v>1</v>
      </c>
      <c r="AE237" s="182">
        <f t="shared" ca="1" si="401"/>
        <v>0</v>
      </c>
      <c r="AF237" s="23">
        <f t="shared" ca="1" si="427"/>
        <v>5880</v>
      </c>
      <c r="AG237" s="23">
        <f t="shared" ca="1" si="428"/>
        <v>0</v>
      </c>
      <c r="AH237" s="23">
        <f t="shared" ca="1" si="445"/>
        <v>48000</v>
      </c>
      <c r="AI237" s="23">
        <f t="shared" ca="1" si="446"/>
        <v>0</v>
      </c>
      <c r="AJ237" s="23">
        <f t="shared" ca="1" si="457"/>
        <v>54000</v>
      </c>
      <c r="AK237" s="23">
        <f t="shared" ca="1" si="458"/>
        <v>0</v>
      </c>
      <c r="AL237" s="23">
        <f t="shared" ca="1" si="467"/>
        <v>60000</v>
      </c>
      <c r="AM237" s="23">
        <f t="shared" ca="1" si="468"/>
        <v>0</v>
      </c>
      <c r="AN237" s="23">
        <f t="shared" ca="1" si="475"/>
        <v>60000</v>
      </c>
      <c r="AO237" s="23">
        <f t="shared" ca="1" si="476"/>
        <v>0</v>
      </c>
      <c r="AP237" s="23">
        <f t="shared" ca="1" si="469"/>
        <v>86400</v>
      </c>
      <c r="AQ237" s="23">
        <f t="shared" ca="1" si="470"/>
        <v>0</v>
      </c>
      <c r="AR237" s="23">
        <f t="shared" ca="1" si="479"/>
        <v>61200</v>
      </c>
      <c r="AS237" s="23">
        <f t="shared" ca="1" si="480"/>
        <v>0</v>
      </c>
      <c r="AT237" s="23">
        <f t="shared" ca="1" si="500"/>
        <v>132000</v>
      </c>
      <c r="AU237" s="23">
        <f t="shared" ca="1" si="501"/>
        <v>0</v>
      </c>
      <c r="AV237" s="228">
        <f t="shared" ca="1" si="405"/>
        <v>152280</v>
      </c>
      <c r="AW237" s="26">
        <f t="shared" ca="1" si="406"/>
        <v>447480</v>
      </c>
      <c r="AX237" s="228">
        <f t="shared" ca="1" si="407"/>
        <v>507480</v>
      </c>
      <c r="AY237" s="23">
        <f t="shared" ca="1" si="421"/>
        <v>62400</v>
      </c>
      <c r="AZ237" s="23">
        <f t="shared" ca="1" si="422"/>
        <v>0</v>
      </c>
      <c r="BA237" s="23">
        <f t="shared" ca="1" si="429"/>
        <v>60000</v>
      </c>
      <c r="BB237" s="23">
        <f t="shared" ca="1" si="430"/>
        <v>0</v>
      </c>
      <c r="BC237" s="23">
        <f t="shared" ca="1" si="423"/>
        <v>10560</v>
      </c>
      <c r="BD237" s="23">
        <f t="shared" ca="1" si="424"/>
        <v>0</v>
      </c>
      <c r="BE237" s="23">
        <f t="shared" ca="1" si="431"/>
        <v>6120</v>
      </c>
      <c r="BF237" s="23">
        <f t="shared" ca="1" si="432"/>
        <v>0</v>
      </c>
      <c r="BG237" s="23">
        <f t="shared" ca="1" si="437"/>
        <v>20400</v>
      </c>
      <c r="BH237" s="23">
        <f t="shared" ca="1" si="438"/>
        <v>0</v>
      </c>
      <c r="BI237" s="23">
        <f t="shared" ca="1" si="453"/>
        <v>105600</v>
      </c>
      <c r="BJ237" s="23">
        <f t="shared" ca="1" si="454"/>
        <v>0</v>
      </c>
      <c r="BK237" s="23">
        <f t="shared" ca="1" si="455"/>
        <v>127200</v>
      </c>
      <c r="BL237" s="23">
        <f t="shared" ca="1" si="456"/>
        <v>0</v>
      </c>
      <c r="BM237" s="23">
        <f t="shared" ca="1" si="459"/>
        <v>60000</v>
      </c>
      <c r="BN237" s="23">
        <f t="shared" ca="1" si="460"/>
        <v>0</v>
      </c>
      <c r="BO237" s="23">
        <f t="shared" ca="1" si="477"/>
        <v>63600</v>
      </c>
      <c r="BP237" s="23">
        <f t="shared" ca="1" si="478"/>
        <v>0</v>
      </c>
      <c r="BQ237" s="23">
        <f t="shared" ca="1" si="488"/>
        <v>62400</v>
      </c>
      <c r="BR237" s="23">
        <f t="shared" ca="1" si="489"/>
        <v>0</v>
      </c>
      <c r="BS237" s="23">
        <f t="shared" ca="1" si="378"/>
        <v>132000</v>
      </c>
      <c r="BT237" s="23">
        <f t="shared" ca="1" si="379"/>
        <v>0</v>
      </c>
      <c r="BU237" s="23">
        <f t="shared" ca="1" si="380"/>
        <v>120000</v>
      </c>
      <c r="BV237" s="23">
        <f t="shared" ca="1" si="381"/>
        <v>0</v>
      </c>
      <c r="BW237" s="389">
        <f t="shared" ca="1" si="408"/>
        <v>371880</v>
      </c>
      <c r="BX237" s="224">
        <f t="shared" ca="1" si="409"/>
        <v>623880</v>
      </c>
      <c r="BY237" s="93">
        <f t="shared" ca="1" si="410"/>
        <v>830280</v>
      </c>
      <c r="BZ237" s="23">
        <f t="shared" ca="1" si="435"/>
        <v>125760</v>
      </c>
      <c r="CA237" s="23">
        <f t="shared" ca="1" si="436"/>
        <v>0</v>
      </c>
      <c r="CB237" s="23">
        <f t="shared" ca="1" si="461"/>
        <v>115200</v>
      </c>
      <c r="CC237" s="23">
        <f t="shared" ca="1" si="462"/>
        <v>0</v>
      </c>
      <c r="CD237" s="23">
        <f t="shared" ca="1" si="492"/>
        <v>120000</v>
      </c>
      <c r="CE237" s="23">
        <f t="shared" ca="1" si="493"/>
        <v>0</v>
      </c>
      <c r="CF237" s="228">
        <f t="shared" ca="1" si="411"/>
        <v>125760</v>
      </c>
      <c r="CG237" s="224">
        <f t="shared" ca="1" si="412"/>
        <v>240960</v>
      </c>
      <c r="CH237" s="228">
        <f t="shared" ca="1" si="413"/>
        <v>360960</v>
      </c>
      <c r="CI237" s="23">
        <f t="shared" ca="1" si="414"/>
        <v>65400</v>
      </c>
      <c r="CJ237" s="23">
        <f t="shared" ca="1" si="415"/>
        <v>32700</v>
      </c>
      <c r="CK237" s="23">
        <f t="shared" ca="1" si="419"/>
        <v>62400</v>
      </c>
      <c r="CL237" s="23">
        <f t="shared" ca="1" si="420"/>
        <v>31200</v>
      </c>
      <c r="CM237" s="23">
        <f t="shared" ca="1" si="425"/>
        <v>60000</v>
      </c>
      <c r="CN237" s="23">
        <f t="shared" ca="1" si="426"/>
        <v>30000</v>
      </c>
      <c r="CO237" s="23">
        <f t="shared" ca="1" si="433"/>
        <v>8400</v>
      </c>
      <c r="CP237" s="23">
        <f t="shared" ca="1" si="434"/>
        <v>4200</v>
      </c>
      <c r="CQ237" s="23">
        <f t="shared" ca="1" si="439"/>
        <v>27000</v>
      </c>
      <c r="CR237" s="23">
        <f t="shared" ca="1" si="440"/>
        <v>13500</v>
      </c>
      <c r="CS237" s="23">
        <f t="shared" ca="1" si="441"/>
        <v>15600</v>
      </c>
      <c r="CT237" s="23">
        <f t="shared" ca="1" si="442"/>
        <v>7800</v>
      </c>
      <c r="CU237" s="23">
        <f t="shared" ca="1" si="447"/>
        <v>42000</v>
      </c>
      <c r="CV237" s="23">
        <f t="shared" ca="1" si="448"/>
        <v>21000</v>
      </c>
      <c r="CW237" s="23">
        <f t="shared" ca="1" si="486"/>
        <v>63600</v>
      </c>
      <c r="CX237" s="23">
        <f t="shared" ca="1" si="487"/>
        <v>31800</v>
      </c>
      <c r="CY237" s="23">
        <f t="shared" ca="1" si="449"/>
        <v>72000</v>
      </c>
      <c r="CZ237" s="23">
        <f t="shared" ca="1" si="450"/>
        <v>36000</v>
      </c>
      <c r="DA237" s="23">
        <f t="shared" ca="1" si="463"/>
        <v>99000</v>
      </c>
      <c r="DB237" s="23">
        <f t="shared" ca="1" si="464"/>
        <v>49500</v>
      </c>
      <c r="DC237" s="23"/>
      <c r="DD237" s="23"/>
      <c r="DE237" s="23">
        <f t="shared" ca="1" si="465"/>
        <v>240000</v>
      </c>
      <c r="DF237" s="23">
        <f t="shared" ca="1" si="466"/>
        <v>120000</v>
      </c>
      <c r="DG237" s="23">
        <f t="shared" ca="1" si="471"/>
        <v>120000</v>
      </c>
      <c r="DH237" s="23">
        <f t="shared" ca="1" si="472"/>
        <v>60000</v>
      </c>
      <c r="DI237" s="23">
        <f t="shared" ca="1" si="481"/>
        <v>127200</v>
      </c>
      <c r="DJ237" s="23">
        <f t="shared" ca="1" si="482"/>
        <v>63600</v>
      </c>
      <c r="DK237" s="23">
        <f t="shared" ca="1" si="490"/>
        <v>63600</v>
      </c>
      <c r="DL237" s="23">
        <f t="shared" ca="1" si="491"/>
        <v>31800</v>
      </c>
      <c r="DM237" s="23">
        <f t="shared" ca="1" si="494"/>
        <v>150000</v>
      </c>
      <c r="DN237" s="23">
        <f t="shared" ca="1" si="495"/>
        <v>75000</v>
      </c>
      <c r="DO237" s="23">
        <f t="shared" ca="1" si="496"/>
        <v>66000</v>
      </c>
      <c r="DP237" s="23">
        <f t="shared" ca="1" si="497"/>
        <v>33000</v>
      </c>
      <c r="DQ237" s="23">
        <f t="shared" ca="1" si="384"/>
        <v>129600</v>
      </c>
      <c r="DR237" s="23">
        <f t="shared" ca="1" si="385"/>
        <v>64800</v>
      </c>
      <c r="DS237" s="228">
        <f t="shared" ca="1" si="416"/>
        <v>610200</v>
      </c>
      <c r="DT237" s="93">
        <f t="shared" ca="1" si="417"/>
        <v>1450800</v>
      </c>
      <c r="DU237" s="228">
        <f t="shared" ca="1" si="418"/>
        <v>2117700</v>
      </c>
      <c r="DZ237" s="23">
        <f t="shared" ca="1" si="443"/>
        <v>60000</v>
      </c>
      <c r="EA237" s="23">
        <f t="shared" ca="1" si="444"/>
        <v>30000</v>
      </c>
      <c r="EB237" s="23">
        <f t="shared" ca="1" si="451"/>
        <v>26400</v>
      </c>
      <c r="EC237" s="23">
        <f t="shared" ca="1" si="452"/>
        <v>13200</v>
      </c>
      <c r="ED237" s="23">
        <f t="shared" ca="1" si="473"/>
        <v>120000</v>
      </c>
      <c r="EE237" s="23">
        <f t="shared" ca="1" si="474"/>
        <v>60000</v>
      </c>
      <c r="EF237" s="23">
        <f t="shared" ca="1" si="502"/>
        <v>168000</v>
      </c>
      <c r="EG237" s="23">
        <f t="shared" ca="1" si="503"/>
        <v>84000</v>
      </c>
      <c r="EH237" s="23">
        <f t="shared" ca="1" si="483"/>
        <v>60000</v>
      </c>
      <c r="EI237" s="23">
        <f t="shared" ca="1" si="484"/>
        <v>30000</v>
      </c>
      <c r="EJ237" s="23">
        <f t="shared" ca="1" si="498"/>
        <v>60000</v>
      </c>
      <c r="EK237" s="23">
        <f t="shared" ca="1" si="499"/>
        <v>30000</v>
      </c>
      <c r="EL237" s="23">
        <f t="shared" ca="1" si="382"/>
        <v>120000</v>
      </c>
      <c r="EM237" s="23">
        <f t="shared" ca="1" si="383"/>
        <v>60000</v>
      </c>
      <c r="EN237" s="228">
        <f t="shared" ca="1" si="402"/>
        <v>39600</v>
      </c>
      <c r="EO237" s="93">
        <f t="shared" ca="1" si="403"/>
        <v>489600</v>
      </c>
      <c r="EP237" s="93">
        <f t="shared" ca="1" si="404"/>
        <v>921600</v>
      </c>
    </row>
    <row r="238" spans="1:146" x14ac:dyDescent="0.2">
      <c r="A238" s="172">
        <f ca="1">VLOOKUP($D238,Curves!$A$2:$I$1700,9)</f>
        <v>6.3027470602391E-2</v>
      </c>
      <c r="B238" s="86">
        <f t="shared" ca="1" si="387"/>
        <v>0.71143386575752288</v>
      </c>
      <c r="C238" s="86">
        <f t="shared" si="388"/>
        <v>31</v>
      </c>
      <c r="D238" s="139">
        <v>43891</v>
      </c>
      <c r="E238" s="173">
        <f ca="1">VLOOKUP($D238,Curves!$A$2:$H$1700,2)*$B238</f>
        <v>3.7129733453885123</v>
      </c>
      <c r="F238" s="172">
        <f ca="1">VLOOKUP($D238,Curves!$A$2:$H$1700,3)*$B238</f>
        <v>0.22054449838483209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29.847300090413842</v>
      </c>
      <c r="L238" s="140">
        <f ca="1">VLOOKUP($D238,Curves!$N$2:$T$2600,2)*$B238</f>
        <v>25.593691033853734</v>
      </c>
      <c r="M238" s="141">
        <f ca="1">VLOOKUP($D238,Curves!$N$2:$T$2600,3)*$B238</f>
        <v>12.796845516926867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29.847300090413842</v>
      </c>
      <c r="Q238" s="140">
        <f ca="1">VLOOKUP($D238,Curves!$N$2:$T$2600,4)*$B238</f>
        <v>25.593691033853734</v>
      </c>
      <c r="R238" s="141">
        <f ca="1">VLOOKUP($D238,Curves!$N$2:$T$2600,5)*$B238</f>
        <v>12.796845516926867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29.847300090413842</v>
      </c>
      <c r="V238" s="151">
        <f t="shared" ca="1" si="395"/>
        <v>29.847300090413842</v>
      </c>
      <c r="W238" s="151">
        <f t="shared" ca="1" si="396"/>
        <v>29.847300090413842</v>
      </c>
      <c r="X238" s="343">
        <f ca="1">VLOOKUP($D238,[2]CurveFetch!$D$8:$S$13000,16,0)*$B238</f>
        <v>25.593691033853734</v>
      </c>
      <c r="Y238" s="141">
        <f ca="1">VLOOKUP($D238,Curves!$N$2:$T$2600,7)*$B238</f>
        <v>12.796845516926867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6.3051976199639995E-2</v>
      </c>
      <c r="B239" s="86">
        <f t="shared" ca="1" si="387"/>
        <v>0.70760307371773123</v>
      </c>
      <c r="C239" s="86">
        <f t="shared" si="388"/>
        <v>30</v>
      </c>
      <c r="D239" s="139">
        <v>43922</v>
      </c>
      <c r="E239" s="173">
        <f ca="1">VLOOKUP($D239,Curves!$A$2:$H$1700,2)*$B239</f>
        <v>3.563489079242494</v>
      </c>
      <c r="F239" s="172">
        <f ca="1">VLOOKUP($D239,Curves!$A$2:$H$1700,3)*$B239</f>
        <v>0.26712016032844355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28.726168094318705</v>
      </c>
      <c r="L239" s="140">
        <f ca="1">VLOOKUP($D239,Curves!$N$2:$T$2600,2)*$B239</f>
        <v>24.661453085517742</v>
      </c>
      <c r="M239" s="141">
        <f ca="1">VLOOKUP($D239,Curves!$N$2:$T$2600,3)*$B239</f>
        <v>12.330726542758871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28.726168094318705</v>
      </c>
      <c r="Q239" s="140">
        <f ca="1">VLOOKUP($D239,Curves!$N$2:$T$2600,4)*$B239</f>
        <v>24.661453085517742</v>
      </c>
      <c r="R239" s="141">
        <f ca="1">VLOOKUP($D239,Curves!$N$2:$T$2600,5)*$B239</f>
        <v>12.330726542758871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28.726168094318705</v>
      </c>
      <c r="V239" s="151">
        <f t="shared" ca="1" si="395"/>
        <v>28.726168094318705</v>
      </c>
      <c r="W239" s="151">
        <f t="shared" ca="1" si="396"/>
        <v>28.726168094318705</v>
      </c>
      <c r="X239" s="343">
        <f ca="1">VLOOKUP($D239,[2]CurveFetch!$D$8:$S$13000,16,0)*$B239</f>
        <v>24.661453085517742</v>
      </c>
      <c r="Y239" s="141">
        <f ca="1">VLOOKUP($D239,Curves!$N$2:$T$2600,7)*$B239</f>
        <v>12.330726542758871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6.3075691293941E-2</v>
      </c>
      <c r="B240" s="86">
        <f t="shared" ca="1" si="387"/>
        <v>0.70391279501528303</v>
      </c>
      <c r="C240" s="86">
        <f t="shared" si="388"/>
        <v>31</v>
      </c>
      <c r="D240" s="139">
        <v>43952</v>
      </c>
      <c r="E240" s="173">
        <f ca="1">VLOOKUP($D240,Curves!$A$2:$H$1700,2)*$B240</f>
        <v>3.5273070158215836</v>
      </c>
      <c r="F240" s="172">
        <f ca="1">VLOOKUP($D240,Curves!$A$2:$H$1700,3)*$B240</f>
        <v>0.26572708011826934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28.454802618661876</v>
      </c>
      <c r="L240" s="140">
        <f ca="1">VLOOKUP($D240,Curves!$N$2:$T$2600,2)*$B240</f>
        <v>28.052403098228559</v>
      </c>
      <c r="M240" s="141">
        <f ca="1">VLOOKUP($D240,Curves!$N$2:$T$2600,3)*$B240</f>
        <v>14.02620154911428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28.454802618661876</v>
      </c>
      <c r="Q240" s="140">
        <f ca="1">VLOOKUP($D240,Curves!$N$2:$T$2600,4)*$B240</f>
        <v>28.052403098228559</v>
      </c>
      <c r="R240" s="141">
        <f ca="1">VLOOKUP($D240,Curves!$N$2:$T$2600,5)*$B240</f>
        <v>14.02620154911428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28.454802618661876</v>
      </c>
      <c r="V240" s="151">
        <f t="shared" ca="1" si="395"/>
        <v>28.454802618661876</v>
      </c>
      <c r="W240" s="151">
        <f t="shared" ca="1" si="396"/>
        <v>28.454802618661876</v>
      </c>
      <c r="X240" s="343">
        <f ca="1">VLOOKUP($D240,[2]CurveFetch!$D$8:$S$13000,16,0)*$B240</f>
        <v>28.052403098228559</v>
      </c>
      <c r="Y240" s="141">
        <f ca="1">VLOOKUP($D240,Curves!$N$2:$T$2600,7)*$B240</f>
        <v>14.02620154911428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6.3100196891582E-2</v>
      </c>
      <c r="B241" s="86">
        <f t="shared" ca="1" si="387"/>
        <v>0.700116947651093</v>
      </c>
      <c r="C241" s="86">
        <f t="shared" si="388"/>
        <v>30</v>
      </c>
      <c r="D241" s="139">
        <v>43983</v>
      </c>
      <c r="E241" s="173">
        <f ca="1">VLOOKUP($D241,Curves!$A$2:$H$1700,2)*$B241</f>
        <v>3.5285894161615086</v>
      </c>
      <c r="F241" s="172">
        <f ca="1">VLOOKUP($D241,Curves!$A$2:$H$1700,3)*$B241</f>
        <v>0.26429414773828763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28.464420621211314</v>
      </c>
      <c r="L241" s="140">
        <f ca="1">VLOOKUP($D241,Curves!$N$2:$T$2600,2)*$B241</f>
        <v>45.404054300763441</v>
      </c>
      <c r="M241" s="141">
        <f ca="1">VLOOKUP($D241,Curves!$N$2:$T$2600,3)*$B241</f>
        <v>22.702027150381721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28.464420621211314</v>
      </c>
      <c r="Q241" s="140">
        <f ca="1">VLOOKUP($D241,Curves!$N$2:$T$2600,4)*$B241</f>
        <v>45.404054300763441</v>
      </c>
      <c r="R241" s="141">
        <f ca="1">VLOOKUP($D241,Curves!$N$2:$T$2600,5)*$B241</f>
        <v>22.702027150381721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28.464420621211314</v>
      </c>
      <c r="V241" s="151">
        <f t="shared" ca="1" si="395"/>
        <v>28.464420621211314</v>
      </c>
      <c r="W241" s="151">
        <f t="shared" ca="1" si="396"/>
        <v>28.464420621211314</v>
      </c>
      <c r="X241" s="343">
        <f ca="1">VLOOKUP($D241,[2]CurveFetch!$D$8:$S$13000,16,0)*$B241</f>
        <v>45.404054300763441</v>
      </c>
      <c r="Y241" s="141">
        <f ca="1">VLOOKUP($D241,Curves!$N$2:$T$2600,7)*$B241</f>
        <v>22.702027150381721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6.3123911986263007E-2</v>
      </c>
      <c r="B242" s="86">
        <f t="shared" ca="1" si="387"/>
        <v>0.69646036442269788</v>
      </c>
      <c r="C242" s="86">
        <f t="shared" si="388"/>
        <v>31</v>
      </c>
      <c r="D242" s="139">
        <v>44013</v>
      </c>
      <c r="E242" s="173">
        <f ca="1">VLOOKUP($D242,Curves!$A$2:$H$1700,2)*$B242</f>
        <v>3.5310540476230785</v>
      </c>
      <c r="F242" s="172">
        <f ca="1">VLOOKUP($D242,Curves!$A$2:$H$1700,3)*$B242</f>
        <v>0.26291378756956846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28.482905357173088</v>
      </c>
      <c r="L242" s="140">
        <f ca="1">VLOOKUP($D242,Curves!$N$2:$T$2600,2)*$B242</f>
        <v>43.519649145644678</v>
      </c>
      <c r="M242" s="141">
        <f ca="1">VLOOKUP($D242,Curves!$N$2:$T$2600,3)*$B242</f>
        <v>21.759824572822339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28.482905357173088</v>
      </c>
      <c r="Q242" s="140">
        <f ca="1">VLOOKUP($D242,Curves!$N$2:$T$2600,4)*$B242</f>
        <v>43.519649145644678</v>
      </c>
      <c r="R242" s="141">
        <f ca="1">VLOOKUP($D242,Curves!$N$2:$T$2600,5)*$B242</f>
        <v>21.759824572822339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28.482905357173088</v>
      </c>
      <c r="V242" s="151">
        <f t="shared" ca="1" si="395"/>
        <v>28.482905357173088</v>
      </c>
      <c r="W242" s="151">
        <f t="shared" ca="1" si="396"/>
        <v>28.482905357173088</v>
      </c>
      <c r="X242" s="343">
        <f ca="1">VLOOKUP($D242,[2]CurveFetch!$D$8:$S$13000,16,0)*$B242</f>
        <v>43.519649145644678</v>
      </c>
      <c r="Y242" s="141">
        <f ca="1">VLOOKUP($D242,Curves!$N$2:$T$2600,7)*$B242</f>
        <v>21.759824572822339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6.3148417584295999E-2</v>
      </c>
      <c r="B243" s="86">
        <f t="shared" ca="1" si="387"/>
        <v>0.6926992099579431</v>
      </c>
      <c r="C243" s="86">
        <f t="shared" si="388"/>
        <v>31</v>
      </c>
      <c r="D243" s="139">
        <v>44044</v>
      </c>
      <c r="E243" s="173">
        <f ca="1">VLOOKUP($D243,Curves!$A$2:$H$1700,2)*$B243</f>
        <v>3.5258389786859303</v>
      </c>
      <c r="F243" s="172">
        <f ca="1">VLOOKUP($D243,Curves!$A$2:$H$1700,3)*$B243</f>
        <v>0.26149395175912354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28.443792340144476</v>
      </c>
      <c r="L243" s="140">
        <f ca="1">VLOOKUP($D243,Curves!$N$2:$T$2600,2)*$B243</f>
        <v>50.211618362300428</v>
      </c>
      <c r="M243" s="141">
        <f ca="1">VLOOKUP($D243,Curves!$N$2:$T$2600,3)*$B243</f>
        <v>25.105809181150214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28.443792340144476</v>
      </c>
      <c r="Q243" s="140">
        <f ca="1">VLOOKUP($D243,Curves!$N$2:$T$2600,4)*$B243</f>
        <v>50.211618362300428</v>
      </c>
      <c r="R243" s="141">
        <f ca="1">VLOOKUP($D243,Curves!$N$2:$T$2600,5)*$B243</f>
        <v>25.105809181150214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28.443792340144476</v>
      </c>
      <c r="V243" s="151">
        <f t="shared" ca="1" si="395"/>
        <v>28.443792340144476</v>
      </c>
      <c r="W243" s="151">
        <f t="shared" ca="1" si="396"/>
        <v>28.443792340144476</v>
      </c>
      <c r="X243" s="343">
        <f ca="1">VLOOKUP($D243,[2]CurveFetch!$D$8:$S$13000,16,0)*$B243</f>
        <v>50.211618362300428</v>
      </c>
      <c r="Y243" s="141">
        <f ca="1">VLOOKUP($D243,Curves!$N$2:$T$2600,7)*$B243</f>
        <v>25.105809181150214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6.3172923182528998E-2</v>
      </c>
      <c r="B244" s="86">
        <f t="shared" ca="1" si="387"/>
        <v>0.68895559015718966</v>
      </c>
      <c r="C244" s="86">
        <f t="shared" si="388"/>
        <v>30</v>
      </c>
      <c r="D244" s="139">
        <v>44075</v>
      </c>
      <c r="E244" s="173">
        <f ca="1">VLOOKUP($D244,Curves!$A$2:$H$1700,2)*$B244</f>
        <v>3.521252021293396</v>
      </c>
      <c r="F244" s="172">
        <f ca="1">VLOOKUP($D244,Curves!$A$2:$H$1700,3)*$B244</f>
        <v>0.26008073528433912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28.409390159700472</v>
      </c>
      <c r="L244" s="140">
        <f ca="1">VLOOKUP($D244,Curves!$N$2:$T$2600,2)*$B244</f>
        <v>36.1611431650214</v>
      </c>
      <c r="M244" s="141">
        <f ca="1">VLOOKUP($D244,Curves!$N$2:$T$2600,3)*$B244</f>
        <v>18.0805715825107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28.409390159700472</v>
      </c>
      <c r="Q244" s="140">
        <f ca="1">VLOOKUP($D244,Curves!$N$2:$T$2600,4)*$B244</f>
        <v>36.1611431650214</v>
      </c>
      <c r="R244" s="141">
        <f ca="1">VLOOKUP($D244,Curves!$N$2:$T$2600,5)*$B244</f>
        <v>18.0805715825107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28.409390159700472</v>
      </c>
      <c r="V244" s="151">
        <f t="shared" ca="1" si="395"/>
        <v>28.409390159700472</v>
      </c>
      <c r="W244" s="151">
        <f t="shared" ca="1" si="396"/>
        <v>28.409390159700472</v>
      </c>
      <c r="X244" s="343">
        <f ca="1">VLOOKUP($D244,[2]CurveFetch!$D$8:$S$13000,16,0)*$B244</f>
        <v>36.1611431650214</v>
      </c>
      <c r="Y244" s="141">
        <f ca="1">VLOOKUP($D244,Curves!$N$2:$T$2600,7)*$B244</f>
        <v>18.0805715825107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6.3196638277782005E-2</v>
      </c>
      <c r="B245" s="86">
        <f t="shared" ca="1" si="387"/>
        <v>0.68534936675726388</v>
      </c>
      <c r="C245" s="86">
        <f t="shared" si="388"/>
        <v>31</v>
      </c>
      <c r="D245" s="139">
        <v>44105</v>
      </c>
      <c r="E245" s="173">
        <f ca="1">VLOOKUP($D245,Curves!$A$2:$H$1700,2)*$B245</f>
        <v>3.5233810944990935</v>
      </c>
      <c r="F245" s="172">
        <f ca="1">VLOOKUP($D245,Curves!$A$2:$H$1700,3)*$B245</f>
        <v>0.25871938595086713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28.425358208743202</v>
      </c>
      <c r="L245" s="140">
        <f ca="1">VLOOKUP($D245,Curves!$N$2:$T$2600,2)*$B245</f>
        <v>47.957527543649569</v>
      </c>
      <c r="M245" s="141">
        <f ca="1">VLOOKUP($D245,Curves!$N$2:$T$2600,3)*$B245</f>
        <v>23.978763771824784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28.425358208743202</v>
      </c>
      <c r="Q245" s="140">
        <f ca="1">VLOOKUP($D245,Curves!$N$2:$T$2600,4)*$B245</f>
        <v>47.957527543649569</v>
      </c>
      <c r="R245" s="141">
        <f ca="1">VLOOKUP($D245,Curves!$N$2:$T$2600,5)*$B245</f>
        <v>23.978763771824784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28.425358208743202</v>
      </c>
      <c r="V245" s="151">
        <f t="shared" ca="1" si="395"/>
        <v>28.425358208743202</v>
      </c>
      <c r="W245" s="151">
        <f t="shared" ca="1" si="396"/>
        <v>28.425358208743202</v>
      </c>
      <c r="X245" s="343">
        <f ca="1">VLOOKUP($D245,[2]CurveFetch!$D$8:$S$13000,16,0)*$B245</f>
        <v>47.957527543649569</v>
      </c>
      <c r="Y245" s="141">
        <f ca="1">VLOOKUP($D245,Curves!$N$2:$T$2600,7)*$B245</f>
        <v>23.978763771824784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6.3221143876405997E-2</v>
      </c>
      <c r="B246" s="86">
        <f t="shared" ca="1" si="387"/>
        <v>0.68164006210525674</v>
      </c>
      <c r="C246" s="86">
        <f t="shared" si="388"/>
        <v>30</v>
      </c>
      <c r="D246" s="139">
        <v>44136</v>
      </c>
      <c r="E246" s="173">
        <f ca="1">VLOOKUP($D246,Curves!$A$2:$H$1700,2)*$B246</f>
        <v>3.5997411679778608</v>
      </c>
      <c r="F246" s="172">
        <f ca="1">VLOOKUP($D246,Curves!$A$2:$H$1700,3)*$B246</f>
        <v>0.22494122049473472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28.998058759833956</v>
      </c>
      <c r="L246" s="140">
        <f ca="1">VLOOKUP($D246,Curves!$N$2:$T$2600,2)*$B246</f>
        <v>27.248765974676267</v>
      </c>
      <c r="M246" s="141">
        <f ca="1">VLOOKUP($D246,Curves!$N$2:$T$2600,3)*$B246</f>
        <v>13.624382987338134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28.998058759833956</v>
      </c>
      <c r="Q246" s="140">
        <f ca="1">VLOOKUP($D246,Curves!$N$2:$T$2600,4)*$B246</f>
        <v>27.248765974676267</v>
      </c>
      <c r="R246" s="141">
        <f ca="1">VLOOKUP($D246,Curves!$N$2:$T$2600,5)*$B246</f>
        <v>13.624382987338134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28.998058759833956</v>
      </c>
      <c r="V246" s="151">
        <f t="shared" ca="1" si="395"/>
        <v>28.998058759833956</v>
      </c>
      <c r="W246" s="151">
        <f t="shared" ca="1" si="396"/>
        <v>28.998058759833956</v>
      </c>
      <c r="X246" s="343">
        <f ca="1">VLOOKUP($D246,[2]CurveFetch!$D$8:$S$13000,16,0)*$B246</f>
        <v>27.248765974676267</v>
      </c>
      <c r="Y246" s="141">
        <f ca="1">VLOOKUP($D246,Curves!$N$2:$T$2600,7)*$B246</f>
        <v>13.624382987338134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6.3244858972038007E-2</v>
      </c>
      <c r="B247" s="86">
        <f t="shared" ca="1" si="387"/>
        <v>0.67806692623043763</v>
      </c>
      <c r="C247" s="86">
        <f t="shared" si="388"/>
        <v>31</v>
      </c>
      <c r="D247" s="139">
        <v>44166</v>
      </c>
      <c r="E247" s="173">
        <f ca="1">VLOOKUP($D247,Curves!$A$2:$H$1700,2)*$B247</f>
        <v>3.6656298032017456</v>
      </c>
      <c r="F247" s="172">
        <f ca="1">VLOOKUP($D247,Curves!$A$2:$H$1700,3)*$B247</f>
        <v>0.22376208565604444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29.492223524013092</v>
      </c>
      <c r="L247" s="140">
        <f ca="1">VLOOKUP($D247,Curves!$N$2:$T$2600,2)*$B247</f>
        <v>16.934924902683051</v>
      </c>
      <c r="M247" s="141">
        <f ca="1">VLOOKUP($D247,Curves!$N$2:$T$2600,3)*$B247</f>
        <v>8.4674624513415253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29.492223524013092</v>
      </c>
      <c r="Q247" s="140">
        <f ca="1">VLOOKUP($D247,Curves!$N$2:$T$2600,4)*$B247</f>
        <v>16.934924902683051</v>
      </c>
      <c r="R247" s="141">
        <f ca="1">VLOOKUP($D247,Curves!$N$2:$T$2600,5)*$B247</f>
        <v>8.4674624513415253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29.492223524013092</v>
      </c>
      <c r="V247" s="151">
        <f t="shared" ca="1" si="395"/>
        <v>29.492223524013092</v>
      </c>
      <c r="W247" s="151">
        <f t="shared" ca="1" si="396"/>
        <v>29.492223524013092</v>
      </c>
      <c r="X247" s="343">
        <f ca="1">VLOOKUP($D247,[2]CurveFetch!$D$8:$S$13000,16,0)*$B247</f>
        <v>16.934924902683051</v>
      </c>
      <c r="Y247" s="141">
        <f ca="1">VLOOKUP($D247,Curves!$N$2:$T$2600,7)*$B247</f>
        <v>8.4674624513415253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6.3269364571055003E-2</v>
      </c>
      <c r="B248" s="86">
        <f t="shared" ca="1" si="387"/>
        <v>0.67439168757977586</v>
      </c>
      <c r="C248" s="86">
        <f t="shared" si="388"/>
        <v>31</v>
      </c>
      <c r="D248" s="139">
        <v>44197</v>
      </c>
      <c r="E248" s="173">
        <f ca="1">VLOOKUP($D248,Curves!$A$2:$H$1700,2)*$B248</f>
        <v>3.7597336582572507</v>
      </c>
      <c r="F248" s="172">
        <f ca="1">VLOOKUP($D248,Curves!$A$2:$H$1700,3)*$B248</f>
        <v>0.22254925690132604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30.198002436929379</v>
      </c>
      <c r="L248" s="140">
        <f ca="1">VLOOKUP($D248,Curves!$N$2:$T$2600,2)*$B248</f>
        <v>37.901217476995953</v>
      </c>
      <c r="M248" s="141">
        <f ca="1">VLOOKUP($D248,Curves!$N$2:$T$2600,3)*$B248</f>
        <v>18.950608738497976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30.198002436929379</v>
      </c>
      <c r="Q248" s="140">
        <f ca="1">VLOOKUP($D248,Curves!$N$2:$T$2600,4)*$B248</f>
        <v>37.901217476995953</v>
      </c>
      <c r="R248" s="141">
        <f ca="1">VLOOKUP($D248,Curves!$N$2:$T$2600,5)*$B248</f>
        <v>18.950608738497976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30.198002436929379</v>
      </c>
      <c r="V248" s="151">
        <f t="shared" ca="1" si="395"/>
        <v>30.198002436929379</v>
      </c>
      <c r="W248" s="151">
        <f t="shared" ca="1" si="396"/>
        <v>30.198002436929379</v>
      </c>
      <c r="X248" s="343">
        <f ca="1">VLOOKUP($D248,[2]CurveFetch!$D$8:$S$13000,16,0)*$B248</f>
        <v>37.901217476995953</v>
      </c>
      <c r="Y248" s="141">
        <f ca="1">VLOOKUP($D248,Curves!$N$2:$T$2600,7)*$B248</f>
        <v>18.950608738497976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6.3276697538157997E-2</v>
      </c>
      <c r="B249" s="86">
        <f t="shared" ca="1" si="387"/>
        <v>0.67080522959413469</v>
      </c>
      <c r="C249" s="86">
        <f t="shared" si="388"/>
        <v>28</v>
      </c>
      <c r="D249" s="139">
        <v>44228</v>
      </c>
      <c r="E249" s="173">
        <f ca="1">VLOOKUP($D249,Curves!$A$2:$H$1700,2)*$B249</f>
        <v>3.6753418529462638</v>
      </c>
      <c r="F249" s="172">
        <f ca="1">VLOOKUP($D249,Curves!$A$2:$H$1700,3)*$B249</f>
        <v>0.22136572576606445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29.56506389709698</v>
      </c>
      <c r="L249" s="140">
        <f ca="1">VLOOKUP($D249,Curves!$N$2:$T$2600,2)*$B249</f>
        <v>30.99160409038678</v>
      </c>
      <c r="M249" s="141">
        <f ca="1">VLOOKUP($D249,Curves!$N$2:$T$2600,3)*$B249</f>
        <v>15.49580204519339</v>
      </c>
      <c r="N249" s="181">
        <f t="shared" ca="1" si="390"/>
        <v>1</v>
      </c>
      <c r="O249" s="182">
        <f t="shared" ca="1" si="391"/>
        <v>0</v>
      </c>
      <c r="P249" s="173">
        <f t="shared" ca="1" si="386"/>
        <v>29.56506389709698</v>
      </c>
      <c r="Q249" s="140">
        <f ca="1">VLOOKUP($D249,Curves!$N$2:$T$2600,4)*$B249</f>
        <v>30.99160409038678</v>
      </c>
      <c r="R249" s="141">
        <f ca="1">VLOOKUP($D249,Curves!$N$2:$T$2600,5)*$B249</f>
        <v>15.49580204519339</v>
      </c>
      <c r="S249" s="181">
        <f t="shared" ca="1" si="392"/>
        <v>1</v>
      </c>
      <c r="T249" s="182">
        <f t="shared" ca="1" si="393"/>
        <v>0</v>
      </c>
      <c r="U249" s="151">
        <f t="shared" ca="1" si="394"/>
        <v>29.56506389709698</v>
      </c>
      <c r="V249" s="151">
        <f t="shared" ca="1" si="395"/>
        <v>29.56506389709698</v>
      </c>
      <c r="W249" s="151">
        <f t="shared" ca="1" si="396"/>
        <v>29.56506389709698</v>
      </c>
      <c r="X249" s="343">
        <f ca="1">VLOOKUP($D249,[2]CurveFetch!$D$8:$S$13000,16,0)*$B249</f>
        <v>30.99160409038678</v>
      </c>
      <c r="Y249" s="141">
        <f ca="1">VLOOKUP($D249,Curves!$N$2:$T$2600,7)*$B249</f>
        <v>15.49580204519339</v>
      </c>
      <c r="Z249" s="200">
        <f t="shared" ca="1" si="397"/>
        <v>1</v>
      </c>
      <c r="AA249" s="181">
        <f t="shared" ca="1" si="398"/>
        <v>0</v>
      </c>
      <c r="AB249" s="181">
        <f t="shared" ca="1" si="485"/>
        <v>1</v>
      </c>
      <c r="AC249" s="181">
        <f t="shared" ca="1" si="485"/>
        <v>1</v>
      </c>
      <c r="AD249" s="181">
        <f t="shared" ca="1" si="400"/>
        <v>1</v>
      </c>
      <c r="AE249" s="182">
        <f t="shared" ca="1" si="401"/>
        <v>0</v>
      </c>
      <c r="AF249" s="23">
        <f t="shared" ca="1" si="427"/>
        <v>5880</v>
      </c>
      <c r="AG249" s="23">
        <f t="shared" ca="1" si="428"/>
        <v>0</v>
      </c>
      <c r="AH249" s="23">
        <f t="shared" ca="1" si="445"/>
        <v>48000</v>
      </c>
      <c r="AI249" s="23">
        <f t="shared" ca="1" si="446"/>
        <v>0</v>
      </c>
      <c r="AJ249" s="23">
        <f t="shared" ca="1" si="457"/>
        <v>54000</v>
      </c>
      <c r="AK249" s="23">
        <f t="shared" ca="1" si="458"/>
        <v>0</v>
      </c>
      <c r="AL249" s="23">
        <f t="shared" ca="1" si="467"/>
        <v>60000</v>
      </c>
      <c r="AM249" s="23">
        <f t="shared" ca="1" si="468"/>
        <v>0</v>
      </c>
      <c r="AN249" s="23">
        <f t="shared" ca="1" si="475"/>
        <v>60000</v>
      </c>
      <c r="AO249" s="23">
        <f t="shared" ca="1" si="476"/>
        <v>0</v>
      </c>
      <c r="AP249" s="23">
        <f t="shared" ca="1" si="469"/>
        <v>86400</v>
      </c>
      <c r="AQ249" s="23">
        <f t="shared" ca="1" si="470"/>
        <v>0</v>
      </c>
      <c r="AR249" s="23">
        <f t="shared" ca="1" si="479"/>
        <v>61200</v>
      </c>
      <c r="AS249" s="23">
        <f t="shared" ca="1" si="480"/>
        <v>0</v>
      </c>
      <c r="AT249" s="23">
        <f t="shared" ca="1" si="500"/>
        <v>132000</v>
      </c>
      <c r="AU249" s="23">
        <f t="shared" ca="1" si="501"/>
        <v>0</v>
      </c>
      <c r="AV249" s="228">
        <f t="shared" ca="1" si="405"/>
        <v>152280</v>
      </c>
      <c r="AW249" s="26">
        <f t="shared" ca="1" si="406"/>
        <v>447480</v>
      </c>
      <c r="AX249" s="228">
        <f t="shared" ca="1" si="407"/>
        <v>507480</v>
      </c>
      <c r="AY249" s="23">
        <f t="shared" ca="1" si="421"/>
        <v>62400</v>
      </c>
      <c r="AZ249" s="23">
        <f t="shared" ca="1" si="422"/>
        <v>0</v>
      </c>
      <c r="BA249" s="23">
        <f t="shared" ca="1" si="429"/>
        <v>60000</v>
      </c>
      <c r="BB249" s="23">
        <f t="shared" ca="1" si="430"/>
        <v>0</v>
      </c>
      <c r="BC249" s="23">
        <f t="shared" ca="1" si="423"/>
        <v>10560</v>
      </c>
      <c r="BD249" s="23">
        <f t="shared" ca="1" si="424"/>
        <v>0</v>
      </c>
      <c r="BE249" s="23">
        <f t="shared" ca="1" si="431"/>
        <v>6120</v>
      </c>
      <c r="BF249" s="23">
        <f t="shared" ca="1" si="432"/>
        <v>0</v>
      </c>
      <c r="BG249" s="23">
        <f t="shared" ca="1" si="437"/>
        <v>20400</v>
      </c>
      <c r="BH249" s="23">
        <f t="shared" ca="1" si="438"/>
        <v>0</v>
      </c>
      <c r="BI249" s="23">
        <f t="shared" ca="1" si="453"/>
        <v>105600</v>
      </c>
      <c r="BJ249" s="23">
        <f t="shared" ca="1" si="454"/>
        <v>0</v>
      </c>
      <c r="BK249" s="23">
        <f t="shared" ca="1" si="455"/>
        <v>127200</v>
      </c>
      <c r="BL249" s="23">
        <f t="shared" ca="1" si="456"/>
        <v>0</v>
      </c>
      <c r="BM249" s="23">
        <f t="shared" ca="1" si="459"/>
        <v>60000</v>
      </c>
      <c r="BN249" s="23">
        <f t="shared" ca="1" si="460"/>
        <v>0</v>
      </c>
      <c r="BO249" s="23">
        <f t="shared" ca="1" si="477"/>
        <v>63600</v>
      </c>
      <c r="BP249" s="23">
        <f t="shared" ca="1" si="478"/>
        <v>0</v>
      </c>
      <c r="BQ249" s="23">
        <f t="shared" ca="1" si="488"/>
        <v>62400</v>
      </c>
      <c r="BR249" s="23">
        <f t="shared" ca="1" si="489"/>
        <v>0</v>
      </c>
      <c r="BS249" s="23">
        <f t="shared" ca="1" si="504"/>
        <v>132000</v>
      </c>
      <c r="BT249" s="23">
        <f t="shared" ca="1" si="505"/>
        <v>0</v>
      </c>
      <c r="BU249" s="23">
        <f t="shared" ca="1" si="506"/>
        <v>120000</v>
      </c>
      <c r="BV249" s="23">
        <f t="shared" ca="1" si="507"/>
        <v>0</v>
      </c>
      <c r="BW249" s="389">
        <f t="shared" ca="1" si="408"/>
        <v>371880</v>
      </c>
      <c r="BX249" s="224">
        <f t="shared" ca="1" si="409"/>
        <v>623880</v>
      </c>
      <c r="BY249" s="93">
        <f t="shared" ca="1" si="410"/>
        <v>830280</v>
      </c>
      <c r="BZ249" s="23">
        <f t="shared" ca="1" si="435"/>
        <v>125760</v>
      </c>
      <c r="CA249" s="23">
        <f t="shared" ca="1" si="436"/>
        <v>0</v>
      </c>
      <c r="CB249" s="23">
        <f t="shared" ca="1" si="461"/>
        <v>115200</v>
      </c>
      <c r="CC249" s="23">
        <f t="shared" ca="1" si="462"/>
        <v>0</v>
      </c>
      <c r="CD249" s="23">
        <f t="shared" ca="1" si="492"/>
        <v>120000</v>
      </c>
      <c r="CE249" s="23">
        <f t="shared" ca="1" si="493"/>
        <v>0</v>
      </c>
      <c r="CF249" s="228">
        <f t="shared" ca="1" si="411"/>
        <v>125760</v>
      </c>
      <c r="CG249" s="224">
        <f t="shared" ca="1" si="412"/>
        <v>240960</v>
      </c>
      <c r="CH249" s="228">
        <f t="shared" ca="1" si="413"/>
        <v>360960</v>
      </c>
      <c r="CI249" s="23">
        <f t="shared" ca="1" si="414"/>
        <v>65400</v>
      </c>
      <c r="CJ249" s="23">
        <f t="shared" ca="1" si="415"/>
        <v>32700</v>
      </c>
      <c r="CK249" s="23">
        <f t="shared" ca="1" si="419"/>
        <v>62400</v>
      </c>
      <c r="CL249" s="23">
        <f t="shared" ca="1" si="420"/>
        <v>31200</v>
      </c>
      <c r="CM249" s="23">
        <f t="shared" ca="1" si="425"/>
        <v>60000</v>
      </c>
      <c r="CN249" s="23">
        <f t="shared" ca="1" si="426"/>
        <v>30000</v>
      </c>
      <c r="CO249" s="23">
        <f t="shared" ca="1" si="433"/>
        <v>8400</v>
      </c>
      <c r="CP249" s="23">
        <f t="shared" ca="1" si="434"/>
        <v>4200</v>
      </c>
      <c r="CQ249" s="23">
        <f t="shared" ca="1" si="439"/>
        <v>27000</v>
      </c>
      <c r="CR249" s="23">
        <f t="shared" ca="1" si="440"/>
        <v>13500</v>
      </c>
      <c r="CS249" s="23">
        <f t="shared" ca="1" si="441"/>
        <v>15600</v>
      </c>
      <c r="CT249" s="23">
        <f t="shared" ca="1" si="442"/>
        <v>7800</v>
      </c>
      <c r="CU249" s="23">
        <f t="shared" ca="1" si="447"/>
        <v>42000</v>
      </c>
      <c r="CV249" s="23">
        <f t="shared" ca="1" si="448"/>
        <v>21000</v>
      </c>
      <c r="CW249" s="23">
        <f t="shared" ca="1" si="486"/>
        <v>63600</v>
      </c>
      <c r="CX249" s="23">
        <f t="shared" ca="1" si="487"/>
        <v>31800</v>
      </c>
      <c r="CY249" s="23">
        <f t="shared" ca="1" si="449"/>
        <v>72000</v>
      </c>
      <c r="CZ249" s="23">
        <f t="shared" ca="1" si="450"/>
        <v>36000</v>
      </c>
      <c r="DA249" s="23">
        <f t="shared" ca="1" si="463"/>
        <v>99000</v>
      </c>
      <c r="DB249" s="23">
        <f t="shared" ca="1" si="464"/>
        <v>49500</v>
      </c>
      <c r="DC249" s="23"/>
      <c r="DD249" s="23"/>
      <c r="DE249" s="23">
        <f t="shared" ca="1" si="465"/>
        <v>240000</v>
      </c>
      <c r="DF249" s="23">
        <f t="shared" ca="1" si="466"/>
        <v>120000</v>
      </c>
      <c r="DG249" s="23">
        <f t="shared" ca="1" si="471"/>
        <v>120000</v>
      </c>
      <c r="DH249" s="23">
        <f t="shared" ca="1" si="472"/>
        <v>60000</v>
      </c>
      <c r="DI249" s="23">
        <f t="shared" ca="1" si="481"/>
        <v>127200</v>
      </c>
      <c r="DJ249" s="23">
        <f t="shared" ca="1" si="482"/>
        <v>63600</v>
      </c>
      <c r="DK249" s="23">
        <f t="shared" ca="1" si="490"/>
        <v>63600</v>
      </c>
      <c r="DL249" s="23">
        <f t="shared" ca="1" si="491"/>
        <v>31800</v>
      </c>
      <c r="DM249" s="23">
        <f t="shared" ca="1" si="494"/>
        <v>150000</v>
      </c>
      <c r="DN249" s="23">
        <f t="shared" ca="1" si="495"/>
        <v>75000</v>
      </c>
      <c r="DO249" s="23">
        <f t="shared" ca="1" si="496"/>
        <v>66000</v>
      </c>
      <c r="DP249" s="23">
        <f t="shared" ca="1" si="497"/>
        <v>33000</v>
      </c>
      <c r="DQ249" s="23">
        <f t="shared" ca="1" si="510"/>
        <v>129600</v>
      </c>
      <c r="DR249" s="23">
        <f t="shared" ca="1" si="511"/>
        <v>64800</v>
      </c>
      <c r="DS249" s="228">
        <f t="shared" ca="1" si="416"/>
        <v>610200</v>
      </c>
      <c r="DT249" s="93">
        <f t="shared" ca="1" si="417"/>
        <v>1450800</v>
      </c>
      <c r="DU249" s="228">
        <f t="shared" ca="1" si="418"/>
        <v>2117700</v>
      </c>
      <c r="DZ249" s="23">
        <f t="shared" ca="1" si="443"/>
        <v>60000</v>
      </c>
      <c r="EA249" s="23">
        <f t="shared" ca="1" si="444"/>
        <v>30000</v>
      </c>
      <c r="EB249" s="23">
        <f t="shared" ca="1" si="451"/>
        <v>26400</v>
      </c>
      <c r="EC249" s="23">
        <f t="shared" ca="1" si="452"/>
        <v>13200</v>
      </c>
      <c r="ED249" s="23">
        <f t="shared" ca="1" si="473"/>
        <v>120000</v>
      </c>
      <c r="EE249" s="23">
        <f t="shared" ca="1" si="474"/>
        <v>60000</v>
      </c>
      <c r="EF249" s="23">
        <f t="shared" ca="1" si="502"/>
        <v>168000</v>
      </c>
      <c r="EG249" s="23">
        <f t="shared" ca="1" si="503"/>
        <v>84000</v>
      </c>
      <c r="EH249" s="23">
        <f t="shared" ca="1" si="483"/>
        <v>60000</v>
      </c>
      <c r="EI249" s="23">
        <f t="shared" ca="1" si="484"/>
        <v>30000</v>
      </c>
      <c r="EJ249" s="23">
        <f t="shared" ca="1" si="498"/>
        <v>60000</v>
      </c>
      <c r="EK249" s="23">
        <f t="shared" ca="1" si="499"/>
        <v>30000</v>
      </c>
      <c r="EL249" s="23">
        <f t="shared" ca="1" si="508"/>
        <v>120000</v>
      </c>
      <c r="EM249" s="23">
        <f t="shared" ca="1" si="509"/>
        <v>60000</v>
      </c>
      <c r="EN249" s="228">
        <f t="shared" ca="1" si="402"/>
        <v>39600</v>
      </c>
      <c r="EO249" s="93">
        <f t="shared" ca="1" si="403"/>
        <v>489600</v>
      </c>
      <c r="EP249" s="93">
        <f t="shared" ca="1" si="404"/>
        <v>921600</v>
      </c>
    </row>
    <row r="250" spans="1:146" x14ac:dyDescent="0.2">
      <c r="A250" s="172">
        <f ca="1">VLOOKUP($D250,Curves!$A$2:$I$1700,9)</f>
        <v>6.3274789942849005E-2</v>
      </c>
      <c r="B250" s="86">
        <f t="shared" ca="1" si="387"/>
        <v>0.66761735866572902</v>
      </c>
      <c r="C250" s="86">
        <f t="shared" si="388"/>
        <v>31</v>
      </c>
      <c r="D250" s="139">
        <v>44256</v>
      </c>
      <c r="E250" s="173">
        <f ca="1">VLOOKUP($D250,Curves!$A$2:$H$1700,2)*$B250</f>
        <v>3.5577329043296699</v>
      </c>
      <c r="F250" s="172">
        <f ca="1">VLOOKUP($D250,Curves!$A$2:$H$1700,3)*$B250</f>
        <v>0.2203137283596906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28.682996782472525</v>
      </c>
      <c r="L250" s="140">
        <f ca="1">VLOOKUP($D250,Curves!$N$2:$T$2600,2)*$B250</f>
        <v>24.168148954114592</v>
      </c>
      <c r="M250" s="141">
        <f ca="1">VLOOKUP($D250,Curves!$N$2:$T$2600,3)*$B250</f>
        <v>12.084074477057296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28.682996782472525</v>
      </c>
      <c r="Q250" s="140">
        <f ca="1">VLOOKUP($D250,Curves!$N$2:$T$2600,4)*$B250</f>
        <v>24.168148954114592</v>
      </c>
      <c r="R250" s="141">
        <f ca="1">VLOOKUP($D250,Curves!$N$2:$T$2600,5)*$B250</f>
        <v>12.084074477057296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28.682996782472525</v>
      </c>
      <c r="V250" s="151">
        <f t="shared" ca="1" si="395"/>
        <v>28.682996782472525</v>
      </c>
      <c r="W250" s="151">
        <f t="shared" ca="1" si="396"/>
        <v>28.682996782472525</v>
      </c>
      <c r="X250" s="343">
        <f ca="1">VLOOKUP($D250,[2]CurveFetch!$D$8:$S$13000,16,0)*$B250</f>
        <v>24.168148954114592</v>
      </c>
      <c r="Y250" s="141">
        <f ca="1">VLOOKUP($D250,Curves!$N$2:$T$2600,7)*$B250</f>
        <v>12.084074477057296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6.3272677962328994E-2</v>
      </c>
      <c r="B251" s="86">
        <f t="shared" ca="1" si="387"/>
        <v>0.66410581822840131</v>
      </c>
      <c r="C251" s="86">
        <f t="shared" si="388"/>
        <v>30</v>
      </c>
      <c r="D251" s="139">
        <v>44287</v>
      </c>
      <c r="E251" s="173">
        <f ca="1">VLOOKUP($D251,Curves!$A$2:$H$1700,2)*$B251</f>
        <v>3.4174885406033533</v>
      </c>
      <c r="F251" s="172">
        <f ca="1">VLOOKUP($D251,Curves!$A$2:$H$1700,3)*$B251</f>
        <v>0.21915492001537246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27.631164054525151</v>
      </c>
      <c r="L251" s="140">
        <f ca="1">VLOOKUP($D251,Curves!$N$2:$T$2600,2)*$B251</f>
        <v>23.298425957416065</v>
      </c>
      <c r="M251" s="141">
        <f ca="1">VLOOKUP($D251,Curves!$N$2:$T$2600,3)*$B251</f>
        <v>11.649212978708032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27.631164054525151</v>
      </c>
      <c r="Q251" s="140">
        <f ca="1">VLOOKUP($D251,Curves!$N$2:$T$2600,4)*$B251</f>
        <v>23.298425957416065</v>
      </c>
      <c r="R251" s="141">
        <f ca="1">VLOOKUP($D251,Curves!$N$2:$T$2600,5)*$B251</f>
        <v>11.649212978708032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27.631164054525151</v>
      </c>
      <c r="V251" s="151">
        <f t="shared" ca="1" si="395"/>
        <v>27.631164054525151</v>
      </c>
      <c r="W251" s="151">
        <f t="shared" ca="1" si="396"/>
        <v>27.631164054525151</v>
      </c>
      <c r="X251" s="343">
        <f ca="1">VLOOKUP($D251,[2]CurveFetch!$D$8:$S$13000,16,0)*$B251</f>
        <v>23.298425957416065</v>
      </c>
      <c r="Y251" s="141">
        <f ca="1">VLOOKUP($D251,Curves!$N$2:$T$2600,7)*$B251</f>
        <v>11.649212978708032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6.3270634110213997E-2</v>
      </c>
      <c r="B252" s="86">
        <f t="shared" ca="1" si="387"/>
        <v>0.66072535884417827</v>
      </c>
      <c r="C252" s="86">
        <f t="shared" si="388"/>
        <v>31</v>
      </c>
      <c r="D252" s="139">
        <v>44317</v>
      </c>
      <c r="E252" s="173">
        <f ca="1">VLOOKUP($D252,Curves!$A$2:$H$1700,2)*$B252</f>
        <v>3.3835745626410372</v>
      </c>
      <c r="F252" s="172">
        <f ca="1">VLOOKUP($D252,Curves!$A$2:$H$1700,3)*$B252</f>
        <v>0.21803936841857885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27.376809219807779</v>
      </c>
      <c r="L252" s="140">
        <f ca="1">VLOOKUP($D252,Curves!$N$2:$T$2600,2)*$B252</f>
        <v>26.48345812333589</v>
      </c>
      <c r="M252" s="141">
        <f ca="1">VLOOKUP($D252,Curves!$N$2:$T$2600,3)*$B252</f>
        <v>13.241729061667945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27.376809219807779</v>
      </c>
      <c r="Q252" s="140">
        <f ca="1">VLOOKUP($D252,Curves!$N$2:$T$2600,4)*$B252</f>
        <v>26.48345812333589</v>
      </c>
      <c r="R252" s="141">
        <f ca="1">VLOOKUP($D252,Curves!$N$2:$T$2600,5)*$B252</f>
        <v>13.241729061667945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27.376809219807779</v>
      </c>
      <c r="V252" s="151">
        <f t="shared" ca="1" si="395"/>
        <v>27.376809219807779</v>
      </c>
      <c r="W252" s="151">
        <f t="shared" ca="1" si="396"/>
        <v>27.376809219807779</v>
      </c>
      <c r="X252" s="343">
        <f ca="1">VLOOKUP($D252,[2]CurveFetch!$D$8:$S$13000,16,0)*$B252</f>
        <v>26.48345812333589</v>
      </c>
      <c r="Y252" s="141">
        <f ca="1">VLOOKUP($D252,Curves!$N$2:$T$2600,7)*$B252</f>
        <v>13.241729061667945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6.3268522129696997E-2</v>
      </c>
      <c r="B253" s="86">
        <f t="shared" ca="1" si="387"/>
        <v>0.65725051846600069</v>
      </c>
      <c r="C253" s="86">
        <f t="shared" si="388"/>
        <v>30</v>
      </c>
      <c r="D253" s="139">
        <v>44348</v>
      </c>
      <c r="E253" s="173">
        <f ca="1">VLOOKUP($D253,Curves!$A$2:$H$1700,2)*$B253</f>
        <v>3.3848401700999036</v>
      </c>
      <c r="F253" s="172">
        <f ca="1">VLOOKUP($D253,Curves!$A$2:$H$1700,3)*$B253</f>
        <v>0.21689267109378024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27.386301275749275</v>
      </c>
      <c r="L253" s="140">
        <f ca="1">VLOOKUP($D253,Curves!$N$2:$T$2600,2)*$B253</f>
        <v>42.775441143011648</v>
      </c>
      <c r="M253" s="141">
        <f ca="1">VLOOKUP($D253,Curves!$N$2:$T$2600,3)*$B253</f>
        <v>21.387720571505824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27.386301275749275</v>
      </c>
      <c r="Q253" s="140">
        <f ca="1">VLOOKUP($D253,Curves!$N$2:$T$2600,4)*$B253</f>
        <v>42.775441143011648</v>
      </c>
      <c r="R253" s="141">
        <f ca="1">VLOOKUP($D253,Curves!$N$2:$T$2600,5)*$B253</f>
        <v>21.387720571505824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27.386301275749275</v>
      </c>
      <c r="V253" s="151">
        <f t="shared" ca="1" si="395"/>
        <v>27.386301275749275</v>
      </c>
      <c r="W253" s="151">
        <f t="shared" ca="1" si="396"/>
        <v>27.386301275749275</v>
      </c>
      <c r="X253" s="343">
        <f ca="1">VLOOKUP($D253,[2]CurveFetch!$D$8:$S$13000,16,0)*$B253</f>
        <v>42.775441143011648</v>
      </c>
      <c r="Y253" s="141">
        <f ca="1">VLOOKUP($D253,Curves!$N$2:$T$2600,7)*$B253</f>
        <v>21.387720571505824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6.3266478277584998E-2</v>
      </c>
      <c r="B254" s="86">
        <f t="shared" ca="1" si="387"/>
        <v>0.65390538695548017</v>
      </c>
      <c r="C254" s="86">
        <f t="shared" si="388"/>
        <v>31</v>
      </c>
      <c r="D254" s="139">
        <v>44378</v>
      </c>
      <c r="E254" s="173">
        <f ca="1">VLOOKUP($D254,Curves!$A$2:$H$1700,2)*$B254</f>
        <v>3.387229904429387</v>
      </c>
      <c r="F254" s="172">
        <f ca="1">VLOOKUP($D254,Curves!$A$2:$H$1700,3)*$B254</f>
        <v>0.21578877769530846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27.404224283220401</v>
      </c>
      <c r="L254" s="140">
        <f ca="1">VLOOKUP($D254,Curves!$N$2:$T$2600,2)*$B254</f>
        <v>41.082586793558477</v>
      </c>
      <c r="M254" s="141">
        <f ca="1">VLOOKUP($D254,Curves!$N$2:$T$2600,3)*$B254</f>
        <v>20.541293396779238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27.404224283220401</v>
      </c>
      <c r="Q254" s="140">
        <f ca="1">VLOOKUP($D254,Curves!$N$2:$T$2600,4)*$B254</f>
        <v>41.082586793558477</v>
      </c>
      <c r="R254" s="141">
        <f ca="1">VLOOKUP($D254,Curves!$N$2:$T$2600,5)*$B254</f>
        <v>20.541293396779238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27.404224283220401</v>
      </c>
      <c r="V254" s="151">
        <f t="shared" ca="1" si="395"/>
        <v>27.404224283220401</v>
      </c>
      <c r="W254" s="151">
        <f t="shared" ca="1" si="396"/>
        <v>27.404224283220401</v>
      </c>
      <c r="X254" s="343">
        <f ca="1">VLOOKUP($D254,[2]CurveFetch!$D$8:$S$13000,16,0)*$B254</f>
        <v>41.082586793558477</v>
      </c>
      <c r="Y254" s="141">
        <f ca="1">VLOOKUP($D254,Curves!$N$2:$T$2600,7)*$B254</f>
        <v>20.541293396779238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6.3264366297070995E-2</v>
      </c>
      <c r="B255" s="86">
        <f t="shared" ca="1" si="387"/>
        <v>0.65046685850647135</v>
      </c>
      <c r="C255" s="86">
        <f t="shared" si="388"/>
        <v>31</v>
      </c>
      <c r="D255" s="139">
        <v>44409</v>
      </c>
      <c r="E255" s="173">
        <f ca="1">VLOOKUP($D255,Curves!$A$2:$H$1700,2)*$B255</f>
        <v>3.382427664233651</v>
      </c>
      <c r="F255" s="172">
        <f ca="1">VLOOKUP($D255,Curves!$A$2:$H$1700,3)*$B255</f>
        <v>0.21465406330713555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27.368207481752382</v>
      </c>
      <c r="L255" s="140">
        <f ca="1">VLOOKUP($D255,Curves!$N$2:$T$2600,2)*$B255</f>
        <v>47.37122467102153</v>
      </c>
      <c r="M255" s="141">
        <f ca="1">VLOOKUP($D255,Curves!$N$2:$T$2600,3)*$B255</f>
        <v>23.685612335510765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27.368207481752382</v>
      </c>
      <c r="Q255" s="140">
        <f ca="1">VLOOKUP($D255,Curves!$N$2:$T$2600,4)*$B255</f>
        <v>47.37122467102153</v>
      </c>
      <c r="R255" s="141">
        <f ca="1">VLOOKUP($D255,Curves!$N$2:$T$2600,5)*$B255</f>
        <v>23.685612335510765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27.368207481752382</v>
      </c>
      <c r="V255" s="151">
        <f t="shared" ca="1" si="395"/>
        <v>27.368207481752382</v>
      </c>
      <c r="W255" s="151">
        <f t="shared" ca="1" si="396"/>
        <v>27.368207481752382</v>
      </c>
      <c r="X255" s="343">
        <f ca="1">VLOOKUP($D255,[2]CurveFetch!$D$8:$S$13000,16,0)*$B255</f>
        <v>47.37122467102153</v>
      </c>
      <c r="Y255" s="141">
        <f ca="1">VLOOKUP($D255,Curves!$N$2:$T$2600,7)*$B255</f>
        <v>23.685612335510765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6.3262254316558006E-2</v>
      </c>
      <c r="B256" s="86">
        <f t="shared" ca="1" si="387"/>
        <v>0.64704663624970715</v>
      </c>
      <c r="C256" s="86">
        <f t="shared" si="388"/>
        <v>30</v>
      </c>
      <c r="D256" s="139">
        <v>44440</v>
      </c>
      <c r="E256" s="173">
        <f ca="1">VLOOKUP($D256,Curves!$A$2:$H$1700,2)*$B256</f>
        <v>3.3782304878597209</v>
      </c>
      <c r="F256" s="172">
        <f ca="1">VLOOKUP($D256,Curves!$A$2:$H$1700,3)*$B256</f>
        <v>0.21352538996240336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27.336728658947905</v>
      </c>
      <c r="L256" s="140">
        <f ca="1">VLOOKUP($D256,Curves!$N$2:$T$2600,2)*$B256</f>
        <v>34.181209129845158</v>
      </c>
      <c r="M256" s="141">
        <f ca="1">VLOOKUP($D256,Curves!$N$2:$T$2600,3)*$B256</f>
        <v>17.090604564922579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27.336728658947905</v>
      </c>
      <c r="Q256" s="140">
        <f ca="1">VLOOKUP($D256,Curves!$N$2:$T$2600,4)*$B256</f>
        <v>34.181209129845158</v>
      </c>
      <c r="R256" s="141">
        <f ca="1">VLOOKUP($D256,Curves!$N$2:$T$2600,5)*$B256</f>
        <v>17.090604564922579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27.336728658947905</v>
      </c>
      <c r="V256" s="151">
        <f t="shared" ca="1" si="395"/>
        <v>27.336728658947905</v>
      </c>
      <c r="W256" s="151">
        <f t="shared" ca="1" si="396"/>
        <v>27.336728658947905</v>
      </c>
      <c r="X256" s="343">
        <f ca="1">VLOOKUP($D256,[2]CurveFetch!$D$8:$S$13000,16,0)*$B256</f>
        <v>34.181209129845158</v>
      </c>
      <c r="Y256" s="141">
        <f ca="1">VLOOKUP($D256,Curves!$N$2:$T$2600,7)*$B256</f>
        <v>17.090604564922579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6.3260210464450004E-2</v>
      </c>
      <c r="B257" s="86">
        <f t="shared" ca="1" si="387"/>
        <v>0.64375408077656193</v>
      </c>
      <c r="C257" s="86">
        <f t="shared" si="388"/>
        <v>31</v>
      </c>
      <c r="D257" s="139">
        <v>44470</v>
      </c>
      <c r="E257" s="173">
        <f ca="1">VLOOKUP($D257,Curves!$A$2:$H$1700,2)*$B257</f>
        <v>3.3803526781577271</v>
      </c>
      <c r="F257" s="172">
        <f ca="1">VLOOKUP($D257,Curves!$A$2:$H$1700,3)*$B257</f>
        <v>0.21243884665626545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27.352645086182953</v>
      </c>
      <c r="L257" s="140">
        <f ca="1">VLOOKUP($D257,Curves!$N$2:$T$2600,2)*$B257</f>
        <v>45.185613932971499</v>
      </c>
      <c r="M257" s="141">
        <f ca="1">VLOOKUP($D257,Curves!$N$2:$T$2600,3)*$B257</f>
        <v>22.59280696648575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27.352645086182953</v>
      </c>
      <c r="Q257" s="140">
        <f ca="1">VLOOKUP($D257,Curves!$N$2:$T$2600,4)*$B257</f>
        <v>45.185613932971499</v>
      </c>
      <c r="R257" s="141">
        <f ca="1">VLOOKUP($D257,Curves!$N$2:$T$2600,5)*$B257</f>
        <v>22.59280696648575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27.352645086182953</v>
      </c>
      <c r="V257" s="151">
        <f t="shared" ca="1" si="395"/>
        <v>27.352645086182953</v>
      </c>
      <c r="W257" s="151">
        <f t="shared" ca="1" si="396"/>
        <v>27.352645086182953</v>
      </c>
      <c r="X257" s="343">
        <f ca="1">VLOOKUP($D257,[2]CurveFetch!$D$8:$S$13000,16,0)*$B257</f>
        <v>45.185613932971499</v>
      </c>
      <c r="Y257" s="141">
        <f ca="1">VLOOKUP($D257,Curves!$N$2:$T$2600,7)*$B257</f>
        <v>22.59280696648575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6.3258098483939998E-2</v>
      </c>
      <c r="B258" s="86">
        <f t="shared" ca="1" si="387"/>
        <v>0.64036959291122419</v>
      </c>
      <c r="C258" s="86">
        <f t="shared" si="388"/>
        <v>30</v>
      </c>
      <c r="D258" s="139">
        <v>44501</v>
      </c>
      <c r="E258" s="173">
        <f ca="1">VLOOKUP($D258,Curves!$A$2:$H$1700,2)*$B258</f>
        <v>3.4522324753844096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27.891743565383074</v>
      </c>
      <c r="L258" s="140">
        <f ca="1">VLOOKUP($D258,Curves!$N$2:$T$2600,2)*$B258</f>
        <v>25.736966234776432</v>
      </c>
      <c r="M258" s="141">
        <f ca="1">VLOOKUP($D258,Curves!$N$2:$T$2600,3)*$B258</f>
        <v>12.868483117388216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27.891743565383074</v>
      </c>
      <c r="Q258" s="140">
        <f ca="1">VLOOKUP($D258,Curves!$N$2:$T$2600,4)*$B258</f>
        <v>25.736966234776432</v>
      </c>
      <c r="R258" s="141">
        <f ca="1">VLOOKUP($D258,Curves!$N$2:$T$2600,5)*$B258</f>
        <v>12.868483117388216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27.891743565383074</v>
      </c>
      <c r="V258" s="151">
        <f t="shared" ca="1" si="395"/>
        <v>27.891743565383074</v>
      </c>
      <c r="W258" s="151">
        <f t="shared" ca="1" si="396"/>
        <v>27.891743565383074</v>
      </c>
      <c r="X258" s="343">
        <f ca="1">VLOOKUP($D258,[2]CurveFetch!$D$8:$S$13000,16,0)*$B258</f>
        <v>25.736966234776432</v>
      </c>
      <c r="Y258" s="141">
        <f ca="1">VLOOKUP($D258,Curves!$N$2:$T$2600,7)*$B258</f>
        <v>12.868483117388216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6.3256054631834993E-2</v>
      </c>
      <c r="B259" s="86">
        <f t="shared" ca="1" si="387"/>
        <v>0.63711143580620777</v>
      </c>
      <c r="C259" s="86">
        <f t="shared" si="388"/>
        <v>31</v>
      </c>
      <c r="D259" s="139">
        <v>44531</v>
      </c>
      <c r="E259" s="173">
        <f ca="1">VLOOKUP($D259,Curves!$A$2:$H$1700,2)*$B259</f>
        <v>3.5143066799070422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28.357300099302815</v>
      </c>
      <c r="L259" s="140">
        <f ca="1">VLOOKUP($D259,Curves!$N$2:$T$2600,2)*$B259</f>
        <v>16.049346757107017</v>
      </c>
      <c r="M259" s="141">
        <f ca="1">VLOOKUP($D259,Curves!$N$2:$T$2600,3)*$B259</f>
        <v>8.0246733785535085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28.357300099302815</v>
      </c>
      <c r="Q259" s="140">
        <f ca="1">VLOOKUP($D259,Curves!$N$2:$T$2600,4)*$B259</f>
        <v>16.049346757107017</v>
      </c>
      <c r="R259" s="141">
        <f ca="1">VLOOKUP($D259,Curves!$N$2:$T$2600,5)*$B259</f>
        <v>8.0246733785535085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28.357300099302815</v>
      </c>
      <c r="V259" s="151">
        <f t="shared" ca="1" si="395"/>
        <v>28.357300099302815</v>
      </c>
      <c r="W259" s="151">
        <f t="shared" ca="1" si="396"/>
        <v>28.357300099302815</v>
      </c>
      <c r="X259" s="343">
        <f ca="1">VLOOKUP($D259,[2]CurveFetch!$D$8:$S$13000,16,0)*$B259</f>
        <v>16.049346757107017</v>
      </c>
      <c r="Y259" s="141">
        <f ca="1">VLOOKUP($D259,Curves!$N$2:$T$2600,7)*$B259</f>
        <v>8.0246733785535085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6.3253942651327999E-2</v>
      </c>
      <c r="B260" s="86">
        <f t="shared" ca="1" si="387"/>
        <v>0.63376230453134319</v>
      </c>
      <c r="C260" s="86">
        <f t="shared" si="388"/>
        <v>31</v>
      </c>
      <c r="D260" s="139">
        <v>44562</v>
      </c>
      <c r="E260" s="173">
        <f ca="1">VLOOKUP($D260,Curves!$A$2:$H$1700,2)*$B260</f>
        <v>3.6029387012606859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29.022040259455146</v>
      </c>
      <c r="L260" s="140">
        <f ca="1">VLOOKUP($D260,Curves!$N$2:$T$2600,2)*$B260</f>
        <v>35.760925300407386</v>
      </c>
      <c r="M260" s="141">
        <f ca="1">VLOOKUP($D260,Curves!$N$2:$T$2600,3)*$B260</f>
        <v>17.880462650203693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29.022040259455146</v>
      </c>
      <c r="Q260" s="140">
        <f ca="1">VLOOKUP($D260,Curves!$N$2:$T$2600,4)*$B260</f>
        <v>35.760925300407386</v>
      </c>
      <c r="R260" s="141">
        <f ca="1">VLOOKUP($D260,Curves!$N$2:$T$2600,5)*$B260</f>
        <v>17.880462650203693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29.022040259455146</v>
      </c>
      <c r="V260" s="151">
        <f t="shared" ca="1" si="395"/>
        <v>29.022040259455146</v>
      </c>
      <c r="W260" s="151">
        <f t="shared" ca="1" si="396"/>
        <v>29.022040259455146</v>
      </c>
      <c r="X260" s="343">
        <f ca="1">VLOOKUP($D260,[2]CurveFetch!$D$8:$S$13000,16,0)*$B260</f>
        <v>35.760925300407386</v>
      </c>
      <c r="Y260" s="141">
        <f ca="1">VLOOKUP($D260,Curves!$N$2:$T$2600,7)*$B260</f>
        <v>17.880462650203693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6.3251830670823003E-2</v>
      </c>
      <c r="B261" s="86">
        <f t="shared" ca="1" si="387"/>
        <v>0.63043099787128576</v>
      </c>
      <c r="C261" s="86">
        <f t="shared" si="388"/>
        <v>28</v>
      </c>
      <c r="D261" s="139">
        <v>44593</v>
      </c>
      <c r="E261" s="173">
        <f ca="1">VLOOKUP($D261,Curves!$A$2:$H$1700,2)*$B261</f>
        <v>3.5234788471026164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28.426091353269623</v>
      </c>
      <c r="L261" s="140">
        <f ca="1">VLOOKUP($D261,Curves!$N$2:$T$2600,2)*$B261</f>
        <v>29.268641679571463</v>
      </c>
      <c r="M261" s="141">
        <f ca="1">VLOOKUP($D261,Curves!$N$2:$T$2600,3)*$B261</f>
        <v>14.634320839785731</v>
      </c>
      <c r="N261" s="181">
        <f t="shared" ca="1" si="390"/>
        <v>1</v>
      </c>
      <c r="O261" s="182">
        <f t="shared" ca="1" si="391"/>
        <v>0</v>
      </c>
      <c r="P261" s="173">
        <f t="shared" ca="1" si="386"/>
        <v>28.426091353269623</v>
      </c>
      <c r="Q261" s="140">
        <f ca="1">VLOOKUP($D261,Curves!$N$2:$T$2600,4)*$B261</f>
        <v>29.268641679571463</v>
      </c>
      <c r="R261" s="141">
        <f ca="1">VLOOKUP($D261,Curves!$N$2:$T$2600,5)*$B261</f>
        <v>14.634320839785731</v>
      </c>
      <c r="S261" s="181">
        <f t="shared" ca="1" si="392"/>
        <v>1</v>
      </c>
      <c r="T261" s="182">
        <f t="shared" ca="1" si="393"/>
        <v>0</v>
      </c>
      <c r="U261" s="151">
        <f t="shared" ca="1" si="394"/>
        <v>28.426091353269623</v>
      </c>
      <c r="V261" s="151">
        <f t="shared" ca="1" si="395"/>
        <v>28.426091353269623</v>
      </c>
      <c r="W261" s="151">
        <f t="shared" ca="1" si="396"/>
        <v>28.426091353269623</v>
      </c>
      <c r="X261" s="343">
        <f ca="1">VLOOKUP($D261,[2]CurveFetch!$D$8:$S$13000,16,0)*$B261</f>
        <v>29.268641679571463</v>
      </c>
      <c r="Y261" s="141">
        <f ca="1">VLOOKUP($D261,Curves!$N$2:$T$2600,7)*$B261</f>
        <v>14.634320839785731</v>
      </c>
      <c r="Z261" s="200">
        <f t="shared" ca="1" si="397"/>
        <v>1</v>
      </c>
      <c r="AA261" s="181">
        <f t="shared" ca="1" si="398"/>
        <v>0</v>
      </c>
      <c r="AB261" s="181">
        <f t="shared" ca="1" si="485"/>
        <v>1</v>
      </c>
      <c r="AC261" s="181">
        <f t="shared" ca="1" si="485"/>
        <v>1</v>
      </c>
      <c r="AD261" s="181">
        <f t="shared" ca="1" si="400"/>
        <v>1</v>
      </c>
      <c r="AE261" s="182">
        <f t="shared" ca="1" si="401"/>
        <v>0</v>
      </c>
      <c r="AF261" s="23">
        <f t="shared" ca="1" si="427"/>
        <v>5880</v>
      </c>
      <c r="AG261" s="23">
        <f t="shared" ca="1" si="428"/>
        <v>0</v>
      </c>
      <c r="AH261" s="23">
        <f t="shared" ca="1" si="445"/>
        <v>48000</v>
      </c>
      <c r="AI261" s="23">
        <f t="shared" ca="1" si="446"/>
        <v>0</v>
      </c>
      <c r="AJ261" s="23">
        <f t="shared" ca="1" si="457"/>
        <v>54000</v>
      </c>
      <c r="AK261" s="23">
        <f t="shared" ca="1" si="458"/>
        <v>0</v>
      </c>
      <c r="AL261" s="23">
        <f t="shared" ca="1" si="467"/>
        <v>60000</v>
      </c>
      <c r="AM261" s="23">
        <f t="shared" ca="1" si="468"/>
        <v>0</v>
      </c>
      <c r="AN261" s="23">
        <f t="shared" ca="1" si="475"/>
        <v>60000</v>
      </c>
      <c r="AO261" s="23">
        <f t="shared" ca="1" si="476"/>
        <v>0</v>
      </c>
      <c r="AP261" s="23">
        <f t="shared" ca="1" si="469"/>
        <v>86400</v>
      </c>
      <c r="AQ261" s="23">
        <f t="shared" ca="1" si="470"/>
        <v>0</v>
      </c>
      <c r="AR261" s="23">
        <f t="shared" ca="1" si="479"/>
        <v>61200</v>
      </c>
      <c r="AS261" s="23">
        <f t="shared" ca="1" si="480"/>
        <v>0</v>
      </c>
      <c r="AT261" s="23">
        <f t="shared" ca="1" si="500"/>
        <v>132000</v>
      </c>
      <c r="AU261" s="23">
        <f t="shared" ca="1" si="501"/>
        <v>0</v>
      </c>
      <c r="AV261" s="228">
        <f t="shared" ca="1" si="405"/>
        <v>152280</v>
      </c>
      <c r="AW261" s="26">
        <f t="shared" ca="1" si="406"/>
        <v>447480</v>
      </c>
      <c r="AX261" s="228">
        <f t="shared" ca="1" si="407"/>
        <v>507480</v>
      </c>
      <c r="AY261" s="23">
        <f t="shared" ca="1" si="421"/>
        <v>62400</v>
      </c>
      <c r="AZ261" s="23">
        <f t="shared" ca="1" si="422"/>
        <v>0</v>
      </c>
      <c r="BA261" s="23">
        <f t="shared" ca="1" si="429"/>
        <v>60000</v>
      </c>
      <c r="BB261" s="23">
        <f t="shared" ca="1" si="430"/>
        <v>0</v>
      </c>
      <c r="BC261" s="23">
        <f t="shared" ca="1" si="423"/>
        <v>10560</v>
      </c>
      <c r="BD261" s="23">
        <f t="shared" ca="1" si="424"/>
        <v>0</v>
      </c>
      <c r="BE261" s="23">
        <f t="shared" ca="1" si="431"/>
        <v>6120</v>
      </c>
      <c r="BF261" s="23">
        <f t="shared" ca="1" si="432"/>
        <v>0</v>
      </c>
      <c r="BG261" s="23">
        <f t="shared" ca="1" si="437"/>
        <v>20400</v>
      </c>
      <c r="BH261" s="23">
        <f t="shared" ca="1" si="438"/>
        <v>0</v>
      </c>
      <c r="BI261" s="23">
        <f t="shared" ca="1" si="453"/>
        <v>105600</v>
      </c>
      <c r="BJ261" s="23">
        <f t="shared" ca="1" si="454"/>
        <v>0</v>
      </c>
      <c r="BK261" s="23">
        <f t="shared" ca="1" si="455"/>
        <v>127200</v>
      </c>
      <c r="BL261" s="23">
        <f t="shared" ca="1" si="456"/>
        <v>0</v>
      </c>
      <c r="BM261" s="23">
        <f t="shared" ca="1" si="459"/>
        <v>60000</v>
      </c>
      <c r="BN261" s="23">
        <f t="shared" ca="1" si="460"/>
        <v>0</v>
      </c>
      <c r="BO261" s="23">
        <f t="shared" ca="1" si="477"/>
        <v>63600</v>
      </c>
      <c r="BP261" s="23">
        <f t="shared" ca="1" si="478"/>
        <v>0</v>
      </c>
      <c r="BQ261" s="23">
        <f t="shared" ca="1" si="488"/>
        <v>62400</v>
      </c>
      <c r="BR261" s="23">
        <f t="shared" ca="1" si="489"/>
        <v>0</v>
      </c>
      <c r="BS261" s="23">
        <f t="shared" ca="1" si="504"/>
        <v>132000</v>
      </c>
      <c r="BT261" s="23">
        <f t="shared" ca="1" si="505"/>
        <v>0</v>
      </c>
      <c r="BU261" s="23">
        <f t="shared" ca="1" si="506"/>
        <v>120000</v>
      </c>
      <c r="BV261" s="23">
        <f t="shared" ca="1" si="507"/>
        <v>0</v>
      </c>
      <c r="BW261" s="389">
        <f t="shared" ca="1" si="408"/>
        <v>371880</v>
      </c>
      <c r="BX261" s="224">
        <f t="shared" ca="1" si="409"/>
        <v>623880</v>
      </c>
      <c r="BY261" s="93">
        <f t="shared" ca="1" si="410"/>
        <v>830280</v>
      </c>
      <c r="BZ261" s="23">
        <f t="shared" ca="1" si="435"/>
        <v>125760</v>
      </c>
      <c r="CA261" s="23">
        <f t="shared" ca="1" si="436"/>
        <v>0</v>
      </c>
      <c r="CB261" s="23">
        <f t="shared" ca="1" si="461"/>
        <v>115200</v>
      </c>
      <c r="CC261" s="23">
        <f t="shared" ca="1" si="462"/>
        <v>0</v>
      </c>
      <c r="CD261" s="23">
        <f t="shared" ca="1" si="492"/>
        <v>120000</v>
      </c>
      <c r="CE261" s="23">
        <f t="shared" ca="1" si="493"/>
        <v>0</v>
      </c>
      <c r="CF261" s="228">
        <f t="shared" ca="1" si="411"/>
        <v>125760</v>
      </c>
      <c r="CG261" s="224">
        <f t="shared" ca="1" si="412"/>
        <v>240960</v>
      </c>
      <c r="CH261" s="228">
        <f t="shared" ca="1" si="413"/>
        <v>360960</v>
      </c>
      <c r="CI261" s="23">
        <f t="shared" ca="1" si="414"/>
        <v>65400</v>
      </c>
      <c r="CJ261" s="23">
        <f t="shared" ca="1" si="415"/>
        <v>32700</v>
      </c>
      <c r="CK261" s="23">
        <f t="shared" ca="1" si="419"/>
        <v>62400</v>
      </c>
      <c r="CL261" s="23">
        <f t="shared" ca="1" si="420"/>
        <v>31200</v>
      </c>
      <c r="CM261" s="23">
        <f t="shared" ca="1" si="425"/>
        <v>60000</v>
      </c>
      <c r="CN261" s="23">
        <f t="shared" ca="1" si="426"/>
        <v>30000</v>
      </c>
      <c r="CO261" s="23">
        <f t="shared" ca="1" si="433"/>
        <v>8400</v>
      </c>
      <c r="CP261" s="23">
        <f t="shared" ca="1" si="434"/>
        <v>4200</v>
      </c>
      <c r="CQ261" s="23">
        <f t="shared" ca="1" si="439"/>
        <v>27000</v>
      </c>
      <c r="CR261" s="23">
        <f t="shared" ca="1" si="440"/>
        <v>13500</v>
      </c>
      <c r="CS261" s="23">
        <f t="shared" ca="1" si="441"/>
        <v>15600</v>
      </c>
      <c r="CT261" s="23">
        <f t="shared" ca="1" si="442"/>
        <v>7800</v>
      </c>
      <c r="CU261" s="23">
        <f t="shared" ca="1" si="447"/>
        <v>42000</v>
      </c>
      <c r="CV261" s="23">
        <f t="shared" ca="1" si="448"/>
        <v>21000</v>
      </c>
      <c r="CW261" s="23">
        <f t="shared" ca="1" si="486"/>
        <v>63600</v>
      </c>
      <c r="CX261" s="23">
        <f t="shared" ca="1" si="487"/>
        <v>31800</v>
      </c>
      <c r="CY261" s="23">
        <f t="shared" ca="1" si="449"/>
        <v>72000</v>
      </c>
      <c r="CZ261" s="23">
        <f t="shared" ca="1" si="450"/>
        <v>36000</v>
      </c>
      <c r="DA261" s="23">
        <f t="shared" ca="1" si="463"/>
        <v>99000</v>
      </c>
      <c r="DB261" s="23">
        <f t="shared" ca="1" si="464"/>
        <v>49500</v>
      </c>
      <c r="DC261" s="23"/>
      <c r="DD261" s="23"/>
      <c r="DE261" s="23">
        <f t="shared" ca="1" si="465"/>
        <v>240000</v>
      </c>
      <c r="DF261" s="23">
        <f t="shared" ca="1" si="466"/>
        <v>120000</v>
      </c>
      <c r="DG261" s="23">
        <f t="shared" ca="1" si="471"/>
        <v>120000</v>
      </c>
      <c r="DH261" s="23">
        <f t="shared" ca="1" si="472"/>
        <v>60000</v>
      </c>
      <c r="DI261" s="23">
        <f t="shared" ca="1" si="481"/>
        <v>127200</v>
      </c>
      <c r="DJ261" s="23">
        <f t="shared" ca="1" si="482"/>
        <v>63600</v>
      </c>
      <c r="DK261" s="23">
        <f t="shared" ca="1" si="490"/>
        <v>63600</v>
      </c>
      <c r="DL261" s="23">
        <f t="shared" ca="1" si="491"/>
        <v>31800</v>
      </c>
      <c r="DM261" s="23">
        <f t="shared" ca="1" si="494"/>
        <v>150000</v>
      </c>
      <c r="DN261" s="23">
        <f t="shared" ca="1" si="495"/>
        <v>75000</v>
      </c>
      <c r="DO261" s="23">
        <f t="shared" ca="1" si="496"/>
        <v>66000</v>
      </c>
      <c r="DP261" s="23">
        <f t="shared" ca="1" si="497"/>
        <v>33000</v>
      </c>
      <c r="DQ261" s="23">
        <f t="shared" ca="1" si="510"/>
        <v>129600</v>
      </c>
      <c r="DR261" s="23">
        <f t="shared" ca="1" si="511"/>
        <v>64800</v>
      </c>
      <c r="DS261" s="228">
        <f t="shared" ca="1" si="416"/>
        <v>610200</v>
      </c>
      <c r="DT261" s="93">
        <f t="shared" ca="1" si="417"/>
        <v>1450800</v>
      </c>
      <c r="DU261" s="228">
        <f t="shared" ca="1" si="418"/>
        <v>2117700</v>
      </c>
      <c r="DZ261" s="23">
        <f t="shared" ca="1" si="443"/>
        <v>60000</v>
      </c>
      <c r="EA261" s="23">
        <f t="shared" ca="1" si="444"/>
        <v>30000</v>
      </c>
      <c r="EB261" s="23">
        <f t="shared" ca="1" si="451"/>
        <v>26400</v>
      </c>
      <c r="EC261" s="23">
        <f t="shared" ca="1" si="452"/>
        <v>13200</v>
      </c>
      <c r="ED261" s="23">
        <f t="shared" ca="1" si="473"/>
        <v>120000</v>
      </c>
      <c r="EE261" s="23">
        <f t="shared" ca="1" si="474"/>
        <v>60000</v>
      </c>
      <c r="EF261" s="23">
        <f t="shared" ca="1" si="502"/>
        <v>168000</v>
      </c>
      <c r="EG261" s="23">
        <f t="shared" ca="1" si="503"/>
        <v>84000</v>
      </c>
      <c r="EH261" s="23">
        <f t="shared" ca="1" si="483"/>
        <v>60000</v>
      </c>
      <c r="EI261" s="23">
        <f t="shared" ca="1" si="484"/>
        <v>30000</v>
      </c>
      <c r="EJ261" s="23">
        <f t="shared" ca="1" si="498"/>
        <v>60000</v>
      </c>
      <c r="EK261" s="23">
        <f t="shared" ca="1" si="499"/>
        <v>30000</v>
      </c>
      <c r="EL261" s="23">
        <f t="shared" ca="1" si="508"/>
        <v>120000</v>
      </c>
      <c r="EM261" s="23">
        <f t="shared" ca="1" si="509"/>
        <v>60000</v>
      </c>
      <c r="EN261" s="228">
        <f t="shared" ca="1" si="402"/>
        <v>39600</v>
      </c>
      <c r="EO261" s="93">
        <f t="shared" ca="1" si="403"/>
        <v>489600</v>
      </c>
      <c r="EP261" s="93">
        <f t="shared" ca="1" si="404"/>
        <v>921600</v>
      </c>
    </row>
    <row r="262" spans="1:146" x14ac:dyDescent="0.2">
      <c r="A262" s="172">
        <f ca="1">VLOOKUP($D262,Curves!$A$2:$I$1700,9)</f>
        <v>6.3249923075528999E-2</v>
      </c>
      <c r="B262" s="86">
        <f t="shared" ca="1" si="387"/>
        <v>0.62743731649864409</v>
      </c>
      <c r="C262" s="86">
        <f t="shared" si="388"/>
        <v>31</v>
      </c>
      <c r="D262" s="139">
        <v>44621</v>
      </c>
      <c r="E262" s="173">
        <f ca="1">VLOOKUP($D262,Curves!$A$2:$H$1700,2)*$B262</f>
        <v>3.4126315644361251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27.594736733270938</v>
      </c>
      <c r="L262" s="140">
        <f ca="1">VLOOKUP($D262,Curves!$N$2:$T$2600,2)*$B262</f>
        <v>22.855282665706209</v>
      </c>
      <c r="M262" s="141">
        <f ca="1">VLOOKUP($D262,Curves!$N$2:$T$2600,3)*$B262</f>
        <v>11.427641332853105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27.594736733270938</v>
      </c>
      <c r="Q262" s="140">
        <f ca="1">VLOOKUP($D262,Curves!$N$2:$T$2600,4)*$B262</f>
        <v>22.855282665706209</v>
      </c>
      <c r="R262" s="141">
        <f ca="1">VLOOKUP($D262,Curves!$N$2:$T$2600,5)*$B262</f>
        <v>11.427641332853105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27.594736733270938</v>
      </c>
      <c r="V262" s="151">
        <f t="shared" ca="1" si="395"/>
        <v>27.594736733270938</v>
      </c>
      <c r="W262" s="151">
        <f t="shared" ca="1" si="396"/>
        <v>27.594736733270938</v>
      </c>
      <c r="X262" s="343">
        <f ca="1">VLOOKUP($D262,[2]CurveFetch!$D$8:$S$13000,16,0)*$B262</f>
        <v>22.855282665706209</v>
      </c>
      <c r="Y262" s="141">
        <f ca="1">VLOOKUP($D262,Curves!$N$2:$T$2600,7)*$B262</f>
        <v>11.427641332853105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6.3247811095026002E-2</v>
      </c>
      <c r="B263" s="86">
        <f t="shared" ref="B263:B283" ca="1" si="513">(1+($A263/2))^(-2*($D263-$A$1)/365.25)</f>
        <v>0.62413966931058484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3.280478101896434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26.603585764223254</v>
      </c>
      <c r="L263" s="140">
        <f ca="1">VLOOKUP($D263,Curves!$N$2:$T$2600,2)*$B263</f>
        <v>22.039994486496962</v>
      </c>
      <c r="M263" s="141">
        <f ca="1">VLOOKUP($D263,Curves!$N$2:$T$2600,3)*$B263</f>
        <v>11.019997243248481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26.603585764223254</v>
      </c>
      <c r="Q263" s="140">
        <f ca="1">VLOOKUP($D263,Curves!$N$2:$T$2600,4)*$B263</f>
        <v>22.039994486496962</v>
      </c>
      <c r="R263" s="141">
        <f ca="1">VLOOKUP($D263,Curves!$N$2:$T$2600,5)*$B263</f>
        <v>11.019997243248481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26.603585764223254</v>
      </c>
      <c r="V263" s="151">
        <f t="shared" ref="V263:V282" ca="1" si="521">($E263+H263)*$J$5+$J$4</f>
        <v>26.603585764223254</v>
      </c>
      <c r="W263" s="151">
        <f t="shared" ref="W263:W282" ca="1" si="522">($E263+I263)*$J$5+$J$4</f>
        <v>26.603585764223254</v>
      </c>
      <c r="X263" s="343">
        <f ca="1">VLOOKUP($D263,[2]CurveFetch!$D$8:$S$13000,16,0)*$B263</f>
        <v>22.039994486496962</v>
      </c>
      <c r="Y263" s="141">
        <f ca="1">VLOOKUP($D263,Curves!$N$2:$T$2600,7)*$B263</f>
        <v>11.019997243248481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6.3245767242928005E-2</v>
      </c>
      <c r="B264" s="86">
        <f t="shared" ca="1" si="513"/>
        <v>0.6209651062130187</v>
      </c>
      <c r="C264" s="86">
        <f t="shared" si="514"/>
        <v>31</v>
      </c>
      <c r="D264" s="139">
        <v>44682</v>
      </c>
      <c r="E264" s="173">
        <f ca="1">VLOOKUP($D264,Curves!$A$2:$H$1700,2)*$B264</f>
        <v>3.2482684706003009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26.362013529502256</v>
      </c>
      <c r="L264" s="140">
        <f ca="1">VLOOKUP($D264,Curves!$N$2:$T$2600,2)*$B264</f>
        <v>25.032717940722939</v>
      </c>
      <c r="M264" s="141">
        <f ca="1">VLOOKUP($D264,Curves!$N$2:$T$2600,3)*$B264</f>
        <v>12.51635897036147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26.362013529502256</v>
      </c>
      <c r="Q264" s="140">
        <f ca="1">VLOOKUP($D264,Curves!$N$2:$T$2600,4)*$B264</f>
        <v>25.032717940722939</v>
      </c>
      <c r="R264" s="141">
        <f ca="1">VLOOKUP($D264,Curves!$N$2:$T$2600,5)*$B264</f>
        <v>12.51635897036147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26.362013529502256</v>
      </c>
      <c r="V264" s="151">
        <f t="shared" ca="1" si="521"/>
        <v>26.362013529502256</v>
      </c>
      <c r="W264" s="151">
        <f t="shared" ca="1" si="522"/>
        <v>26.362013529502256</v>
      </c>
      <c r="X264" s="343">
        <f ca="1">VLOOKUP($D264,[2]CurveFetch!$D$8:$S$13000,16,0)*$B264</f>
        <v>25.032717940722939</v>
      </c>
      <c r="Y264" s="141">
        <f ca="1">VLOOKUP($D264,Curves!$N$2:$T$2600,7)*$B264</f>
        <v>12.51635897036147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6.3243655262428006E-2</v>
      </c>
      <c r="B265" s="86">
        <f t="shared" ca="1" si="513"/>
        <v>0.61770189769000772</v>
      </c>
      <c r="C265" s="86">
        <f t="shared" si="514"/>
        <v>30</v>
      </c>
      <c r="D265" s="139">
        <v>44713</v>
      </c>
      <c r="E265" s="173">
        <f ca="1">VLOOKUP($D265,Curves!$A$2:$H$1700,2)*$B265</f>
        <v>3.2491119818494405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26.368339863870805</v>
      </c>
      <c r="L265" s="140">
        <f ca="1">VLOOKUP($D265,Curves!$N$2:$T$2600,2)*$B265</f>
        <v>40.343716963068402</v>
      </c>
      <c r="M265" s="141">
        <f ca="1">VLOOKUP($D265,Curves!$N$2:$T$2600,3)*$B265</f>
        <v>20.171858481534201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26.368339863870805</v>
      </c>
      <c r="Q265" s="140">
        <f ca="1">VLOOKUP($D265,Curves!$N$2:$T$2600,4)*$B265</f>
        <v>40.343716963068402</v>
      </c>
      <c r="R265" s="141">
        <f ca="1">VLOOKUP($D265,Curves!$N$2:$T$2600,5)*$B265</f>
        <v>20.171858481534201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26.368339863870805</v>
      </c>
      <c r="V265" s="151">
        <f t="shared" ca="1" si="521"/>
        <v>26.368339863870805</v>
      </c>
      <c r="W265" s="151">
        <f t="shared" ca="1" si="522"/>
        <v>26.368339863870805</v>
      </c>
      <c r="X265" s="343">
        <f ca="1">VLOOKUP($D265,[2]CurveFetch!$D$8:$S$13000,16,0)*$B265</f>
        <v>40.343716963068402</v>
      </c>
      <c r="Y265" s="141">
        <f ca="1">VLOOKUP($D265,Curves!$N$2:$T$2600,7)*$B265</f>
        <v>20.171858481534201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6.3241611410333007E-2</v>
      </c>
      <c r="B266" s="86">
        <f t="shared" ca="1" si="513"/>
        <v>0.61456048575390343</v>
      </c>
      <c r="C266" s="86">
        <f t="shared" si="514"/>
        <v>31</v>
      </c>
      <c r="D266" s="139">
        <v>44743</v>
      </c>
      <c r="E266" s="173">
        <f ca="1">VLOOKUP($D266,Curves!$A$2:$H$1700,2)*$B266</f>
        <v>3.251024969638149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26.382687272286116</v>
      </c>
      <c r="L266" s="140">
        <f ca="1">VLOOKUP($D266,Curves!$N$2:$T$2600,2)*$B266</f>
        <v>38.819450555228215</v>
      </c>
      <c r="M266" s="141">
        <f ca="1">VLOOKUP($D266,Curves!$N$2:$T$2600,3)*$B266</f>
        <v>19.409725277614108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26.382687272286116</v>
      </c>
      <c r="Q266" s="140">
        <f ca="1">VLOOKUP($D266,Curves!$N$2:$T$2600,4)*$B266</f>
        <v>38.819450555228215</v>
      </c>
      <c r="R266" s="141">
        <f ca="1">VLOOKUP($D266,Curves!$N$2:$T$2600,5)*$B266</f>
        <v>19.409725277614108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26.382687272286116</v>
      </c>
      <c r="V266" s="151">
        <f t="shared" ca="1" si="521"/>
        <v>26.382687272286116</v>
      </c>
      <c r="W266" s="151">
        <f t="shared" ca="1" si="522"/>
        <v>26.382687272286116</v>
      </c>
      <c r="X266" s="343">
        <f ca="1">VLOOKUP($D266,[2]CurveFetch!$D$8:$S$13000,16,0)*$B266</f>
        <v>38.819450555228215</v>
      </c>
      <c r="Y266" s="141">
        <f ca="1">VLOOKUP($D266,Curves!$N$2:$T$2600,7)*$B266</f>
        <v>19.409725277614108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6.3239499429836005E-2</v>
      </c>
      <c r="B267" s="86">
        <f t="shared" ca="1" si="513"/>
        <v>0.61133135194944288</v>
      </c>
      <c r="C267" s="86">
        <f t="shared" si="514"/>
        <v>31</v>
      </c>
      <c r="D267" s="139">
        <v>44774</v>
      </c>
      <c r="E267" s="173">
        <f ca="1">VLOOKUP($D267,Curves!$A$2:$H$1700,2)*$B267</f>
        <v>3.2461694788515416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26.346271091386562</v>
      </c>
      <c r="L267" s="140">
        <f ca="1">VLOOKUP($D267,Curves!$N$2:$T$2600,2)*$B267</f>
        <v>44.728791963003331</v>
      </c>
      <c r="M267" s="141">
        <f ca="1">VLOOKUP($D267,Curves!$N$2:$T$2600,3)*$B267</f>
        <v>22.364395981501666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26.346271091386562</v>
      </c>
      <c r="Q267" s="140">
        <f ca="1">VLOOKUP($D267,Curves!$N$2:$T$2600,4)*$B267</f>
        <v>44.728791963003331</v>
      </c>
      <c r="R267" s="141">
        <f ca="1">VLOOKUP($D267,Curves!$N$2:$T$2600,5)*$B267</f>
        <v>22.364395981501666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26.346271091386562</v>
      </c>
      <c r="V267" s="151">
        <f t="shared" ca="1" si="521"/>
        <v>26.346271091386562</v>
      </c>
      <c r="W267" s="151">
        <f t="shared" ca="1" si="522"/>
        <v>26.346271091386562</v>
      </c>
      <c r="X267" s="343">
        <f ca="1">VLOOKUP($D267,[2]CurveFetch!$D$8:$S$13000,16,0)*$B267</f>
        <v>44.728791963003331</v>
      </c>
      <c r="Y267" s="141">
        <f ca="1">VLOOKUP($D267,Curves!$N$2:$T$2600,7)*$B267</f>
        <v>22.364395981501666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6.3237387449340002E-2</v>
      </c>
      <c r="B268" s="86">
        <f t="shared" ca="1" si="513"/>
        <v>0.60811939657807546</v>
      </c>
      <c r="C268" s="86">
        <f t="shared" si="514"/>
        <v>30</v>
      </c>
      <c r="D268" s="139">
        <v>44805</v>
      </c>
      <c r="E268" s="173">
        <f ca="1">VLOOKUP($D268,Curves!$A$2:$H$1700,2)*$B268</f>
        <v>3.2418845031577206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26.314133773682904</v>
      </c>
      <c r="L268" s="140">
        <f ca="1">VLOOKUP($D268,Curves!$N$2:$T$2600,2)*$B268</f>
        <v>32.33139746234928</v>
      </c>
      <c r="M268" s="141">
        <f ca="1">VLOOKUP($D268,Curves!$N$2:$T$2600,3)*$B268</f>
        <v>16.16569873117464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26.314133773682904</v>
      </c>
      <c r="Q268" s="140">
        <f ca="1">VLOOKUP($D268,Curves!$N$2:$T$2600,4)*$B268</f>
        <v>32.33139746234928</v>
      </c>
      <c r="R268" s="141">
        <f ca="1">VLOOKUP($D268,Curves!$N$2:$T$2600,5)*$B268</f>
        <v>16.16569873117464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26.314133773682904</v>
      </c>
      <c r="V268" s="151">
        <f t="shared" ca="1" si="521"/>
        <v>26.314133773682904</v>
      </c>
      <c r="W268" s="151">
        <f t="shared" ca="1" si="522"/>
        <v>26.314133773682904</v>
      </c>
      <c r="X268" s="343">
        <f ca="1">VLOOKUP($D268,[2]CurveFetch!$D$8:$S$13000,16,0)*$B268</f>
        <v>32.33139746234928</v>
      </c>
      <c r="Y268" s="141">
        <f ca="1">VLOOKUP($D268,Curves!$N$2:$T$2600,7)*$B268</f>
        <v>16.16569873117464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6.3235343597249999E-2</v>
      </c>
      <c r="B269" s="86">
        <f t="shared" ca="1" si="513"/>
        <v>0.60502732171413587</v>
      </c>
      <c r="C269" s="86">
        <f t="shared" si="514"/>
        <v>31</v>
      </c>
      <c r="D269" s="139">
        <v>44835</v>
      </c>
      <c r="E269" s="173">
        <f ca="1">VLOOKUP($D269,Curves!$A$2:$H$1700,2)*$B269</f>
        <v>3.2435514717094822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26.326636037821117</v>
      </c>
      <c r="L269" s="140">
        <f ca="1">VLOOKUP($D269,Curves!$N$2:$T$2600,2)*$B269</f>
        <v>42.597674618069789</v>
      </c>
      <c r="M269" s="141">
        <f ca="1">VLOOKUP($D269,Curves!$N$2:$T$2600,3)*$B269</f>
        <v>21.298837309034894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26.326636037821117</v>
      </c>
      <c r="Q269" s="140">
        <f ca="1">VLOOKUP($D269,Curves!$N$2:$T$2600,4)*$B269</f>
        <v>42.597674618069789</v>
      </c>
      <c r="R269" s="141">
        <f ca="1">VLOOKUP($D269,Curves!$N$2:$T$2600,5)*$B269</f>
        <v>21.298837309034894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26.326636037821117</v>
      </c>
      <c r="V269" s="151">
        <f t="shared" ca="1" si="521"/>
        <v>26.326636037821117</v>
      </c>
      <c r="W269" s="151">
        <f t="shared" ca="1" si="522"/>
        <v>26.326636037821117</v>
      </c>
      <c r="X269" s="343">
        <f ca="1">VLOOKUP($D269,[2]CurveFetch!$D$8:$S$13000,16,0)*$B269</f>
        <v>42.597674618069789</v>
      </c>
      <c r="Y269" s="141">
        <f ca="1">VLOOKUP($D269,Curves!$N$2:$T$2600,7)*$B269</f>
        <v>21.298837309034894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6.3233231616756994E-2</v>
      </c>
      <c r="B270" s="86">
        <f t="shared" ca="1" si="513"/>
        <v>0.6018488995033634</v>
      </c>
      <c r="C270" s="86">
        <f t="shared" si="514"/>
        <v>30</v>
      </c>
      <c r="D270" s="139">
        <v>44866</v>
      </c>
      <c r="E270" s="173">
        <f ca="1">VLOOKUP($D270,Curves!$A$2:$H$1700,2)*$B270</f>
        <v>3.3107707961680024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26.830780971260019</v>
      </c>
      <c r="L270" s="140">
        <f ca="1">VLOOKUP($D270,Curves!$N$2:$T$2600,2)*$B270</f>
        <v>24.318427003112802</v>
      </c>
      <c r="M270" s="141">
        <f ca="1">VLOOKUP($D270,Curves!$N$2:$T$2600,3)*$B270</f>
        <v>12.159213501556401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26.830780971260019</v>
      </c>
      <c r="Q270" s="140">
        <f ca="1">VLOOKUP($D270,Curves!$N$2:$T$2600,4)*$B270</f>
        <v>24.318427003112802</v>
      </c>
      <c r="R270" s="141">
        <f ca="1">VLOOKUP($D270,Curves!$N$2:$T$2600,5)*$B270</f>
        <v>12.159213501556401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26.830780971260019</v>
      </c>
      <c r="V270" s="151">
        <f t="shared" ca="1" si="521"/>
        <v>26.830780971260019</v>
      </c>
      <c r="W270" s="151">
        <f t="shared" ca="1" si="522"/>
        <v>26.830780971260019</v>
      </c>
      <c r="X270" s="343">
        <f ca="1">VLOOKUP($D270,[2]CurveFetch!$D$8:$S$13000,16,0)*$B270</f>
        <v>24.318427003112802</v>
      </c>
      <c r="Y270" s="141">
        <f ca="1">VLOOKUP($D270,Curves!$N$2:$T$2600,7)*$B270</f>
        <v>12.159213501556401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6.3231187764670002E-2</v>
      </c>
      <c r="B271" s="86">
        <f t="shared" ca="1" si="513"/>
        <v>0.59878910420221976</v>
      </c>
      <c r="C271" s="86">
        <f t="shared" si="514"/>
        <v>31</v>
      </c>
      <c r="D271" s="139">
        <v>44896</v>
      </c>
      <c r="E271" s="173">
        <f ca="1">VLOOKUP($D271,Curves!$A$2:$H$1700,2)*$B271</f>
        <v>3.3687875002416887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27.265906251812666</v>
      </c>
      <c r="L271" s="140">
        <f ca="1">VLOOKUP($D271,Curves!$N$2:$T$2600,2)*$B271</f>
        <v>15.212955739182435</v>
      </c>
      <c r="M271" s="141">
        <f ca="1">VLOOKUP($D271,Curves!$N$2:$T$2600,3)*$B271</f>
        <v>7.6064778695912176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27.265906251812666</v>
      </c>
      <c r="Q271" s="140">
        <f ca="1">VLOOKUP($D271,Curves!$N$2:$T$2600,4)*$B271</f>
        <v>15.212955739182435</v>
      </c>
      <c r="R271" s="141">
        <f ca="1">VLOOKUP($D271,Curves!$N$2:$T$2600,5)*$B271</f>
        <v>7.6064778695912176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27.265906251812666</v>
      </c>
      <c r="V271" s="151">
        <f t="shared" ca="1" si="521"/>
        <v>27.265906251812666</v>
      </c>
      <c r="W271" s="151">
        <f t="shared" ca="1" si="522"/>
        <v>27.265906251812666</v>
      </c>
      <c r="X271" s="343">
        <f ca="1">VLOOKUP($D271,[2]CurveFetch!$D$8:$S$13000,16,0)*$B271</f>
        <v>15.212955739182435</v>
      </c>
      <c r="Y271" s="141">
        <f ca="1">VLOOKUP($D271,Curves!$N$2:$T$2600,7)*$B271</f>
        <v>7.6064778695912176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6.3229075784178995E-2</v>
      </c>
      <c r="B272" s="86">
        <f t="shared" ca="1" si="513"/>
        <v>0.59564386088410815</v>
      </c>
      <c r="C272" s="86">
        <f t="shared" si="514"/>
        <v>31</v>
      </c>
      <c r="D272" s="139">
        <v>44927</v>
      </c>
      <c r="E272" s="173">
        <f ca="1">VLOOKUP($D272,Curves!$A$2:$H$1700,2)*$B272</f>
        <v>3.4517561738234068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27.888171303675552</v>
      </c>
      <c r="L272" s="140">
        <f ca="1">VLOOKUP($D272,Curves!$N$2:$T$2600,2)*$B272</f>
        <v>33.744475571192581</v>
      </c>
      <c r="M272" s="141">
        <f ca="1">VLOOKUP($D272,Curves!$N$2:$T$2600,3)*$B272</f>
        <v>16.87223778559629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27.888171303675552</v>
      </c>
      <c r="Q272" s="140">
        <f ca="1">VLOOKUP($D272,Curves!$N$2:$T$2600,4)*$B272</f>
        <v>33.744475571192581</v>
      </c>
      <c r="R272" s="141">
        <f ca="1">VLOOKUP($D272,Curves!$N$2:$T$2600,5)*$B272</f>
        <v>16.87223778559629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27.888171303675552</v>
      </c>
      <c r="V272" s="151">
        <f t="shared" ca="1" si="521"/>
        <v>27.888171303675552</v>
      </c>
      <c r="W272" s="151">
        <f t="shared" ca="1" si="522"/>
        <v>27.888171303675552</v>
      </c>
      <c r="X272" s="343">
        <f ca="1">VLOOKUP($D272,[2]CurveFetch!$D$8:$S$13000,16,0)*$B272</f>
        <v>33.744475571192581</v>
      </c>
      <c r="Y272" s="141">
        <f ca="1">VLOOKUP($D272,Curves!$N$2:$T$2600,7)*$B272</f>
        <v>16.87223778559629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6.3226963803691999E-2</v>
      </c>
      <c r="B273" s="86">
        <f t="shared" ca="1" si="513"/>
        <v>0.59251534441884957</v>
      </c>
      <c r="C273" s="86">
        <f t="shared" si="514"/>
        <v>28</v>
      </c>
      <c r="D273" s="139">
        <v>44958</v>
      </c>
      <c r="E273" s="173">
        <f ca="1">VLOOKUP($D273,Curves!$A$2:$H$1700,2)*$B273</f>
        <v>3.3767449478430236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27.325587108822678</v>
      </c>
      <c r="L273" s="140">
        <f ca="1">VLOOKUP($D273,Curves!$N$2:$T$2600,2)*$B273</f>
        <v>27.64208509936261</v>
      </c>
      <c r="M273" s="141">
        <f ca="1">VLOOKUP($D273,Curves!$N$2:$T$2600,3)*$B273</f>
        <v>13.821042549681305</v>
      </c>
      <c r="N273" s="181">
        <f t="shared" ca="1" si="516"/>
        <v>1</v>
      </c>
      <c r="O273" s="182">
        <f t="shared" ca="1" si="517"/>
        <v>0</v>
      </c>
      <c r="P273" s="173">
        <f t="shared" ca="1" si="512"/>
        <v>27.325587108822678</v>
      </c>
      <c r="Q273" s="140">
        <f ca="1">VLOOKUP($D273,Curves!$N$2:$T$2600,4)*$B273</f>
        <v>27.64208509936261</v>
      </c>
      <c r="R273" s="141">
        <f ca="1">VLOOKUP($D273,Curves!$N$2:$T$2600,5)*$B273</f>
        <v>13.821042549681305</v>
      </c>
      <c r="S273" s="181">
        <f t="shared" ca="1" si="518"/>
        <v>1</v>
      </c>
      <c r="T273" s="182">
        <f t="shared" ca="1" si="519"/>
        <v>0</v>
      </c>
      <c r="U273" s="151">
        <f t="shared" ca="1" si="520"/>
        <v>27.325587108822678</v>
      </c>
      <c r="V273" s="151">
        <f t="shared" ca="1" si="521"/>
        <v>27.325587108822678</v>
      </c>
      <c r="W273" s="151">
        <f t="shared" ca="1" si="522"/>
        <v>27.325587108822678</v>
      </c>
      <c r="X273" s="343">
        <f ca="1">VLOOKUP($D273,[2]CurveFetch!$D$8:$S$13000,16,0)*$B273</f>
        <v>27.64208509936261</v>
      </c>
      <c r="Y273" s="141">
        <f ca="1">VLOOKUP($D273,Curves!$N$2:$T$2600,7)*$B273</f>
        <v>13.821042549681305</v>
      </c>
      <c r="Z273" s="200">
        <f t="shared" ca="1" si="523"/>
        <v>1</v>
      </c>
      <c r="AA273" s="181">
        <f t="shared" ca="1" si="524"/>
        <v>0</v>
      </c>
      <c r="AB273" s="181">
        <f t="shared" ca="1" si="525"/>
        <v>1</v>
      </c>
      <c r="AC273" s="181">
        <f t="shared" ca="1" si="525"/>
        <v>1</v>
      </c>
      <c r="AD273" s="181">
        <f t="shared" ca="1" si="526"/>
        <v>1</v>
      </c>
      <c r="AE273" s="182">
        <f t="shared" ca="1" si="527"/>
        <v>0</v>
      </c>
      <c r="AF273" s="23">
        <f t="shared" ca="1" si="553"/>
        <v>5880</v>
      </c>
      <c r="AG273" s="23">
        <f t="shared" ca="1" si="554"/>
        <v>0</v>
      </c>
      <c r="AH273" s="23">
        <f t="shared" ca="1" si="445"/>
        <v>48000</v>
      </c>
      <c r="AI273" s="23">
        <f t="shared" ca="1" si="446"/>
        <v>0</v>
      </c>
      <c r="AJ273" s="23">
        <f t="shared" ca="1" si="457"/>
        <v>54000</v>
      </c>
      <c r="AK273" s="23">
        <f t="shared" ca="1" si="458"/>
        <v>0</v>
      </c>
      <c r="AL273" s="23">
        <f t="shared" ca="1" si="467"/>
        <v>60000</v>
      </c>
      <c r="AM273" s="23">
        <f t="shared" ca="1" si="468"/>
        <v>0</v>
      </c>
      <c r="AN273" s="23">
        <f t="shared" ca="1" si="475"/>
        <v>60000</v>
      </c>
      <c r="AO273" s="23">
        <f t="shared" ca="1" si="476"/>
        <v>0</v>
      </c>
      <c r="AP273" s="23">
        <f t="shared" ca="1" si="469"/>
        <v>86400</v>
      </c>
      <c r="AQ273" s="23">
        <f t="shared" ca="1" si="470"/>
        <v>0</v>
      </c>
      <c r="AR273" s="23">
        <f t="shared" ca="1" si="479"/>
        <v>61200</v>
      </c>
      <c r="AS273" s="23">
        <f t="shared" ca="1" si="480"/>
        <v>0</v>
      </c>
      <c r="AT273" s="23">
        <f t="shared" ca="1" si="500"/>
        <v>132000</v>
      </c>
      <c r="AU273" s="23">
        <f t="shared" ca="1" si="501"/>
        <v>0</v>
      </c>
      <c r="AV273" s="228">
        <f t="shared" ca="1" si="531"/>
        <v>152280</v>
      </c>
      <c r="AW273" s="26">
        <f t="shared" ca="1" si="532"/>
        <v>447480</v>
      </c>
      <c r="AX273" s="228">
        <f t="shared" ca="1" si="533"/>
        <v>507480</v>
      </c>
      <c r="AY273" s="23">
        <f t="shared" ca="1" si="547"/>
        <v>62400</v>
      </c>
      <c r="AZ273" s="23">
        <f t="shared" ca="1" si="548"/>
        <v>0</v>
      </c>
      <c r="BA273" s="23">
        <f t="shared" ca="1" si="555"/>
        <v>60000</v>
      </c>
      <c r="BB273" s="23">
        <f t="shared" ca="1" si="556"/>
        <v>0</v>
      </c>
      <c r="BC273" s="23">
        <f t="shared" ca="1" si="549"/>
        <v>10560</v>
      </c>
      <c r="BD273" s="23">
        <f t="shared" ca="1" si="550"/>
        <v>0</v>
      </c>
      <c r="BE273" s="23">
        <f t="shared" ca="1" si="557"/>
        <v>6120</v>
      </c>
      <c r="BF273" s="23">
        <f t="shared" ca="1" si="558"/>
        <v>0</v>
      </c>
      <c r="BG273" s="23">
        <f t="shared" ca="1" si="437"/>
        <v>20400</v>
      </c>
      <c r="BH273" s="23">
        <f t="shared" ca="1" si="438"/>
        <v>0</v>
      </c>
      <c r="BI273" s="23">
        <f t="shared" ca="1" si="453"/>
        <v>105600</v>
      </c>
      <c r="BJ273" s="23">
        <f t="shared" ca="1" si="454"/>
        <v>0</v>
      </c>
      <c r="BK273" s="23">
        <f t="shared" ca="1" si="455"/>
        <v>127200</v>
      </c>
      <c r="BL273" s="23">
        <f t="shared" ca="1" si="456"/>
        <v>0</v>
      </c>
      <c r="BM273" s="23">
        <f t="shared" ca="1" si="459"/>
        <v>60000</v>
      </c>
      <c r="BN273" s="23">
        <f t="shared" ca="1" si="460"/>
        <v>0</v>
      </c>
      <c r="BO273" s="23">
        <f t="shared" ca="1" si="477"/>
        <v>63600</v>
      </c>
      <c r="BP273" s="23">
        <f t="shared" ca="1" si="478"/>
        <v>0</v>
      </c>
      <c r="BQ273" s="23">
        <f t="shared" ca="1" si="488"/>
        <v>62400</v>
      </c>
      <c r="BR273" s="23">
        <f t="shared" ca="1" si="489"/>
        <v>0</v>
      </c>
      <c r="BS273" s="23">
        <f t="shared" ca="1" si="504"/>
        <v>132000</v>
      </c>
      <c r="BT273" s="23">
        <f t="shared" ca="1" si="505"/>
        <v>0</v>
      </c>
      <c r="BU273" s="23">
        <f t="shared" ca="1" si="506"/>
        <v>120000</v>
      </c>
      <c r="BV273" s="23">
        <f t="shared" ca="1" si="507"/>
        <v>0</v>
      </c>
      <c r="BW273" s="389">
        <f t="shared" ca="1" si="534"/>
        <v>371880</v>
      </c>
      <c r="BX273" s="224">
        <f t="shared" ca="1" si="535"/>
        <v>623880</v>
      </c>
      <c r="BY273" s="93">
        <f t="shared" ca="1" si="536"/>
        <v>830280</v>
      </c>
      <c r="BZ273" s="23">
        <f t="shared" ca="1" si="561"/>
        <v>125760</v>
      </c>
      <c r="CA273" s="23">
        <f t="shared" ca="1" si="562"/>
        <v>0</v>
      </c>
      <c r="CB273" s="23">
        <f t="shared" ca="1" si="461"/>
        <v>115200</v>
      </c>
      <c r="CC273" s="23">
        <f t="shared" ca="1" si="462"/>
        <v>0</v>
      </c>
      <c r="CD273" s="23">
        <f t="shared" ca="1" si="492"/>
        <v>120000</v>
      </c>
      <c r="CE273" s="23">
        <f t="shared" ca="1" si="493"/>
        <v>0</v>
      </c>
      <c r="CF273" s="228">
        <f t="shared" ca="1" si="537"/>
        <v>125760</v>
      </c>
      <c r="CG273" s="224">
        <f t="shared" ca="1" si="538"/>
        <v>240960</v>
      </c>
      <c r="CH273" s="228">
        <f t="shared" ca="1" si="539"/>
        <v>360960</v>
      </c>
      <c r="CI273" s="23">
        <f t="shared" ca="1" si="540"/>
        <v>65400</v>
      </c>
      <c r="CJ273" s="23">
        <f t="shared" ca="1" si="541"/>
        <v>32700</v>
      </c>
      <c r="CK273" s="23">
        <f t="shared" ca="1" si="545"/>
        <v>62400</v>
      </c>
      <c r="CL273" s="23">
        <f t="shared" ca="1" si="546"/>
        <v>31200</v>
      </c>
      <c r="CM273" s="23">
        <f t="shared" ca="1" si="551"/>
        <v>60000</v>
      </c>
      <c r="CN273" s="23">
        <f t="shared" ca="1" si="552"/>
        <v>30000</v>
      </c>
      <c r="CO273" s="23">
        <f t="shared" ca="1" si="559"/>
        <v>8400</v>
      </c>
      <c r="CP273" s="23">
        <f t="shared" ca="1" si="560"/>
        <v>4200</v>
      </c>
      <c r="CQ273" s="23">
        <f t="shared" ca="1" si="439"/>
        <v>27000</v>
      </c>
      <c r="CR273" s="23">
        <f t="shared" ca="1" si="440"/>
        <v>13500</v>
      </c>
      <c r="CS273" s="23">
        <f t="shared" ca="1" si="441"/>
        <v>15600</v>
      </c>
      <c r="CT273" s="23">
        <f t="shared" ca="1" si="442"/>
        <v>7800</v>
      </c>
      <c r="CU273" s="23">
        <f t="shared" ca="1" si="447"/>
        <v>42000</v>
      </c>
      <c r="CV273" s="23">
        <f t="shared" ca="1" si="448"/>
        <v>21000</v>
      </c>
      <c r="CW273" s="23">
        <f t="shared" ca="1" si="486"/>
        <v>63600</v>
      </c>
      <c r="CX273" s="23">
        <f t="shared" ca="1" si="487"/>
        <v>31800</v>
      </c>
      <c r="CY273" s="23">
        <f t="shared" ca="1" si="449"/>
        <v>72000</v>
      </c>
      <c r="CZ273" s="23">
        <f t="shared" ca="1" si="450"/>
        <v>36000</v>
      </c>
      <c r="DA273" s="23">
        <f t="shared" ca="1" si="463"/>
        <v>99000</v>
      </c>
      <c r="DB273" s="23">
        <f t="shared" ca="1" si="464"/>
        <v>49500</v>
      </c>
      <c r="DC273" s="23"/>
      <c r="DD273" s="23"/>
      <c r="DE273" s="66"/>
      <c r="DF273" s="66"/>
      <c r="DG273" s="66"/>
      <c r="DH273" s="66"/>
      <c r="DI273" s="23">
        <f t="shared" ca="1" si="481"/>
        <v>127200</v>
      </c>
      <c r="DJ273" s="23">
        <f t="shared" ca="1" si="482"/>
        <v>63600</v>
      </c>
      <c r="DK273" s="23">
        <f t="shared" ca="1" si="490"/>
        <v>63600</v>
      </c>
      <c r="DL273" s="23">
        <f t="shared" ca="1" si="491"/>
        <v>31800</v>
      </c>
      <c r="DM273" s="23">
        <f t="shared" ca="1" si="494"/>
        <v>150000</v>
      </c>
      <c r="DN273" s="23">
        <f t="shared" ca="1" si="495"/>
        <v>75000</v>
      </c>
      <c r="DO273" s="23">
        <f t="shared" ca="1" si="496"/>
        <v>66000</v>
      </c>
      <c r="DP273" s="23">
        <f t="shared" ca="1" si="497"/>
        <v>33000</v>
      </c>
      <c r="DQ273" s="23">
        <f t="shared" ca="1" si="510"/>
        <v>129600</v>
      </c>
      <c r="DR273" s="23">
        <f t="shared" ca="1" si="511"/>
        <v>64800</v>
      </c>
      <c r="DS273" s="228">
        <f t="shared" ca="1" si="542"/>
        <v>430200</v>
      </c>
      <c r="DT273" s="93">
        <f t="shared" ca="1" si="543"/>
        <v>910800</v>
      </c>
      <c r="DU273" s="228">
        <f t="shared" ca="1" si="544"/>
        <v>1577700</v>
      </c>
      <c r="DZ273" s="23">
        <f t="shared" ca="1" si="443"/>
        <v>60000</v>
      </c>
      <c r="EA273" s="23">
        <f t="shared" ca="1" si="444"/>
        <v>30000</v>
      </c>
      <c r="EB273" s="23">
        <f t="shared" ca="1" si="451"/>
        <v>26400</v>
      </c>
      <c r="EC273" s="23">
        <f t="shared" ca="1" si="452"/>
        <v>13200</v>
      </c>
      <c r="ED273" s="23">
        <f t="shared" ca="1" si="473"/>
        <v>120000</v>
      </c>
      <c r="EE273" s="23">
        <f t="shared" ca="1" si="474"/>
        <v>60000</v>
      </c>
      <c r="EF273" s="23">
        <f t="shared" ca="1" si="502"/>
        <v>168000</v>
      </c>
      <c r="EG273" s="23">
        <f t="shared" ca="1" si="503"/>
        <v>84000</v>
      </c>
      <c r="EH273" s="23">
        <f t="shared" ca="1" si="483"/>
        <v>60000</v>
      </c>
      <c r="EI273" s="23">
        <f t="shared" ca="1" si="484"/>
        <v>30000</v>
      </c>
      <c r="EJ273" s="23">
        <f t="shared" ca="1" si="498"/>
        <v>60000</v>
      </c>
      <c r="EK273" s="23">
        <f t="shared" ca="1" si="499"/>
        <v>30000</v>
      </c>
      <c r="EL273" s="23">
        <f t="shared" ca="1" si="508"/>
        <v>120000</v>
      </c>
      <c r="EM273" s="23">
        <f t="shared" ca="1" si="509"/>
        <v>60000</v>
      </c>
      <c r="EN273" s="228">
        <f t="shared" ca="1" si="528"/>
        <v>39600</v>
      </c>
      <c r="EO273" s="93">
        <f t="shared" ca="1" si="529"/>
        <v>489600</v>
      </c>
      <c r="EP273" s="93">
        <f t="shared" ca="1" si="530"/>
        <v>921600</v>
      </c>
    </row>
    <row r="274" spans="1:146" x14ac:dyDescent="0.2">
      <c r="A274" s="172">
        <f ca="1">VLOOKUP($D274,Curves!$A$2:$I$1700,9)</f>
        <v>6.3225056208412997E-2</v>
      </c>
      <c r="B274" s="86">
        <f t="shared" ca="1" si="513"/>
        <v>0.58970388980750454</v>
      </c>
      <c r="C274" s="86">
        <f t="shared" si="514"/>
        <v>31</v>
      </c>
      <c r="D274" s="139">
        <v>44986</v>
      </c>
      <c r="E274" s="173">
        <f ca="1">VLOOKUP($D274,Curves!$A$2:$H$1700,2)*$B274</f>
        <v>3.272266884541843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26.542001634063823</v>
      </c>
      <c r="L274" s="140">
        <f ca="1">VLOOKUP($D274,Curves!$N$2:$T$2600,2)*$B274</f>
        <v>21.613885939613635</v>
      </c>
      <c r="M274" s="141">
        <f ca="1">VLOOKUP($D274,Curves!$N$2:$T$2600,3)*$B274</f>
        <v>10.806942969806817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26.542001634063823</v>
      </c>
      <c r="Q274" s="140">
        <f ca="1">VLOOKUP($D274,Curves!$N$2:$T$2600,4)*$B274</f>
        <v>21.613885939613635</v>
      </c>
      <c r="R274" s="141">
        <f ca="1">VLOOKUP($D274,Curves!$N$2:$T$2600,5)*$B274</f>
        <v>10.806942969806817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26.542001634063823</v>
      </c>
      <c r="V274" s="151">
        <f t="shared" ca="1" si="521"/>
        <v>26.542001634063823</v>
      </c>
      <c r="W274" s="151">
        <f t="shared" ca="1" si="522"/>
        <v>26.542001634063823</v>
      </c>
      <c r="X274" s="343">
        <f ca="1">VLOOKUP($D274,[2]CurveFetch!$D$8:$S$13000,16,0)*$B274</f>
        <v>21.613885939613635</v>
      </c>
      <c r="Y274" s="141">
        <f ca="1">VLOOKUP($D274,Curves!$N$2:$T$2600,7)*$B274</f>
        <v>10.806942969806817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6.3222944227927999E-2</v>
      </c>
      <c r="B275" s="86">
        <f t="shared" ca="1" si="513"/>
        <v>0.58660696001611057</v>
      </c>
      <c r="C275" s="86">
        <f t="shared" si="514"/>
        <v>30</v>
      </c>
      <c r="D275" s="139">
        <v>45017</v>
      </c>
      <c r="E275" s="173">
        <f ca="1">VLOOKUP($D275,Curves!$A$2:$H$1700,2)*$B275</f>
        <v>3.1477329474464493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25.607997105848369</v>
      </c>
      <c r="L275" s="140">
        <f ca="1">VLOOKUP($D275,Curves!$N$2:$T$2600,2)*$B275</f>
        <v>20.849653858460613</v>
      </c>
      <c r="M275" s="141">
        <f ca="1">VLOOKUP($D275,Curves!$N$2:$T$2600,3)*$B275</f>
        <v>10.424826929230306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25.607997105848369</v>
      </c>
      <c r="Q275" s="140">
        <f ca="1">VLOOKUP($D275,Curves!$N$2:$T$2600,4)*$B275</f>
        <v>20.849653858460613</v>
      </c>
      <c r="R275" s="141">
        <f ca="1">VLOOKUP($D275,Curves!$N$2:$T$2600,5)*$B275</f>
        <v>10.424826929230306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25.607997105848369</v>
      </c>
      <c r="V275" s="151">
        <f t="shared" ca="1" si="521"/>
        <v>25.607997105848369</v>
      </c>
      <c r="W275" s="151">
        <f t="shared" ca="1" si="522"/>
        <v>25.607997105848369</v>
      </c>
      <c r="X275" s="343">
        <f ca="1">VLOOKUP($D275,[2]CurveFetch!$D$8:$S$13000,16,0)*$B275</f>
        <v>20.849653858460613</v>
      </c>
      <c r="Y275" s="141">
        <f ca="1">VLOOKUP($D275,Curves!$N$2:$T$2600,7)*$B275</f>
        <v>10.424826929230306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6.3220900375847003E-2</v>
      </c>
      <c r="B276" s="86">
        <f t="shared" ca="1" si="513"/>
        <v>0.58362561072524755</v>
      </c>
      <c r="C276" s="86">
        <f t="shared" si="514"/>
        <v>31</v>
      </c>
      <c r="D276" s="139">
        <v>45047</v>
      </c>
      <c r="E276" s="173">
        <f ca="1">VLOOKUP($D276,Curves!$A$2:$H$1700,2)*$B276</f>
        <v>3.1171443868835471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25.378582901626604</v>
      </c>
      <c r="L276" s="140">
        <f ca="1">VLOOKUP($D276,Curves!$N$2:$T$2600,2)*$B276</f>
        <v>23.661816410511566</v>
      </c>
      <c r="M276" s="141">
        <f ca="1">VLOOKUP($D276,Curves!$N$2:$T$2600,3)*$B276</f>
        <v>11.830908205255783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25.378582901626604</v>
      </c>
      <c r="Q276" s="140">
        <f ca="1">VLOOKUP($D276,Curves!$N$2:$T$2600,4)*$B276</f>
        <v>23.661816410511566</v>
      </c>
      <c r="R276" s="141">
        <f ca="1">VLOOKUP($D276,Curves!$N$2:$T$2600,5)*$B276</f>
        <v>11.830908205255783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25.378582901626604</v>
      </c>
      <c r="V276" s="151">
        <f t="shared" ca="1" si="521"/>
        <v>25.378582901626604</v>
      </c>
      <c r="W276" s="151">
        <f t="shared" ca="1" si="522"/>
        <v>25.378582901626604</v>
      </c>
      <c r="X276" s="343">
        <f ca="1">VLOOKUP($D276,[2]CurveFetch!$D$8:$S$13000,16,0)*$B276</f>
        <v>23.661816410511566</v>
      </c>
      <c r="Y276" s="141">
        <f ca="1">VLOOKUP($D276,Curves!$N$2:$T$2600,7)*$B276</f>
        <v>11.830908205255783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6.3218788395365003E-2</v>
      </c>
      <c r="B277" s="86">
        <f t="shared" ca="1" si="513"/>
        <v>0.58056099906656622</v>
      </c>
      <c r="C277" s="86">
        <f t="shared" si="514"/>
        <v>30</v>
      </c>
      <c r="D277" s="139">
        <v>45078</v>
      </c>
      <c r="E277" s="173">
        <f ca="1">VLOOKUP($D277,Curves!$A$2:$H$1700,2)*$B277</f>
        <v>3.1176125649874606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25.382094237405955</v>
      </c>
      <c r="L277" s="140">
        <f ca="1">VLOOKUP($D277,Curves!$N$2:$T$2600,2)*$B277</f>
        <v>38.051593449620135</v>
      </c>
      <c r="M277" s="141">
        <f ca="1">VLOOKUP($D277,Curves!$N$2:$T$2600,3)*$B277</f>
        <v>19.025796724810068</v>
      </c>
      <c r="N277" s="181">
        <f t="shared" ca="1" si="516"/>
        <v>1</v>
      </c>
      <c r="O277" s="182">
        <f t="shared" ca="1" si="517"/>
        <v>0</v>
      </c>
      <c r="P277" s="173">
        <f t="shared" ca="1" si="512"/>
        <v>25.382094237405955</v>
      </c>
      <c r="Q277" s="140">
        <f ca="1">VLOOKUP($D277,Curves!$N$2:$T$2600,4)*$B277</f>
        <v>38.051593449620135</v>
      </c>
      <c r="R277" s="141">
        <f ca="1">VLOOKUP($D277,Curves!$N$2:$T$2600,5)*$B277</f>
        <v>19.025796724810068</v>
      </c>
      <c r="S277" s="181">
        <f t="shared" ca="1" si="518"/>
        <v>1</v>
      </c>
      <c r="T277" s="182">
        <f t="shared" ca="1" si="519"/>
        <v>0</v>
      </c>
      <c r="U277" s="151">
        <f t="shared" ca="1" si="520"/>
        <v>25.382094237405955</v>
      </c>
      <c r="V277" s="151">
        <f t="shared" ca="1" si="521"/>
        <v>25.382094237405955</v>
      </c>
      <c r="W277" s="151">
        <f t="shared" ca="1" si="522"/>
        <v>25.382094237405955</v>
      </c>
      <c r="X277" s="343">
        <f ca="1">VLOOKUP($D277,[2]CurveFetch!$D$8:$S$13000,16,0)*$B277</f>
        <v>38.051593449620135</v>
      </c>
      <c r="Y277" s="141">
        <f ca="1">VLOOKUP($D277,Curves!$N$2:$T$2600,7)*$B277</f>
        <v>19.025796724810068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5880</v>
      </c>
      <c r="AG277" s="23">
        <f t="shared" ca="1" si="554"/>
        <v>0</v>
      </c>
      <c r="AH277" s="23">
        <f t="shared" ca="1" si="569"/>
        <v>48000</v>
      </c>
      <c r="AI277" s="23">
        <f t="shared" ca="1" si="570"/>
        <v>0</v>
      </c>
      <c r="AJ277" s="23">
        <f t="shared" ca="1" si="457"/>
        <v>54000</v>
      </c>
      <c r="AK277" s="23">
        <f t="shared" ca="1" si="458"/>
        <v>0</v>
      </c>
      <c r="AL277" s="23">
        <f t="shared" ca="1" si="467"/>
        <v>60000</v>
      </c>
      <c r="AM277" s="23">
        <f t="shared" ca="1" si="468"/>
        <v>0</v>
      </c>
      <c r="AN277" s="23">
        <f t="shared" ca="1" si="475"/>
        <v>60000</v>
      </c>
      <c r="AO277" s="23">
        <f t="shared" ca="1" si="476"/>
        <v>0</v>
      </c>
      <c r="AP277" s="23">
        <f t="shared" ca="1" si="469"/>
        <v>86400</v>
      </c>
      <c r="AQ277" s="23">
        <f t="shared" ca="1" si="470"/>
        <v>0</v>
      </c>
      <c r="AR277" s="23">
        <f t="shared" ca="1" si="479"/>
        <v>61200</v>
      </c>
      <c r="AS277" s="23">
        <f t="shared" ca="1" si="480"/>
        <v>0</v>
      </c>
      <c r="AT277" s="23">
        <f t="shared" ca="1" si="500"/>
        <v>132000</v>
      </c>
      <c r="AU277" s="23">
        <f t="shared" ca="1" si="501"/>
        <v>0</v>
      </c>
      <c r="AV277" s="228">
        <f t="shared" ca="1" si="531"/>
        <v>152280</v>
      </c>
      <c r="AW277" s="26">
        <f t="shared" ca="1" si="532"/>
        <v>447480</v>
      </c>
      <c r="AX277" s="228">
        <f t="shared" ca="1" si="533"/>
        <v>507480</v>
      </c>
      <c r="AY277" s="23">
        <f t="shared" ca="1" si="547"/>
        <v>62400</v>
      </c>
      <c r="AZ277" s="23">
        <f t="shared" ca="1" si="548"/>
        <v>0</v>
      </c>
      <c r="BA277" s="23">
        <f t="shared" ca="1" si="555"/>
        <v>60000</v>
      </c>
      <c r="BB277" s="23">
        <f t="shared" ca="1" si="556"/>
        <v>0</v>
      </c>
      <c r="BC277" s="23">
        <f t="shared" ca="1" si="549"/>
        <v>10560</v>
      </c>
      <c r="BD277" s="23">
        <f t="shared" ca="1" si="550"/>
        <v>0</v>
      </c>
      <c r="BE277" s="23">
        <f t="shared" ca="1" si="557"/>
        <v>6120</v>
      </c>
      <c r="BF277" s="23">
        <f t="shared" ca="1" si="558"/>
        <v>0</v>
      </c>
      <c r="BG277" s="23">
        <f t="shared" ca="1" si="437"/>
        <v>20400</v>
      </c>
      <c r="BH277" s="23">
        <f t="shared" ca="1" si="438"/>
        <v>0</v>
      </c>
      <c r="BI277" s="23">
        <f t="shared" ca="1" si="453"/>
        <v>105600</v>
      </c>
      <c r="BJ277" s="23">
        <f t="shared" ca="1" si="454"/>
        <v>0</v>
      </c>
      <c r="BK277" s="23">
        <f t="shared" ca="1" si="455"/>
        <v>127200</v>
      </c>
      <c r="BL277" s="23">
        <f t="shared" ca="1" si="456"/>
        <v>0</v>
      </c>
      <c r="BM277" s="23">
        <f t="shared" ca="1" si="459"/>
        <v>60000</v>
      </c>
      <c r="BN277" s="23">
        <f t="shared" ca="1" si="460"/>
        <v>0</v>
      </c>
      <c r="BO277" s="23">
        <f t="shared" ca="1" si="477"/>
        <v>63600</v>
      </c>
      <c r="BP277" s="23">
        <f t="shared" ca="1" si="478"/>
        <v>0</v>
      </c>
      <c r="BQ277" s="23">
        <f t="shared" ca="1" si="488"/>
        <v>62400</v>
      </c>
      <c r="BR277" s="23">
        <f t="shared" ca="1" si="489"/>
        <v>0</v>
      </c>
      <c r="BS277" s="23">
        <f t="shared" ca="1" si="504"/>
        <v>132000</v>
      </c>
      <c r="BT277" s="23">
        <f t="shared" ca="1" si="505"/>
        <v>0</v>
      </c>
      <c r="BU277" s="23">
        <f t="shared" ca="1" si="506"/>
        <v>120000</v>
      </c>
      <c r="BV277" s="23">
        <f t="shared" ca="1" si="507"/>
        <v>0</v>
      </c>
      <c r="BW277" s="389">
        <f t="shared" ca="1" si="534"/>
        <v>371880</v>
      </c>
      <c r="BX277" s="224">
        <f t="shared" ca="1" si="535"/>
        <v>623880</v>
      </c>
      <c r="BY277" s="93">
        <f t="shared" ca="1" si="536"/>
        <v>830280</v>
      </c>
      <c r="BZ277" s="23">
        <f t="shared" ca="1" si="561"/>
        <v>125760</v>
      </c>
      <c r="CA277" s="23">
        <f t="shared" ca="1" si="562"/>
        <v>0</v>
      </c>
      <c r="CB277" s="23">
        <f t="shared" ca="1" si="461"/>
        <v>115200</v>
      </c>
      <c r="CC277" s="23">
        <f t="shared" ca="1" si="462"/>
        <v>0</v>
      </c>
      <c r="CD277" s="23">
        <f t="shared" ca="1" si="492"/>
        <v>120000</v>
      </c>
      <c r="CE277" s="23">
        <f t="shared" ca="1" si="493"/>
        <v>0</v>
      </c>
      <c r="CF277" s="228">
        <f t="shared" ca="1" si="537"/>
        <v>125760</v>
      </c>
      <c r="CG277" s="224">
        <f t="shared" ca="1" si="538"/>
        <v>240960</v>
      </c>
      <c r="CH277" s="228">
        <f t="shared" ca="1" si="539"/>
        <v>360960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6.3216744543287004E-2</v>
      </c>
      <c r="B278" s="86">
        <f t="shared" ca="1" si="513"/>
        <v>0.57761075980395715</v>
      </c>
      <c r="C278" s="86">
        <f t="shared" si="514"/>
        <v>31</v>
      </c>
      <c r="D278" s="139">
        <v>45108</v>
      </c>
      <c r="E278" s="173">
        <f ca="1">VLOOKUP($D278,Curves!$A$2:$H$1700,2)*$B278</f>
        <v>3.1190981029413689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25.393235772060265</v>
      </c>
      <c r="L278" s="140">
        <f ca="1">VLOOKUP($D278,Curves!$N$2:$T$2600,2)*$B278</f>
        <v>36.681633389958144</v>
      </c>
      <c r="M278" s="141">
        <f ca="1">VLOOKUP($D278,Curves!$N$2:$T$2600,3)*$B278</f>
        <v>18.340816694979072</v>
      </c>
      <c r="N278" s="181">
        <f t="shared" ca="1" si="516"/>
        <v>1</v>
      </c>
      <c r="O278" s="182">
        <f t="shared" ca="1" si="517"/>
        <v>0</v>
      </c>
      <c r="P278" s="173">
        <f t="shared" ca="1" si="512"/>
        <v>25.393235772060265</v>
      </c>
      <c r="Q278" s="140">
        <f ca="1">VLOOKUP($D278,Curves!$N$2:$T$2600,4)*$B278</f>
        <v>36.681633389958144</v>
      </c>
      <c r="R278" s="141">
        <f ca="1">VLOOKUP($D278,Curves!$N$2:$T$2600,5)*$B278</f>
        <v>18.340816694979072</v>
      </c>
      <c r="S278" s="181">
        <f t="shared" ca="1" si="518"/>
        <v>1</v>
      </c>
      <c r="T278" s="182">
        <f t="shared" ca="1" si="519"/>
        <v>0</v>
      </c>
      <c r="U278" s="151">
        <f t="shared" ca="1" si="520"/>
        <v>25.393235772060265</v>
      </c>
      <c r="V278" s="151">
        <f t="shared" ca="1" si="521"/>
        <v>25.393235772060265</v>
      </c>
      <c r="W278" s="151">
        <f t="shared" ca="1" si="522"/>
        <v>25.393235772060265</v>
      </c>
      <c r="X278" s="343">
        <f ca="1">VLOOKUP($D278,[2]CurveFetch!$D$8:$S$13000,16,0)*$B278</f>
        <v>36.681633389958144</v>
      </c>
      <c r="Y278" s="141">
        <f ca="1">VLOOKUP($D278,Curves!$N$2:$T$2600,7)*$B278</f>
        <v>18.340816694979072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5880</v>
      </c>
      <c r="AG278" s="23">
        <f t="shared" ca="1" si="554"/>
        <v>0</v>
      </c>
      <c r="AH278" s="23">
        <f t="shared" ca="1" si="569"/>
        <v>48000</v>
      </c>
      <c r="AI278" s="23">
        <f t="shared" ca="1" si="570"/>
        <v>0</v>
      </c>
      <c r="AJ278" s="23">
        <f t="shared" ca="1" si="457"/>
        <v>54000</v>
      </c>
      <c r="AK278" s="23">
        <f t="shared" ca="1" si="458"/>
        <v>0</v>
      </c>
      <c r="AL278" s="23">
        <f t="shared" ca="1" si="467"/>
        <v>60000</v>
      </c>
      <c r="AM278" s="23">
        <f t="shared" ca="1" si="468"/>
        <v>0</v>
      </c>
      <c r="AN278" s="23">
        <f t="shared" ca="1" si="475"/>
        <v>60000</v>
      </c>
      <c r="AO278" s="23">
        <f t="shared" ca="1" si="476"/>
        <v>0</v>
      </c>
      <c r="AP278" s="23">
        <f t="shared" ca="1" si="469"/>
        <v>86400</v>
      </c>
      <c r="AQ278" s="23">
        <f t="shared" ca="1" si="470"/>
        <v>0</v>
      </c>
      <c r="AR278" s="23">
        <f t="shared" ca="1" si="479"/>
        <v>61200</v>
      </c>
      <c r="AS278" s="23">
        <f t="shared" ca="1" si="480"/>
        <v>0</v>
      </c>
      <c r="AT278" s="23">
        <f t="shared" ca="1" si="500"/>
        <v>132000</v>
      </c>
      <c r="AU278" s="23">
        <f t="shared" ca="1" si="501"/>
        <v>0</v>
      </c>
      <c r="AV278" s="228">
        <f t="shared" ca="1" si="531"/>
        <v>152280</v>
      </c>
      <c r="AW278" s="26">
        <f t="shared" ca="1" si="532"/>
        <v>447480</v>
      </c>
      <c r="AX278" s="228">
        <f t="shared" ca="1" si="533"/>
        <v>507480</v>
      </c>
      <c r="AY278" s="23">
        <f t="shared" ca="1" si="547"/>
        <v>62400</v>
      </c>
      <c r="AZ278" s="23">
        <f t="shared" ca="1" si="548"/>
        <v>0</v>
      </c>
      <c r="BA278" s="23">
        <f t="shared" ca="1" si="555"/>
        <v>60000</v>
      </c>
      <c r="BB278" s="23">
        <f t="shared" ca="1" si="556"/>
        <v>0</v>
      </c>
      <c r="BC278" s="23">
        <f t="shared" ca="1" si="549"/>
        <v>10560</v>
      </c>
      <c r="BD278" s="23">
        <f t="shared" ca="1" si="550"/>
        <v>0</v>
      </c>
      <c r="BE278" s="23">
        <f t="shared" ca="1" si="557"/>
        <v>6120</v>
      </c>
      <c r="BF278" s="23">
        <f t="shared" ca="1" si="558"/>
        <v>0</v>
      </c>
      <c r="BG278" s="23">
        <f t="shared" ca="1" si="437"/>
        <v>20400</v>
      </c>
      <c r="BH278" s="23">
        <f t="shared" ca="1" si="438"/>
        <v>0</v>
      </c>
      <c r="BI278" s="23">
        <f t="shared" ca="1" si="453"/>
        <v>105600</v>
      </c>
      <c r="BJ278" s="23">
        <f t="shared" ca="1" si="454"/>
        <v>0</v>
      </c>
      <c r="BK278" s="66"/>
      <c r="BL278" s="66"/>
      <c r="BM278" s="23">
        <f t="shared" ca="1" si="459"/>
        <v>60000</v>
      </c>
      <c r="BN278" s="23">
        <f t="shared" ca="1" si="460"/>
        <v>0</v>
      </c>
      <c r="BO278" s="23">
        <f t="shared" ca="1" si="477"/>
        <v>63600</v>
      </c>
      <c r="BP278" s="23">
        <f t="shared" ca="1" si="478"/>
        <v>0</v>
      </c>
      <c r="BQ278" s="23">
        <f t="shared" ca="1" si="488"/>
        <v>62400</v>
      </c>
      <c r="BR278" s="23">
        <f t="shared" ca="1" si="489"/>
        <v>0</v>
      </c>
      <c r="BS278" s="23">
        <f t="shared" ca="1" si="504"/>
        <v>132000</v>
      </c>
      <c r="BT278" s="23">
        <f t="shared" ca="1" si="505"/>
        <v>0</v>
      </c>
      <c r="BU278" s="23">
        <f t="shared" ca="1" si="506"/>
        <v>120000</v>
      </c>
      <c r="BV278" s="23">
        <f t="shared" ca="1" si="507"/>
        <v>0</v>
      </c>
      <c r="BW278" s="389">
        <f t="shared" ca="1" si="534"/>
        <v>244680</v>
      </c>
      <c r="BX278" s="224">
        <f t="shared" ca="1" si="535"/>
        <v>496680</v>
      </c>
      <c r="BY278" s="93">
        <f t="shared" ca="1" si="536"/>
        <v>703080</v>
      </c>
      <c r="BZ278" s="23">
        <f t="shared" ca="1" si="561"/>
        <v>125760</v>
      </c>
      <c r="CA278" s="23">
        <f t="shared" ca="1" si="562"/>
        <v>0</v>
      </c>
      <c r="CB278" s="23">
        <f t="shared" ca="1" si="461"/>
        <v>115200</v>
      </c>
      <c r="CC278" s="23">
        <f t="shared" ca="1" si="462"/>
        <v>0</v>
      </c>
      <c r="CD278" s="23">
        <f t="shared" ca="1" si="492"/>
        <v>120000</v>
      </c>
      <c r="CE278" s="23">
        <f t="shared" ca="1" si="493"/>
        <v>0</v>
      </c>
      <c r="CF278" s="228">
        <f t="shared" ca="1" si="537"/>
        <v>125760</v>
      </c>
      <c r="CG278" s="224">
        <f t="shared" ca="1" si="538"/>
        <v>240960</v>
      </c>
      <c r="CH278" s="228">
        <f t="shared" ca="1" si="539"/>
        <v>360960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6.3214632562807002E-2</v>
      </c>
      <c r="B279" s="86">
        <f t="shared" ca="1" si="513"/>
        <v>0.57457812499231675</v>
      </c>
      <c r="C279" s="86">
        <f t="shared" si="514"/>
        <v>31</v>
      </c>
      <c r="D279" s="139">
        <v>45139</v>
      </c>
      <c r="E279" s="173">
        <f ca="1">VLOOKUP($D279,Curves!$A$2:$H$1700,2)*$B279</f>
        <v>3.1142134374583565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25.356600780937676</v>
      </c>
      <c r="L279" s="140">
        <f ca="1">VLOOKUP($D279,Curves!$N$2:$T$2600,2)*$B279</f>
        <v>42.234824740060233</v>
      </c>
      <c r="M279" s="141">
        <f ca="1">VLOOKUP($D279,Curves!$N$2:$T$2600,3)*$B279</f>
        <v>21.117412370030117</v>
      </c>
      <c r="N279" s="181">
        <f t="shared" ca="1" si="516"/>
        <v>1</v>
      </c>
      <c r="O279" s="182">
        <f t="shared" ca="1" si="517"/>
        <v>0</v>
      </c>
      <c r="P279" s="173">
        <f t="shared" ca="1" si="512"/>
        <v>25.356600780937676</v>
      </c>
      <c r="Q279" s="140">
        <f ca="1">VLOOKUP($D279,Curves!$N$2:$T$2600,4)*$B279</f>
        <v>42.234824740060233</v>
      </c>
      <c r="R279" s="141">
        <f ca="1">VLOOKUP($D279,Curves!$N$2:$T$2600,5)*$B279</f>
        <v>21.117412370030117</v>
      </c>
      <c r="S279" s="181">
        <f t="shared" ca="1" si="518"/>
        <v>1</v>
      </c>
      <c r="T279" s="182">
        <f t="shared" ca="1" si="519"/>
        <v>0</v>
      </c>
      <c r="U279" s="151">
        <f t="shared" ca="1" si="520"/>
        <v>25.356600780937676</v>
      </c>
      <c r="V279" s="151">
        <f t="shared" ca="1" si="521"/>
        <v>25.356600780937676</v>
      </c>
      <c r="W279" s="151">
        <f t="shared" ca="1" si="522"/>
        <v>25.356600780937676</v>
      </c>
      <c r="X279" s="343">
        <f ca="1">VLOOKUP($D279,[2]CurveFetch!$D$8:$S$13000,16,0)*$B279</f>
        <v>42.234824740060233</v>
      </c>
      <c r="Y279" s="141">
        <f ca="1">VLOOKUP($D279,Curves!$N$2:$T$2600,7)*$B279</f>
        <v>21.117412370030117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5880</v>
      </c>
      <c r="AG279" s="23">
        <f t="shared" ca="1" si="554"/>
        <v>0</v>
      </c>
      <c r="AH279" s="23">
        <f t="shared" ca="1" si="569"/>
        <v>48000</v>
      </c>
      <c r="AI279" s="23">
        <f t="shared" ca="1" si="570"/>
        <v>0</v>
      </c>
      <c r="AJ279" s="23">
        <f t="shared" ca="1" si="457"/>
        <v>54000</v>
      </c>
      <c r="AK279" s="23">
        <f t="shared" ca="1" si="458"/>
        <v>0</v>
      </c>
      <c r="AL279" s="23">
        <f t="shared" ca="1" si="467"/>
        <v>60000</v>
      </c>
      <c r="AM279" s="23">
        <f t="shared" ca="1" si="468"/>
        <v>0</v>
      </c>
      <c r="AN279" s="23">
        <f t="shared" ca="1" si="475"/>
        <v>60000</v>
      </c>
      <c r="AO279" s="23">
        <f t="shared" ca="1" si="476"/>
        <v>0</v>
      </c>
      <c r="AP279" s="23">
        <f t="shared" ca="1" si="469"/>
        <v>86400</v>
      </c>
      <c r="AQ279" s="23">
        <f t="shared" ca="1" si="470"/>
        <v>0</v>
      </c>
      <c r="AR279" s="23">
        <f t="shared" ca="1" si="479"/>
        <v>61200</v>
      </c>
      <c r="AS279" s="23">
        <f t="shared" ca="1" si="480"/>
        <v>0</v>
      </c>
      <c r="AT279" s="23">
        <f t="shared" ca="1" si="500"/>
        <v>132000</v>
      </c>
      <c r="AU279" s="23">
        <f t="shared" ca="1" si="501"/>
        <v>0</v>
      </c>
      <c r="AV279" s="228">
        <f t="shared" ca="1" si="531"/>
        <v>152280</v>
      </c>
      <c r="AW279" s="26">
        <f t="shared" ca="1" si="532"/>
        <v>447480</v>
      </c>
      <c r="AX279" s="228">
        <f t="shared" ca="1" si="533"/>
        <v>507480</v>
      </c>
      <c r="AY279" s="23">
        <f t="shared" ca="1" si="547"/>
        <v>62400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105600</v>
      </c>
      <c r="BJ279" s="23">
        <f t="shared" ca="1" si="454"/>
        <v>0</v>
      </c>
      <c r="BK279" s="66"/>
      <c r="BL279" s="66"/>
      <c r="BM279" s="23">
        <f t="shared" ca="1" si="459"/>
        <v>60000</v>
      </c>
      <c r="BN279" s="23">
        <f t="shared" ca="1" si="460"/>
        <v>0</v>
      </c>
      <c r="BO279" s="23">
        <f t="shared" ca="1" si="477"/>
        <v>63600</v>
      </c>
      <c r="BP279" s="23">
        <f t="shared" ca="1" si="478"/>
        <v>0</v>
      </c>
      <c r="BQ279" s="23">
        <f t="shared" ca="1" si="488"/>
        <v>62400</v>
      </c>
      <c r="BR279" s="23">
        <f t="shared" ca="1" si="489"/>
        <v>0</v>
      </c>
      <c r="BS279" s="23">
        <f t="shared" ca="1" si="504"/>
        <v>132000</v>
      </c>
      <c r="BT279" s="23">
        <f t="shared" ca="1" si="505"/>
        <v>0</v>
      </c>
      <c r="BU279" s="23">
        <f t="shared" ca="1" si="506"/>
        <v>120000</v>
      </c>
      <c r="BV279" s="23">
        <f t="shared" ca="1" si="507"/>
        <v>0</v>
      </c>
      <c r="BW279" s="389">
        <f t="shared" ca="1" si="534"/>
        <v>168000</v>
      </c>
      <c r="BX279" s="224">
        <f t="shared" ca="1" si="535"/>
        <v>420000</v>
      </c>
      <c r="BY279" s="93">
        <f t="shared" ca="1" si="536"/>
        <v>606000</v>
      </c>
      <c r="BZ279" s="23">
        <f t="shared" ca="1" si="561"/>
        <v>125760</v>
      </c>
      <c r="CA279" s="23">
        <f t="shared" ca="1" si="562"/>
        <v>0</v>
      </c>
      <c r="CB279" s="23">
        <f t="shared" ca="1" si="461"/>
        <v>115200</v>
      </c>
      <c r="CC279" s="23">
        <f t="shared" ca="1" si="462"/>
        <v>0</v>
      </c>
      <c r="CD279" s="23">
        <f t="shared" ca="1" si="492"/>
        <v>120000</v>
      </c>
      <c r="CE279" s="23">
        <f t="shared" ca="1" si="493"/>
        <v>0</v>
      </c>
      <c r="CF279" s="228">
        <f t="shared" ca="1" si="537"/>
        <v>125760</v>
      </c>
      <c r="CG279" s="224">
        <f t="shared" ca="1" si="538"/>
        <v>240960</v>
      </c>
      <c r="CH279" s="228">
        <f t="shared" ca="1" si="539"/>
        <v>360960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2" thickBot="1" x14ac:dyDescent="0.25">
      <c r="A280" s="172">
        <f ca="1">VLOOKUP($D280,Curves!$A$2:$I$1700,9)</f>
        <v>6.3212520582328999E-2</v>
      </c>
      <c r="B280" s="86">
        <f t="shared" ca="1" si="513"/>
        <v>0.57156161108809223</v>
      </c>
      <c r="C280" s="86">
        <f t="shared" si="514"/>
        <v>30</v>
      </c>
      <c r="D280" s="139">
        <v>45170</v>
      </c>
      <c r="E280" s="173">
        <f ca="1">VLOOKUP($D280,Curves!$A$2:$H$1700,2)*$B280</f>
        <v>3.1098667259303099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25.324000444477324</v>
      </c>
      <c r="L280" s="140">
        <f ca="1">VLOOKUP($D280,Curves!$N$2:$T$2600,2)*$B280</f>
        <v>30.581861250557246</v>
      </c>
      <c r="M280" s="141">
        <f ca="1">VLOOKUP($D280,Curves!$N$2:$T$2600,3)*$B280</f>
        <v>15.290930625278623</v>
      </c>
      <c r="N280" s="181">
        <f t="shared" ca="1" si="516"/>
        <v>1</v>
      </c>
      <c r="O280" s="182">
        <f t="shared" ca="1" si="517"/>
        <v>0</v>
      </c>
      <c r="P280" s="173">
        <f t="shared" ca="1" si="512"/>
        <v>25.324000444477324</v>
      </c>
      <c r="Q280" s="140">
        <f ca="1">VLOOKUP($D280,Curves!$N$2:$T$2600,4)*$B280</f>
        <v>30.581861250557246</v>
      </c>
      <c r="R280" s="141">
        <f ca="1">VLOOKUP($D280,Curves!$N$2:$T$2600,5)*$B280</f>
        <v>15.290930625278623</v>
      </c>
      <c r="S280" s="181">
        <f t="shared" ca="1" si="518"/>
        <v>1</v>
      </c>
      <c r="T280" s="182">
        <f t="shared" ca="1" si="519"/>
        <v>0</v>
      </c>
      <c r="U280" s="151">
        <f t="shared" ca="1" si="520"/>
        <v>25.324000444477324</v>
      </c>
      <c r="V280" s="151">
        <f t="shared" ca="1" si="521"/>
        <v>25.324000444477324</v>
      </c>
      <c r="W280" s="151">
        <f t="shared" ca="1" si="522"/>
        <v>25.324000444477324</v>
      </c>
      <c r="X280" s="343">
        <f ca="1">VLOOKUP($D280,[2]CurveFetch!$D$8:$S$13000,16,0)*$B280</f>
        <v>30.581861250557246</v>
      </c>
      <c r="Y280" s="141">
        <f ca="1">VLOOKUP($D280,Curves!$N$2:$T$2600,7)*$B280</f>
        <v>15.290930625278623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5880</v>
      </c>
      <c r="AG280" s="23">
        <f t="shared" ca="1" si="554"/>
        <v>0</v>
      </c>
      <c r="AH280" s="23">
        <f t="shared" ca="1" si="569"/>
        <v>48000</v>
      </c>
      <c r="AI280" s="23">
        <f t="shared" ca="1" si="570"/>
        <v>0</v>
      </c>
      <c r="AJ280" s="23">
        <f t="shared" ca="1" si="457"/>
        <v>54000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61200</v>
      </c>
      <c r="AS280" s="23">
        <f t="shared" ca="1" si="480"/>
        <v>0</v>
      </c>
      <c r="AT280" s="23">
        <f t="shared" ca="1" si="500"/>
        <v>132000</v>
      </c>
      <c r="AU280" s="23">
        <f t="shared" ca="1" si="501"/>
        <v>0</v>
      </c>
      <c r="AV280" s="229">
        <f t="shared" ca="1" si="531"/>
        <v>5880</v>
      </c>
      <c r="AW280" s="26">
        <f t="shared" ca="1" si="532"/>
        <v>301080</v>
      </c>
      <c r="AX280" s="228">
        <f t="shared" ca="1" si="533"/>
        <v>301080</v>
      </c>
      <c r="AY280" s="23">
        <f t="shared" ca="1" si="547"/>
        <v>62400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63600</v>
      </c>
      <c r="BP280" s="23">
        <f t="shared" ca="1" si="478"/>
        <v>0</v>
      </c>
      <c r="BQ280" s="23">
        <f t="shared" ca="1" si="488"/>
        <v>62400</v>
      </c>
      <c r="BR280" s="23">
        <f t="shared" ca="1" si="489"/>
        <v>0</v>
      </c>
      <c r="BS280" s="23">
        <f t="shared" ca="1" si="504"/>
        <v>132000</v>
      </c>
      <c r="BT280" s="23">
        <f t="shared" ca="1" si="505"/>
        <v>0</v>
      </c>
      <c r="BU280" s="23">
        <f t="shared" ca="1" si="506"/>
        <v>120000</v>
      </c>
      <c r="BV280" s="23">
        <f t="shared" ca="1" si="507"/>
        <v>0</v>
      </c>
      <c r="BW280" s="389">
        <f t="shared" ca="1" si="534"/>
        <v>62400</v>
      </c>
      <c r="BX280" s="224">
        <f t="shared" ca="1" si="535"/>
        <v>314400</v>
      </c>
      <c r="BY280" s="93">
        <f t="shared" ca="1" si="536"/>
        <v>440400</v>
      </c>
      <c r="BZ280" s="23">
        <f t="shared" ca="1" si="561"/>
        <v>125760</v>
      </c>
      <c r="CA280" s="23">
        <f t="shared" ca="1" si="562"/>
        <v>0</v>
      </c>
      <c r="CB280" s="23">
        <f t="shared" ca="1" si="461"/>
        <v>115200</v>
      </c>
      <c r="CC280" s="23">
        <f t="shared" ca="1" si="462"/>
        <v>0</v>
      </c>
      <c r="CD280" s="23">
        <f t="shared" ca="1" si="492"/>
        <v>120000</v>
      </c>
      <c r="CE280" s="23">
        <f t="shared" ca="1" si="493"/>
        <v>0</v>
      </c>
      <c r="CF280" s="229">
        <f t="shared" ca="1" si="537"/>
        <v>125760</v>
      </c>
      <c r="CG280" s="382">
        <f t="shared" ca="1" si="538"/>
        <v>240960</v>
      </c>
      <c r="CH280" s="229">
        <f t="shared" ca="1" si="539"/>
        <v>360960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2" thickBot="1" x14ac:dyDescent="0.25">
      <c r="A281" s="172">
        <f ca="1">VLOOKUP($D281,Curves!$A$2:$I$1700,9)</f>
        <v>6.3210476730254997E-2</v>
      </c>
      <c r="B281" s="86">
        <f t="shared" ca="1" si="513"/>
        <v>0.56865767164557834</v>
      </c>
      <c r="C281" s="86">
        <f t="shared" si="514"/>
        <v>31</v>
      </c>
      <c r="D281" s="139">
        <v>45200</v>
      </c>
      <c r="E281" s="173">
        <f ca="1">VLOOKUP($D281,Curves!$A$2:$H$1700,2)*$B281</f>
        <v>3.1111261215729593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25.333445911797195</v>
      </c>
      <c r="L281" s="140">
        <f ca="1">VLOOKUP($D281,Curves!$N$2:$T$2600,2)*$B281</f>
        <v>40.159571489652542</v>
      </c>
      <c r="M281" s="141">
        <f ca="1">VLOOKUP($D281,Curves!$N$2:$T$2600,3)*$B281</f>
        <v>20.079785744826271</v>
      </c>
      <c r="N281" s="181">
        <f t="shared" ca="1" si="516"/>
        <v>1</v>
      </c>
      <c r="O281" s="182">
        <f t="shared" ca="1" si="517"/>
        <v>0</v>
      </c>
      <c r="P281" s="173">
        <f t="shared" ca="1" si="512"/>
        <v>25.333445911797195</v>
      </c>
      <c r="Q281" s="140">
        <f ca="1">VLOOKUP($D281,Curves!$N$2:$T$2600,4)*$B281</f>
        <v>40.159571489652542</v>
      </c>
      <c r="R281" s="141">
        <f ca="1">VLOOKUP($D281,Curves!$N$2:$T$2600,5)*$B281</f>
        <v>20.079785744826271</v>
      </c>
      <c r="S281" s="181">
        <f t="shared" ca="1" si="518"/>
        <v>1</v>
      </c>
      <c r="T281" s="182">
        <f t="shared" ca="1" si="519"/>
        <v>0</v>
      </c>
      <c r="U281" s="151">
        <f t="shared" ca="1" si="520"/>
        <v>25.333445911797195</v>
      </c>
      <c r="V281" s="151">
        <f t="shared" ca="1" si="521"/>
        <v>25.333445911797195</v>
      </c>
      <c r="W281" s="151">
        <f t="shared" ca="1" si="522"/>
        <v>25.333445911797195</v>
      </c>
      <c r="X281" s="343">
        <f ca="1">VLOOKUP($D281,[2]CurveFetch!$D$8:$S$13000,16,0)*$B281</f>
        <v>40.159571489652542</v>
      </c>
      <c r="Y281" s="141">
        <f ca="1">VLOOKUP($D281,Curves!$N$2:$T$2600,7)*$B281</f>
        <v>20.079785744826271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5880</v>
      </c>
      <c r="AG281" s="23">
        <f t="shared" ca="1" si="554"/>
        <v>0</v>
      </c>
      <c r="AH281" s="23">
        <f t="shared" ca="1" si="569"/>
        <v>48000</v>
      </c>
      <c r="AI281" s="23">
        <f t="shared" ca="1" si="570"/>
        <v>0</v>
      </c>
      <c r="AJ281" s="23">
        <f t="shared" ca="1" si="457"/>
        <v>54000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61200</v>
      </c>
      <c r="AS281" s="23">
        <f t="shared" ca="1" si="480"/>
        <v>0</v>
      </c>
      <c r="AT281" s="23">
        <f t="shared" ca="1" si="500"/>
        <v>132000</v>
      </c>
      <c r="AU281" s="23">
        <f t="shared" ca="1" si="501"/>
        <v>0</v>
      </c>
      <c r="AV281" s="26"/>
      <c r="AW281" s="26"/>
      <c r="AX281" s="224"/>
      <c r="AY281" s="23">
        <f t="shared" ca="1" si="547"/>
        <v>62400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2" thickBot="1" x14ac:dyDescent="0.25">
      <c r="A282" s="172">
        <f ca="1">VLOOKUP($D282,Curves!$A$2:$I$1700,9)</f>
        <v>6.3208364749781004E-2</v>
      </c>
      <c r="B282" s="86">
        <f t="shared" ca="1" si="513"/>
        <v>0.56567262674513064</v>
      </c>
      <c r="C282" s="86">
        <f t="shared" si="514"/>
        <v>30</v>
      </c>
      <c r="D282" s="139">
        <v>45231</v>
      </c>
      <c r="E282" s="175">
        <f ca="1">VLOOKUP($D282,Curves!$A$2:$H$1700,2)*$B282</f>
        <v>3.1739891086669281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25.804918315001959</v>
      </c>
      <c r="L282" s="140">
        <f ca="1">VLOOKUP($D282,Curves!$N$2:$T$2600,2)*$B282</f>
        <v>22.97858374185267</v>
      </c>
      <c r="M282" s="141">
        <f ca="1">VLOOKUP($D282,Curves!$N$2:$T$2600,3)*$B282</f>
        <v>11.489291870926335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25.804918315001959</v>
      </c>
      <c r="Q282" s="140">
        <f ca="1">VLOOKUP($D282,Curves!$N$2:$T$2600,4)*$B282</f>
        <v>22.97858374185267</v>
      </c>
      <c r="R282" s="141">
        <f ca="1">VLOOKUP($D282,Curves!$N$2:$T$2600,5)*$B282</f>
        <v>11.489291870926335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25.804918315001959</v>
      </c>
      <c r="V282" s="176">
        <f t="shared" ca="1" si="521"/>
        <v>25.804918315001959</v>
      </c>
      <c r="W282" s="176">
        <f t="shared" ca="1" si="522"/>
        <v>25.804918315001959</v>
      </c>
      <c r="X282" s="343">
        <f ca="1">VLOOKUP($D282,[2]CurveFetch!$D$8:$S$13000,16,0)*$B282</f>
        <v>22.97858374185267</v>
      </c>
      <c r="Y282" s="141">
        <f ca="1">VLOOKUP($D282,Curves!$N$2:$T$2600,7)*$B282</f>
        <v>11.489291870926335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6.3206320897709001E-2</v>
      </c>
      <c r="B283" s="86">
        <f t="shared" ca="1" si="513"/>
        <v>0.56279897999362849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EJ6:EK6"/>
    <mergeCell ref="EL6:EM6"/>
    <mergeCell ref="DC6:DD6"/>
    <mergeCell ref="DI6:DJ6"/>
    <mergeCell ref="ED6:EE6"/>
    <mergeCell ref="EF6:EG6"/>
    <mergeCell ref="DK6:DL6"/>
    <mergeCell ref="EB6:EC6"/>
    <mergeCell ref="AT4:AU4"/>
    <mergeCell ref="BC6:BD6"/>
    <mergeCell ref="AF4:AG4"/>
    <mergeCell ref="AH4:AI4"/>
    <mergeCell ref="AP6:AQ6"/>
    <mergeCell ref="EH6:EI6"/>
    <mergeCell ref="AJ4:AK4"/>
    <mergeCell ref="AL4:AM4"/>
    <mergeCell ref="AJ6:AK6"/>
    <mergeCell ref="AL6:AM6"/>
    <mergeCell ref="DO6:DP6"/>
    <mergeCell ref="A3:B8"/>
    <mergeCell ref="DM6:DN6"/>
    <mergeCell ref="DG6:DH6"/>
    <mergeCell ref="AN4:AO4"/>
    <mergeCell ref="AR4:AS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AY6:AZ6"/>
    <mergeCell ref="BA6:BB6"/>
    <mergeCell ref="BM6:BN6"/>
    <mergeCell ref="BI6:BJ6"/>
    <mergeCell ref="BK6:BL6"/>
    <mergeCell ref="BE6:BF6"/>
    <mergeCell ref="BG6:BH6"/>
    <mergeCell ref="AT6:AU6"/>
    <mergeCell ref="CU6:CV6"/>
    <mergeCell ref="CQ6:CR6"/>
    <mergeCell ref="BO6:BP6"/>
    <mergeCell ref="BQ6:BR6"/>
    <mergeCell ref="CI6:CJ6"/>
    <mergeCell ref="BZ6:CA6"/>
    <mergeCell ref="CB6:CC6"/>
    <mergeCell ref="CD6:CE6"/>
    <mergeCell ref="BS6:BT6"/>
    <mergeCell ref="BU6:BV6"/>
    <mergeCell ref="DQ6:DR6"/>
    <mergeCell ref="DZ6:EA6"/>
    <mergeCell ref="CY6:CZ6"/>
    <mergeCell ref="DE6:DF6"/>
    <mergeCell ref="DA6:DB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2001-01-11T21:11:05Z</cp:lastPrinted>
  <dcterms:created xsi:type="dcterms:W3CDTF">2000-07-21T18:13:33Z</dcterms:created>
  <dcterms:modified xsi:type="dcterms:W3CDTF">2014-09-05T10:39:26Z</dcterms:modified>
</cp:coreProperties>
</file>