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45" windowWidth="14220" windowHeight="8070"/>
  </bookViews>
  <sheets>
    <sheet name="Physical" sheetId="1" r:id="rId1"/>
  </sheets>
  <externalReferences>
    <externalReference r:id="rId2"/>
  </externalReferences>
  <definedNames>
    <definedName name="_xlnm.Print_Area" localSheetId="0">Physical!$A$1:$N$30</definedName>
    <definedName name="wrn.RollDetail." hidden="1">{"BookBal",#N/A,FALSE,"Roll-1";"DailyChange",#N/A,FALSE,"Roll-1";"Schedules",#N/A,FALSE,"Roll-1"}</definedName>
  </definedNames>
  <calcPr calcId="152511"/>
</workbook>
</file>

<file path=xl/calcChain.xml><?xml version="1.0" encoding="utf-8"?>
<calcChain xmlns="http://schemas.openxmlformats.org/spreadsheetml/2006/main">
  <c r="D5" i="1" l="1"/>
  <c r="F5" i="1" s="1"/>
  <c r="E5" i="1"/>
  <c r="E30" i="1" s="1"/>
  <c r="K5" i="1"/>
  <c r="L5" i="1"/>
  <c r="L30" i="1" s="1"/>
  <c r="L35" i="1" s="1"/>
  <c r="M5" i="1"/>
  <c r="D9" i="1"/>
  <c r="F9" i="1" s="1"/>
  <c r="E9" i="1"/>
  <c r="K9" i="1"/>
  <c r="M9" i="1" s="1"/>
  <c r="L9" i="1"/>
  <c r="D10" i="1"/>
  <c r="F10" i="1" s="1"/>
  <c r="E10" i="1"/>
  <c r="K10" i="1"/>
  <c r="M10" i="1" s="1"/>
  <c r="L10" i="1"/>
  <c r="D11" i="1"/>
  <c r="E11" i="1"/>
  <c r="F11" i="1"/>
  <c r="K11" i="1"/>
  <c r="M11" i="1" s="1"/>
  <c r="L11" i="1"/>
  <c r="D12" i="1"/>
  <c r="F12" i="1" s="1"/>
  <c r="E12" i="1"/>
  <c r="K12" i="1"/>
  <c r="L12" i="1"/>
  <c r="M12" i="1"/>
  <c r="D13" i="1"/>
  <c r="F13" i="1" s="1"/>
  <c r="E13" i="1"/>
  <c r="K13" i="1"/>
  <c r="M13" i="1" s="1"/>
  <c r="L13" i="1"/>
  <c r="D14" i="1"/>
  <c r="F14" i="1" s="1"/>
  <c r="E14" i="1"/>
  <c r="K14" i="1"/>
  <c r="M14" i="1" s="1"/>
  <c r="L14" i="1"/>
  <c r="D15" i="1"/>
  <c r="E15" i="1"/>
  <c r="F15" i="1"/>
  <c r="K15" i="1"/>
  <c r="M15" i="1" s="1"/>
  <c r="L15" i="1"/>
  <c r="D16" i="1"/>
  <c r="F16" i="1" s="1"/>
  <c r="E16" i="1"/>
  <c r="K16" i="1"/>
  <c r="L16" i="1"/>
  <c r="M16" i="1"/>
  <c r="D17" i="1"/>
  <c r="F17" i="1" s="1"/>
  <c r="E17" i="1"/>
  <c r="K17" i="1"/>
  <c r="M17" i="1" s="1"/>
  <c r="L17" i="1"/>
  <c r="D18" i="1"/>
  <c r="F18" i="1" s="1"/>
  <c r="E18" i="1"/>
  <c r="K18" i="1"/>
  <c r="M18" i="1" s="1"/>
  <c r="L18" i="1"/>
  <c r="D19" i="1"/>
  <c r="E19" i="1"/>
  <c r="F19" i="1"/>
  <c r="K19" i="1"/>
  <c r="M19" i="1" s="1"/>
  <c r="L19" i="1"/>
  <c r="D20" i="1"/>
  <c r="F20" i="1" s="1"/>
  <c r="E20" i="1"/>
  <c r="K20" i="1"/>
  <c r="L20" i="1"/>
  <c r="M20" i="1"/>
  <c r="D21" i="1"/>
  <c r="F21" i="1" s="1"/>
  <c r="E21" i="1"/>
  <c r="K21" i="1"/>
  <c r="M21" i="1" s="1"/>
  <c r="L21" i="1"/>
  <c r="D22" i="1"/>
  <c r="F22" i="1" s="1"/>
  <c r="E22" i="1"/>
  <c r="K22" i="1"/>
  <c r="M22" i="1" s="1"/>
  <c r="L22" i="1"/>
  <c r="D23" i="1"/>
  <c r="E23" i="1"/>
  <c r="F23" i="1"/>
  <c r="K23" i="1"/>
  <c r="M23" i="1" s="1"/>
  <c r="L23" i="1"/>
  <c r="D24" i="1"/>
  <c r="F24" i="1" s="1"/>
  <c r="E24" i="1"/>
  <c r="K24" i="1"/>
  <c r="L24" i="1"/>
  <c r="M24" i="1"/>
  <c r="D25" i="1"/>
  <c r="F25" i="1" s="1"/>
  <c r="E25" i="1"/>
  <c r="K25" i="1"/>
  <c r="M25" i="1" s="1"/>
  <c r="L25" i="1"/>
  <c r="D26" i="1"/>
  <c r="F26" i="1" s="1"/>
  <c r="E26" i="1"/>
  <c r="K26" i="1"/>
  <c r="M26" i="1" s="1"/>
  <c r="L26" i="1"/>
  <c r="D27" i="1"/>
  <c r="E27" i="1"/>
  <c r="F27" i="1"/>
  <c r="K27" i="1"/>
  <c r="M27" i="1" s="1"/>
  <c r="L27" i="1"/>
  <c r="D28" i="1"/>
  <c r="F28" i="1" s="1"/>
  <c r="E28" i="1"/>
  <c r="K28" i="1"/>
  <c r="L28" i="1"/>
  <c r="M28" i="1"/>
  <c r="D29" i="1"/>
  <c r="F29" i="1" s="1"/>
  <c r="E29" i="1"/>
  <c r="K29" i="1"/>
  <c r="M29" i="1" s="1"/>
  <c r="L29" i="1"/>
  <c r="D30" i="1"/>
  <c r="F30" i="1" s="1"/>
  <c r="K30" i="1"/>
  <c r="M30" i="1" s="1"/>
  <c r="M33" i="1"/>
  <c r="K35" i="1" l="1"/>
</calcChain>
</file>

<file path=xl/sharedStrings.xml><?xml version="1.0" encoding="utf-8"?>
<sst xmlns="http://schemas.openxmlformats.org/spreadsheetml/2006/main" count="72" uniqueCount="39">
  <si>
    <t>TOTAL</t>
  </si>
  <si>
    <t>THIRD PARTY SALES</t>
  </si>
  <si>
    <t>TOTAL $'s</t>
  </si>
  <si>
    <t>MMBTU</t>
  </si>
  <si>
    <t>AVG PRICE</t>
  </si>
  <si>
    <t>THIRD PARTY PURCHASES</t>
  </si>
  <si>
    <t>Sales</t>
  </si>
  <si>
    <t>Purchases</t>
  </si>
  <si>
    <t>AFFILIATE &amp;</t>
  </si>
  <si>
    <t>INTERDESK SALES</t>
  </si>
  <si>
    <t>INTERDESK PURCHASES</t>
  </si>
  <si>
    <t>EMW - Desk</t>
  </si>
  <si>
    <t>CPR Pipeline Exchange</t>
  </si>
  <si>
    <t>Gross Affilliate Sales</t>
  </si>
  <si>
    <t>Gross Affilliate Purchases</t>
  </si>
  <si>
    <t>TOTAL SALES</t>
  </si>
  <si>
    <t>TOTAL PURCHASES</t>
  </si>
  <si>
    <t>This line is used exclusively for calculating Unaccounted For</t>
  </si>
  <si>
    <t>Long Term Firm WACOG</t>
  </si>
  <si>
    <t>Unaccounted For</t>
  </si>
  <si>
    <t>INTRACENTRAL1</t>
  </si>
  <si>
    <t>Midwest Desk</t>
  </si>
  <si>
    <t>Storage Desk</t>
  </si>
  <si>
    <t>HPLR-Texas Desk</t>
  </si>
  <si>
    <t>LGM-Northeast</t>
  </si>
  <si>
    <t>Central Desk</t>
  </si>
  <si>
    <t>Denver Desk</t>
  </si>
  <si>
    <t>Market East Desk</t>
  </si>
  <si>
    <t>Northeast Desk</t>
  </si>
  <si>
    <t>Ontario Desk</t>
  </si>
  <si>
    <t>Peoples Desk</t>
  </si>
  <si>
    <t>Sithe Desk</t>
  </si>
  <si>
    <t>Texas Desk</t>
  </si>
  <si>
    <t>West Desk</t>
  </si>
  <si>
    <t>CPR Fuels</t>
  </si>
  <si>
    <t>Canada</t>
  </si>
  <si>
    <t>CPR Imbalance</t>
  </si>
  <si>
    <t>CPR Cash Out</t>
  </si>
  <si>
    <t>CPR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</si>
</sst>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207" formatCode="_(&quot;$&quot;* #,##0_);_(&quot;$&quot;* \(#,##0\);_(&quot;$&quot;* &quot;-&quot;??_);_(@_)"/>
    <numFmt numFmtId="211" formatCode="&quot;$&quot;#,##0;[Red]&quot;$&quot;#,##0"/>
    <numFmt numFmtId="212" formatCode="#,##0;[Red]#,##0"/>
    <numFmt numFmtId="213" formatCode="_(* #,##0_);_(* \(#,##0\);_(* &quot;-&quot;??_);_(@_)"/>
    <numFmt numFmtId="214" formatCode="&quot;$&quot;#,##0.000_);[Red]\(&quot;$&quot;#,##0.000\)"/>
    <numFmt numFmtId="215" formatCode="&quot;$&quot;#,##0.0000_);[Red]\(&quot;$&quot;#,##0.0000\)"/>
  </numFmts>
  <fonts count="14" x14ac:knownFonts="1">
    <font>
      <sz val="10"/>
      <name val="Arial"/>
    </font>
    <font>
      <sz val="10"/>
      <name val="Arial"/>
    </font>
    <font>
      <sz val="10"/>
      <name val="Tms Rmn"/>
    </font>
    <font>
      <sz val="10"/>
      <name val="Courier"/>
    </font>
    <font>
      <sz val="10"/>
      <name val="Times New Roman"/>
    </font>
    <font>
      <b/>
      <sz val="14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u/>
      <sz val="10"/>
      <name val="Times New Roman"/>
      <family val="1"/>
    </font>
    <font>
      <sz val="10"/>
      <color indexed="39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sz val="10"/>
      <color indexed="12"/>
      <name val="Times New Roman"/>
      <family val="1"/>
    </font>
    <font>
      <b/>
      <sz val="14"/>
      <color indexed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0" fontId="1" fillId="0" borderId="0" applyFont="0" applyFill="0" applyBorder="0" applyAlignment="0" applyProtection="0"/>
    <xf numFmtId="8" fontId="1" fillId="0" borderId="0" applyFont="0" applyFill="0" applyBorder="0" applyAlignment="0" applyProtection="0"/>
  </cellStyleXfs>
  <cellXfs count="48">
    <xf numFmtId="0" fontId="0" fillId="0" borderId="0" xfId="0"/>
    <xf numFmtId="0" fontId="5" fillId="0" borderId="0" xfId="0" applyFont="1"/>
    <xf numFmtId="211" fontId="5" fillId="0" borderId="0" xfId="0" applyNumberFormat="1" applyFont="1"/>
    <xf numFmtId="212" fontId="5" fillId="0" borderId="0" xfId="0" applyNumberFormat="1" applyFont="1"/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213" fontId="5" fillId="0" borderId="0" xfId="0" applyNumberFormat="1" applyFont="1" applyBorder="1" applyAlignment="1">
      <alignment horizontal="center"/>
    </xf>
    <xf numFmtId="207" fontId="5" fillId="0" borderId="0" xfId="2" applyNumberFormat="1" applyFont="1" applyBorder="1" applyAlignment="1">
      <alignment horizontal="center"/>
    </xf>
    <xf numFmtId="0" fontId="6" fillId="0" borderId="0" xfId="0" applyFont="1"/>
    <xf numFmtId="211" fontId="6" fillId="0" borderId="0" xfId="0" applyNumberFormat="1" applyFont="1" applyAlignment="1">
      <alignment horizontal="center"/>
    </xf>
    <xf numFmtId="21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1" xfId="0" applyFont="1" applyBorder="1"/>
    <xf numFmtId="0" fontId="6" fillId="0" borderId="1" xfId="0" applyFont="1" applyBorder="1"/>
    <xf numFmtId="211" fontId="8" fillId="0" borderId="0" xfId="0" applyNumberFormat="1" applyFont="1" applyAlignment="1">
      <alignment horizontal="center"/>
    </xf>
    <xf numFmtId="212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215" fontId="6" fillId="0" borderId="0" xfId="0" applyNumberFormat="1" applyFont="1"/>
    <xf numFmtId="213" fontId="6" fillId="0" borderId="0" xfId="1" applyNumberFormat="1" applyFont="1"/>
    <xf numFmtId="214" fontId="6" fillId="0" borderId="0" xfId="0" applyNumberFormat="1" applyFont="1"/>
    <xf numFmtId="211" fontId="6" fillId="0" borderId="0" xfId="0" applyNumberFormat="1" applyFont="1"/>
    <xf numFmtId="212" fontId="6" fillId="0" borderId="0" xfId="0" applyNumberFormat="1" applyFont="1"/>
    <xf numFmtId="0" fontId="7" fillId="0" borderId="0" xfId="0" applyFont="1"/>
    <xf numFmtId="0" fontId="10" fillId="0" borderId="0" xfId="0" applyFont="1"/>
    <xf numFmtId="38" fontId="6" fillId="0" borderId="0" xfId="1" applyNumberFormat="1" applyFont="1"/>
    <xf numFmtId="0" fontId="10" fillId="0" borderId="0" xfId="0" applyFont="1" applyAlignment="1">
      <alignment horizontal="left"/>
    </xf>
    <xf numFmtId="0" fontId="11" fillId="0" borderId="0" xfId="0" applyFont="1"/>
    <xf numFmtId="213" fontId="11" fillId="0" borderId="2" xfId="0" applyNumberFormat="1" applyFont="1" applyBorder="1"/>
    <xf numFmtId="214" fontId="6" fillId="0" borderId="2" xfId="0" applyNumberFormat="1" applyFont="1" applyBorder="1"/>
    <xf numFmtId="213" fontId="6" fillId="0" borderId="0" xfId="0" applyNumberFormat="1" applyFont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6" xfId="0" applyFont="1" applyBorder="1"/>
    <xf numFmtId="214" fontId="11" fillId="0" borderId="7" xfId="0" applyNumberFormat="1" applyFont="1" applyBorder="1"/>
    <xf numFmtId="0" fontId="12" fillId="0" borderId="0" xfId="0" applyFont="1"/>
    <xf numFmtId="0" fontId="13" fillId="2" borderId="0" xfId="0" applyFont="1" applyFill="1"/>
    <xf numFmtId="0" fontId="5" fillId="2" borderId="0" xfId="0" applyFont="1" applyFill="1"/>
    <xf numFmtId="211" fontId="5" fillId="2" borderId="0" xfId="0" applyNumberFormat="1" applyFont="1" applyFill="1"/>
    <xf numFmtId="0" fontId="6" fillId="2" borderId="0" xfId="0" applyFont="1" applyFill="1"/>
    <xf numFmtId="0" fontId="10" fillId="2" borderId="0" xfId="0" applyFont="1" applyFill="1"/>
    <xf numFmtId="38" fontId="6" fillId="2" borderId="0" xfId="1" applyNumberFormat="1" applyFont="1" applyFill="1"/>
    <xf numFmtId="211" fontId="9" fillId="0" borderId="0" xfId="0" applyNumberFormat="1" applyFont="1" applyFill="1"/>
    <xf numFmtId="6" fontId="6" fillId="0" borderId="0" xfId="0" applyNumberFormat="1" applyFont="1" applyFill="1"/>
    <xf numFmtId="212" fontId="6" fillId="0" borderId="0" xfId="2" applyNumberFormat="1" applyFont="1" applyFill="1"/>
    <xf numFmtId="0" fontId="6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213" fontId="12" fillId="0" borderId="1" xfId="1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1intra\1REPORT\2000\1200phy\Last%20Day\IntraCentral1-12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tid"/>
      <sheetName val="Report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Roll-16"/>
      <sheetName val="Roll-17"/>
      <sheetName val="Roll-18"/>
      <sheetName val="Roll-19"/>
      <sheetName val="Roll-20"/>
      <sheetName val="WeaponX"/>
      <sheetName val="Midcon North-Phy"/>
      <sheetName val="Phys Sum-Mid North"/>
      <sheetName val="Midcon South-Phy"/>
      <sheetName val="Phys Sum-Mid South"/>
      <sheetName val="Gulf NGPL-Phy"/>
      <sheetName val="Phys Sum-Gulf NGPL"/>
      <sheetName val="NGPL Storage"/>
      <sheetName val="Mgmt"/>
      <sheetName val="Total Physical"/>
      <sheetName val="DeskLevel"/>
      <sheetName val="OA Flash"/>
      <sheetName val="Orig Sched"/>
      <sheetName val="NGPL Rec"/>
      <sheetName val="Mid N Rec"/>
      <sheetName val="Mid S Rec"/>
      <sheetName val="Daily Macros"/>
      <sheetName val="Monthly Macr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5">
          <cell r="D5">
            <v>122550526</v>
          </cell>
          <cell r="E5">
            <v>17029411</v>
          </cell>
          <cell r="K5">
            <v>170580885</v>
          </cell>
          <cell r="L5">
            <v>25006979</v>
          </cell>
        </row>
        <row r="9">
          <cell r="D9">
            <v>701207</v>
          </cell>
          <cell r="E9">
            <v>94000</v>
          </cell>
          <cell r="K9">
            <v>36775</v>
          </cell>
          <cell r="L9">
            <v>5000</v>
          </cell>
        </row>
        <row r="10">
          <cell r="D10">
            <v>1874481</v>
          </cell>
          <cell r="E10">
            <v>305937</v>
          </cell>
          <cell r="K10">
            <v>2560605</v>
          </cell>
          <cell r="L10">
            <v>464998</v>
          </cell>
        </row>
        <row r="12">
          <cell r="D12">
            <v>40140486</v>
          </cell>
          <cell r="E12">
            <v>4340028</v>
          </cell>
          <cell r="K12">
            <v>30617543</v>
          </cell>
          <cell r="L12">
            <v>3830088</v>
          </cell>
        </row>
        <row r="14">
          <cell r="D14">
            <v>55880660</v>
          </cell>
          <cell r="E14">
            <v>8010341</v>
          </cell>
          <cell r="K14">
            <v>580320</v>
          </cell>
          <cell r="L14">
            <v>68215</v>
          </cell>
        </row>
        <row r="17">
          <cell r="D17">
            <v>50700</v>
          </cell>
          <cell r="E17">
            <v>315098</v>
          </cell>
          <cell r="K17">
            <v>2790428</v>
          </cell>
          <cell r="L17">
            <v>718793</v>
          </cell>
        </row>
        <row r="22">
          <cell r="D22">
            <v>365799</v>
          </cell>
          <cell r="E22">
            <v>39910</v>
          </cell>
        </row>
        <row r="23">
          <cell r="D23">
            <v>110445</v>
          </cell>
          <cell r="E23">
            <v>28501</v>
          </cell>
          <cell r="K23">
            <v>122606</v>
          </cell>
          <cell r="L23">
            <v>21643</v>
          </cell>
        </row>
        <row r="27">
          <cell r="D27">
            <v>99123778</v>
          </cell>
          <cell r="E27">
            <v>13133815</v>
          </cell>
          <cell r="K27">
            <v>36708277</v>
          </cell>
          <cell r="L27">
            <v>5108737</v>
          </cell>
        </row>
      </sheetData>
      <sheetData sheetId="26"/>
      <sheetData sheetId="27">
        <row r="5">
          <cell r="D5">
            <v>98834377</v>
          </cell>
          <cell r="E5">
            <v>14060257</v>
          </cell>
          <cell r="K5">
            <v>94313027</v>
          </cell>
          <cell r="L5">
            <v>14253052</v>
          </cell>
        </row>
        <row r="12">
          <cell r="D12">
            <v>7678574</v>
          </cell>
          <cell r="E12">
            <v>863660</v>
          </cell>
          <cell r="K12">
            <v>7477856</v>
          </cell>
          <cell r="L12">
            <v>833655</v>
          </cell>
        </row>
        <row r="15">
          <cell r="D15">
            <v>17506602</v>
          </cell>
          <cell r="E15">
            <v>2781993</v>
          </cell>
          <cell r="K15">
            <v>21588502</v>
          </cell>
          <cell r="L15">
            <v>2522100</v>
          </cell>
        </row>
        <row r="17">
          <cell r="K17">
            <v>122398</v>
          </cell>
          <cell r="L17">
            <v>13700</v>
          </cell>
        </row>
        <row r="22">
          <cell r="D22">
            <v>40069</v>
          </cell>
          <cell r="E22">
            <v>4394</v>
          </cell>
        </row>
        <row r="23">
          <cell r="D23">
            <v>1</v>
          </cell>
          <cell r="E23">
            <v>115766</v>
          </cell>
          <cell r="L23">
            <v>114251</v>
          </cell>
        </row>
        <row r="26">
          <cell r="K26">
            <v>694378</v>
          </cell>
          <cell r="L26">
            <v>118192</v>
          </cell>
        </row>
        <row r="27">
          <cell r="D27">
            <v>25225246</v>
          </cell>
          <cell r="E27">
            <v>3765813</v>
          </cell>
          <cell r="K27">
            <v>29883134</v>
          </cell>
          <cell r="L27">
            <v>3601898</v>
          </cell>
        </row>
      </sheetData>
      <sheetData sheetId="28"/>
      <sheetData sheetId="29">
        <row r="5">
          <cell r="D5">
            <v>114711242</v>
          </cell>
          <cell r="E5">
            <v>15586193</v>
          </cell>
          <cell r="K5">
            <v>94161893</v>
          </cell>
          <cell r="L5">
            <v>14335129</v>
          </cell>
        </row>
        <row r="9">
          <cell r="D9">
            <v>684000</v>
          </cell>
          <cell r="E9">
            <v>85500</v>
          </cell>
          <cell r="K9">
            <v>299471</v>
          </cell>
          <cell r="L9">
            <v>32160</v>
          </cell>
        </row>
        <row r="12">
          <cell r="D12">
            <v>3914433</v>
          </cell>
          <cell r="E12">
            <v>503422</v>
          </cell>
          <cell r="K12">
            <v>2299916</v>
          </cell>
          <cell r="L12">
            <v>278731</v>
          </cell>
        </row>
        <row r="19">
          <cell r="K19">
            <v>7560330</v>
          </cell>
          <cell r="L19">
            <v>966826</v>
          </cell>
        </row>
        <row r="25">
          <cell r="D25">
            <v>143584</v>
          </cell>
          <cell r="E25">
            <v>23487</v>
          </cell>
          <cell r="K25">
            <v>3550161</v>
          </cell>
          <cell r="L25">
            <v>613244</v>
          </cell>
        </row>
        <row r="27">
          <cell r="D27">
            <v>4742017</v>
          </cell>
          <cell r="E27">
            <v>612409</v>
          </cell>
          <cell r="K27">
            <v>13709878</v>
          </cell>
          <cell r="L27">
            <v>1890961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M38"/>
  <sheetViews>
    <sheetView tabSelected="1" zoomScale="75" workbookViewId="0">
      <selection activeCell="C2" sqref="C2"/>
    </sheetView>
  </sheetViews>
  <sheetFormatPr defaultRowHeight="12.75" x14ac:dyDescent="0.2"/>
  <cols>
    <col min="1" max="2" width="9.140625" style="8"/>
    <col min="3" max="3" width="13.5703125" style="8" customWidth="1"/>
    <col min="4" max="5" width="15.85546875" style="8" customWidth="1"/>
    <col min="6" max="6" width="11.85546875" style="8" customWidth="1"/>
    <col min="7" max="7" width="3.85546875" style="8" customWidth="1"/>
    <col min="8" max="8" width="7.42578125" style="8" customWidth="1"/>
    <col min="9" max="9" width="10.7109375" style="8" customWidth="1"/>
    <col min="10" max="10" width="15.28515625" style="8" customWidth="1"/>
    <col min="11" max="11" width="14.42578125" style="8" customWidth="1"/>
    <col min="12" max="12" width="14.140625" style="8" customWidth="1"/>
    <col min="13" max="13" width="11.7109375" style="8" customWidth="1"/>
    <col min="14" max="16384" width="9.140625" style="8"/>
  </cols>
  <sheetData>
    <row r="1" spans="1:13" s="1" customFormat="1" ht="18.75" x14ac:dyDescent="0.3">
      <c r="B1" s="36" t="s">
        <v>20</v>
      </c>
      <c r="C1" s="37"/>
      <c r="D1" s="38"/>
      <c r="E1" s="3"/>
      <c r="I1" s="4"/>
      <c r="J1" s="5"/>
      <c r="K1" s="6"/>
      <c r="L1" s="6"/>
      <c r="M1" s="7"/>
    </row>
    <row r="2" spans="1:13" s="1" customFormat="1" ht="18.75" x14ac:dyDescent="0.3">
      <c r="D2" s="2"/>
      <c r="E2" s="3"/>
      <c r="I2" s="4"/>
      <c r="J2" s="5"/>
      <c r="K2" s="6"/>
      <c r="L2" s="6"/>
      <c r="M2" s="7"/>
    </row>
    <row r="3" spans="1:13" x14ac:dyDescent="0.2">
      <c r="D3" s="9"/>
      <c r="E3" s="10" t="s">
        <v>0</v>
      </c>
      <c r="F3" s="11"/>
      <c r="G3" s="11"/>
      <c r="H3" s="11"/>
      <c r="K3" s="11"/>
      <c r="L3" s="10" t="s">
        <v>0</v>
      </c>
      <c r="M3" s="11"/>
    </row>
    <row r="4" spans="1:13" ht="15" thickBot="1" x14ac:dyDescent="0.25">
      <c r="B4" s="12" t="s">
        <v>1</v>
      </c>
      <c r="C4" s="13"/>
      <c r="D4" s="14" t="s">
        <v>2</v>
      </c>
      <c r="E4" s="15" t="s">
        <v>3</v>
      </c>
      <c r="F4" s="16" t="s">
        <v>4</v>
      </c>
      <c r="G4" s="11"/>
      <c r="H4" s="11"/>
      <c r="I4" s="12" t="s">
        <v>5</v>
      </c>
      <c r="J4" s="13"/>
      <c r="K4" s="16" t="s">
        <v>2</v>
      </c>
      <c r="L4" s="15" t="s">
        <v>3</v>
      </c>
      <c r="M4" s="16" t="s">
        <v>4</v>
      </c>
    </row>
    <row r="5" spans="1:13" x14ac:dyDescent="0.2">
      <c r="A5" s="8">
        <v>1</v>
      </c>
      <c r="B5" s="8" t="s">
        <v>6</v>
      </c>
      <c r="D5" s="42">
        <f>'[1]Midcon North-Phy'!D5+'[1]Midcon South-Phy'!D5+'[1]Gulf NGPL-Phy'!D5</f>
        <v>336096145</v>
      </c>
      <c r="E5" s="42">
        <f>'[1]Midcon North-Phy'!E5+'[1]Midcon South-Phy'!E5+'[1]Gulf NGPL-Phy'!E5</f>
        <v>46675861</v>
      </c>
      <c r="F5" s="17">
        <f>D5/E5</f>
        <v>7.2006415693113839</v>
      </c>
      <c r="G5" s="11"/>
      <c r="H5" s="18">
        <v>6</v>
      </c>
      <c r="I5" s="8" t="s">
        <v>7</v>
      </c>
      <c r="K5" s="42">
        <f>'[1]Midcon North-Phy'!K5+'[1]Midcon South-Phy'!K5+'[1]Gulf NGPL-Phy'!K5</f>
        <v>359055805</v>
      </c>
      <c r="L5" s="42">
        <f>'[1]Midcon North-Phy'!L5+'[1]Midcon South-Phy'!L5+'[1]Gulf NGPL-Phy'!L5</f>
        <v>53595160</v>
      </c>
      <c r="M5" s="19">
        <f>K5/L5</f>
        <v>6.6994072785676915</v>
      </c>
    </row>
    <row r="6" spans="1:13" x14ac:dyDescent="0.2">
      <c r="D6" s="20"/>
      <c r="E6" s="21"/>
      <c r="G6" s="11"/>
      <c r="K6" s="43"/>
      <c r="L6" s="44"/>
    </row>
    <row r="7" spans="1:13" ht="14.25" x14ac:dyDescent="0.2">
      <c r="B7" s="22" t="s">
        <v>8</v>
      </c>
      <c r="D7" s="11"/>
      <c r="E7" s="11" t="s">
        <v>0</v>
      </c>
      <c r="F7" s="11"/>
      <c r="G7" s="11"/>
      <c r="H7" s="11"/>
      <c r="I7" s="22" t="s">
        <v>8</v>
      </c>
      <c r="K7" s="45"/>
      <c r="L7" s="45" t="s">
        <v>0</v>
      </c>
      <c r="M7" s="11"/>
    </row>
    <row r="8" spans="1:13" ht="15" thickBot="1" x14ac:dyDescent="0.25">
      <c r="B8" s="12" t="s">
        <v>9</v>
      </c>
      <c r="C8" s="13"/>
      <c r="D8" s="16" t="s">
        <v>2</v>
      </c>
      <c r="E8" s="16" t="s">
        <v>3</v>
      </c>
      <c r="F8" s="16" t="s">
        <v>4</v>
      </c>
      <c r="G8" s="11"/>
      <c r="H8" s="11"/>
      <c r="I8" s="12" t="s">
        <v>10</v>
      </c>
      <c r="J8" s="13"/>
      <c r="K8" s="46" t="s">
        <v>2</v>
      </c>
      <c r="L8" s="46" t="s">
        <v>3</v>
      </c>
      <c r="M8" s="16" t="s">
        <v>4</v>
      </c>
    </row>
    <row r="9" spans="1:13" ht="15.75" x14ac:dyDescent="0.25">
      <c r="A9" s="8">
        <v>1</v>
      </c>
      <c r="B9" s="23" t="s">
        <v>35</v>
      </c>
      <c r="C9" s="23"/>
      <c r="D9" s="42">
        <f>'[1]Midcon North-Phy'!D10+'[1]Midcon South-Phy'!D10+'[1]Gulf NGPL-Phy'!D10</f>
        <v>1874481</v>
      </c>
      <c r="E9" s="42">
        <f>'[1]Midcon North-Phy'!E10+'[1]Midcon South-Phy'!E10+'[1]Gulf NGPL-Phy'!E10</f>
        <v>305937</v>
      </c>
      <c r="F9" s="19">
        <f t="shared" ref="F9:F30" si="0">D9/E9</f>
        <v>6.1270163465027112</v>
      </c>
      <c r="G9" s="11"/>
      <c r="H9" s="24">
        <v>6</v>
      </c>
      <c r="I9" s="23" t="s">
        <v>35</v>
      </c>
      <c r="J9" s="23"/>
      <c r="K9" s="42">
        <f>'[1]Midcon North-Phy'!K10+'[1]Midcon South-Phy'!K10+'[1]Gulf NGPL-Phy'!K10</f>
        <v>2560605</v>
      </c>
      <c r="L9" s="42">
        <f>'[1]Midcon North-Phy'!L10+'[1]Midcon South-Phy'!L10+'[1]Gulf NGPL-Phy'!L10</f>
        <v>464998</v>
      </c>
      <c r="M9" s="19">
        <f t="shared" ref="M9:M30" si="1">K9/L9</f>
        <v>5.5067011040907703</v>
      </c>
    </row>
    <row r="10" spans="1:13" ht="15.75" x14ac:dyDescent="0.25">
      <c r="A10" s="8">
        <v>1</v>
      </c>
      <c r="B10" s="23" t="s">
        <v>23</v>
      </c>
      <c r="C10" s="23"/>
      <c r="D10" s="42">
        <f>'[1]Midcon North-Phy'!D9+'[1]Midcon South-Phy'!D9+'[1]Gulf NGPL-Phy'!D9</f>
        <v>1385207</v>
      </c>
      <c r="E10" s="42">
        <f>'[1]Midcon North-Phy'!E9+'[1]Midcon South-Phy'!E9+'[1]Gulf NGPL-Phy'!E9</f>
        <v>179500</v>
      </c>
      <c r="F10" s="19">
        <f t="shared" si="0"/>
        <v>7.7170306406685238</v>
      </c>
      <c r="G10" s="11"/>
      <c r="H10" s="24">
        <v>6</v>
      </c>
      <c r="I10" s="23" t="s">
        <v>23</v>
      </c>
      <c r="J10" s="23"/>
      <c r="K10" s="42">
        <f>'[1]Midcon North-Phy'!K9+'[1]Midcon South-Phy'!K9+'[1]Gulf NGPL-Phy'!K9</f>
        <v>336246</v>
      </c>
      <c r="L10" s="42">
        <f>'[1]Midcon North-Phy'!L9+'[1]Midcon South-Phy'!L9+'[1]Gulf NGPL-Phy'!L9</f>
        <v>37160</v>
      </c>
      <c r="M10" s="19">
        <f t="shared" si="1"/>
        <v>9.0486006458557586</v>
      </c>
    </row>
    <row r="11" spans="1:13" ht="15.75" x14ac:dyDescent="0.25">
      <c r="A11" s="8">
        <v>1</v>
      </c>
      <c r="B11" s="23" t="s">
        <v>24</v>
      </c>
      <c r="C11" s="23"/>
      <c r="D11" s="42">
        <f>'[1]Midcon North-Phy'!D11+'[1]Midcon South-Phy'!D11+'[1]Gulf NGPL-Phy'!D11</f>
        <v>0</v>
      </c>
      <c r="E11" s="42">
        <f>'[1]Midcon North-Phy'!E11+'[1]Midcon South-Phy'!E11+'[1]Gulf NGPL-Phy'!E11</f>
        <v>0</v>
      </c>
      <c r="F11" s="19" t="e">
        <f t="shared" si="0"/>
        <v>#DIV/0!</v>
      </c>
      <c r="G11" s="11"/>
      <c r="H11" s="24">
        <v>6</v>
      </c>
      <c r="I11" s="23" t="s">
        <v>24</v>
      </c>
      <c r="J11" s="23"/>
      <c r="K11" s="42">
        <f>'[1]Midcon North-Phy'!K11+'[1]Midcon South-Phy'!K11+'[1]Gulf NGPL-Phy'!K11</f>
        <v>0</v>
      </c>
      <c r="L11" s="42">
        <f>'[1]Midcon North-Phy'!L11+'[1]Midcon South-Phy'!L11+'[1]Gulf NGPL-Phy'!L11</f>
        <v>0</v>
      </c>
      <c r="M11" s="19" t="e">
        <f t="shared" si="1"/>
        <v>#DIV/0!</v>
      </c>
    </row>
    <row r="12" spans="1:13" ht="15.75" x14ac:dyDescent="0.25">
      <c r="A12" s="39">
        <v>3</v>
      </c>
      <c r="B12" s="40" t="s">
        <v>25</v>
      </c>
      <c r="C12" s="40"/>
      <c r="D12" s="42">
        <f>'[1]Midcon North-Phy'!D12+'[1]Midcon South-Phy'!D12+'[1]Gulf NGPL-Phy'!D12</f>
        <v>51733493</v>
      </c>
      <c r="E12" s="42">
        <f>'[1]Midcon North-Phy'!E12+'[1]Midcon South-Phy'!E12+'[1]Gulf NGPL-Phy'!E12</f>
        <v>5707110</v>
      </c>
      <c r="F12" s="19">
        <f t="shared" si="0"/>
        <v>9.0647443276894961</v>
      </c>
      <c r="G12" s="11"/>
      <c r="H12" s="41">
        <v>8</v>
      </c>
      <c r="I12" s="40" t="s">
        <v>25</v>
      </c>
      <c r="J12" s="40"/>
      <c r="K12" s="42">
        <f>'[1]Midcon North-Phy'!K12+'[1]Midcon South-Phy'!K12+'[1]Gulf NGPL-Phy'!K12</f>
        <v>40395315</v>
      </c>
      <c r="L12" s="42">
        <f>'[1]Midcon North-Phy'!L12+'[1]Midcon South-Phy'!L12+'[1]Gulf NGPL-Phy'!L12</f>
        <v>4942474</v>
      </c>
      <c r="M12" s="19">
        <f t="shared" si="1"/>
        <v>8.1730961053108224</v>
      </c>
    </row>
    <row r="13" spans="1:13" ht="15.75" x14ac:dyDescent="0.25">
      <c r="A13" s="39">
        <v>3</v>
      </c>
      <c r="B13" s="40" t="s">
        <v>26</v>
      </c>
      <c r="C13" s="40"/>
      <c r="D13" s="42">
        <f>'[1]Midcon North-Phy'!D17+'[1]Midcon South-Phy'!D17+'[1]Gulf NGPL-Phy'!D17</f>
        <v>50700</v>
      </c>
      <c r="E13" s="42">
        <f>'[1]Midcon North-Phy'!E17+'[1]Midcon South-Phy'!E17+'[1]Gulf NGPL-Phy'!E17</f>
        <v>315098</v>
      </c>
      <c r="F13" s="19">
        <f t="shared" si="0"/>
        <v>0.16090232245206254</v>
      </c>
      <c r="G13" s="11"/>
      <c r="H13" s="41">
        <v>8</v>
      </c>
      <c r="I13" s="40" t="s">
        <v>26</v>
      </c>
      <c r="J13" s="40"/>
      <c r="K13" s="42">
        <f>'[1]Midcon North-Phy'!K17+'[1]Midcon South-Phy'!K17+'[1]Gulf NGPL-Phy'!K17</f>
        <v>2912826</v>
      </c>
      <c r="L13" s="42">
        <f>'[1]Midcon North-Phy'!L17+'[1]Midcon South-Phy'!L17+'[1]Gulf NGPL-Phy'!L17</f>
        <v>732493</v>
      </c>
      <c r="M13" s="19">
        <f t="shared" si="1"/>
        <v>3.976592267775938</v>
      </c>
    </row>
    <row r="14" spans="1:13" ht="15.75" x14ac:dyDescent="0.25">
      <c r="A14" s="39">
        <v>3</v>
      </c>
      <c r="B14" s="40" t="s">
        <v>27</v>
      </c>
      <c r="C14" s="40"/>
      <c r="D14" s="42">
        <f>'[1]Midcon North-Phy'!D18+'[1]Midcon South-Phy'!D18+'[1]Gulf NGPL-Phy'!D18</f>
        <v>0</v>
      </c>
      <c r="E14" s="42">
        <f>'[1]Midcon North-Phy'!E18+'[1]Midcon South-Phy'!E18+'[1]Gulf NGPL-Phy'!E18</f>
        <v>0</v>
      </c>
      <c r="F14" s="19" t="e">
        <f t="shared" si="0"/>
        <v>#DIV/0!</v>
      </c>
      <c r="G14" s="11"/>
      <c r="H14" s="41">
        <v>8</v>
      </c>
      <c r="I14" s="40" t="s">
        <v>27</v>
      </c>
      <c r="J14" s="40"/>
      <c r="K14" s="42">
        <f>'[1]Midcon North-Phy'!K18+'[1]Midcon South-Phy'!K18+'[1]Gulf NGPL-Phy'!K18</f>
        <v>0</v>
      </c>
      <c r="L14" s="42">
        <f>'[1]Midcon North-Phy'!L18+'[1]Midcon South-Phy'!L18+'[1]Gulf NGPL-Phy'!L18</f>
        <v>0</v>
      </c>
      <c r="M14" s="19" t="e">
        <f t="shared" si="1"/>
        <v>#DIV/0!</v>
      </c>
    </row>
    <row r="15" spans="1:13" ht="15.75" x14ac:dyDescent="0.25">
      <c r="A15" s="39">
        <v>3</v>
      </c>
      <c r="B15" s="40" t="s">
        <v>28</v>
      </c>
      <c r="C15" s="40"/>
      <c r="D15" s="42">
        <f>'[1]Midcon North-Phy'!D19+'[1]Midcon South-Phy'!D19+'[1]Gulf NGPL-Phy'!D19</f>
        <v>0</v>
      </c>
      <c r="E15" s="42">
        <f>'[1]Midcon North-Phy'!E19+'[1]Midcon South-Phy'!E19+'[1]Gulf NGPL-Phy'!E19</f>
        <v>0</v>
      </c>
      <c r="F15" s="19" t="e">
        <f t="shared" si="0"/>
        <v>#DIV/0!</v>
      </c>
      <c r="G15" s="11"/>
      <c r="H15" s="41">
        <v>8</v>
      </c>
      <c r="I15" s="40" t="s">
        <v>28</v>
      </c>
      <c r="J15" s="40"/>
      <c r="K15" s="42">
        <f>'[1]Midcon North-Phy'!K19+'[1]Midcon South-Phy'!K19+'[1]Gulf NGPL-Phy'!K19</f>
        <v>7560330</v>
      </c>
      <c r="L15" s="42">
        <f>'[1]Midcon North-Phy'!L19+'[1]Midcon South-Phy'!L19+'[1]Gulf NGPL-Phy'!L19</f>
        <v>966826</v>
      </c>
      <c r="M15" s="19">
        <f t="shared" si="1"/>
        <v>7.8197421252634909</v>
      </c>
    </row>
    <row r="16" spans="1:13" ht="15.75" x14ac:dyDescent="0.25">
      <c r="A16" s="39">
        <v>3</v>
      </c>
      <c r="B16" s="40" t="s">
        <v>29</v>
      </c>
      <c r="C16" s="40"/>
      <c r="D16" s="42">
        <f>'[1]Midcon North-Phy'!D16+'[1]Midcon South-Phy'!D16+'[1]Gulf NGPL-Phy'!D16</f>
        <v>0</v>
      </c>
      <c r="E16" s="42">
        <f>'[1]Midcon North-Phy'!E16+'[1]Midcon South-Phy'!E16+'[1]Gulf NGPL-Phy'!E16</f>
        <v>0</v>
      </c>
      <c r="F16" s="19" t="e">
        <f t="shared" si="0"/>
        <v>#DIV/0!</v>
      </c>
      <c r="G16" s="11"/>
      <c r="H16" s="41">
        <v>8</v>
      </c>
      <c r="I16" s="40" t="s">
        <v>29</v>
      </c>
      <c r="J16" s="40"/>
      <c r="K16" s="42">
        <f>'[1]Midcon North-Phy'!K16+'[1]Midcon South-Phy'!K16+'[1]Gulf NGPL-Phy'!K16</f>
        <v>0</v>
      </c>
      <c r="L16" s="42">
        <f>'[1]Midcon North-Phy'!L16+'[1]Midcon South-Phy'!L16+'[1]Gulf NGPL-Phy'!L16</f>
        <v>0</v>
      </c>
      <c r="M16" s="19" t="e">
        <f t="shared" si="1"/>
        <v>#DIV/0!</v>
      </c>
    </row>
    <row r="17" spans="1:13" ht="15.75" x14ac:dyDescent="0.25">
      <c r="A17" s="39">
        <v>3</v>
      </c>
      <c r="B17" s="40" t="s">
        <v>30</v>
      </c>
      <c r="C17" s="40"/>
      <c r="D17" s="42">
        <f>'[1]Midcon North-Phy'!D14+'[1]Midcon South-Phy'!D14+'[1]Gulf NGPL-Phy'!D14</f>
        <v>55880660</v>
      </c>
      <c r="E17" s="42">
        <f>'[1]Midcon North-Phy'!E14+'[1]Midcon South-Phy'!E14+'[1]Gulf NGPL-Phy'!E14</f>
        <v>8010341</v>
      </c>
      <c r="F17" s="19">
        <f t="shared" si="0"/>
        <v>6.9760650638967805</v>
      </c>
      <c r="G17" s="11"/>
      <c r="H17" s="41">
        <v>8</v>
      </c>
      <c r="I17" s="40" t="s">
        <v>30</v>
      </c>
      <c r="J17" s="40"/>
      <c r="K17" s="42">
        <f>'[1]Midcon North-Phy'!K14+'[1]Midcon South-Phy'!K14+'[1]Gulf NGPL-Phy'!K14</f>
        <v>580320</v>
      </c>
      <c r="L17" s="42">
        <f>'[1]Midcon North-Phy'!L14+'[1]Midcon South-Phy'!L14+'[1]Gulf NGPL-Phy'!L14</f>
        <v>68215</v>
      </c>
      <c r="M17" s="19">
        <f t="shared" si="1"/>
        <v>8.5072198196877515</v>
      </c>
    </row>
    <row r="18" spans="1:13" ht="15.75" x14ac:dyDescent="0.25">
      <c r="A18" s="39">
        <v>3</v>
      </c>
      <c r="B18" s="40" t="s">
        <v>31</v>
      </c>
      <c r="C18" s="40"/>
      <c r="D18" s="42">
        <f>'[1]Midcon North-Phy'!D15+'[1]Midcon South-Phy'!D15+'[1]Gulf NGPL-Phy'!D15</f>
        <v>17506602</v>
      </c>
      <c r="E18" s="42">
        <f>'[1]Midcon North-Phy'!E15+'[1]Midcon South-Phy'!E15+'[1]Gulf NGPL-Phy'!E15</f>
        <v>2781993</v>
      </c>
      <c r="F18" s="19">
        <f t="shared" si="0"/>
        <v>6.292827480155414</v>
      </c>
      <c r="G18" s="11"/>
      <c r="H18" s="41">
        <v>8</v>
      </c>
      <c r="I18" s="40" t="s">
        <v>31</v>
      </c>
      <c r="J18" s="40"/>
      <c r="K18" s="42">
        <f>'[1]Midcon North-Phy'!K15+'[1]Midcon South-Phy'!K15+'[1]Gulf NGPL-Phy'!K15</f>
        <v>21588502</v>
      </c>
      <c r="L18" s="42">
        <f>'[1]Midcon North-Phy'!L15+'[1]Midcon South-Phy'!L15+'[1]Gulf NGPL-Phy'!L15</f>
        <v>2522100</v>
      </c>
      <c r="M18" s="19">
        <f t="shared" si="1"/>
        <v>8.5597327623805555</v>
      </c>
    </row>
    <row r="19" spans="1:13" ht="15.75" x14ac:dyDescent="0.25">
      <c r="A19" s="39">
        <v>3</v>
      </c>
      <c r="B19" s="40" t="s">
        <v>32</v>
      </c>
      <c r="C19" s="40"/>
      <c r="D19" s="42">
        <f>'[1]Midcon North-Phy'!D21+'[1]Midcon South-Phy'!D21+'[1]Gulf NGPL-Phy'!D21</f>
        <v>0</v>
      </c>
      <c r="E19" s="42">
        <f>'[1]Midcon North-Phy'!E21+'[1]Midcon South-Phy'!E21+'[1]Gulf NGPL-Phy'!E21</f>
        <v>0</v>
      </c>
      <c r="F19" s="19" t="e">
        <f t="shared" si="0"/>
        <v>#DIV/0!</v>
      </c>
      <c r="G19" s="11"/>
      <c r="H19" s="41">
        <v>8</v>
      </c>
      <c r="I19" s="40" t="s">
        <v>32</v>
      </c>
      <c r="J19" s="40"/>
      <c r="K19" s="42">
        <f>'[1]Midcon North-Phy'!K21+'[1]Midcon South-Phy'!K21+'[1]Gulf NGPL-Phy'!K21</f>
        <v>0</v>
      </c>
      <c r="L19" s="42">
        <f>'[1]Midcon North-Phy'!L21+'[1]Midcon South-Phy'!L21+'[1]Gulf NGPL-Phy'!L21</f>
        <v>0</v>
      </c>
      <c r="M19" s="19" t="e">
        <f t="shared" si="1"/>
        <v>#DIV/0!</v>
      </c>
    </row>
    <row r="20" spans="1:13" ht="15.75" x14ac:dyDescent="0.25">
      <c r="A20" s="39">
        <v>3</v>
      </c>
      <c r="B20" s="40" t="s">
        <v>33</v>
      </c>
      <c r="C20" s="40"/>
      <c r="D20" s="42">
        <f>'[1]Midcon North-Phy'!D20+'[1]Midcon South-Phy'!D20+'[1]Gulf NGPL-Phy'!D20</f>
        <v>0</v>
      </c>
      <c r="E20" s="42">
        <f>'[1]Midcon North-Phy'!E20+'[1]Midcon South-Phy'!E20+'[1]Gulf NGPL-Phy'!E20</f>
        <v>0</v>
      </c>
      <c r="F20" s="19" t="e">
        <f t="shared" si="0"/>
        <v>#DIV/0!</v>
      </c>
      <c r="G20" s="11"/>
      <c r="H20" s="41">
        <v>8</v>
      </c>
      <c r="I20" s="40" t="s">
        <v>33</v>
      </c>
      <c r="J20" s="40"/>
      <c r="K20" s="42">
        <f>'[1]Midcon North-Phy'!K20+'[1]Midcon South-Phy'!K20+'[1]Gulf NGPL-Phy'!K20</f>
        <v>0</v>
      </c>
      <c r="L20" s="42">
        <f>'[1]Midcon North-Phy'!L20+'[1]Midcon South-Phy'!L20+'[1]Gulf NGPL-Phy'!L20</f>
        <v>0</v>
      </c>
      <c r="M20" s="19" t="e">
        <f t="shared" si="1"/>
        <v>#DIV/0!</v>
      </c>
    </row>
    <row r="21" spans="1:13" ht="15.75" x14ac:dyDescent="0.25">
      <c r="A21" s="39">
        <v>3</v>
      </c>
      <c r="B21" s="40" t="s">
        <v>21</v>
      </c>
      <c r="C21" s="40"/>
      <c r="D21" s="42">
        <f>'[1]Midcon North-Phy'!D21+'[1]Midcon South-Phy'!D21+'[1]Gulf NGPL-Phy'!D21</f>
        <v>0</v>
      </c>
      <c r="E21" s="42">
        <f>'[1]Midcon North-Phy'!E21+'[1]Midcon South-Phy'!E21+'[1]Gulf NGPL-Phy'!E21</f>
        <v>0</v>
      </c>
      <c r="F21" s="19" t="e">
        <f>D21/E21</f>
        <v>#DIV/0!</v>
      </c>
      <c r="G21" s="11"/>
      <c r="H21" s="41">
        <v>8</v>
      </c>
      <c r="I21" s="40" t="s">
        <v>21</v>
      </c>
      <c r="J21" s="40"/>
      <c r="K21" s="42">
        <f>'[1]Midcon North-Phy'!K21+'[1]Midcon South-Phy'!K21+'[1]Gulf NGPL-Phy'!K21</f>
        <v>0</v>
      </c>
      <c r="L21" s="42">
        <f>'[1]Midcon North-Phy'!L21+'[1]Midcon South-Phy'!L21+'[1]Gulf NGPL-Phy'!L21</f>
        <v>0</v>
      </c>
      <c r="M21" s="19" t="e">
        <f>K21/L21</f>
        <v>#DIV/0!</v>
      </c>
    </row>
    <row r="22" spans="1:13" ht="15.75" x14ac:dyDescent="0.25">
      <c r="A22" s="39">
        <v>3</v>
      </c>
      <c r="B22" s="40" t="s">
        <v>22</v>
      </c>
      <c r="C22" s="40"/>
      <c r="D22" s="42">
        <f>'[1]Midcon North-Phy'!D22+'[1]Midcon South-Phy'!D22+'[1]Gulf NGPL-Phy'!D22</f>
        <v>405868</v>
      </c>
      <c r="E22" s="42">
        <f>'[1]Midcon North-Phy'!E22+'[1]Midcon South-Phy'!E22+'[1]Gulf NGPL-Phy'!E22</f>
        <v>44304</v>
      </c>
      <c r="F22" s="19">
        <f>D22/E22</f>
        <v>9.1609786926688344</v>
      </c>
      <c r="G22" s="11"/>
      <c r="H22" s="41">
        <v>8</v>
      </c>
      <c r="I22" s="40" t="s">
        <v>22</v>
      </c>
      <c r="J22" s="40"/>
      <c r="K22" s="42">
        <f>'[1]Midcon North-Phy'!K22+'[1]Midcon South-Phy'!K22+'[1]Gulf NGPL-Phy'!K22</f>
        <v>0</v>
      </c>
      <c r="L22" s="42">
        <f>'[1]Midcon North-Phy'!L22+'[1]Midcon South-Phy'!L22+'[1]Gulf NGPL-Phy'!L22</f>
        <v>0</v>
      </c>
      <c r="M22" s="19" t="e">
        <f>K22/L22</f>
        <v>#DIV/0!</v>
      </c>
    </row>
    <row r="23" spans="1:13" ht="15.75" x14ac:dyDescent="0.25">
      <c r="A23" s="8">
        <v>10</v>
      </c>
      <c r="B23" s="23" t="s">
        <v>34</v>
      </c>
      <c r="C23" s="23"/>
      <c r="D23" s="42">
        <f>'[1]Midcon North-Phy'!D22+'[1]Midcon South-Phy'!D22+'[1]Gulf NGPL-Phy'!D22</f>
        <v>405868</v>
      </c>
      <c r="E23" s="42">
        <f>'[1]Midcon North-Phy'!E22+'[1]Midcon South-Phy'!E22+'[1]Gulf NGPL-Phy'!E22</f>
        <v>44304</v>
      </c>
      <c r="F23" s="19">
        <f t="shared" si="0"/>
        <v>9.1609786926688344</v>
      </c>
      <c r="G23" s="11"/>
      <c r="H23" s="24">
        <v>10</v>
      </c>
      <c r="I23" s="23" t="s">
        <v>34</v>
      </c>
      <c r="J23" s="23"/>
      <c r="K23" s="42">
        <f>'[1]Midcon North-Phy'!K22+'[1]Midcon South-Phy'!K22+'[1]Gulf NGPL-Phy'!K22</f>
        <v>0</v>
      </c>
      <c r="L23" s="42">
        <f>'[1]Midcon North-Phy'!L22+'[1]Midcon South-Phy'!L22+'[1]Gulf NGPL-Phy'!L22</f>
        <v>0</v>
      </c>
      <c r="M23" s="19" t="e">
        <f t="shared" si="1"/>
        <v>#DIV/0!</v>
      </c>
    </row>
    <row r="24" spans="1:13" ht="15.75" x14ac:dyDescent="0.25">
      <c r="A24" s="8">
        <v>11</v>
      </c>
      <c r="B24" s="23" t="s">
        <v>11</v>
      </c>
      <c r="C24" s="23"/>
      <c r="D24" s="42">
        <f>'[1]Midcon North-Phy'!D13+'[1]Midcon South-Phy'!D13+'[1]Gulf NGPL-Phy'!D13</f>
        <v>0</v>
      </c>
      <c r="E24" s="42">
        <f>'[1]Midcon North-Phy'!E13+'[1]Midcon South-Phy'!E13+'[1]Gulf NGPL-Phy'!E13</f>
        <v>0</v>
      </c>
      <c r="F24" s="19" t="e">
        <f t="shared" si="0"/>
        <v>#DIV/0!</v>
      </c>
      <c r="G24" s="11"/>
      <c r="H24" s="24">
        <v>12</v>
      </c>
      <c r="I24" s="23" t="s">
        <v>11</v>
      </c>
      <c r="J24" s="23"/>
      <c r="K24" s="42">
        <f>'[1]Midcon North-Phy'!K13+'[1]Midcon South-Phy'!K13+'[1]Gulf NGPL-Phy'!K13</f>
        <v>0</v>
      </c>
      <c r="L24" s="42">
        <f>'[1]Midcon North-Phy'!L13+'[1]Midcon South-Phy'!L13+'[1]Gulf NGPL-Phy'!L13</f>
        <v>0</v>
      </c>
      <c r="M24" s="19" t="e">
        <f t="shared" si="1"/>
        <v>#DIV/0!</v>
      </c>
    </row>
    <row r="25" spans="1:13" ht="15.75" x14ac:dyDescent="0.25">
      <c r="A25" s="8">
        <v>13</v>
      </c>
      <c r="B25" s="23" t="s">
        <v>36</v>
      </c>
      <c r="C25" s="23"/>
      <c r="D25" s="42">
        <f>'[1]Midcon North-Phy'!D23+'[1]Midcon South-Phy'!D23+'[1]Gulf NGPL-Phy'!D23</f>
        <v>110446</v>
      </c>
      <c r="E25" s="42">
        <f>'[1]Midcon North-Phy'!E23+'[1]Midcon South-Phy'!E23+'[1]Gulf NGPL-Phy'!E23</f>
        <v>144267</v>
      </c>
      <c r="F25" s="19">
        <f t="shared" si="0"/>
        <v>0.76556662299763634</v>
      </c>
      <c r="G25" s="11"/>
      <c r="H25" s="24">
        <v>13</v>
      </c>
      <c r="I25" s="23" t="s">
        <v>36</v>
      </c>
      <c r="J25" s="23"/>
      <c r="K25" s="42">
        <f>'[1]Midcon North-Phy'!K23+'[1]Midcon South-Phy'!K23+'[1]Gulf NGPL-Phy'!K23</f>
        <v>122606</v>
      </c>
      <c r="L25" s="42">
        <f>'[1]Midcon North-Phy'!L23+'[1]Midcon South-Phy'!L23+'[1]Gulf NGPL-Phy'!L23</f>
        <v>135894</v>
      </c>
      <c r="M25" s="19">
        <f t="shared" si="1"/>
        <v>0.90221790513194111</v>
      </c>
    </row>
    <row r="26" spans="1:13" ht="15.75" x14ac:dyDescent="0.25">
      <c r="A26" s="8">
        <v>14</v>
      </c>
      <c r="B26" s="23" t="s">
        <v>37</v>
      </c>
      <c r="C26" s="23"/>
      <c r="D26" s="42">
        <f>'[1]Midcon North-Phy'!D24+'[1]Midcon South-Phy'!D24+'[1]Gulf NGPL-Phy'!D24</f>
        <v>0</v>
      </c>
      <c r="E26" s="42">
        <f>'[1]Midcon North-Phy'!E24+'[1]Midcon South-Phy'!E24+'[1]Gulf NGPL-Phy'!E24</f>
        <v>0</v>
      </c>
      <c r="F26" s="19" t="e">
        <f t="shared" si="0"/>
        <v>#DIV/0!</v>
      </c>
      <c r="G26" s="11"/>
      <c r="H26" s="24">
        <v>15</v>
      </c>
      <c r="I26" s="23" t="s">
        <v>37</v>
      </c>
      <c r="J26" s="23"/>
      <c r="K26" s="42">
        <f>'[1]Midcon North-Phy'!K24+'[1]Midcon South-Phy'!K24+'[1]Gulf NGPL-Phy'!K24</f>
        <v>0</v>
      </c>
      <c r="L26" s="42">
        <f>'[1]Midcon North-Phy'!L24+'[1]Midcon South-Phy'!L24+'[1]Gulf NGPL-Phy'!L24</f>
        <v>0</v>
      </c>
      <c r="M26" s="19" t="e">
        <f t="shared" si="1"/>
        <v>#DIV/0!</v>
      </c>
    </row>
    <row r="27" spans="1:13" ht="15.75" x14ac:dyDescent="0.25">
      <c r="A27" s="8">
        <v>16</v>
      </c>
      <c r="B27" s="23" t="s">
        <v>12</v>
      </c>
      <c r="C27" s="23"/>
      <c r="D27" s="42">
        <f>'[1]Midcon North-Phy'!D26+'[1]Midcon South-Phy'!D25+'[1]Gulf NGPL-Phy'!D25</f>
        <v>143584</v>
      </c>
      <c r="E27" s="42">
        <f>'[1]Midcon North-Phy'!E26+'[1]Midcon South-Phy'!E25+'[1]Gulf NGPL-Phy'!E25</f>
        <v>23487</v>
      </c>
      <c r="F27" s="19">
        <f t="shared" si="0"/>
        <v>6.1133392940775746</v>
      </c>
      <c r="G27" s="11"/>
      <c r="H27" s="8">
        <v>16</v>
      </c>
      <c r="I27" s="23" t="s">
        <v>12</v>
      </c>
      <c r="J27" s="23"/>
      <c r="K27" s="42">
        <f>'[1]Midcon North-Phy'!K25+'[1]Midcon South-Phy'!K25+'[1]Gulf NGPL-Phy'!K25</f>
        <v>3550161</v>
      </c>
      <c r="L27" s="42">
        <f>'[1]Midcon North-Phy'!L25+'[1]Midcon South-Phy'!L25+'[1]Gulf NGPL-Phy'!L25</f>
        <v>613244</v>
      </c>
      <c r="M27" s="19">
        <f t="shared" si="1"/>
        <v>5.7891491804241051</v>
      </c>
    </row>
    <row r="28" spans="1:13" ht="15.75" x14ac:dyDescent="0.25">
      <c r="A28" s="8">
        <v>17</v>
      </c>
      <c r="B28" s="23" t="s">
        <v>38</v>
      </c>
      <c r="C28" s="23"/>
      <c r="D28" s="42">
        <f>'[1]Midcon North-Phy'!D26+'[1]Midcon South-Phy'!D26+'[1]Gulf NGPL-Phy'!D26</f>
        <v>0</v>
      </c>
      <c r="E28" s="42">
        <f>'[1]Midcon North-Phy'!E26+'[1]Midcon South-Phy'!E26+'[1]Gulf NGPL-Phy'!E26</f>
        <v>0</v>
      </c>
      <c r="F28" s="19" t="e">
        <f t="shared" si="0"/>
        <v>#DIV/0!</v>
      </c>
      <c r="G28" s="11"/>
      <c r="H28" s="24">
        <v>18</v>
      </c>
      <c r="I28" s="23" t="s">
        <v>38</v>
      </c>
      <c r="J28" s="23"/>
      <c r="K28" s="42">
        <f>'[1]Midcon North-Phy'!K26+'[1]Midcon South-Phy'!K26+'[1]Gulf NGPL-Phy'!K26</f>
        <v>694378</v>
      </c>
      <c r="L28" s="42">
        <f>'[1]Midcon North-Phy'!L26+'[1]Midcon South-Phy'!L26+'[1]Gulf NGPL-Phy'!L26</f>
        <v>118192</v>
      </c>
      <c r="M28" s="19">
        <f t="shared" si="1"/>
        <v>5.875</v>
      </c>
    </row>
    <row r="29" spans="1:13" ht="15.75" x14ac:dyDescent="0.25">
      <c r="B29" s="25" t="s">
        <v>13</v>
      </c>
      <c r="C29" s="23"/>
      <c r="D29" s="42">
        <f>'[1]Midcon North-Phy'!D27+'[1]Midcon South-Phy'!D27+'[1]Gulf NGPL-Phy'!D27</f>
        <v>129091041</v>
      </c>
      <c r="E29" s="42">
        <f>'[1]Midcon North-Phy'!E27+'[1]Midcon South-Phy'!E27+'[1]Gulf NGPL-Phy'!E27</f>
        <v>17512037</v>
      </c>
      <c r="F29" s="19">
        <f t="shared" si="0"/>
        <v>7.37156054432731</v>
      </c>
      <c r="G29" s="11"/>
      <c r="I29" s="25" t="s">
        <v>14</v>
      </c>
      <c r="J29" s="23"/>
      <c r="K29" s="42">
        <f>'[1]Midcon North-Phy'!K27+'[1]Midcon South-Phy'!K27+'[1]Gulf NGPL-Phy'!K27</f>
        <v>80301289</v>
      </c>
      <c r="L29" s="42">
        <f>'[1]Midcon North-Phy'!L27+'[1]Midcon South-Phy'!L27+'[1]Gulf NGPL-Phy'!L27</f>
        <v>10601596</v>
      </c>
      <c r="M29" s="19">
        <f t="shared" si="1"/>
        <v>7.5744528465336725</v>
      </c>
    </row>
    <row r="30" spans="1:13" ht="13.5" thickBot="1" x14ac:dyDescent="0.25">
      <c r="B30" s="26" t="s">
        <v>15</v>
      </c>
      <c r="C30" s="26"/>
      <c r="D30" s="27">
        <f>+D29+D5</f>
        <v>465187186</v>
      </c>
      <c r="E30" s="27">
        <f>+E29+E5</f>
        <v>64187898</v>
      </c>
      <c r="F30" s="28">
        <f t="shared" si="0"/>
        <v>7.2472724687136507</v>
      </c>
      <c r="G30" s="11"/>
      <c r="I30" s="26" t="s">
        <v>16</v>
      </c>
      <c r="K30" s="27">
        <f>+K29+K5</f>
        <v>439357094</v>
      </c>
      <c r="L30" s="27">
        <f>+L29+L5</f>
        <v>64196756</v>
      </c>
      <c r="M30" s="28">
        <f t="shared" si="1"/>
        <v>6.8439142625836107</v>
      </c>
    </row>
    <row r="31" spans="1:13" ht="14.25" thickTop="1" thickBot="1" x14ac:dyDescent="0.25"/>
    <row r="32" spans="1:13" x14ac:dyDescent="0.2">
      <c r="D32" s="29"/>
      <c r="I32" s="30" t="s">
        <v>17</v>
      </c>
      <c r="J32" s="31"/>
      <c r="K32" s="31"/>
      <c r="L32" s="31"/>
      <c r="M32" s="32"/>
    </row>
    <row r="33" spans="4:13" ht="13.5" thickBot="1" x14ac:dyDescent="0.25">
      <c r="E33" s="29"/>
      <c r="I33" s="33" t="s">
        <v>18</v>
      </c>
      <c r="J33" s="13"/>
      <c r="K33" s="47"/>
      <c r="L33" s="47"/>
      <c r="M33" s="34" t="e">
        <f>K33/L33</f>
        <v>#DIV/0!</v>
      </c>
    </row>
    <row r="35" spans="4:13" x14ac:dyDescent="0.2">
      <c r="H35" s="35">
        <v>22</v>
      </c>
      <c r="I35" s="8" t="s">
        <v>19</v>
      </c>
      <c r="K35" s="29">
        <f>K30-D30</f>
        <v>-25830092</v>
      </c>
      <c r="L35" s="29">
        <f>L30-E30</f>
        <v>8858</v>
      </c>
    </row>
    <row r="37" spans="4:13" x14ac:dyDescent="0.2">
      <c r="D37" s="29"/>
      <c r="E37" s="29"/>
      <c r="L37" s="29"/>
    </row>
    <row r="38" spans="4:13" x14ac:dyDescent="0.2">
      <c r="D38" s="29"/>
      <c r="E38" s="29"/>
    </row>
  </sheetData>
  <printOptions headings="1" gridLines="1"/>
  <pageMargins left="0.75" right="0.75" top="1" bottom="1" header="0.5" footer="0.5"/>
  <pageSetup scale="7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Physical</vt:lpstr>
      <vt:lpstr>Physical!Print_Area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ANDREW MAUSSER</dc:creator>
  <cp:lastModifiedBy>Felienne</cp:lastModifiedBy>
  <cp:lastPrinted>2001-01-31T21:29:01Z</cp:lastPrinted>
  <dcterms:created xsi:type="dcterms:W3CDTF">2001-01-31T19:41:26Z</dcterms:created>
  <dcterms:modified xsi:type="dcterms:W3CDTF">2014-09-04T08:25:24Z</dcterms:modified>
</cp:coreProperties>
</file>